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740" windowWidth="20730" windowHeight="10320" tabRatio="557"/>
  </bookViews>
  <sheets>
    <sheet name="ДК" sheetId="2" r:id="rId1"/>
  </sheets>
  <definedNames>
    <definedName name="_xlnm._FilterDatabase" localSheetId="0" hidden="1">ДК!$A$4:$K$402</definedName>
    <definedName name="_xlnm.Print_Area" localSheetId="0">ДК!$A$2:$AJ$404</definedName>
  </definedNames>
  <calcPr calcId="145621"/>
</workbook>
</file>

<file path=xl/calcChain.xml><?xml version="1.0" encoding="utf-8"?>
<calcChain xmlns="http://schemas.openxmlformats.org/spreadsheetml/2006/main">
  <c r="AF401" i="2"/>
  <c r="AE401"/>
  <c r="AK400"/>
  <c r="AJ400"/>
  <c r="AI400"/>
  <c r="AG400"/>
  <c r="AK397"/>
  <c r="AJ397"/>
  <c r="AI397"/>
  <c r="AG397"/>
  <c r="AK395"/>
  <c r="AJ395"/>
  <c r="AI395"/>
  <c r="AI393"/>
  <c r="AG393"/>
  <c r="AK390"/>
  <c r="AJ390"/>
  <c r="AI390"/>
  <c r="AG390"/>
  <c r="AK389"/>
  <c r="AJ389"/>
  <c r="AI389"/>
  <c r="AG389"/>
  <c r="AK385"/>
  <c r="AJ385"/>
  <c r="AI385"/>
  <c r="AK381"/>
  <c r="AJ381"/>
  <c r="AI381"/>
  <c r="AK380"/>
  <c r="AJ380"/>
  <c r="AI380"/>
  <c r="AG380"/>
  <c r="AI378"/>
  <c r="AG378"/>
  <c r="AK375"/>
  <c r="AJ375"/>
  <c r="AI375"/>
  <c r="AG375"/>
  <c r="AK373"/>
  <c r="AJ373"/>
  <c r="AI373"/>
  <c r="AG373"/>
  <c r="AK372"/>
  <c r="AJ372"/>
  <c r="AI372"/>
  <c r="AG372"/>
  <c r="AK367"/>
  <c r="AJ367"/>
  <c r="AI367"/>
  <c r="AG367"/>
  <c r="AF366"/>
  <c r="AG365"/>
  <c r="AE365"/>
  <c r="AK365" s="1"/>
  <c r="AK359"/>
  <c r="AJ359"/>
  <c r="AI359"/>
  <c r="AG359"/>
  <c r="AE353"/>
  <c r="AI353" s="1"/>
  <c r="AE347"/>
  <c r="AI347" s="1"/>
  <c r="AE338"/>
  <c r="AK338" s="1"/>
  <c r="AK334"/>
  <c r="AJ334"/>
  <c r="AI334"/>
  <c r="AG334"/>
  <c r="AG331"/>
  <c r="AE331"/>
  <c r="AI331" s="1"/>
  <c r="AE321"/>
  <c r="AI321" s="1"/>
  <c r="AG312"/>
  <c r="AE312"/>
  <c r="AK312" s="1"/>
  <c r="AK305"/>
  <c r="AJ305"/>
  <c r="AI305"/>
  <c r="AG305"/>
  <c r="AE299"/>
  <c r="AI299" s="1"/>
  <c r="AE290"/>
  <c r="AI290" s="1"/>
  <c r="AE284"/>
  <c r="AK284" s="1"/>
  <c r="AK275"/>
  <c r="AJ275"/>
  <c r="AI275"/>
  <c r="AG275"/>
  <c r="AG270"/>
  <c r="AE270"/>
  <c r="AI270" s="1"/>
  <c r="AE261"/>
  <c r="AI261" s="1"/>
  <c r="AG238"/>
  <c r="AE238"/>
  <c r="AK238" s="1"/>
  <c r="AK232"/>
  <c r="AJ232"/>
  <c r="AI232"/>
  <c r="AG232"/>
  <c r="AE226"/>
  <c r="AI226" s="1"/>
  <c r="AE220"/>
  <c r="AI220" s="1"/>
  <c r="AE212"/>
  <c r="AI212" s="1"/>
  <c r="AG197"/>
  <c r="AE197"/>
  <c r="AI197" s="1"/>
  <c r="AE192"/>
  <c r="AK192" s="1"/>
  <c r="AK182"/>
  <c r="AJ182"/>
  <c r="AI182"/>
  <c r="AG182"/>
  <c r="AG174"/>
  <c r="AE174"/>
  <c r="AK174" s="1"/>
  <c r="AK165"/>
  <c r="AJ165"/>
  <c r="AI165"/>
  <c r="AG165"/>
  <c r="AE162"/>
  <c r="AI162" s="1"/>
  <c r="AG151"/>
  <c r="AE151"/>
  <c r="AK151" s="1"/>
  <c r="AK148"/>
  <c r="AJ148"/>
  <c r="AI148"/>
  <c r="AG148"/>
  <c r="AE146"/>
  <c r="AI146" s="1"/>
  <c r="AG133"/>
  <c r="AE133"/>
  <c r="AK133" s="1"/>
  <c r="AK132"/>
  <c r="AJ132"/>
  <c r="AI132"/>
  <c r="AG132"/>
  <c r="AK129"/>
  <c r="AJ129"/>
  <c r="AI129"/>
  <c r="AG129"/>
  <c r="AE126"/>
  <c r="AI126" s="1"/>
  <c r="AE116"/>
  <c r="AI116" s="1"/>
  <c r="AE111"/>
  <c r="AI111" s="1"/>
  <c r="AE102"/>
  <c r="AK102" s="1"/>
  <c r="AK98"/>
  <c r="AJ98"/>
  <c r="AI98"/>
  <c r="AG98"/>
  <c r="AE96"/>
  <c r="AI96" s="1"/>
  <c r="AG85"/>
  <c r="AE85"/>
  <c r="AI85" s="1"/>
  <c r="AE75"/>
  <c r="AI75" s="1"/>
  <c r="AG66"/>
  <c r="AE66"/>
  <c r="AK66" s="1"/>
  <c r="AG65"/>
  <c r="AG64"/>
  <c r="AG63"/>
  <c r="AG62"/>
  <c r="AG61"/>
  <c r="AG60"/>
  <c r="AG59"/>
  <c r="AG58"/>
  <c r="AG57"/>
  <c r="AG56"/>
  <c r="AG55"/>
  <c r="AG54"/>
  <c r="AK53"/>
  <c r="AJ53"/>
  <c r="AI53"/>
  <c r="AG53"/>
  <c r="AE50"/>
  <c r="AI50" s="1"/>
  <c r="AE43"/>
  <c r="AI43" s="1"/>
  <c r="AE36"/>
  <c r="AK36" s="1"/>
  <c r="AK26"/>
  <c r="AJ26"/>
  <c r="AI26"/>
  <c r="AG26"/>
  <c r="AE23"/>
  <c r="AK23" s="1"/>
  <c r="AK18"/>
  <c r="AJ18"/>
  <c r="AI18"/>
  <c r="AG18"/>
  <c r="AE15"/>
  <c r="Y401"/>
  <c r="X401"/>
  <c r="AD400"/>
  <c r="AC400"/>
  <c r="AB400"/>
  <c r="Z400"/>
  <c r="AD399"/>
  <c r="AC399"/>
  <c r="AB399"/>
  <c r="Z399"/>
  <c r="AD398"/>
  <c r="AC398"/>
  <c r="AB398"/>
  <c r="Z398"/>
  <c r="AD397"/>
  <c r="AC397"/>
  <c r="AB397"/>
  <c r="Z397"/>
  <c r="AD396"/>
  <c r="AC396"/>
  <c r="AB396"/>
  <c r="Z396"/>
  <c r="AD395"/>
  <c r="AC395"/>
  <c r="AB395"/>
  <c r="Z395"/>
  <c r="AD394"/>
  <c r="AC394"/>
  <c r="AB394"/>
  <c r="Z394"/>
  <c r="AD393"/>
  <c r="AC393"/>
  <c r="AB393"/>
  <c r="Z393"/>
  <c r="AD392"/>
  <c r="AC392"/>
  <c r="AB392"/>
  <c r="Z392"/>
  <c r="AD391"/>
  <c r="AC391"/>
  <c r="AB391"/>
  <c r="Z391"/>
  <c r="AD390"/>
  <c r="AC390"/>
  <c r="AB390"/>
  <c r="Z390"/>
  <c r="AD389"/>
  <c r="AC389"/>
  <c r="AB389"/>
  <c r="Z389"/>
  <c r="AB388"/>
  <c r="Z388"/>
  <c r="AD387"/>
  <c r="AC387"/>
  <c r="AB387"/>
  <c r="Z387"/>
  <c r="AD386"/>
  <c r="AC386"/>
  <c r="AB386"/>
  <c r="Z386"/>
  <c r="AD385"/>
  <c r="AC385"/>
  <c r="AB385"/>
  <c r="Z385"/>
  <c r="AD384"/>
  <c r="AC384"/>
  <c r="AB384"/>
  <c r="Z384"/>
  <c r="AD383"/>
  <c r="AC383"/>
  <c r="AB383"/>
  <c r="Z383"/>
  <c r="AD382"/>
  <c r="AC382"/>
  <c r="AB382"/>
  <c r="Z382"/>
  <c r="AD381"/>
  <c r="AC381"/>
  <c r="AB381"/>
  <c r="Z381"/>
  <c r="AD380"/>
  <c r="AC380"/>
  <c r="AB380"/>
  <c r="Z380"/>
  <c r="AD379"/>
  <c r="AC379"/>
  <c r="AB379"/>
  <c r="Z379"/>
  <c r="AD378"/>
  <c r="AC378"/>
  <c r="AB378"/>
  <c r="Z378"/>
  <c r="AB377"/>
  <c r="Z377"/>
  <c r="AD376"/>
  <c r="AC376"/>
  <c r="AB376"/>
  <c r="Z376"/>
  <c r="AD375"/>
  <c r="AC375"/>
  <c r="AB375"/>
  <c r="Z375"/>
  <c r="AD374"/>
  <c r="AC374"/>
  <c r="AB374"/>
  <c r="Z374"/>
  <c r="AD373"/>
  <c r="AC373"/>
  <c r="AB373"/>
  <c r="Z373"/>
  <c r="AD372"/>
  <c r="AC372"/>
  <c r="AB372"/>
  <c r="Z372"/>
  <c r="AD371"/>
  <c r="AC371"/>
  <c r="AB371"/>
  <c r="Z371"/>
  <c r="AD370"/>
  <c r="AC370"/>
  <c r="AB370"/>
  <c r="Z370"/>
  <c r="AB369"/>
  <c r="Z369"/>
  <c r="AD368"/>
  <c r="AC368"/>
  <c r="AB368"/>
  <c r="Z368"/>
  <c r="AD367"/>
  <c r="AC367"/>
  <c r="AB367"/>
  <c r="Z367"/>
  <c r="Y366"/>
  <c r="X365"/>
  <c r="AD365" s="1"/>
  <c r="AB364"/>
  <c r="Z364"/>
  <c r="AB363"/>
  <c r="Z363"/>
  <c r="AB362"/>
  <c r="Z362"/>
  <c r="AB361"/>
  <c r="Z361"/>
  <c r="AB360"/>
  <c r="Z360"/>
  <c r="AD359"/>
  <c r="AC359"/>
  <c r="AB359"/>
  <c r="Z359"/>
  <c r="AD358"/>
  <c r="AC358"/>
  <c r="AB358"/>
  <c r="Z358"/>
  <c r="AB357"/>
  <c r="Z357"/>
  <c r="AD356"/>
  <c r="AC356"/>
  <c r="AB356"/>
  <c r="Z356"/>
  <c r="AB355"/>
  <c r="Z355"/>
  <c r="X353"/>
  <c r="AD353" s="1"/>
  <c r="AB352"/>
  <c r="Z352"/>
  <c r="AB351"/>
  <c r="Z351"/>
  <c r="AB350"/>
  <c r="Z350"/>
  <c r="AD349"/>
  <c r="AC349"/>
  <c r="AB349"/>
  <c r="Z349"/>
  <c r="X347"/>
  <c r="AD347" s="1"/>
  <c r="AB346"/>
  <c r="Z346"/>
  <c r="AB345"/>
  <c r="Z345"/>
  <c r="AB344"/>
  <c r="Z344"/>
  <c r="AB343"/>
  <c r="Z343"/>
  <c r="AD342"/>
  <c r="AC342"/>
  <c r="AB342"/>
  <c r="Z342"/>
  <c r="AB341"/>
  <c r="Z341"/>
  <c r="AB340"/>
  <c r="Z340"/>
  <c r="X338"/>
  <c r="AD338" s="1"/>
  <c r="AB337"/>
  <c r="Z337"/>
  <c r="AD336"/>
  <c r="AC336"/>
  <c r="AB336"/>
  <c r="Z336"/>
  <c r="AD335"/>
  <c r="AC335"/>
  <c r="AB335"/>
  <c r="Z335"/>
  <c r="AD334"/>
  <c r="AC334"/>
  <c r="AB334"/>
  <c r="Z334"/>
  <c r="AB333"/>
  <c r="Z333"/>
  <c r="X331"/>
  <c r="AD331" s="1"/>
  <c r="AB330"/>
  <c r="Z330"/>
  <c r="AB329"/>
  <c r="Z329"/>
  <c r="AB328"/>
  <c r="Z328"/>
  <c r="AB327"/>
  <c r="Z327"/>
  <c r="AB326"/>
  <c r="Z326"/>
  <c r="AB325"/>
  <c r="Z325"/>
  <c r="AD324"/>
  <c r="AC324"/>
  <c r="AB324"/>
  <c r="Z324"/>
  <c r="AD323"/>
  <c r="AB323"/>
  <c r="Z323"/>
  <c r="X321"/>
  <c r="AD321" s="1"/>
  <c r="AB320"/>
  <c r="Z320"/>
  <c r="AB319"/>
  <c r="Z319"/>
  <c r="AB318"/>
  <c r="Z318"/>
  <c r="AD317"/>
  <c r="AC317"/>
  <c r="AB317"/>
  <c r="Z317"/>
  <c r="AD316"/>
  <c r="AC316"/>
  <c r="AB316"/>
  <c r="Z316"/>
  <c r="AB315"/>
  <c r="Z315"/>
  <c r="AB314"/>
  <c r="Z314"/>
  <c r="X312"/>
  <c r="AD312" s="1"/>
  <c r="AB311"/>
  <c r="Z311"/>
  <c r="AB310"/>
  <c r="Z310"/>
  <c r="AD309"/>
  <c r="AC309"/>
  <c r="AB309"/>
  <c r="Z309"/>
  <c r="AB308"/>
  <c r="Z308"/>
  <c r="AB307"/>
  <c r="Z307"/>
  <c r="AB306"/>
  <c r="Z306"/>
  <c r="AD305"/>
  <c r="AC305"/>
  <c r="AB305"/>
  <c r="Z305"/>
  <c r="AB304"/>
  <c r="Z304"/>
  <c r="AB303"/>
  <c r="Z303"/>
  <c r="AB302"/>
  <c r="Z302"/>
  <c r="AD301"/>
  <c r="AC301"/>
  <c r="AB301"/>
  <c r="Z301"/>
  <c r="AB299"/>
  <c r="Z299"/>
  <c r="AB298"/>
  <c r="Z298"/>
  <c r="AB297"/>
  <c r="Z297"/>
  <c r="AB296"/>
  <c r="Z296"/>
  <c r="AB295"/>
  <c r="Z295"/>
  <c r="AB294"/>
  <c r="Z294"/>
  <c r="AB293"/>
  <c r="Z293"/>
  <c r="AB292"/>
  <c r="Z292"/>
  <c r="X290"/>
  <c r="AD290" s="1"/>
  <c r="AB289"/>
  <c r="Z289"/>
  <c r="AB288"/>
  <c r="Z288"/>
  <c r="AB287"/>
  <c r="Z287"/>
  <c r="AD286"/>
  <c r="AC286"/>
  <c r="AB286"/>
  <c r="Z286"/>
  <c r="AD284"/>
  <c r="AC284"/>
  <c r="AB284"/>
  <c r="Z284"/>
  <c r="AB283"/>
  <c r="Z283"/>
  <c r="AB282"/>
  <c r="Z282"/>
  <c r="AB281"/>
  <c r="Z281"/>
  <c r="AB280"/>
  <c r="Z280"/>
  <c r="AB279"/>
  <c r="Z279"/>
  <c r="AB278"/>
  <c r="Z278"/>
  <c r="AD277"/>
  <c r="AC277"/>
  <c r="AB277"/>
  <c r="Z277"/>
  <c r="AB276"/>
  <c r="Z276"/>
  <c r="AD275"/>
  <c r="AC275"/>
  <c r="AB275"/>
  <c r="Z275"/>
  <c r="AD274"/>
  <c r="AC274"/>
  <c r="AB274"/>
  <c r="Z274"/>
  <c r="AD273"/>
  <c r="AC273"/>
  <c r="AB273"/>
  <c r="Z273"/>
  <c r="AD272"/>
  <c r="AC272"/>
  <c r="AB272"/>
  <c r="Z272"/>
  <c r="X270"/>
  <c r="AD270" s="1"/>
  <c r="AB269"/>
  <c r="Z269"/>
  <c r="AB268"/>
  <c r="Z268"/>
  <c r="AB267"/>
  <c r="Z267"/>
  <c r="AB266"/>
  <c r="Z266"/>
  <c r="AB265"/>
  <c r="Z265"/>
  <c r="AD264"/>
  <c r="AC264"/>
  <c r="AB264"/>
  <c r="Z264"/>
  <c r="AD263"/>
  <c r="AC263"/>
  <c r="AB263"/>
  <c r="Z263"/>
  <c r="X261"/>
  <c r="AD261" s="1"/>
  <c r="AB260"/>
  <c r="Z260"/>
  <c r="AB259"/>
  <c r="Z259"/>
  <c r="AB258"/>
  <c r="Z258"/>
  <c r="AB257"/>
  <c r="Z257"/>
  <c r="AB256"/>
  <c r="Z256"/>
  <c r="AB255"/>
  <c r="Z255"/>
  <c r="AD254"/>
  <c r="AC254"/>
  <c r="AB254"/>
  <c r="Z254"/>
  <c r="AB253"/>
  <c r="Z253"/>
  <c r="AD252"/>
  <c r="AC252"/>
  <c r="AB252"/>
  <c r="Z252"/>
  <c r="AB251"/>
  <c r="Z251"/>
  <c r="AD250"/>
  <c r="AC250"/>
  <c r="AB250"/>
  <c r="Z250"/>
  <c r="AD249"/>
  <c r="AC249"/>
  <c r="AB249"/>
  <c r="Z249"/>
  <c r="AB248"/>
  <c r="Z248"/>
  <c r="AB247"/>
  <c r="Z247"/>
  <c r="AB246"/>
  <c r="Z246"/>
  <c r="AD245"/>
  <c r="AC245"/>
  <c r="AB245"/>
  <c r="Z245"/>
  <c r="AB244"/>
  <c r="Z244"/>
  <c r="AD243"/>
  <c r="AC243"/>
  <c r="AB243"/>
  <c r="Z243"/>
  <c r="AD242"/>
  <c r="AC242"/>
  <c r="AB242"/>
  <c r="Z242"/>
  <c r="AD241"/>
  <c r="AC241"/>
  <c r="AB241"/>
  <c r="Z241"/>
  <c r="AD240"/>
  <c r="AC240"/>
  <c r="AB240"/>
  <c r="Z240"/>
  <c r="X238"/>
  <c r="AD238" s="1"/>
  <c r="AB237"/>
  <c r="Z237"/>
  <c r="AB236"/>
  <c r="Z236"/>
  <c r="AB235"/>
  <c r="Z235"/>
  <c r="AB234"/>
  <c r="Z234"/>
  <c r="AD233"/>
  <c r="AC233"/>
  <c r="AB233"/>
  <c r="Z233"/>
  <c r="AD232"/>
  <c r="AC232"/>
  <c r="AB232"/>
  <c r="Z232"/>
  <c r="AD231"/>
  <c r="AC231"/>
  <c r="AB231"/>
  <c r="Z231"/>
  <c r="AB230"/>
  <c r="Z230"/>
  <c r="AB229"/>
  <c r="Z229"/>
  <c r="AD228"/>
  <c r="AC228"/>
  <c r="AB228"/>
  <c r="Z228"/>
  <c r="X226"/>
  <c r="AD226" s="1"/>
  <c r="AB225"/>
  <c r="Z225"/>
  <c r="AD224"/>
  <c r="AC224"/>
  <c r="AB224"/>
  <c r="Z224"/>
  <c r="AB223"/>
  <c r="Z223"/>
  <c r="AD222"/>
  <c r="AC222"/>
  <c r="AB222"/>
  <c r="Z222"/>
  <c r="X220"/>
  <c r="AD220" s="1"/>
  <c r="AB219"/>
  <c r="Z219"/>
  <c r="AB218"/>
  <c r="Z218"/>
  <c r="AB217"/>
  <c r="Z217"/>
  <c r="AB216"/>
  <c r="Z216"/>
  <c r="AD215"/>
  <c r="AC215"/>
  <c r="AB215"/>
  <c r="Z215"/>
  <c r="AB214"/>
  <c r="Z214"/>
  <c r="X212"/>
  <c r="AD212" s="1"/>
  <c r="AB211"/>
  <c r="Z211"/>
  <c r="AB210"/>
  <c r="Z210"/>
  <c r="AB209"/>
  <c r="Z209"/>
  <c r="AB208"/>
  <c r="Z208"/>
  <c r="AB207"/>
  <c r="Z207"/>
  <c r="AB206"/>
  <c r="Z206"/>
  <c r="AD205"/>
  <c r="AC205"/>
  <c r="AB205"/>
  <c r="Z205"/>
  <c r="AB204"/>
  <c r="Z204"/>
  <c r="AB203"/>
  <c r="Z203"/>
  <c r="AB202"/>
  <c r="Z202"/>
  <c r="AD201"/>
  <c r="AC201"/>
  <c r="AB201"/>
  <c r="Z201"/>
  <c r="AD200"/>
  <c r="AC200"/>
  <c r="AB200"/>
  <c r="Z200"/>
  <c r="AD199"/>
  <c r="AC199"/>
  <c r="AB199"/>
  <c r="Z199"/>
  <c r="X197"/>
  <c r="AC197" s="1"/>
  <c r="AB196"/>
  <c r="Z196"/>
  <c r="AB195"/>
  <c r="Z195"/>
  <c r="AD194"/>
  <c r="AC194"/>
  <c r="AB194"/>
  <c r="Z194"/>
  <c r="X192"/>
  <c r="AD192" s="1"/>
  <c r="AB191"/>
  <c r="Z191"/>
  <c r="AD190"/>
  <c r="AC190"/>
  <c r="AB190"/>
  <c r="Z190"/>
  <c r="AD189"/>
  <c r="AC189"/>
  <c r="AB189"/>
  <c r="Z189"/>
  <c r="AB188"/>
  <c r="Z188"/>
  <c r="AB187"/>
  <c r="Z187"/>
  <c r="AB186"/>
  <c r="Z186"/>
  <c r="AB185"/>
  <c r="Z185"/>
  <c r="AB184"/>
  <c r="Z184"/>
  <c r="AB183"/>
  <c r="Z183"/>
  <c r="AD182"/>
  <c r="AC182"/>
  <c r="AB182"/>
  <c r="Z182"/>
  <c r="AB181"/>
  <c r="Z181"/>
  <c r="AB180"/>
  <c r="Z180"/>
  <c r="AD179"/>
  <c r="AC179"/>
  <c r="AB179"/>
  <c r="Z179"/>
  <c r="AB178"/>
  <c r="Z178"/>
  <c r="AD177"/>
  <c r="AC177"/>
  <c r="AB177"/>
  <c r="Z177"/>
  <c r="AD176"/>
  <c r="AC176"/>
  <c r="AB176"/>
  <c r="Z176"/>
  <c r="X174"/>
  <c r="AC174" s="1"/>
  <c r="AB173"/>
  <c r="Z173"/>
  <c r="AB172"/>
  <c r="Z172"/>
  <c r="AB171"/>
  <c r="Z171"/>
  <c r="AB170"/>
  <c r="Z170"/>
  <c r="AB169"/>
  <c r="Z169"/>
  <c r="AD168"/>
  <c r="AC168"/>
  <c r="AB168"/>
  <c r="Z168"/>
  <c r="AD167"/>
  <c r="AC167"/>
  <c r="AB167"/>
  <c r="Z167"/>
  <c r="AD166"/>
  <c r="AC166"/>
  <c r="AB166"/>
  <c r="Z166"/>
  <c r="AD165"/>
  <c r="AC165"/>
  <c r="AB165"/>
  <c r="Z165"/>
  <c r="AB164"/>
  <c r="Z164"/>
  <c r="X162"/>
  <c r="AD162" s="1"/>
  <c r="AB161"/>
  <c r="Z161"/>
  <c r="AB160"/>
  <c r="Z160"/>
  <c r="AB159"/>
  <c r="Z159"/>
  <c r="AB158"/>
  <c r="Z158"/>
  <c r="AD157"/>
  <c r="AC157"/>
  <c r="AB157"/>
  <c r="Z157"/>
  <c r="AD156"/>
  <c r="AC156"/>
  <c r="AB156"/>
  <c r="Z156"/>
  <c r="AD155"/>
  <c r="AC155"/>
  <c r="AB155"/>
  <c r="Z155"/>
  <c r="AB154"/>
  <c r="Z154"/>
  <c r="AD153"/>
  <c r="AC153"/>
  <c r="AB153"/>
  <c r="Z153"/>
  <c r="X151"/>
  <c r="AC151" s="1"/>
  <c r="AB150"/>
  <c r="Z150"/>
  <c r="AD149"/>
  <c r="AC149"/>
  <c r="AB149"/>
  <c r="Z149"/>
  <c r="AD148"/>
  <c r="AC148"/>
  <c r="AB148"/>
  <c r="Z148"/>
  <c r="X146"/>
  <c r="AD146" s="1"/>
  <c r="AB145"/>
  <c r="Z145"/>
  <c r="AB144"/>
  <c r="Z144"/>
  <c r="AB143"/>
  <c r="Z143"/>
  <c r="AB142"/>
  <c r="Z142"/>
  <c r="AB141"/>
  <c r="Z141"/>
  <c r="AB140"/>
  <c r="Z140"/>
  <c r="AB139"/>
  <c r="Z139"/>
  <c r="AB138"/>
  <c r="Z138"/>
  <c r="AB137"/>
  <c r="Z137"/>
  <c r="AB136"/>
  <c r="Z136"/>
  <c r="AD135"/>
  <c r="AC135"/>
  <c r="AB135"/>
  <c r="Z135"/>
  <c r="X133"/>
  <c r="AC133" s="1"/>
  <c r="AD132"/>
  <c r="AC132"/>
  <c r="AB132"/>
  <c r="Z132"/>
  <c r="AD131"/>
  <c r="AC131"/>
  <c r="AB131"/>
  <c r="Z131"/>
  <c r="AD130"/>
  <c r="AC130"/>
  <c r="AB130"/>
  <c r="Z130"/>
  <c r="AD129"/>
  <c r="AC129"/>
  <c r="AB129"/>
  <c r="Z129"/>
  <c r="AD128"/>
  <c r="AC128"/>
  <c r="AB128"/>
  <c r="Z128"/>
  <c r="X126"/>
  <c r="AD126" s="1"/>
  <c r="AB125"/>
  <c r="Z125"/>
  <c r="AB124"/>
  <c r="Z124"/>
  <c r="AB123"/>
  <c r="Z123"/>
  <c r="AB122"/>
  <c r="Z122"/>
  <c r="AB121"/>
  <c r="Z121"/>
  <c r="AB120"/>
  <c r="Z120"/>
  <c r="AD119"/>
  <c r="AC119"/>
  <c r="AB119"/>
  <c r="Z119"/>
  <c r="AB118"/>
  <c r="Z118"/>
  <c r="X116"/>
  <c r="AD116" s="1"/>
  <c r="AB115"/>
  <c r="Z115"/>
  <c r="AB114"/>
  <c r="Z114"/>
  <c r="AD113"/>
  <c r="AC113"/>
  <c r="AB113"/>
  <c r="Z113"/>
  <c r="X111"/>
  <c r="AC111" s="1"/>
  <c r="AB110"/>
  <c r="Z110"/>
  <c r="AD109"/>
  <c r="AC109"/>
  <c r="AB109"/>
  <c r="Z109"/>
  <c r="AB108"/>
  <c r="Z108"/>
  <c r="AB107"/>
  <c r="Z107"/>
  <c r="AB106"/>
  <c r="Z106"/>
  <c r="AB105"/>
  <c r="Z105"/>
  <c r="AD104"/>
  <c r="AC104"/>
  <c r="AB104"/>
  <c r="Z104"/>
  <c r="X102"/>
  <c r="AD102" s="1"/>
  <c r="AB101"/>
  <c r="Z101"/>
  <c r="AD100"/>
  <c r="AC100"/>
  <c r="AB100"/>
  <c r="Z100"/>
  <c r="AD99"/>
  <c r="AC99"/>
  <c r="AB99"/>
  <c r="Z99"/>
  <c r="AD98"/>
  <c r="AC98"/>
  <c r="AB98"/>
  <c r="Z98"/>
  <c r="AB96"/>
  <c r="Z96"/>
  <c r="AB95"/>
  <c r="Z95"/>
  <c r="AB94"/>
  <c r="Z94"/>
  <c r="AB93"/>
  <c r="Z93"/>
  <c r="AB92"/>
  <c r="Z92"/>
  <c r="AB91"/>
  <c r="Z91"/>
  <c r="AB90"/>
  <c r="Z90"/>
  <c r="AB89"/>
  <c r="Z89"/>
  <c r="AB88"/>
  <c r="Z88"/>
  <c r="AB87"/>
  <c r="Z87"/>
  <c r="X85"/>
  <c r="AC85" s="1"/>
  <c r="AB84"/>
  <c r="Z84"/>
  <c r="AB83"/>
  <c r="Z83"/>
  <c r="AB82"/>
  <c r="Z82"/>
  <c r="AB81"/>
  <c r="Z81"/>
  <c r="AB80"/>
  <c r="Z80"/>
  <c r="AB79"/>
  <c r="Z79"/>
  <c r="AD78"/>
  <c r="AC78"/>
  <c r="AB78"/>
  <c r="Z78"/>
  <c r="AD77"/>
  <c r="AC77"/>
  <c r="AB77"/>
  <c r="Z77"/>
  <c r="X75"/>
  <c r="AD75" s="1"/>
  <c r="AB74"/>
  <c r="Z74"/>
  <c r="AB73"/>
  <c r="Z73"/>
  <c r="AB72"/>
  <c r="Z72"/>
  <c r="AB71"/>
  <c r="Z71"/>
  <c r="AB70"/>
  <c r="Z70"/>
  <c r="AD69"/>
  <c r="AC69"/>
  <c r="AB69"/>
  <c r="Z69"/>
  <c r="AD68"/>
  <c r="AC68"/>
  <c r="AB68"/>
  <c r="Z68"/>
  <c r="X66"/>
  <c r="AC66" s="1"/>
  <c r="AB65"/>
  <c r="Z65"/>
  <c r="AB64"/>
  <c r="Z64"/>
  <c r="AB63"/>
  <c r="Z63"/>
  <c r="AB62"/>
  <c r="Z62"/>
  <c r="AB61"/>
  <c r="Z61"/>
  <c r="AB60"/>
  <c r="Z60"/>
  <c r="AB59"/>
  <c r="Z59"/>
  <c r="AB58"/>
  <c r="Z58"/>
  <c r="AB57"/>
  <c r="Z57"/>
  <c r="AD56"/>
  <c r="AC56"/>
  <c r="AB56"/>
  <c r="Z56"/>
  <c r="AB55"/>
  <c r="Z55"/>
  <c r="AB54"/>
  <c r="Z54"/>
  <c r="AD53"/>
  <c r="AC53"/>
  <c r="AB53"/>
  <c r="Z53"/>
  <c r="AD52"/>
  <c r="AC52"/>
  <c r="AB52"/>
  <c r="Z52"/>
  <c r="X50"/>
  <c r="AD50" s="1"/>
  <c r="AB49"/>
  <c r="Z49"/>
  <c r="AB48"/>
  <c r="Z48"/>
  <c r="AB47"/>
  <c r="Z47"/>
  <c r="AB46"/>
  <c r="Z46"/>
  <c r="AD45"/>
  <c r="AC45"/>
  <c r="AB45"/>
  <c r="Z45"/>
  <c r="X43"/>
  <c r="AD43" s="1"/>
  <c r="AB42"/>
  <c r="Z42"/>
  <c r="AB41"/>
  <c r="Z41"/>
  <c r="AB40"/>
  <c r="Z40"/>
  <c r="AB39"/>
  <c r="Z39"/>
  <c r="AD38"/>
  <c r="AC38"/>
  <c r="AB38"/>
  <c r="Z38"/>
  <c r="X36"/>
  <c r="AD36" s="1"/>
  <c r="AB35"/>
  <c r="Z35"/>
  <c r="AB34"/>
  <c r="Z34"/>
  <c r="AB33"/>
  <c r="Z33"/>
  <c r="AB32"/>
  <c r="Z32"/>
  <c r="AB31"/>
  <c r="Z31"/>
  <c r="AB30"/>
  <c r="Z30"/>
  <c r="AD29"/>
  <c r="AC29"/>
  <c r="AB29"/>
  <c r="Z29"/>
  <c r="AB28"/>
  <c r="Z28"/>
  <c r="AB27"/>
  <c r="Z27"/>
  <c r="AD26"/>
  <c r="AC26"/>
  <c r="AB26"/>
  <c r="Z26"/>
  <c r="AB25"/>
  <c r="Z25"/>
  <c r="X23"/>
  <c r="AC23" s="1"/>
  <c r="AB22"/>
  <c r="Z22"/>
  <c r="AD21"/>
  <c r="AC21"/>
  <c r="AB21"/>
  <c r="Z21"/>
  <c r="AB20"/>
  <c r="Z20"/>
  <c r="AB19"/>
  <c r="Z19"/>
  <c r="AD18"/>
  <c r="AC18"/>
  <c r="AB18"/>
  <c r="Z18"/>
  <c r="AD17"/>
  <c r="AC17"/>
  <c r="AB17"/>
  <c r="Z17"/>
  <c r="X15"/>
  <c r="AD15" s="1"/>
  <c r="AB14"/>
  <c r="Z14"/>
  <c r="AB13"/>
  <c r="Z13"/>
  <c r="AB12"/>
  <c r="Z12"/>
  <c r="AB11"/>
  <c r="Z11"/>
  <c r="AB10"/>
  <c r="Z10"/>
  <c r="AB9"/>
  <c r="Z9"/>
  <c r="AB8"/>
  <c r="Z8"/>
  <c r="AD7"/>
  <c r="AC7"/>
  <c r="AB7"/>
  <c r="Z7"/>
  <c r="U401"/>
  <c r="S401"/>
  <c r="R401"/>
  <c r="W400"/>
  <c r="V400"/>
  <c r="T400"/>
  <c r="V399"/>
  <c r="T399"/>
  <c r="W398"/>
  <c r="V398"/>
  <c r="T398"/>
  <c r="W397"/>
  <c r="V397"/>
  <c r="T397"/>
  <c r="V396"/>
  <c r="T396"/>
  <c r="W395"/>
  <c r="V395"/>
  <c r="T395"/>
  <c r="V394"/>
  <c r="T394"/>
  <c r="W393"/>
  <c r="V393"/>
  <c r="T393"/>
  <c r="W392"/>
  <c r="V392"/>
  <c r="T392"/>
  <c r="W391"/>
  <c r="V391"/>
  <c r="T391"/>
  <c r="W390"/>
  <c r="V390"/>
  <c r="T390"/>
  <c r="W389"/>
  <c r="V389"/>
  <c r="T389"/>
  <c r="V388"/>
  <c r="T388"/>
  <c r="W387"/>
  <c r="V387"/>
  <c r="T387"/>
  <c r="V386"/>
  <c r="T386"/>
  <c r="W385"/>
  <c r="V385"/>
  <c r="T385"/>
  <c r="V384"/>
  <c r="T384"/>
  <c r="W383"/>
  <c r="V383"/>
  <c r="T383"/>
  <c r="V382"/>
  <c r="T382"/>
  <c r="W381"/>
  <c r="V381"/>
  <c r="T381"/>
  <c r="W380"/>
  <c r="V380"/>
  <c r="T380"/>
  <c r="W379"/>
  <c r="V379"/>
  <c r="T379"/>
  <c r="W378"/>
  <c r="V378"/>
  <c r="T378"/>
  <c r="V377"/>
  <c r="T377"/>
  <c r="W376"/>
  <c r="V376"/>
  <c r="T376"/>
  <c r="W375"/>
  <c r="V375"/>
  <c r="T375"/>
  <c r="W374"/>
  <c r="V374"/>
  <c r="T374"/>
  <c r="W373"/>
  <c r="V373"/>
  <c r="T373"/>
  <c r="W372"/>
  <c r="V372"/>
  <c r="T372"/>
  <c r="V371"/>
  <c r="T371"/>
  <c r="V370"/>
  <c r="T370"/>
  <c r="V369"/>
  <c r="T369"/>
  <c r="W368"/>
  <c r="V368"/>
  <c r="T368"/>
  <c r="T401" s="1"/>
  <c r="W367"/>
  <c r="V367"/>
  <c r="V401" s="1"/>
  <c r="T367"/>
  <c r="U366"/>
  <c r="S366"/>
  <c r="R365"/>
  <c r="V365" s="1"/>
  <c r="V364"/>
  <c r="T364"/>
  <c r="V363"/>
  <c r="T363"/>
  <c r="V362"/>
  <c r="T362"/>
  <c r="V361"/>
  <c r="T361"/>
  <c r="V360"/>
  <c r="T360"/>
  <c r="W359"/>
  <c r="V359"/>
  <c r="T359"/>
  <c r="V358"/>
  <c r="T358"/>
  <c r="V357"/>
  <c r="T357"/>
  <c r="V356"/>
  <c r="T356"/>
  <c r="V355"/>
  <c r="T355"/>
  <c r="R353"/>
  <c r="W353" s="1"/>
  <c r="V352"/>
  <c r="T352"/>
  <c r="V351"/>
  <c r="T351"/>
  <c r="V350"/>
  <c r="T350"/>
  <c r="W349"/>
  <c r="V349"/>
  <c r="T349"/>
  <c r="R347"/>
  <c r="V347" s="1"/>
  <c r="V346"/>
  <c r="T346"/>
  <c r="V345"/>
  <c r="T345"/>
  <c r="V344"/>
  <c r="T344"/>
  <c r="V343"/>
  <c r="T343"/>
  <c r="W342"/>
  <c r="V342"/>
  <c r="T342"/>
  <c r="V341"/>
  <c r="T341"/>
  <c r="V340"/>
  <c r="T340"/>
  <c r="R338"/>
  <c r="W338" s="1"/>
  <c r="V337"/>
  <c r="T337"/>
  <c r="V336"/>
  <c r="T336"/>
  <c r="W335"/>
  <c r="V335"/>
  <c r="T335"/>
  <c r="W334"/>
  <c r="V334"/>
  <c r="T334"/>
  <c r="V333"/>
  <c r="T333"/>
  <c r="R331"/>
  <c r="W331" s="1"/>
  <c r="W330"/>
  <c r="V330"/>
  <c r="T330"/>
  <c r="V329"/>
  <c r="T329"/>
  <c r="V328"/>
  <c r="T328"/>
  <c r="V327"/>
  <c r="T327"/>
  <c r="W326"/>
  <c r="V326"/>
  <c r="T326"/>
  <c r="V325"/>
  <c r="T325"/>
  <c r="V324"/>
  <c r="T324"/>
  <c r="V323"/>
  <c r="T323"/>
  <c r="R321"/>
  <c r="W321" s="1"/>
  <c r="V320"/>
  <c r="T320"/>
  <c r="V319"/>
  <c r="T319"/>
  <c r="V318"/>
  <c r="T318"/>
  <c r="W317"/>
  <c r="V317"/>
  <c r="T317"/>
  <c r="V316"/>
  <c r="T316"/>
  <c r="V315"/>
  <c r="T315"/>
  <c r="V314"/>
  <c r="T314"/>
  <c r="R312"/>
  <c r="V312" s="1"/>
  <c r="V311"/>
  <c r="T311"/>
  <c r="W310"/>
  <c r="V310"/>
  <c r="T310"/>
  <c r="V309"/>
  <c r="T309"/>
  <c r="V308"/>
  <c r="T308"/>
  <c r="V307"/>
  <c r="T307"/>
  <c r="V306"/>
  <c r="T306"/>
  <c r="W305"/>
  <c r="V305"/>
  <c r="T305"/>
  <c r="V304"/>
  <c r="T304"/>
  <c r="V303"/>
  <c r="T303"/>
  <c r="V302"/>
  <c r="T302"/>
  <c r="V301"/>
  <c r="T301"/>
  <c r="R299"/>
  <c r="T299" s="1"/>
  <c r="V298"/>
  <c r="T298"/>
  <c r="V297"/>
  <c r="T297"/>
  <c r="V296"/>
  <c r="T296"/>
  <c r="V295"/>
  <c r="T295"/>
  <c r="V294"/>
  <c r="T294"/>
  <c r="V293"/>
  <c r="T293"/>
  <c r="V292"/>
  <c r="T292"/>
  <c r="R290"/>
  <c r="W290" s="1"/>
  <c r="V289"/>
  <c r="T289"/>
  <c r="V288"/>
  <c r="T288"/>
  <c r="V287"/>
  <c r="T287"/>
  <c r="W286"/>
  <c r="V286"/>
  <c r="T286"/>
  <c r="R284"/>
  <c r="V284" s="1"/>
  <c r="V283"/>
  <c r="T283"/>
  <c r="V282"/>
  <c r="T282"/>
  <c r="V281"/>
  <c r="T281"/>
  <c r="V280"/>
  <c r="T280"/>
  <c r="V279"/>
  <c r="T279"/>
  <c r="V278"/>
  <c r="T278"/>
  <c r="W277"/>
  <c r="V277"/>
  <c r="T277"/>
  <c r="V276"/>
  <c r="T276"/>
  <c r="W275"/>
  <c r="V275"/>
  <c r="T275"/>
  <c r="V274"/>
  <c r="T274"/>
  <c r="V273"/>
  <c r="T273"/>
  <c r="W272"/>
  <c r="V272"/>
  <c r="T272"/>
  <c r="R270"/>
  <c r="W270" s="1"/>
  <c r="V269"/>
  <c r="T269"/>
  <c r="V268"/>
  <c r="T268"/>
  <c r="V267"/>
  <c r="T267"/>
  <c r="W266"/>
  <c r="V266"/>
  <c r="T266"/>
  <c r="V265"/>
  <c r="T265"/>
  <c r="V264"/>
  <c r="T264"/>
  <c r="W263"/>
  <c r="V263"/>
  <c r="T263"/>
  <c r="R261"/>
  <c r="W261" s="1"/>
  <c r="V260"/>
  <c r="T260"/>
  <c r="V259"/>
  <c r="T259"/>
  <c r="V258"/>
  <c r="T258"/>
  <c r="V257"/>
  <c r="T257"/>
  <c r="V256"/>
  <c r="T256"/>
  <c r="V255"/>
  <c r="T255"/>
  <c r="V254"/>
  <c r="T254"/>
  <c r="V253"/>
  <c r="T253"/>
  <c r="V252"/>
  <c r="T252"/>
  <c r="V251"/>
  <c r="T251"/>
  <c r="V250"/>
  <c r="T250"/>
  <c r="V249"/>
  <c r="T249"/>
  <c r="V248"/>
  <c r="T248"/>
  <c r="V247"/>
  <c r="T247"/>
  <c r="V246"/>
  <c r="T246"/>
  <c r="V245"/>
  <c r="T245"/>
  <c r="V244"/>
  <c r="T244"/>
  <c r="W243"/>
  <c r="V243"/>
  <c r="T243"/>
  <c r="V242"/>
  <c r="T242"/>
  <c r="V241"/>
  <c r="T241"/>
  <c r="V240"/>
  <c r="T240"/>
  <c r="R238"/>
  <c r="V238" s="1"/>
  <c r="V237"/>
  <c r="T237"/>
  <c r="V236"/>
  <c r="T236"/>
  <c r="V235"/>
  <c r="T235"/>
  <c r="V234"/>
  <c r="T234"/>
  <c r="V233"/>
  <c r="T233"/>
  <c r="W232"/>
  <c r="V232"/>
  <c r="T232"/>
  <c r="V231"/>
  <c r="T231"/>
  <c r="V230"/>
  <c r="T230"/>
  <c r="V229"/>
  <c r="T229"/>
  <c r="W228"/>
  <c r="V228"/>
  <c r="T228"/>
  <c r="R226"/>
  <c r="T226" s="1"/>
  <c r="V225"/>
  <c r="T225"/>
  <c r="V224"/>
  <c r="T224"/>
  <c r="V223"/>
  <c r="T223"/>
  <c r="V222"/>
  <c r="T222"/>
  <c r="R220"/>
  <c r="W220" s="1"/>
  <c r="V219"/>
  <c r="T219"/>
  <c r="V218"/>
  <c r="T218"/>
  <c r="V217"/>
  <c r="T217"/>
  <c r="V216"/>
  <c r="T216"/>
  <c r="W215"/>
  <c r="V215"/>
  <c r="T215"/>
  <c r="V214"/>
  <c r="T214"/>
  <c r="R212"/>
  <c r="V212" s="1"/>
  <c r="V211"/>
  <c r="T211"/>
  <c r="V210"/>
  <c r="T210"/>
  <c r="V209"/>
  <c r="T209"/>
  <c r="W208"/>
  <c r="V208"/>
  <c r="T208"/>
  <c r="V207"/>
  <c r="T207"/>
  <c r="V206"/>
  <c r="T206"/>
  <c r="V205"/>
  <c r="T205"/>
  <c r="V204"/>
  <c r="T204"/>
  <c r="V203"/>
  <c r="T203"/>
  <c r="V202"/>
  <c r="T202"/>
  <c r="W201"/>
  <c r="V201"/>
  <c r="T201"/>
  <c r="W200"/>
  <c r="V200"/>
  <c r="T200"/>
  <c r="W199"/>
  <c r="V199"/>
  <c r="T199"/>
  <c r="R197"/>
  <c r="T197" s="1"/>
  <c r="V196"/>
  <c r="T196"/>
  <c r="V195"/>
  <c r="T195"/>
  <c r="V194"/>
  <c r="T194"/>
  <c r="R192"/>
  <c r="W192" s="1"/>
  <c r="V191"/>
  <c r="T191"/>
  <c r="W190"/>
  <c r="V190"/>
  <c r="T190"/>
  <c r="V189"/>
  <c r="T189"/>
  <c r="V188"/>
  <c r="T188"/>
  <c r="W187"/>
  <c r="V187"/>
  <c r="T187"/>
  <c r="V186"/>
  <c r="T186"/>
  <c r="V185"/>
  <c r="T185"/>
  <c r="V184"/>
  <c r="T184"/>
  <c r="V183"/>
  <c r="T183"/>
  <c r="W182"/>
  <c r="V182"/>
  <c r="T182"/>
  <c r="V181"/>
  <c r="T181"/>
  <c r="V180"/>
  <c r="T180"/>
  <c r="V179"/>
  <c r="T179"/>
  <c r="V178"/>
  <c r="T178"/>
  <c r="V177"/>
  <c r="T177"/>
  <c r="W176"/>
  <c r="V176"/>
  <c r="T176"/>
  <c r="R174"/>
  <c r="W174" s="1"/>
  <c r="V173"/>
  <c r="T173"/>
  <c r="V172"/>
  <c r="T172"/>
  <c r="V171"/>
  <c r="T171"/>
  <c r="V170"/>
  <c r="T170"/>
  <c r="V169"/>
  <c r="T169"/>
  <c r="V168"/>
  <c r="T168"/>
  <c r="V167"/>
  <c r="T167"/>
  <c r="V166"/>
  <c r="T166"/>
  <c r="W165"/>
  <c r="V165"/>
  <c r="T165"/>
  <c r="V164"/>
  <c r="T164"/>
  <c r="R162"/>
  <c r="V162" s="1"/>
  <c r="V161"/>
  <c r="T161"/>
  <c r="V160"/>
  <c r="T160"/>
  <c r="V159"/>
  <c r="T159"/>
  <c r="V158"/>
  <c r="T158"/>
  <c r="V157"/>
  <c r="T157"/>
  <c r="W156"/>
  <c r="V156"/>
  <c r="T156"/>
  <c r="V155"/>
  <c r="T155"/>
  <c r="W154"/>
  <c r="V154"/>
  <c r="T154"/>
  <c r="V153"/>
  <c r="T153"/>
  <c r="R151"/>
  <c r="V151" s="1"/>
  <c r="W150"/>
  <c r="V150"/>
  <c r="T150"/>
  <c r="V149"/>
  <c r="T149"/>
  <c r="W148"/>
  <c r="V148"/>
  <c r="T148"/>
  <c r="R146"/>
  <c r="V146" s="1"/>
  <c r="V145"/>
  <c r="T145"/>
  <c r="V144"/>
  <c r="T144"/>
  <c r="V143"/>
  <c r="T143"/>
  <c r="V142"/>
  <c r="T142"/>
  <c r="V141"/>
  <c r="T141"/>
  <c r="V140"/>
  <c r="T140"/>
  <c r="V139"/>
  <c r="T139"/>
  <c r="W138"/>
  <c r="V138"/>
  <c r="T138"/>
  <c r="V137"/>
  <c r="T137"/>
  <c r="V136"/>
  <c r="T136"/>
  <c r="W135"/>
  <c r="V135"/>
  <c r="T135"/>
  <c r="T133"/>
  <c r="R133"/>
  <c r="V133" s="1"/>
  <c r="V132"/>
  <c r="T132"/>
  <c r="V131"/>
  <c r="T131"/>
  <c r="W130"/>
  <c r="V130"/>
  <c r="T130"/>
  <c r="W129"/>
  <c r="V129"/>
  <c r="T129"/>
  <c r="V128"/>
  <c r="T128"/>
  <c r="R126"/>
  <c r="V126" s="1"/>
  <c r="V125"/>
  <c r="T125"/>
  <c r="V124"/>
  <c r="T124"/>
  <c r="W123"/>
  <c r="V123"/>
  <c r="T123"/>
  <c r="V122"/>
  <c r="T122"/>
  <c r="V121"/>
  <c r="T121"/>
  <c r="V120"/>
  <c r="T120"/>
  <c r="W119"/>
  <c r="V119"/>
  <c r="T119"/>
  <c r="V118"/>
  <c r="T118"/>
  <c r="T116"/>
  <c r="R116"/>
  <c r="V116" s="1"/>
  <c r="V115"/>
  <c r="T115"/>
  <c r="W114"/>
  <c r="V114"/>
  <c r="T114"/>
  <c r="W113"/>
  <c r="V113"/>
  <c r="T113"/>
  <c r="R111"/>
  <c r="V111" s="1"/>
  <c r="V110"/>
  <c r="T110"/>
  <c r="V109"/>
  <c r="T109"/>
  <c r="V108"/>
  <c r="T108"/>
  <c r="V107"/>
  <c r="T107"/>
  <c r="V106"/>
  <c r="T106"/>
  <c r="W105"/>
  <c r="V105"/>
  <c r="T105"/>
  <c r="V104"/>
  <c r="T104"/>
  <c r="R102"/>
  <c r="W102" s="1"/>
  <c r="V101"/>
  <c r="T101"/>
  <c r="W100"/>
  <c r="V100"/>
  <c r="T100"/>
  <c r="V99"/>
  <c r="T99"/>
  <c r="W98"/>
  <c r="V98"/>
  <c r="T98"/>
  <c r="R96"/>
  <c r="V96" s="1"/>
  <c r="V95"/>
  <c r="T95"/>
  <c r="V94"/>
  <c r="T94"/>
  <c r="V93"/>
  <c r="T93"/>
  <c r="V92"/>
  <c r="T92"/>
  <c r="V91"/>
  <c r="T91"/>
  <c r="V90"/>
  <c r="T90"/>
  <c r="V89"/>
  <c r="T89"/>
  <c r="V88"/>
  <c r="T88"/>
  <c r="V87"/>
  <c r="T87"/>
  <c r="R85"/>
  <c r="V85" s="1"/>
  <c r="V84"/>
  <c r="T84"/>
  <c r="V83"/>
  <c r="T83"/>
  <c r="V82"/>
  <c r="T82"/>
  <c r="W81"/>
  <c r="V81"/>
  <c r="T81"/>
  <c r="V80"/>
  <c r="T80"/>
  <c r="V79"/>
  <c r="T79"/>
  <c r="W78"/>
  <c r="V78"/>
  <c r="T78"/>
  <c r="V77"/>
  <c r="T77"/>
  <c r="R75"/>
  <c r="V75" s="1"/>
  <c r="V74"/>
  <c r="T74"/>
  <c r="V73"/>
  <c r="T73"/>
  <c r="V72"/>
  <c r="T72"/>
  <c r="V71"/>
  <c r="T71"/>
  <c r="V70"/>
  <c r="T70"/>
  <c r="V69"/>
  <c r="T69"/>
  <c r="W68"/>
  <c r="V68"/>
  <c r="T68"/>
  <c r="R66"/>
  <c r="W66" s="1"/>
  <c r="V65"/>
  <c r="T65"/>
  <c r="V64"/>
  <c r="T64"/>
  <c r="V63"/>
  <c r="T63"/>
  <c r="V62"/>
  <c r="T62"/>
  <c r="V61"/>
  <c r="T61"/>
  <c r="V60"/>
  <c r="T60"/>
  <c r="V59"/>
  <c r="T59"/>
  <c r="V58"/>
  <c r="T58"/>
  <c r="V57"/>
  <c r="T57"/>
  <c r="V56"/>
  <c r="T56"/>
  <c r="V55"/>
  <c r="T55"/>
  <c r="W54"/>
  <c r="V54"/>
  <c r="T54"/>
  <c r="V53"/>
  <c r="T53"/>
  <c r="V52"/>
  <c r="T52"/>
  <c r="T50"/>
  <c r="R50"/>
  <c r="V50" s="1"/>
  <c r="W49"/>
  <c r="V49"/>
  <c r="T49"/>
  <c r="V48"/>
  <c r="T48"/>
  <c r="V47"/>
  <c r="T47"/>
  <c r="V46"/>
  <c r="T46"/>
  <c r="W45"/>
  <c r="V45"/>
  <c r="T45"/>
  <c r="R43"/>
  <c r="V43" s="1"/>
  <c r="V42"/>
  <c r="T42"/>
  <c r="V41"/>
  <c r="T41"/>
  <c r="V40"/>
  <c r="T40"/>
  <c r="V39"/>
  <c r="T39"/>
  <c r="W38"/>
  <c r="V38"/>
  <c r="T38"/>
  <c r="R36"/>
  <c r="W36" s="1"/>
  <c r="V35"/>
  <c r="T35"/>
  <c r="V34"/>
  <c r="T34"/>
  <c r="V33"/>
  <c r="T33"/>
  <c r="V32"/>
  <c r="T32"/>
  <c r="V31"/>
  <c r="T31"/>
  <c r="V30"/>
  <c r="T30"/>
  <c r="V29"/>
  <c r="T29"/>
  <c r="V28"/>
  <c r="T28"/>
  <c r="V27"/>
  <c r="T27"/>
  <c r="W26"/>
  <c r="V26"/>
  <c r="T26"/>
  <c r="V25"/>
  <c r="T25"/>
  <c r="R23"/>
  <c r="T23" s="1"/>
  <c r="V22"/>
  <c r="T22"/>
  <c r="V21"/>
  <c r="T21"/>
  <c r="V20"/>
  <c r="T20"/>
  <c r="V19"/>
  <c r="T19"/>
  <c r="V18"/>
  <c r="T18"/>
  <c r="V17"/>
  <c r="T17"/>
  <c r="R15"/>
  <c r="R366" s="1"/>
  <c r="W14"/>
  <c r="V14"/>
  <c r="T14"/>
  <c r="W13"/>
  <c r="V13"/>
  <c r="T13"/>
  <c r="V12"/>
  <c r="T12"/>
  <c r="V11"/>
  <c r="T11"/>
  <c r="W10"/>
  <c r="V10"/>
  <c r="T10"/>
  <c r="V9"/>
  <c r="T9"/>
  <c r="V8"/>
  <c r="T8"/>
  <c r="W7"/>
  <c r="V7"/>
  <c r="T7"/>
  <c r="O401"/>
  <c r="M401"/>
  <c r="L401"/>
  <c r="Q400"/>
  <c r="P400"/>
  <c r="N400"/>
  <c r="Q399"/>
  <c r="P399"/>
  <c r="N399"/>
  <c r="Q398"/>
  <c r="P398"/>
  <c r="N398"/>
  <c r="Q397"/>
  <c r="P397"/>
  <c r="N397"/>
  <c r="Q396"/>
  <c r="P396"/>
  <c r="N396"/>
  <c r="Q395"/>
  <c r="P395"/>
  <c r="N395"/>
  <c r="Q394"/>
  <c r="P394"/>
  <c r="N394"/>
  <c r="Q393"/>
  <c r="P393"/>
  <c r="N393"/>
  <c r="Q392"/>
  <c r="P392"/>
  <c r="N392"/>
  <c r="Q391"/>
  <c r="P391"/>
  <c r="N391"/>
  <c r="Q390"/>
  <c r="P390"/>
  <c r="N390"/>
  <c r="Q389"/>
  <c r="P389"/>
  <c r="N389"/>
  <c r="Q388"/>
  <c r="P388"/>
  <c r="N388"/>
  <c r="Q387"/>
  <c r="P387"/>
  <c r="N387"/>
  <c r="Q386"/>
  <c r="P386"/>
  <c r="N386"/>
  <c r="Q385"/>
  <c r="P385"/>
  <c r="N385"/>
  <c r="Q384"/>
  <c r="P384"/>
  <c r="N384"/>
  <c r="Q383"/>
  <c r="P383"/>
  <c r="N383"/>
  <c r="Q382"/>
  <c r="P382"/>
  <c r="N382"/>
  <c r="Q381"/>
  <c r="P381"/>
  <c r="N381"/>
  <c r="Q380"/>
  <c r="P380"/>
  <c r="N380"/>
  <c r="Q379"/>
  <c r="P379"/>
  <c r="N379"/>
  <c r="Q378"/>
  <c r="P378"/>
  <c r="N378"/>
  <c r="Q377"/>
  <c r="P377"/>
  <c r="N377"/>
  <c r="Q376"/>
  <c r="P376"/>
  <c r="N376"/>
  <c r="Q375"/>
  <c r="P375"/>
  <c r="N375"/>
  <c r="Q374"/>
  <c r="P374"/>
  <c r="N374"/>
  <c r="Q373"/>
  <c r="P373"/>
  <c r="N373"/>
  <c r="Q372"/>
  <c r="P372"/>
  <c r="N372"/>
  <c r="Q371"/>
  <c r="P371"/>
  <c r="N371"/>
  <c r="Q370"/>
  <c r="P370"/>
  <c r="N370"/>
  <c r="Q369"/>
  <c r="P369"/>
  <c r="N369"/>
  <c r="Q368"/>
  <c r="P368"/>
  <c r="N368"/>
  <c r="Q367"/>
  <c r="P367"/>
  <c r="N367"/>
  <c r="O366"/>
  <c r="O402" s="1"/>
  <c r="M366"/>
  <c r="M402" s="1"/>
  <c r="L365"/>
  <c r="P365" s="1"/>
  <c r="Q364"/>
  <c r="P364"/>
  <c r="N364"/>
  <c r="Q363"/>
  <c r="P363"/>
  <c r="N363"/>
  <c r="Q362"/>
  <c r="P362"/>
  <c r="N362"/>
  <c r="Q361"/>
  <c r="P361"/>
  <c r="N361"/>
  <c r="Q360"/>
  <c r="P360"/>
  <c r="N360"/>
  <c r="Q359"/>
  <c r="P359"/>
  <c r="N359"/>
  <c r="Q358"/>
  <c r="P358"/>
  <c r="N358"/>
  <c r="Q357"/>
  <c r="P357"/>
  <c r="N357"/>
  <c r="Q356"/>
  <c r="P356"/>
  <c r="N356"/>
  <c r="Q355"/>
  <c r="P355"/>
  <c r="N355"/>
  <c r="L353"/>
  <c r="P353" s="1"/>
  <c r="Q352"/>
  <c r="P352"/>
  <c r="N352"/>
  <c r="Q351"/>
  <c r="P351"/>
  <c r="N351"/>
  <c r="Q350"/>
  <c r="P350"/>
  <c r="N350"/>
  <c r="Q349"/>
  <c r="P349"/>
  <c r="N349"/>
  <c r="L347"/>
  <c r="P347" s="1"/>
  <c r="Q346"/>
  <c r="P346"/>
  <c r="N346"/>
  <c r="Q345"/>
  <c r="P345"/>
  <c r="N345"/>
  <c r="Q344"/>
  <c r="P344"/>
  <c r="N344"/>
  <c r="Q343"/>
  <c r="P343"/>
  <c r="N343"/>
  <c r="Q342"/>
  <c r="P342"/>
  <c r="N342"/>
  <c r="Q341"/>
  <c r="P341"/>
  <c r="N341"/>
  <c r="Q340"/>
  <c r="P340"/>
  <c r="N340"/>
  <c r="L338"/>
  <c r="P338" s="1"/>
  <c r="Q337"/>
  <c r="P337"/>
  <c r="N337"/>
  <c r="Q336"/>
  <c r="P336"/>
  <c r="N336"/>
  <c r="Q335"/>
  <c r="P335"/>
  <c r="N335"/>
  <c r="Q334"/>
  <c r="P334"/>
  <c r="N334"/>
  <c r="Q333"/>
  <c r="P333"/>
  <c r="N333"/>
  <c r="L331"/>
  <c r="P331" s="1"/>
  <c r="Q330"/>
  <c r="P330"/>
  <c r="N330"/>
  <c r="Q329"/>
  <c r="P329"/>
  <c r="N329"/>
  <c r="Q328"/>
  <c r="P328"/>
  <c r="N328"/>
  <c r="Q327"/>
  <c r="P327"/>
  <c r="N327"/>
  <c r="Q326"/>
  <c r="P326"/>
  <c r="N326"/>
  <c r="Q325"/>
  <c r="P325"/>
  <c r="N325"/>
  <c r="Q324"/>
  <c r="P324"/>
  <c r="N324"/>
  <c r="Q323"/>
  <c r="P323"/>
  <c r="N323"/>
  <c r="L321"/>
  <c r="P321" s="1"/>
  <c r="Q320"/>
  <c r="P320"/>
  <c r="N320"/>
  <c r="Q319"/>
  <c r="P319"/>
  <c r="N319"/>
  <c r="Q318"/>
  <c r="P318"/>
  <c r="N318"/>
  <c r="Q317"/>
  <c r="P317"/>
  <c r="N317"/>
  <c r="Q316"/>
  <c r="P316"/>
  <c r="N316"/>
  <c r="Q315"/>
  <c r="P315"/>
  <c r="N315"/>
  <c r="Q314"/>
  <c r="P314"/>
  <c r="N314"/>
  <c r="P313"/>
  <c r="L312"/>
  <c r="Q312" s="1"/>
  <c r="Q311"/>
  <c r="P311"/>
  <c r="N311"/>
  <c r="Q310"/>
  <c r="P310"/>
  <c r="N310"/>
  <c r="Q309"/>
  <c r="P309"/>
  <c r="N309"/>
  <c r="Q308"/>
  <c r="P308"/>
  <c r="N308"/>
  <c r="Q307"/>
  <c r="P307"/>
  <c r="N307"/>
  <c r="Q306"/>
  <c r="P306"/>
  <c r="N306"/>
  <c r="Q305"/>
  <c r="P305"/>
  <c r="N305"/>
  <c r="Q304"/>
  <c r="P304"/>
  <c r="N304"/>
  <c r="Q303"/>
  <c r="P303"/>
  <c r="N303"/>
  <c r="Q302"/>
  <c r="P302"/>
  <c r="N302"/>
  <c r="Q301"/>
  <c r="P301"/>
  <c r="N301"/>
  <c r="N299"/>
  <c r="L299"/>
  <c r="P299" s="1"/>
  <c r="Q298"/>
  <c r="P298"/>
  <c r="N298"/>
  <c r="Q297"/>
  <c r="P297"/>
  <c r="N297"/>
  <c r="Q296"/>
  <c r="P296"/>
  <c r="N296"/>
  <c r="Q295"/>
  <c r="P295"/>
  <c r="N295"/>
  <c r="Q294"/>
  <c r="P294"/>
  <c r="N294"/>
  <c r="Q293"/>
  <c r="P293"/>
  <c r="N293"/>
  <c r="Q292"/>
  <c r="P292"/>
  <c r="N292"/>
  <c r="L290"/>
  <c r="Q290" s="1"/>
  <c r="Q289"/>
  <c r="P289"/>
  <c r="N289"/>
  <c r="Q288"/>
  <c r="P288"/>
  <c r="N288"/>
  <c r="Q287"/>
  <c r="P287"/>
  <c r="N287"/>
  <c r="Q286"/>
  <c r="P286"/>
  <c r="N286"/>
  <c r="L284"/>
  <c r="Q284" s="1"/>
  <c r="Q283"/>
  <c r="P283"/>
  <c r="N283"/>
  <c r="Q282"/>
  <c r="P282"/>
  <c r="N282"/>
  <c r="Q281"/>
  <c r="P281"/>
  <c r="N281"/>
  <c r="Q280"/>
  <c r="P280"/>
  <c r="N280"/>
  <c r="Q279"/>
  <c r="P279"/>
  <c r="N279"/>
  <c r="Q278"/>
  <c r="P278"/>
  <c r="N278"/>
  <c r="Q277"/>
  <c r="P277"/>
  <c r="N277"/>
  <c r="Q276"/>
  <c r="P276"/>
  <c r="N276"/>
  <c r="Q275"/>
  <c r="P275"/>
  <c r="N275"/>
  <c r="Q274"/>
  <c r="P274"/>
  <c r="N274"/>
  <c r="Q273"/>
  <c r="P273"/>
  <c r="N273"/>
  <c r="Q272"/>
  <c r="P272"/>
  <c r="N272"/>
  <c r="L270"/>
  <c r="Q270" s="1"/>
  <c r="Q269"/>
  <c r="P269"/>
  <c r="N269"/>
  <c r="Q268"/>
  <c r="P268"/>
  <c r="N268"/>
  <c r="Q267"/>
  <c r="P267"/>
  <c r="N267"/>
  <c r="Q266"/>
  <c r="P266"/>
  <c r="N266"/>
  <c r="Q265"/>
  <c r="P265"/>
  <c r="N265"/>
  <c r="Q264"/>
  <c r="P264"/>
  <c r="N264"/>
  <c r="Q263"/>
  <c r="P263"/>
  <c r="N263"/>
  <c r="L261"/>
  <c r="P261" s="1"/>
  <c r="Q260"/>
  <c r="P260"/>
  <c r="N260"/>
  <c r="Q259"/>
  <c r="P259"/>
  <c r="N259"/>
  <c r="Q258"/>
  <c r="P258"/>
  <c r="N258"/>
  <c r="Q257"/>
  <c r="P257"/>
  <c r="N257"/>
  <c r="Q256"/>
  <c r="P256"/>
  <c r="N256"/>
  <c r="Q255"/>
  <c r="P255"/>
  <c r="N255"/>
  <c r="Q254"/>
  <c r="P254"/>
  <c r="N254"/>
  <c r="Q253"/>
  <c r="P253"/>
  <c r="N253"/>
  <c r="Q252"/>
  <c r="P252"/>
  <c r="N252"/>
  <c r="Q251"/>
  <c r="P251"/>
  <c r="N251"/>
  <c r="Q250"/>
  <c r="P250"/>
  <c r="N250"/>
  <c r="Q249"/>
  <c r="P249"/>
  <c r="N249"/>
  <c r="Q248"/>
  <c r="P248"/>
  <c r="N248"/>
  <c r="Q247"/>
  <c r="P247"/>
  <c r="N247"/>
  <c r="Q246"/>
  <c r="P246"/>
  <c r="N246"/>
  <c r="Q245"/>
  <c r="P245"/>
  <c r="N245"/>
  <c r="Q244"/>
  <c r="P244"/>
  <c r="N244"/>
  <c r="Q243"/>
  <c r="P243"/>
  <c r="N243"/>
  <c r="Q242"/>
  <c r="P242"/>
  <c r="N242"/>
  <c r="Q241"/>
  <c r="P241"/>
  <c r="N241"/>
  <c r="Q240"/>
  <c r="P240"/>
  <c r="N240"/>
  <c r="L238"/>
  <c r="Q238" s="1"/>
  <c r="Q237"/>
  <c r="P237"/>
  <c r="N237"/>
  <c r="Q236"/>
  <c r="P236"/>
  <c r="N236"/>
  <c r="Q235"/>
  <c r="P235"/>
  <c r="N235"/>
  <c r="Q234"/>
  <c r="P234"/>
  <c r="N234"/>
  <c r="Q233"/>
  <c r="P233"/>
  <c r="N233"/>
  <c r="Q232"/>
  <c r="P232"/>
  <c r="N232"/>
  <c r="Q231"/>
  <c r="P231"/>
  <c r="N231"/>
  <c r="Q230"/>
  <c r="P230"/>
  <c r="N230"/>
  <c r="Q229"/>
  <c r="P229"/>
  <c r="N229"/>
  <c r="Q228"/>
  <c r="P228"/>
  <c r="N228"/>
  <c r="L226"/>
  <c r="Q226" s="1"/>
  <c r="Q225"/>
  <c r="P225"/>
  <c r="N225"/>
  <c r="Q224"/>
  <c r="P224"/>
  <c r="N224"/>
  <c r="Q223"/>
  <c r="P223"/>
  <c r="N223"/>
  <c r="Q222"/>
  <c r="P222"/>
  <c r="N222"/>
  <c r="L220"/>
  <c r="Q220" s="1"/>
  <c r="Q219"/>
  <c r="P219"/>
  <c r="N219"/>
  <c r="Q218"/>
  <c r="P218"/>
  <c r="N218"/>
  <c r="Q217"/>
  <c r="P217"/>
  <c r="N217"/>
  <c r="Q216"/>
  <c r="P216"/>
  <c r="N216"/>
  <c r="Q215"/>
  <c r="P215"/>
  <c r="N215"/>
  <c r="Q214"/>
  <c r="P214"/>
  <c r="N214"/>
  <c r="L212"/>
  <c r="Q212" s="1"/>
  <c r="Q211"/>
  <c r="P211"/>
  <c r="N211"/>
  <c r="Q210"/>
  <c r="P210"/>
  <c r="N210"/>
  <c r="Q209"/>
  <c r="P209"/>
  <c r="N209"/>
  <c r="Q208"/>
  <c r="P208"/>
  <c r="N208"/>
  <c r="Q207"/>
  <c r="P207"/>
  <c r="N207"/>
  <c r="Q206"/>
  <c r="P206"/>
  <c r="N206"/>
  <c r="Q205"/>
  <c r="P205"/>
  <c r="N205"/>
  <c r="Q204"/>
  <c r="P204"/>
  <c r="N204"/>
  <c r="Q203"/>
  <c r="P203"/>
  <c r="N203"/>
  <c r="Q202"/>
  <c r="P202"/>
  <c r="N202"/>
  <c r="Q201"/>
  <c r="P201"/>
  <c r="N201"/>
  <c r="Q200"/>
  <c r="P200"/>
  <c r="N200"/>
  <c r="Q199"/>
  <c r="P199"/>
  <c r="N199"/>
  <c r="L197"/>
  <c r="P197" s="1"/>
  <c r="Q196"/>
  <c r="P196"/>
  <c r="N196"/>
  <c r="Q195"/>
  <c r="P195"/>
  <c r="N195"/>
  <c r="Q194"/>
  <c r="P194"/>
  <c r="N194"/>
  <c r="L192"/>
  <c r="Q192" s="1"/>
  <c r="Q191"/>
  <c r="P191"/>
  <c r="N191"/>
  <c r="Q190"/>
  <c r="P190"/>
  <c r="N190"/>
  <c r="Q189"/>
  <c r="P189"/>
  <c r="N189"/>
  <c r="Q188"/>
  <c r="P188"/>
  <c r="N188"/>
  <c r="Q187"/>
  <c r="P187"/>
  <c r="N187"/>
  <c r="Q186"/>
  <c r="P186"/>
  <c r="N186"/>
  <c r="Q185"/>
  <c r="P185"/>
  <c r="N185"/>
  <c r="Q184"/>
  <c r="P184"/>
  <c r="N184"/>
  <c r="Q183"/>
  <c r="P183"/>
  <c r="N183"/>
  <c r="Q182"/>
  <c r="P182"/>
  <c r="N182"/>
  <c r="Q181"/>
  <c r="P181"/>
  <c r="N181"/>
  <c r="Q180"/>
  <c r="P180"/>
  <c r="N180"/>
  <c r="Q179"/>
  <c r="P179"/>
  <c r="N179"/>
  <c r="Q178"/>
  <c r="P178"/>
  <c r="N178"/>
  <c r="Q177"/>
  <c r="P177"/>
  <c r="N177"/>
  <c r="Q176"/>
  <c r="P176"/>
  <c r="N176"/>
  <c r="L174"/>
  <c r="Q174" s="1"/>
  <c r="Q173"/>
  <c r="P173"/>
  <c r="N173"/>
  <c r="Q172"/>
  <c r="P172"/>
  <c r="N172"/>
  <c r="Q171"/>
  <c r="P171"/>
  <c r="N171"/>
  <c r="Q170"/>
  <c r="P170"/>
  <c r="N170"/>
  <c r="Q169"/>
  <c r="P169"/>
  <c r="N169"/>
  <c r="Q168"/>
  <c r="P168"/>
  <c r="N168"/>
  <c r="Q167"/>
  <c r="P167"/>
  <c r="N167"/>
  <c r="Q166"/>
  <c r="P166"/>
  <c r="N166"/>
  <c r="Q165"/>
  <c r="P165"/>
  <c r="N165"/>
  <c r="Q164"/>
  <c r="P164"/>
  <c r="N164"/>
  <c r="L162"/>
  <c r="Q162" s="1"/>
  <c r="Q161"/>
  <c r="P161"/>
  <c r="N161"/>
  <c r="Q160"/>
  <c r="P160"/>
  <c r="N160"/>
  <c r="Q159"/>
  <c r="P159"/>
  <c r="N159"/>
  <c r="Q158"/>
  <c r="P158"/>
  <c r="N158"/>
  <c r="Q157"/>
  <c r="P157"/>
  <c r="N157"/>
  <c r="Q156"/>
  <c r="P156"/>
  <c r="N156"/>
  <c r="Q155"/>
  <c r="P155"/>
  <c r="N155"/>
  <c r="Q154"/>
  <c r="P154"/>
  <c r="N154"/>
  <c r="Q153"/>
  <c r="P153"/>
  <c r="N153"/>
  <c r="L151"/>
  <c r="P151" s="1"/>
  <c r="Q150"/>
  <c r="P150"/>
  <c r="N150"/>
  <c r="Q149"/>
  <c r="P149"/>
  <c r="N149"/>
  <c r="Q148"/>
  <c r="P148"/>
  <c r="N148"/>
  <c r="L146"/>
  <c r="Q146" s="1"/>
  <c r="Q145"/>
  <c r="P145"/>
  <c r="N145"/>
  <c r="Q144"/>
  <c r="P144"/>
  <c r="N144"/>
  <c r="Q143"/>
  <c r="P143"/>
  <c r="N143"/>
  <c r="Q142"/>
  <c r="P142"/>
  <c r="N142"/>
  <c r="Q141"/>
  <c r="P141"/>
  <c r="N141"/>
  <c r="Q140"/>
  <c r="P140"/>
  <c r="N140"/>
  <c r="Q139"/>
  <c r="P139"/>
  <c r="N139"/>
  <c r="Q138"/>
  <c r="P138"/>
  <c r="N138"/>
  <c r="Q137"/>
  <c r="P137"/>
  <c r="N137"/>
  <c r="Q136"/>
  <c r="P136"/>
  <c r="N136"/>
  <c r="Q135"/>
  <c r="P135"/>
  <c r="N135"/>
  <c r="L133"/>
  <c r="P133" s="1"/>
  <c r="Q132"/>
  <c r="P132"/>
  <c r="N132"/>
  <c r="Q131"/>
  <c r="P131"/>
  <c r="N131"/>
  <c r="Q130"/>
  <c r="P130"/>
  <c r="N130"/>
  <c r="Q129"/>
  <c r="P129"/>
  <c r="N129"/>
  <c r="Q128"/>
  <c r="P128"/>
  <c r="N128"/>
  <c r="L126"/>
  <c r="Q126" s="1"/>
  <c r="Q125"/>
  <c r="P125"/>
  <c r="N125"/>
  <c r="Q124"/>
  <c r="P124"/>
  <c r="N124"/>
  <c r="Q123"/>
  <c r="P123"/>
  <c r="N123"/>
  <c r="Q122"/>
  <c r="P122"/>
  <c r="N122"/>
  <c r="Q121"/>
  <c r="P121"/>
  <c r="N121"/>
  <c r="Q120"/>
  <c r="P120"/>
  <c r="N120"/>
  <c r="Q119"/>
  <c r="P119"/>
  <c r="N119"/>
  <c r="Q118"/>
  <c r="P118"/>
  <c r="N118"/>
  <c r="L116"/>
  <c r="Q116" s="1"/>
  <c r="Q115"/>
  <c r="P115"/>
  <c r="N115"/>
  <c r="Q114"/>
  <c r="P114"/>
  <c r="N114"/>
  <c r="Q113"/>
  <c r="P113"/>
  <c r="N113"/>
  <c r="L111"/>
  <c r="P111" s="1"/>
  <c r="Q110"/>
  <c r="P110"/>
  <c r="N110"/>
  <c r="Q109"/>
  <c r="P109"/>
  <c r="N109"/>
  <c r="Q108"/>
  <c r="P108"/>
  <c r="N108"/>
  <c r="Q107"/>
  <c r="P107"/>
  <c r="N107"/>
  <c r="Q106"/>
  <c r="P106"/>
  <c r="N106"/>
  <c r="Q105"/>
  <c r="P105"/>
  <c r="N105"/>
  <c r="Q104"/>
  <c r="P104"/>
  <c r="N104"/>
  <c r="L102"/>
  <c r="Q102" s="1"/>
  <c r="Q101"/>
  <c r="P101"/>
  <c r="N101"/>
  <c r="Q100"/>
  <c r="P100"/>
  <c r="N100"/>
  <c r="Q99"/>
  <c r="P99"/>
  <c r="N99"/>
  <c r="Q98"/>
  <c r="P98"/>
  <c r="N98"/>
  <c r="L96"/>
  <c r="Q96" s="1"/>
  <c r="Q95"/>
  <c r="P95"/>
  <c r="N95"/>
  <c r="Q94"/>
  <c r="P94"/>
  <c r="N94"/>
  <c r="Q93"/>
  <c r="P93"/>
  <c r="N93"/>
  <c r="Q92"/>
  <c r="P92"/>
  <c r="N92"/>
  <c r="Q91"/>
  <c r="P91"/>
  <c r="N91"/>
  <c r="Q90"/>
  <c r="P90"/>
  <c r="N90"/>
  <c r="Q89"/>
  <c r="P89"/>
  <c r="N89"/>
  <c r="Q88"/>
  <c r="P88"/>
  <c r="N88"/>
  <c r="Q87"/>
  <c r="P87"/>
  <c r="N87"/>
  <c r="L85"/>
  <c r="P85" s="1"/>
  <c r="Q84"/>
  <c r="P84"/>
  <c r="N84"/>
  <c r="Q83"/>
  <c r="P83"/>
  <c r="N83"/>
  <c r="Q82"/>
  <c r="P82"/>
  <c r="N82"/>
  <c r="Q81"/>
  <c r="P81"/>
  <c r="N81"/>
  <c r="Q80"/>
  <c r="P80"/>
  <c r="N80"/>
  <c r="Q79"/>
  <c r="P79"/>
  <c r="N79"/>
  <c r="Q78"/>
  <c r="P78"/>
  <c r="N78"/>
  <c r="Q77"/>
  <c r="P77"/>
  <c r="N77"/>
  <c r="L75"/>
  <c r="P75" s="1"/>
  <c r="Q74"/>
  <c r="P74"/>
  <c r="N74"/>
  <c r="Q73"/>
  <c r="P73"/>
  <c r="N73"/>
  <c r="Q72"/>
  <c r="P72"/>
  <c r="N72"/>
  <c r="Q71"/>
  <c r="P71"/>
  <c r="N71"/>
  <c r="Q70"/>
  <c r="P70"/>
  <c r="N70"/>
  <c r="Q69"/>
  <c r="P69"/>
  <c r="N69"/>
  <c r="Q68"/>
  <c r="P68"/>
  <c r="N68"/>
  <c r="L66"/>
  <c r="Q66" s="1"/>
  <c r="Q65"/>
  <c r="P65"/>
  <c r="N65"/>
  <c r="Q64"/>
  <c r="P64"/>
  <c r="N64"/>
  <c r="Q63"/>
  <c r="P63"/>
  <c r="N63"/>
  <c r="Q62"/>
  <c r="P62"/>
  <c r="N62"/>
  <c r="Q61"/>
  <c r="P61"/>
  <c r="N61"/>
  <c r="Q60"/>
  <c r="P60"/>
  <c r="N60"/>
  <c r="Q59"/>
  <c r="P59"/>
  <c r="N59"/>
  <c r="Q58"/>
  <c r="P58"/>
  <c r="N58"/>
  <c r="Q57"/>
  <c r="P57"/>
  <c r="N57"/>
  <c r="Q56"/>
  <c r="P56"/>
  <c r="N56"/>
  <c r="Q55"/>
  <c r="P55"/>
  <c r="N55"/>
  <c r="Q54"/>
  <c r="P54"/>
  <c r="N54"/>
  <c r="Q53"/>
  <c r="P53"/>
  <c r="N53"/>
  <c r="Q52"/>
  <c r="P52"/>
  <c r="N52"/>
  <c r="L50"/>
  <c r="Q50" s="1"/>
  <c r="Q49"/>
  <c r="P49"/>
  <c r="N49"/>
  <c r="Q48"/>
  <c r="P48"/>
  <c r="N48"/>
  <c r="Q47"/>
  <c r="P47"/>
  <c r="N47"/>
  <c r="Q46"/>
  <c r="P46"/>
  <c r="N46"/>
  <c r="Q45"/>
  <c r="P45"/>
  <c r="N45"/>
  <c r="L43"/>
  <c r="P43" s="1"/>
  <c r="Q42"/>
  <c r="P42"/>
  <c r="N42"/>
  <c r="Q41"/>
  <c r="P41"/>
  <c r="N41"/>
  <c r="Q40"/>
  <c r="P40"/>
  <c r="N40"/>
  <c r="Q39"/>
  <c r="P39"/>
  <c r="N39"/>
  <c r="Q38"/>
  <c r="P38"/>
  <c r="N38"/>
  <c r="L36"/>
  <c r="Q36" s="1"/>
  <c r="Q35"/>
  <c r="P35"/>
  <c r="N35"/>
  <c r="Q34"/>
  <c r="P34"/>
  <c r="N34"/>
  <c r="Q33"/>
  <c r="P33"/>
  <c r="N33"/>
  <c r="Q32"/>
  <c r="P32"/>
  <c r="N32"/>
  <c r="Q31"/>
  <c r="P31"/>
  <c r="N31"/>
  <c r="Q30"/>
  <c r="P30"/>
  <c r="N30"/>
  <c r="Q29"/>
  <c r="P29"/>
  <c r="N29"/>
  <c r="Q28"/>
  <c r="P28"/>
  <c r="N28"/>
  <c r="Q27"/>
  <c r="P27"/>
  <c r="N27"/>
  <c r="Q26"/>
  <c r="P26"/>
  <c r="N26"/>
  <c r="Q25"/>
  <c r="P25"/>
  <c r="N25"/>
  <c r="L23"/>
  <c r="P23" s="1"/>
  <c r="Q22"/>
  <c r="P22"/>
  <c r="N22"/>
  <c r="Q21"/>
  <c r="P21"/>
  <c r="N21"/>
  <c r="Q20"/>
  <c r="P20"/>
  <c r="N20"/>
  <c r="Q19"/>
  <c r="P19"/>
  <c r="N19"/>
  <c r="Q18"/>
  <c r="P18"/>
  <c r="N18"/>
  <c r="Q17"/>
  <c r="P17"/>
  <c r="N17"/>
  <c r="L15"/>
  <c r="P15" s="1"/>
  <c r="Q14"/>
  <c r="P14"/>
  <c r="N14"/>
  <c r="Q13"/>
  <c r="P13"/>
  <c r="N13"/>
  <c r="Q12"/>
  <c r="P12"/>
  <c r="N12"/>
  <c r="Q11"/>
  <c r="P11"/>
  <c r="N11"/>
  <c r="Q10"/>
  <c r="P10"/>
  <c r="N10"/>
  <c r="Q9"/>
  <c r="P9"/>
  <c r="N9"/>
  <c r="Q8"/>
  <c r="P8"/>
  <c r="N8"/>
  <c r="Q7"/>
  <c r="P7"/>
  <c r="N7"/>
  <c r="N15" l="1"/>
  <c r="N111"/>
  <c r="N347"/>
  <c r="W43"/>
  <c r="T75"/>
  <c r="W85"/>
  <c r="T96"/>
  <c r="T111"/>
  <c r="W116"/>
  <c r="T126"/>
  <c r="W133"/>
  <c r="T146"/>
  <c r="W151"/>
  <c r="T162"/>
  <c r="W212"/>
  <c r="W238"/>
  <c r="T284"/>
  <c r="T312"/>
  <c r="T347"/>
  <c r="T365"/>
  <c r="S402"/>
  <c r="Z43"/>
  <c r="AC220"/>
  <c r="AC238"/>
  <c r="AC270"/>
  <c r="AC312"/>
  <c r="AC338"/>
  <c r="AC353"/>
  <c r="Y402"/>
  <c r="AJ23"/>
  <c r="AJ102"/>
  <c r="N75"/>
  <c r="N261"/>
  <c r="N331"/>
  <c r="N365"/>
  <c r="T43"/>
  <c r="W50"/>
  <c r="W75"/>
  <c r="T85"/>
  <c r="W111"/>
  <c r="W126"/>
  <c r="W146"/>
  <c r="T151"/>
  <c r="W162"/>
  <c r="T212"/>
  <c r="T238"/>
  <c r="W284"/>
  <c r="W312"/>
  <c r="W347"/>
  <c r="W365"/>
  <c r="U402"/>
  <c r="AC43"/>
  <c r="Z220"/>
  <c r="Z238"/>
  <c r="Z270"/>
  <c r="Z312"/>
  <c r="Z338"/>
  <c r="Z353"/>
  <c r="AE366"/>
  <c r="AE402" s="1"/>
  <c r="AG23"/>
  <c r="AG43"/>
  <c r="AJ66"/>
  <c r="AG102"/>
  <c r="AG116"/>
  <c r="AJ133"/>
  <c r="AJ151"/>
  <c r="AJ174"/>
  <c r="AG220"/>
  <c r="AJ238"/>
  <c r="AG290"/>
  <c r="AJ312"/>
  <c r="AG347"/>
  <c r="AJ365"/>
  <c r="AF402"/>
  <c r="AJ366"/>
  <c r="AG15"/>
  <c r="AI23"/>
  <c r="AG36"/>
  <c r="AJ36"/>
  <c r="AG50"/>
  <c r="AI66"/>
  <c r="AG75"/>
  <c r="AG96"/>
  <c r="AI102"/>
  <c r="AG111"/>
  <c r="AG126"/>
  <c r="AI133"/>
  <c r="AG146"/>
  <c r="AI151"/>
  <c r="AG162"/>
  <c r="AI174"/>
  <c r="AG192"/>
  <c r="AJ192"/>
  <c r="AG212"/>
  <c r="AG226"/>
  <c r="AI238"/>
  <c r="AG261"/>
  <c r="AG284"/>
  <c r="AJ284"/>
  <c r="AG299"/>
  <c r="AI312"/>
  <c r="AG321"/>
  <c r="AG338"/>
  <c r="AJ338"/>
  <c r="AG353"/>
  <c r="AI365"/>
  <c r="AK366"/>
  <c r="AG401"/>
  <c r="AJ401"/>
  <c r="AI15"/>
  <c r="AI36"/>
  <c r="AI192"/>
  <c r="AI284"/>
  <c r="AI338"/>
  <c r="AG366"/>
  <c r="AI401"/>
  <c r="AK401"/>
  <c r="Z15"/>
  <c r="AC15"/>
  <c r="AB23"/>
  <c r="AD23"/>
  <c r="Z36"/>
  <c r="AC36"/>
  <c r="AB43"/>
  <c r="Z50"/>
  <c r="AC50"/>
  <c r="AB66"/>
  <c r="AD66"/>
  <c r="Z75"/>
  <c r="AC75"/>
  <c r="AB85"/>
  <c r="AD85"/>
  <c r="Z102"/>
  <c r="AC102"/>
  <c r="AB111"/>
  <c r="AD111"/>
  <c r="Z116"/>
  <c r="AC116"/>
  <c r="AB126"/>
  <c r="AB133"/>
  <c r="AD133"/>
  <c r="Z146"/>
  <c r="AC146"/>
  <c r="AB151"/>
  <c r="AD151"/>
  <c r="Z162"/>
  <c r="AC162"/>
  <c r="AB174"/>
  <c r="AD174"/>
  <c r="Z192"/>
  <c r="AC192"/>
  <c r="AB197"/>
  <c r="AD197"/>
  <c r="Z212"/>
  <c r="AC212"/>
  <c r="AB220"/>
  <c r="Z226"/>
  <c r="AC226"/>
  <c r="AB238"/>
  <c r="Z261"/>
  <c r="AC261"/>
  <c r="AB270"/>
  <c r="Z290"/>
  <c r="AC290"/>
  <c r="AB312"/>
  <c r="Z321"/>
  <c r="AC321"/>
  <c r="Z331"/>
  <c r="AC331"/>
  <c r="AB338"/>
  <c r="Z347"/>
  <c r="AC347"/>
  <c r="AB353"/>
  <c r="Z365"/>
  <c r="AC365"/>
  <c r="X366"/>
  <c r="X402" s="1"/>
  <c r="Z401"/>
  <c r="AC401"/>
  <c r="AB15"/>
  <c r="Z23"/>
  <c r="AB36"/>
  <c r="AB50"/>
  <c r="Z66"/>
  <c r="AB75"/>
  <c r="Z85"/>
  <c r="AB102"/>
  <c r="Z111"/>
  <c r="AB116"/>
  <c r="Z126"/>
  <c r="Z133"/>
  <c r="AB146"/>
  <c r="Z151"/>
  <c r="AB162"/>
  <c r="Z174"/>
  <c r="AB192"/>
  <c r="Z197"/>
  <c r="AB212"/>
  <c r="AB226"/>
  <c r="AB261"/>
  <c r="AB290"/>
  <c r="AB321"/>
  <c r="AB331"/>
  <c r="AB347"/>
  <c r="AB365"/>
  <c r="AB401"/>
  <c r="AD401"/>
  <c r="W366"/>
  <c r="R402"/>
  <c r="W402" s="1"/>
  <c r="V102"/>
  <c r="V174"/>
  <c r="V192"/>
  <c r="V197"/>
  <c r="V220"/>
  <c r="V226"/>
  <c r="V261"/>
  <c r="V270"/>
  <c r="V290"/>
  <c r="V299"/>
  <c r="V321"/>
  <c r="V331"/>
  <c r="V338"/>
  <c r="V353"/>
  <c r="V15"/>
  <c r="V23"/>
  <c r="V36"/>
  <c r="V66"/>
  <c r="T15"/>
  <c r="W15"/>
  <c r="T36"/>
  <c r="T66"/>
  <c r="T102"/>
  <c r="T174"/>
  <c r="T192"/>
  <c r="T220"/>
  <c r="T261"/>
  <c r="T270"/>
  <c r="T290"/>
  <c r="T321"/>
  <c r="T331"/>
  <c r="T338"/>
  <c r="T353"/>
  <c r="W401"/>
  <c r="Q23"/>
  <c r="Q15"/>
  <c r="N23"/>
  <c r="N43"/>
  <c r="Q75"/>
  <c r="N85"/>
  <c r="Q111"/>
  <c r="N133"/>
  <c r="N151"/>
  <c r="N197"/>
  <c r="Q261"/>
  <c r="Q299"/>
  <c r="N321"/>
  <c r="Q331"/>
  <c r="Q347"/>
  <c r="N353"/>
  <c r="Q365"/>
  <c r="Q401"/>
  <c r="Q43"/>
  <c r="Q85"/>
  <c r="Q133"/>
  <c r="Q151"/>
  <c r="Q197"/>
  <c r="Q321"/>
  <c r="Q353"/>
  <c r="N338"/>
  <c r="Q338"/>
  <c r="L366"/>
  <c r="L402" s="1"/>
  <c r="P402" s="1"/>
  <c r="N401"/>
  <c r="P401"/>
  <c r="P36"/>
  <c r="P50"/>
  <c r="P66"/>
  <c r="P96"/>
  <c r="P102"/>
  <c r="P116"/>
  <c r="P126"/>
  <c r="P146"/>
  <c r="P162"/>
  <c r="P174"/>
  <c r="P192"/>
  <c r="P212"/>
  <c r="P220"/>
  <c r="P226"/>
  <c r="P238"/>
  <c r="P270"/>
  <c r="P284"/>
  <c r="P290"/>
  <c r="P312"/>
  <c r="N36"/>
  <c r="N50"/>
  <c r="N66"/>
  <c r="N96"/>
  <c r="N102"/>
  <c r="N116"/>
  <c r="N126"/>
  <c r="N146"/>
  <c r="N162"/>
  <c r="N174"/>
  <c r="N192"/>
  <c r="N212"/>
  <c r="N220"/>
  <c r="N226"/>
  <c r="N238"/>
  <c r="N270"/>
  <c r="N284"/>
  <c r="N290"/>
  <c r="N312"/>
  <c r="Q366"/>
  <c r="B401"/>
  <c r="B365"/>
  <c r="B353"/>
  <c r="B347"/>
  <c r="B338"/>
  <c r="B331"/>
  <c r="B321"/>
  <c r="B312"/>
  <c r="B299"/>
  <c r="B290"/>
  <c r="B284"/>
  <c r="B270"/>
  <c r="B261"/>
  <c r="B238"/>
  <c r="B226"/>
  <c r="B220"/>
  <c r="B212"/>
  <c r="B197"/>
  <c r="B192"/>
  <c r="B174"/>
  <c r="B162"/>
  <c r="B151"/>
  <c r="B146"/>
  <c r="B133"/>
  <c r="B126"/>
  <c r="B116"/>
  <c r="B111"/>
  <c r="B102"/>
  <c r="B96"/>
  <c r="B85"/>
  <c r="B75"/>
  <c r="B66"/>
  <c r="B50"/>
  <c r="B43"/>
  <c r="B36"/>
  <c r="B23"/>
  <c r="B15"/>
  <c r="AK402" l="1"/>
  <c r="AJ402"/>
  <c r="AI402"/>
  <c r="AG402"/>
  <c r="AI366"/>
  <c r="P366"/>
  <c r="AB366"/>
  <c r="AC366"/>
  <c r="AD402"/>
  <c r="AC402"/>
  <c r="AB402"/>
  <c r="Z402"/>
  <c r="Z366"/>
  <c r="AD366"/>
  <c r="T366"/>
  <c r="T402" s="1"/>
  <c r="V366"/>
  <c r="V402" s="1"/>
  <c r="Q402"/>
  <c r="N366"/>
  <c r="N402"/>
  <c r="B366"/>
  <c r="B402" s="1"/>
  <c r="F365" l="1"/>
  <c r="F238"/>
  <c r="F151"/>
  <c r="F126"/>
  <c r="F116"/>
  <c r="F111"/>
  <c r="F85"/>
  <c r="F75"/>
  <c r="F66"/>
  <c r="F43"/>
  <c r="F15"/>
  <c r="F366" l="1"/>
  <c r="F402" s="1"/>
  <c r="E366" l="1"/>
  <c r="H366"/>
  <c r="E401" l="1"/>
  <c r="E402" s="1"/>
  <c r="H401"/>
  <c r="D401"/>
  <c r="G401" l="1"/>
  <c r="J401"/>
  <c r="I401"/>
  <c r="K401"/>
  <c r="H402"/>
  <c r="G174" l="1"/>
  <c r="I174"/>
  <c r="J174"/>
  <c r="K174"/>
  <c r="D353" l="1"/>
  <c r="J353" s="1"/>
  <c r="D338"/>
  <c r="K338" s="1"/>
  <c r="D331"/>
  <c r="G331" s="1"/>
  <c r="D321"/>
  <c r="G321" s="1"/>
  <c r="D299"/>
  <c r="D290"/>
  <c r="G290" s="1"/>
  <c r="D284"/>
  <c r="G284" s="1"/>
  <c r="D270"/>
  <c r="I270" s="1"/>
  <c r="D226"/>
  <c r="D220"/>
  <c r="I220" s="1"/>
  <c r="D197"/>
  <c r="G197" s="1"/>
  <c r="D192"/>
  <c r="J192" s="1"/>
  <c r="D151"/>
  <c r="D126"/>
  <c r="J126" s="1"/>
  <c r="D111"/>
  <c r="G111" s="1"/>
  <c r="D85"/>
  <c r="D50"/>
  <c r="D23"/>
  <c r="K23" s="1"/>
  <c r="K400"/>
  <c r="J400"/>
  <c r="I400"/>
  <c r="G400"/>
  <c r="K399"/>
  <c r="J399"/>
  <c r="I399"/>
  <c r="G399"/>
  <c r="K398"/>
  <c r="J398"/>
  <c r="I398"/>
  <c r="G398"/>
  <c r="K397"/>
  <c r="J397"/>
  <c r="I397"/>
  <c r="G397"/>
  <c r="K396"/>
  <c r="J396"/>
  <c r="I396"/>
  <c r="G396"/>
  <c r="K395"/>
  <c r="J395"/>
  <c r="I395"/>
  <c r="G395"/>
  <c r="K394"/>
  <c r="J394"/>
  <c r="I394"/>
  <c r="G394"/>
  <c r="K393"/>
  <c r="J393"/>
  <c r="I393"/>
  <c r="G393"/>
  <c r="K392"/>
  <c r="J392"/>
  <c r="I392"/>
  <c r="G392"/>
  <c r="K391"/>
  <c r="J391"/>
  <c r="I391"/>
  <c r="G391"/>
  <c r="K390"/>
  <c r="J390"/>
  <c r="I390"/>
  <c r="G390"/>
  <c r="K389"/>
  <c r="J389"/>
  <c r="I389"/>
  <c r="G389"/>
  <c r="K388"/>
  <c r="J388"/>
  <c r="I388"/>
  <c r="G388"/>
  <c r="K387"/>
  <c r="J387"/>
  <c r="I387"/>
  <c r="G387"/>
  <c r="K386"/>
  <c r="J386"/>
  <c r="I386"/>
  <c r="G386"/>
  <c r="K385"/>
  <c r="J385"/>
  <c r="I385"/>
  <c r="G385"/>
  <c r="K384"/>
  <c r="J384"/>
  <c r="I384"/>
  <c r="G384"/>
  <c r="K383"/>
  <c r="J383"/>
  <c r="I383"/>
  <c r="G383"/>
  <c r="K382"/>
  <c r="J382"/>
  <c r="I382"/>
  <c r="G382"/>
  <c r="K381"/>
  <c r="J381"/>
  <c r="I381"/>
  <c r="G381"/>
  <c r="K380"/>
  <c r="J380"/>
  <c r="I380"/>
  <c r="G380"/>
  <c r="K379"/>
  <c r="J379"/>
  <c r="I379"/>
  <c r="G379"/>
  <c r="K378"/>
  <c r="J378"/>
  <c r="I378"/>
  <c r="G378"/>
  <c r="K377"/>
  <c r="J377"/>
  <c r="I377"/>
  <c r="G377"/>
  <c r="K376"/>
  <c r="J376"/>
  <c r="I376"/>
  <c r="G376"/>
  <c r="K375"/>
  <c r="J375"/>
  <c r="I375"/>
  <c r="G375"/>
  <c r="K374"/>
  <c r="J374"/>
  <c r="I374"/>
  <c r="G374"/>
  <c r="K373"/>
  <c r="J373"/>
  <c r="I373"/>
  <c r="G373"/>
  <c r="K372"/>
  <c r="J372"/>
  <c r="I372"/>
  <c r="G372"/>
  <c r="K371"/>
  <c r="J371"/>
  <c r="I371"/>
  <c r="G371"/>
  <c r="K370"/>
  <c r="J370"/>
  <c r="I370"/>
  <c r="G370"/>
  <c r="K369"/>
  <c r="J369"/>
  <c r="I369"/>
  <c r="G369"/>
  <c r="K368"/>
  <c r="J368"/>
  <c r="I368"/>
  <c r="G368"/>
  <c r="K367"/>
  <c r="J367"/>
  <c r="I367"/>
  <c r="G367"/>
  <c r="K365"/>
  <c r="J365"/>
  <c r="I365"/>
  <c r="G365"/>
  <c r="K364"/>
  <c r="J364"/>
  <c r="I364"/>
  <c r="G364"/>
  <c r="K363"/>
  <c r="J363"/>
  <c r="I363"/>
  <c r="G363"/>
  <c r="K362"/>
  <c r="J362"/>
  <c r="I362"/>
  <c r="G362"/>
  <c r="K361"/>
  <c r="J361"/>
  <c r="I361"/>
  <c r="G361"/>
  <c r="K360"/>
  <c r="J360"/>
  <c r="I360"/>
  <c r="G360"/>
  <c r="K359"/>
  <c r="J359"/>
  <c r="I359"/>
  <c r="G359"/>
  <c r="K358"/>
  <c r="J358"/>
  <c r="I358"/>
  <c r="G358"/>
  <c r="K357"/>
  <c r="J357"/>
  <c r="I357"/>
  <c r="G357"/>
  <c r="K356"/>
  <c r="J356"/>
  <c r="I356"/>
  <c r="G356"/>
  <c r="K355"/>
  <c r="J355"/>
  <c r="I355"/>
  <c r="G355"/>
  <c r="K353"/>
  <c r="I353"/>
  <c r="K352"/>
  <c r="J352"/>
  <c r="I352"/>
  <c r="G352"/>
  <c r="K351"/>
  <c r="J351"/>
  <c r="I351"/>
  <c r="G351"/>
  <c r="K350"/>
  <c r="J350"/>
  <c r="I350"/>
  <c r="G350"/>
  <c r="K349"/>
  <c r="J349"/>
  <c r="I349"/>
  <c r="G349"/>
  <c r="K347"/>
  <c r="J347"/>
  <c r="I347"/>
  <c r="G347"/>
  <c r="K346"/>
  <c r="J346"/>
  <c r="I346"/>
  <c r="G346"/>
  <c r="K345"/>
  <c r="J345"/>
  <c r="I345"/>
  <c r="G345"/>
  <c r="K344"/>
  <c r="J344"/>
  <c r="I344"/>
  <c r="G344"/>
  <c r="K343"/>
  <c r="J343"/>
  <c r="I343"/>
  <c r="G343"/>
  <c r="K342"/>
  <c r="J342"/>
  <c r="I342"/>
  <c r="G342"/>
  <c r="K341"/>
  <c r="J341"/>
  <c r="I341"/>
  <c r="G341"/>
  <c r="K340"/>
  <c r="J340"/>
  <c r="I340"/>
  <c r="G340"/>
  <c r="K337"/>
  <c r="J337"/>
  <c r="I337"/>
  <c r="G337"/>
  <c r="K336"/>
  <c r="J336"/>
  <c r="I336"/>
  <c r="G336"/>
  <c r="K335"/>
  <c r="J335"/>
  <c r="I335"/>
  <c r="G335"/>
  <c r="K334"/>
  <c r="J334"/>
  <c r="I334"/>
  <c r="G334"/>
  <c r="K333"/>
  <c r="J333"/>
  <c r="I333"/>
  <c r="G333"/>
  <c r="K330"/>
  <c r="J330"/>
  <c r="I330"/>
  <c r="G330"/>
  <c r="K329"/>
  <c r="J329"/>
  <c r="I329"/>
  <c r="G329"/>
  <c r="K328"/>
  <c r="J328"/>
  <c r="I328"/>
  <c r="G328"/>
  <c r="K327"/>
  <c r="J327"/>
  <c r="I327"/>
  <c r="G327"/>
  <c r="K326"/>
  <c r="J326"/>
  <c r="I326"/>
  <c r="G326"/>
  <c r="K325"/>
  <c r="J325"/>
  <c r="I325"/>
  <c r="G325"/>
  <c r="K324"/>
  <c r="J324"/>
  <c r="I324"/>
  <c r="G324"/>
  <c r="K323"/>
  <c r="J323"/>
  <c r="I323"/>
  <c r="G323"/>
  <c r="I321"/>
  <c r="K320"/>
  <c r="J320"/>
  <c r="I320"/>
  <c r="G320"/>
  <c r="K319"/>
  <c r="J319"/>
  <c r="I319"/>
  <c r="G319"/>
  <c r="K318"/>
  <c r="J318"/>
  <c r="I318"/>
  <c r="G318"/>
  <c r="K317"/>
  <c r="J317"/>
  <c r="I317"/>
  <c r="G317"/>
  <c r="K316"/>
  <c r="J316"/>
  <c r="I316"/>
  <c r="G316"/>
  <c r="K315"/>
  <c r="J315"/>
  <c r="I315"/>
  <c r="G315"/>
  <c r="K314"/>
  <c r="J314"/>
  <c r="I314"/>
  <c r="G314"/>
  <c r="K312"/>
  <c r="J312"/>
  <c r="I312"/>
  <c r="G312"/>
  <c r="K311"/>
  <c r="J311"/>
  <c r="I311"/>
  <c r="G311"/>
  <c r="K310"/>
  <c r="J310"/>
  <c r="I310"/>
  <c r="G310"/>
  <c r="K309"/>
  <c r="J309"/>
  <c r="I309"/>
  <c r="G309"/>
  <c r="K308"/>
  <c r="J308"/>
  <c r="I308"/>
  <c r="G308"/>
  <c r="K307"/>
  <c r="J307"/>
  <c r="I307"/>
  <c r="G307"/>
  <c r="K306"/>
  <c r="J306"/>
  <c r="I306"/>
  <c r="G306"/>
  <c r="K305"/>
  <c r="J305"/>
  <c r="I305"/>
  <c r="G305"/>
  <c r="K304"/>
  <c r="J304"/>
  <c r="I304"/>
  <c r="G304"/>
  <c r="K303"/>
  <c r="J303"/>
  <c r="I303"/>
  <c r="G303"/>
  <c r="K302"/>
  <c r="J302"/>
  <c r="I302"/>
  <c r="G302"/>
  <c r="K301"/>
  <c r="J301"/>
  <c r="I301"/>
  <c r="G301"/>
  <c r="K299"/>
  <c r="J299"/>
  <c r="I299"/>
  <c r="G299"/>
  <c r="K298"/>
  <c r="J298"/>
  <c r="I298"/>
  <c r="G298"/>
  <c r="K297"/>
  <c r="J297"/>
  <c r="I297"/>
  <c r="G297"/>
  <c r="K296"/>
  <c r="J296"/>
  <c r="I296"/>
  <c r="G296"/>
  <c r="K295"/>
  <c r="J295"/>
  <c r="I295"/>
  <c r="G295"/>
  <c r="K294"/>
  <c r="J294"/>
  <c r="I294"/>
  <c r="G294"/>
  <c r="K293"/>
  <c r="J293"/>
  <c r="I293"/>
  <c r="G293"/>
  <c r="K292"/>
  <c r="J292"/>
  <c r="I292"/>
  <c r="G292"/>
  <c r="K289"/>
  <c r="J289"/>
  <c r="I289"/>
  <c r="G289"/>
  <c r="K288"/>
  <c r="J288"/>
  <c r="I288"/>
  <c r="G288"/>
  <c r="K287"/>
  <c r="J287"/>
  <c r="I287"/>
  <c r="G287"/>
  <c r="K286"/>
  <c r="J286"/>
  <c r="I286"/>
  <c r="G286"/>
  <c r="K283"/>
  <c r="J283"/>
  <c r="I283"/>
  <c r="G283"/>
  <c r="K282"/>
  <c r="J282"/>
  <c r="I282"/>
  <c r="G282"/>
  <c r="K281"/>
  <c r="J281"/>
  <c r="I281"/>
  <c r="G281"/>
  <c r="K280"/>
  <c r="J280"/>
  <c r="I280"/>
  <c r="G280"/>
  <c r="K279"/>
  <c r="J279"/>
  <c r="I279"/>
  <c r="G279"/>
  <c r="K278"/>
  <c r="J278"/>
  <c r="I278"/>
  <c r="G278"/>
  <c r="K277"/>
  <c r="J277"/>
  <c r="I277"/>
  <c r="G277"/>
  <c r="K276"/>
  <c r="J276"/>
  <c r="I276"/>
  <c r="G276"/>
  <c r="K275"/>
  <c r="J275"/>
  <c r="I275"/>
  <c r="G275"/>
  <c r="K274"/>
  <c r="J274"/>
  <c r="I274"/>
  <c r="G274"/>
  <c r="K273"/>
  <c r="J273"/>
  <c r="I273"/>
  <c r="G273"/>
  <c r="K272"/>
  <c r="J272"/>
  <c r="I272"/>
  <c r="G272"/>
  <c r="J270"/>
  <c r="K269"/>
  <c r="J269"/>
  <c r="I269"/>
  <c r="G269"/>
  <c r="K268"/>
  <c r="J268"/>
  <c r="I268"/>
  <c r="G268"/>
  <c r="K267"/>
  <c r="J267"/>
  <c r="I267"/>
  <c r="G267"/>
  <c r="K266"/>
  <c r="J266"/>
  <c r="I266"/>
  <c r="G266"/>
  <c r="K265"/>
  <c r="J265"/>
  <c r="I265"/>
  <c r="G265"/>
  <c r="K264"/>
  <c r="J264"/>
  <c r="I264"/>
  <c r="G264"/>
  <c r="K263"/>
  <c r="J263"/>
  <c r="I263"/>
  <c r="G263"/>
  <c r="K261"/>
  <c r="J261"/>
  <c r="I261"/>
  <c r="G261"/>
  <c r="K260"/>
  <c r="J260"/>
  <c r="I260"/>
  <c r="G260"/>
  <c r="K259"/>
  <c r="J259"/>
  <c r="I259"/>
  <c r="G259"/>
  <c r="K258"/>
  <c r="J258"/>
  <c r="I258"/>
  <c r="G258"/>
  <c r="K257"/>
  <c r="J257"/>
  <c r="I257"/>
  <c r="G257"/>
  <c r="K256"/>
  <c r="J256"/>
  <c r="I256"/>
  <c r="G256"/>
  <c r="K255"/>
  <c r="J255"/>
  <c r="I255"/>
  <c r="G255"/>
  <c r="K254"/>
  <c r="J254"/>
  <c r="I254"/>
  <c r="G254"/>
  <c r="K253"/>
  <c r="J253"/>
  <c r="I253"/>
  <c r="G253"/>
  <c r="K252"/>
  <c r="J252"/>
  <c r="I252"/>
  <c r="G252"/>
  <c r="K251"/>
  <c r="J251"/>
  <c r="I251"/>
  <c r="G251"/>
  <c r="K250"/>
  <c r="J250"/>
  <c r="I250"/>
  <c r="G250"/>
  <c r="K249"/>
  <c r="J249"/>
  <c r="I249"/>
  <c r="G249"/>
  <c r="K248"/>
  <c r="J248"/>
  <c r="I248"/>
  <c r="G248"/>
  <c r="K247"/>
  <c r="J247"/>
  <c r="I247"/>
  <c r="G247"/>
  <c r="K246"/>
  <c r="J246"/>
  <c r="I246"/>
  <c r="G246"/>
  <c r="K245"/>
  <c r="J245"/>
  <c r="I245"/>
  <c r="G245"/>
  <c r="K244"/>
  <c r="J244"/>
  <c r="I244"/>
  <c r="G244"/>
  <c r="K243"/>
  <c r="J243"/>
  <c r="I243"/>
  <c r="G243"/>
  <c r="K242"/>
  <c r="J242"/>
  <c r="I242"/>
  <c r="G242"/>
  <c r="K241"/>
  <c r="J241"/>
  <c r="I241"/>
  <c r="G241"/>
  <c r="K240"/>
  <c r="J240"/>
  <c r="I240"/>
  <c r="G240"/>
  <c r="K238"/>
  <c r="J238"/>
  <c r="I238"/>
  <c r="G238"/>
  <c r="K237"/>
  <c r="J237"/>
  <c r="I237"/>
  <c r="G237"/>
  <c r="K236"/>
  <c r="J236"/>
  <c r="I236"/>
  <c r="G236"/>
  <c r="K235"/>
  <c r="J235"/>
  <c r="I235"/>
  <c r="G235"/>
  <c r="K234"/>
  <c r="J234"/>
  <c r="I234"/>
  <c r="G234"/>
  <c r="K233"/>
  <c r="J233"/>
  <c r="I233"/>
  <c r="G233"/>
  <c r="K232"/>
  <c r="J232"/>
  <c r="I232"/>
  <c r="G232"/>
  <c r="K231"/>
  <c r="J231"/>
  <c r="I231"/>
  <c r="G231"/>
  <c r="K230"/>
  <c r="J230"/>
  <c r="I230"/>
  <c r="G230"/>
  <c r="K229"/>
  <c r="J229"/>
  <c r="I229"/>
  <c r="G229"/>
  <c r="K228"/>
  <c r="J228"/>
  <c r="I228"/>
  <c r="G228"/>
  <c r="K226"/>
  <c r="J226"/>
  <c r="I226"/>
  <c r="G226"/>
  <c r="K225"/>
  <c r="J225"/>
  <c r="I225"/>
  <c r="G225"/>
  <c r="K224"/>
  <c r="J224"/>
  <c r="I224"/>
  <c r="G224"/>
  <c r="K223"/>
  <c r="J223"/>
  <c r="I223"/>
  <c r="G223"/>
  <c r="K222"/>
  <c r="J222"/>
  <c r="I222"/>
  <c r="G222"/>
  <c r="K221"/>
  <c r="J221"/>
  <c r="I221"/>
  <c r="G221"/>
  <c r="K219"/>
  <c r="J219"/>
  <c r="I219"/>
  <c r="G219"/>
  <c r="K218"/>
  <c r="J218"/>
  <c r="I218"/>
  <c r="G218"/>
  <c r="K217"/>
  <c r="J217"/>
  <c r="I217"/>
  <c r="G217"/>
  <c r="K216"/>
  <c r="J216"/>
  <c r="I216"/>
  <c r="G216"/>
  <c r="K215"/>
  <c r="J215"/>
  <c r="I215"/>
  <c r="G215"/>
  <c r="K214"/>
  <c r="J214"/>
  <c r="I214"/>
  <c r="G214"/>
  <c r="K212"/>
  <c r="J212"/>
  <c r="I212"/>
  <c r="G212"/>
  <c r="K211"/>
  <c r="J211"/>
  <c r="I211"/>
  <c r="G211"/>
  <c r="K210"/>
  <c r="J210"/>
  <c r="I210"/>
  <c r="G210"/>
  <c r="K209"/>
  <c r="J209"/>
  <c r="I209"/>
  <c r="G209"/>
  <c r="K208"/>
  <c r="J208"/>
  <c r="I208"/>
  <c r="G208"/>
  <c r="K207"/>
  <c r="J207"/>
  <c r="I207"/>
  <c r="G207"/>
  <c r="K206"/>
  <c r="J206"/>
  <c r="I206"/>
  <c r="G206"/>
  <c r="K205"/>
  <c r="J205"/>
  <c r="I205"/>
  <c r="G205"/>
  <c r="K204"/>
  <c r="J204"/>
  <c r="I204"/>
  <c r="G204"/>
  <c r="K203"/>
  <c r="J203"/>
  <c r="I203"/>
  <c r="G203"/>
  <c r="K202"/>
  <c r="J202"/>
  <c r="I202"/>
  <c r="G202"/>
  <c r="K201"/>
  <c r="J201"/>
  <c r="I201"/>
  <c r="G201"/>
  <c r="K200"/>
  <c r="J200"/>
  <c r="I200"/>
  <c r="G200"/>
  <c r="K199"/>
  <c r="J199"/>
  <c r="I199"/>
  <c r="G199"/>
  <c r="I197"/>
  <c r="K196"/>
  <c r="J196"/>
  <c r="I196"/>
  <c r="G196"/>
  <c r="K195"/>
  <c r="J195"/>
  <c r="I195"/>
  <c r="G195"/>
  <c r="K194"/>
  <c r="J194"/>
  <c r="I194"/>
  <c r="G194"/>
  <c r="K191"/>
  <c r="J191"/>
  <c r="I191"/>
  <c r="G191"/>
  <c r="K190"/>
  <c r="J190"/>
  <c r="I190"/>
  <c r="G190"/>
  <c r="K189"/>
  <c r="J189"/>
  <c r="I189"/>
  <c r="G189"/>
  <c r="K188"/>
  <c r="J188"/>
  <c r="I188"/>
  <c r="G188"/>
  <c r="K187"/>
  <c r="J187"/>
  <c r="I187"/>
  <c r="G187"/>
  <c r="K186"/>
  <c r="J186"/>
  <c r="I186"/>
  <c r="G186"/>
  <c r="K185"/>
  <c r="J185"/>
  <c r="I185"/>
  <c r="G185"/>
  <c r="K184"/>
  <c r="J184"/>
  <c r="I184"/>
  <c r="G184"/>
  <c r="K183"/>
  <c r="J183"/>
  <c r="I183"/>
  <c r="G183"/>
  <c r="K182"/>
  <c r="J182"/>
  <c r="I182"/>
  <c r="G182"/>
  <c r="K181"/>
  <c r="J181"/>
  <c r="I181"/>
  <c r="G181"/>
  <c r="K180"/>
  <c r="J180"/>
  <c r="I180"/>
  <c r="G180"/>
  <c r="K179"/>
  <c r="J179"/>
  <c r="I179"/>
  <c r="G179"/>
  <c r="K178"/>
  <c r="J178"/>
  <c r="I178"/>
  <c r="G178"/>
  <c r="K177"/>
  <c r="J177"/>
  <c r="I177"/>
  <c r="G177"/>
  <c r="K176"/>
  <c r="J176"/>
  <c r="I176"/>
  <c r="G176"/>
  <c r="K173"/>
  <c r="J173"/>
  <c r="I173"/>
  <c r="G173"/>
  <c r="K172"/>
  <c r="J172"/>
  <c r="I172"/>
  <c r="G172"/>
  <c r="K171"/>
  <c r="J171"/>
  <c r="I171"/>
  <c r="G171"/>
  <c r="K170"/>
  <c r="J170"/>
  <c r="I170"/>
  <c r="G170"/>
  <c r="K169"/>
  <c r="J169"/>
  <c r="I169"/>
  <c r="G169"/>
  <c r="K168"/>
  <c r="J168"/>
  <c r="I168"/>
  <c r="G168"/>
  <c r="K167"/>
  <c r="J167"/>
  <c r="I167"/>
  <c r="G167"/>
  <c r="K166"/>
  <c r="J166"/>
  <c r="I166"/>
  <c r="G166"/>
  <c r="K165"/>
  <c r="J165"/>
  <c r="I165"/>
  <c r="G165"/>
  <c r="K164"/>
  <c r="J164"/>
  <c r="I164"/>
  <c r="G164"/>
  <c r="K162"/>
  <c r="J162"/>
  <c r="I162"/>
  <c r="G162"/>
  <c r="K161"/>
  <c r="J161"/>
  <c r="I161"/>
  <c r="G161"/>
  <c r="K160"/>
  <c r="J160"/>
  <c r="I160"/>
  <c r="G160"/>
  <c r="K159"/>
  <c r="J159"/>
  <c r="I159"/>
  <c r="G159"/>
  <c r="K158"/>
  <c r="J158"/>
  <c r="I158"/>
  <c r="G158"/>
  <c r="K157"/>
  <c r="J157"/>
  <c r="I157"/>
  <c r="G157"/>
  <c r="K156"/>
  <c r="J156"/>
  <c r="I156"/>
  <c r="G156"/>
  <c r="K155"/>
  <c r="J155"/>
  <c r="I155"/>
  <c r="G155"/>
  <c r="K154"/>
  <c r="J154"/>
  <c r="I154"/>
  <c r="G154"/>
  <c r="K153"/>
  <c r="J153"/>
  <c r="I153"/>
  <c r="G153"/>
  <c r="K151"/>
  <c r="J151"/>
  <c r="I151"/>
  <c r="G151"/>
  <c r="K150"/>
  <c r="J150"/>
  <c r="I150"/>
  <c r="G150"/>
  <c r="K149"/>
  <c r="J149"/>
  <c r="I149"/>
  <c r="G149"/>
  <c r="K148"/>
  <c r="J148"/>
  <c r="I148"/>
  <c r="G148"/>
  <c r="K146"/>
  <c r="J146"/>
  <c r="I146"/>
  <c r="G146"/>
  <c r="K145"/>
  <c r="J145"/>
  <c r="I145"/>
  <c r="G145"/>
  <c r="K144"/>
  <c r="J144"/>
  <c r="I144"/>
  <c r="G144"/>
  <c r="K143"/>
  <c r="J143"/>
  <c r="I143"/>
  <c r="G143"/>
  <c r="K142"/>
  <c r="J142"/>
  <c r="I142"/>
  <c r="G142"/>
  <c r="K141"/>
  <c r="J141"/>
  <c r="I141"/>
  <c r="G141"/>
  <c r="K140"/>
  <c r="J140"/>
  <c r="I140"/>
  <c r="G140"/>
  <c r="K139"/>
  <c r="J139"/>
  <c r="I139"/>
  <c r="G139"/>
  <c r="K138"/>
  <c r="J138"/>
  <c r="I138"/>
  <c r="G138"/>
  <c r="K137"/>
  <c r="J137"/>
  <c r="I137"/>
  <c r="G137"/>
  <c r="K136"/>
  <c r="J136"/>
  <c r="I136"/>
  <c r="G136"/>
  <c r="K135"/>
  <c r="J135"/>
  <c r="I135"/>
  <c r="G135"/>
  <c r="K133"/>
  <c r="J133"/>
  <c r="I133"/>
  <c r="G133"/>
  <c r="K132"/>
  <c r="J132"/>
  <c r="I132"/>
  <c r="G132"/>
  <c r="K131"/>
  <c r="J131"/>
  <c r="I131"/>
  <c r="G131"/>
  <c r="K130"/>
  <c r="J130"/>
  <c r="I130"/>
  <c r="G130"/>
  <c r="K129"/>
  <c r="J129"/>
  <c r="I129"/>
  <c r="G129"/>
  <c r="K128"/>
  <c r="J128"/>
  <c r="I128"/>
  <c r="G128"/>
  <c r="K126"/>
  <c r="G126"/>
  <c r="K125"/>
  <c r="J125"/>
  <c r="I125"/>
  <c r="G125"/>
  <c r="K124"/>
  <c r="J124"/>
  <c r="I124"/>
  <c r="G124"/>
  <c r="K123"/>
  <c r="J123"/>
  <c r="I123"/>
  <c r="G123"/>
  <c r="K122"/>
  <c r="J122"/>
  <c r="I122"/>
  <c r="G122"/>
  <c r="K121"/>
  <c r="J121"/>
  <c r="I121"/>
  <c r="G121"/>
  <c r="K120"/>
  <c r="J120"/>
  <c r="I120"/>
  <c r="G120"/>
  <c r="K119"/>
  <c r="J119"/>
  <c r="I119"/>
  <c r="G119"/>
  <c r="K118"/>
  <c r="J118"/>
  <c r="I118"/>
  <c r="G118"/>
  <c r="K116"/>
  <c r="J116"/>
  <c r="I116"/>
  <c r="G116"/>
  <c r="K115"/>
  <c r="J115"/>
  <c r="I115"/>
  <c r="G115"/>
  <c r="K114"/>
  <c r="J114"/>
  <c r="I114"/>
  <c r="G114"/>
  <c r="K113"/>
  <c r="J113"/>
  <c r="I113"/>
  <c r="G113"/>
  <c r="I111"/>
  <c r="K110"/>
  <c r="J110"/>
  <c r="I110"/>
  <c r="G110"/>
  <c r="K109"/>
  <c r="J109"/>
  <c r="I109"/>
  <c r="G109"/>
  <c r="K108"/>
  <c r="J108"/>
  <c r="I108"/>
  <c r="G108"/>
  <c r="K107"/>
  <c r="J107"/>
  <c r="I107"/>
  <c r="G107"/>
  <c r="K106"/>
  <c r="J106"/>
  <c r="I106"/>
  <c r="G106"/>
  <c r="K105"/>
  <c r="J105"/>
  <c r="I105"/>
  <c r="G105"/>
  <c r="K104"/>
  <c r="J104"/>
  <c r="I104"/>
  <c r="G104"/>
  <c r="K102"/>
  <c r="J102"/>
  <c r="I102"/>
  <c r="G102"/>
  <c r="K101"/>
  <c r="J101"/>
  <c r="I101"/>
  <c r="G101"/>
  <c r="K100"/>
  <c r="J100"/>
  <c r="I100"/>
  <c r="G100"/>
  <c r="K99"/>
  <c r="J99"/>
  <c r="I99"/>
  <c r="G99"/>
  <c r="K98"/>
  <c r="J98"/>
  <c r="I98"/>
  <c r="G98"/>
  <c r="K96"/>
  <c r="J96"/>
  <c r="I96"/>
  <c r="G96"/>
  <c r="K95"/>
  <c r="J95"/>
  <c r="I95"/>
  <c r="G95"/>
  <c r="K94"/>
  <c r="J94"/>
  <c r="I94"/>
  <c r="G94"/>
  <c r="K93"/>
  <c r="J93"/>
  <c r="I93"/>
  <c r="G93"/>
  <c r="K92"/>
  <c r="J92"/>
  <c r="I92"/>
  <c r="G92"/>
  <c r="K91"/>
  <c r="J91"/>
  <c r="I91"/>
  <c r="G91"/>
  <c r="K90"/>
  <c r="J90"/>
  <c r="I90"/>
  <c r="G90"/>
  <c r="K89"/>
  <c r="J89"/>
  <c r="I89"/>
  <c r="G89"/>
  <c r="K88"/>
  <c r="J88"/>
  <c r="I88"/>
  <c r="G88"/>
  <c r="K87"/>
  <c r="J87"/>
  <c r="I87"/>
  <c r="G87"/>
  <c r="G85"/>
  <c r="K84"/>
  <c r="J84"/>
  <c r="I84"/>
  <c r="G84"/>
  <c r="K83"/>
  <c r="J83"/>
  <c r="I83"/>
  <c r="G83"/>
  <c r="K82"/>
  <c r="J82"/>
  <c r="I82"/>
  <c r="G82"/>
  <c r="K81"/>
  <c r="J81"/>
  <c r="I81"/>
  <c r="G81"/>
  <c r="K80"/>
  <c r="J80"/>
  <c r="I80"/>
  <c r="G80"/>
  <c r="K79"/>
  <c r="J79"/>
  <c r="I79"/>
  <c r="G79"/>
  <c r="K78"/>
  <c r="J78"/>
  <c r="I78"/>
  <c r="G78"/>
  <c r="K77"/>
  <c r="J77"/>
  <c r="I77"/>
  <c r="G77"/>
  <c r="K75"/>
  <c r="J75"/>
  <c r="I75"/>
  <c r="G75"/>
  <c r="K74"/>
  <c r="J74"/>
  <c r="I74"/>
  <c r="G74"/>
  <c r="K73"/>
  <c r="J73"/>
  <c r="I73"/>
  <c r="G73"/>
  <c r="K72"/>
  <c r="J72"/>
  <c r="I72"/>
  <c r="G72"/>
  <c r="K71"/>
  <c r="J71"/>
  <c r="I71"/>
  <c r="G71"/>
  <c r="K70"/>
  <c r="J70"/>
  <c r="I70"/>
  <c r="G70"/>
  <c r="K69"/>
  <c r="J69"/>
  <c r="I69"/>
  <c r="G69"/>
  <c r="K68"/>
  <c r="J68"/>
  <c r="I68"/>
  <c r="G68"/>
  <c r="K66"/>
  <c r="J66"/>
  <c r="I66"/>
  <c r="G66"/>
  <c r="K65"/>
  <c r="J65"/>
  <c r="I65"/>
  <c r="G65"/>
  <c r="K64"/>
  <c r="J64"/>
  <c r="I64"/>
  <c r="G64"/>
  <c r="K63"/>
  <c r="J63"/>
  <c r="I63"/>
  <c r="G63"/>
  <c r="K62"/>
  <c r="J62"/>
  <c r="I62"/>
  <c r="G62"/>
  <c r="K61"/>
  <c r="J61"/>
  <c r="I61"/>
  <c r="G61"/>
  <c r="K60"/>
  <c r="J60"/>
  <c r="I60"/>
  <c r="G60"/>
  <c r="K59"/>
  <c r="J59"/>
  <c r="I59"/>
  <c r="G59"/>
  <c r="K58"/>
  <c r="J58"/>
  <c r="I58"/>
  <c r="G58"/>
  <c r="K57"/>
  <c r="J57"/>
  <c r="I57"/>
  <c r="G57"/>
  <c r="K56"/>
  <c r="J56"/>
  <c r="I56"/>
  <c r="G56"/>
  <c r="K55"/>
  <c r="J55"/>
  <c r="I55"/>
  <c r="G55"/>
  <c r="K54"/>
  <c r="J54"/>
  <c r="I54"/>
  <c r="G54"/>
  <c r="K53"/>
  <c r="J53"/>
  <c r="I53"/>
  <c r="G53"/>
  <c r="K52"/>
  <c r="J52"/>
  <c r="I52"/>
  <c r="G52"/>
  <c r="K50"/>
  <c r="J50"/>
  <c r="I50"/>
  <c r="G50"/>
  <c r="K49"/>
  <c r="J49"/>
  <c r="I49"/>
  <c r="G49"/>
  <c r="K48"/>
  <c r="J48"/>
  <c r="I48"/>
  <c r="G48"/>
  <c r="K47"/>
  <c r="J47"/>
  <c r="I47"/>
  <c r="G47"/>
  <c r="K46"/>
  <c r="J46"/>
  <c r="I46"/>
  <c r="G46"/>
  <c r="K45"/>
  <c r="J45"/>
  <c r="I45"/>
  <c r="G45"/>
  <c r="K43"/>
  <c r="J43"/>
  <c r="I43"/>
  <c r="G43"/>
  <c r="K42"/>
  <c r="J42"/>
  <c r="I42"/>
  <c r="G42"/>
  <c r="K41"/>
  <c r="J41"/>
  <c r="I41"/>
  <c r="G41"/>
  <c r="K40"/>
  <c r="J40"/>
  <c r="I40"/>
  <c r="G40"/>
  <c r="K39"/>
  <c r="J39"/>
  <c r="I39"/>
  <c r="G39"/>
  <c r="K38"/>
  <c r="J38"/>
  <c r="I38"/>
  <c r="G38"/>
  <c r="K36"/>
  <c r="J36"/>
  <c r="I36"/>
  <c r="G36"/>
  <c r="K35"/>
  <c r="J35"/>
  <c r="I35"/>
  <c r="G35"/>
  <c r="K34"/>
  <c r="J34"/>
  <c r="I34"/>
  <c r="G34"/>
  <c r="K33"/>
  <c r="J33"/>
  <c r="I33"/>
  <c r="G33"/>
  <c r="K32"/>
  <c r="J32"/>
  <c r="I32"/>
  <c r="G32"/>
  <c r="K31"/>
  <c r="J31"/>
  <c r="I31"/>
  <c r="G31"/>
  <c r="K30"/>
  <c r="J30"/>
  <c r="I30"/>
  <c r="G30"/>
  <c r="K29"/>
  <c r="J29"/>
  <c r="I29"/>
  <c r="G29"/>
  <c r="K28"/>
  <c r="J28"/>
  <c r="I28"/>
  <c r="G28"/>
  <c r="K27"/>
  <c r="J27"/>
  <c r="I27"/>
  <c r="G27"/>
  <c r="K26"/>
  <c r="J26"/>
  <c r="I26"/>
  <c r="G26"/>
  <c r="K25"/>
  <c r="J25"/>
  <c r="I25"/>
  <c r="G25"/>
  <c r="I23"/>
  <c r="K22"/>
  <c r="J22"/>
  <c r="I22"/>
  <c r="G22"/>
  <c r="K21"/>
  <c r="J21"/>
  <c r="I21"/>
  <c r="G21"/>
  <c r="K20"/>
  <c r="J20"/>
  <c r="I20"/>
  <c r="G20"/>
  <c r="K19"/>
  <c r="J19"/>
  <c r="I19"/>
  <c r="G19"/>
  <c r="K18"/>
  <c r="J18"/>
  <c r="I18"/>
  <c r="G18"/>
  <c r="K17"/>
  <c r="J17"/>
  <c r="I17"/>
  <c r="G17"/>
  <c r="K15"/>
  <c r="J15"/>
  <c r="I15"/>
  <c r="G15"/>
  <c r="K14"/>
  <c r="J14"/>
  <c r="I14"/>
  <c r="G14"/>
  <c r="K13"/>
  <c r="J13"/>
  <c r="I13"/>
  <c r="G13"/>
  <c r="K12"/>
  <c r="J12"/>
  <c r="I12"/>
  <c r="G12"/>
  <c r="K11"/>
  <c r="J11"/>
  <c r="I11"/>
  <c r="G11"/>
  <c r="K10"/>
  <c r="J10"/>
  <c r="I10"/>
  <c r="G10"/>
  <c r="K9"/>
  <c r="J9"/>
  <c r="I9"/>
  <c r="G9"/>
  <c r="K8"/>
  <c r="J8"/>
  <c r="I8"/>
  <c r="G8"/>
  <c r="K7"/>
  <c r="J7"/>
  <c r="I7"/>
  <c r="G7"/>
  <c r="G353" l="1"/>
  <c r="J220"/>
  <c r="J290"/>
  <c r="I338"/>
  <c r="G23"/>
  <c r="J23"/>
  <c r="I126"/>
  <c r="K192"/>
  <c r="G220"/>
  <c r="K220"/>
  <c r="I290"/>
  <c r="K290"/>
  <c r="G338"/>
  <c r="J338"/>
  <c r="K85"/>
  <c r="D366"/>
  <c r="I85"/>
  <c r="G192"/>
  <c r="K270"/>
  <c r="J321"/>
  <c r="J85"/>
  <c r="I192"/>
  <c r="G270"/>
  <c r="I284"/>
  <c r="K321"/>
  <c r="I331"/>
  <c r="J111"/>
  <c r="J197"/>
  <c r="J284"/>
  <c r="J331"/>
  <c r="K111"/>
  <c r="K197"/>
  <c r="K284"/>
  <c r="K331"/>
  <c r="G366" l="1"/>
  <c r="I366"/>
  <c r="J366"/>
  <c r="K366"/>
  <c r="D402"/>
  <c r="J402" l="1"/>
  <c r="G402"/>
  <c r="K402"/>
  <c r="I402"/>
</calcChain>
</file>

<file path=xl/sharedStrings.xml><?xml version="1.0" encoding="utf-8"?>
<sst xmlns="http://schemas.openxmlformats.org/spreadsheetml/2006/main" count="459" uniqueCount="380">
  <si>
    <t>Единицы измерения нормативной потребности и фактической обеспеченности</t>
  </si>
  <si>
    <t>Нормативная потребность</t>
  </si>
  <si>
    <t>Численность постоянного населения на 1 января 2014 года, тыс. человек</t>
  </si>
  <si>
    <t>Мощность объектов с износом основных фондов более 85 процентов</t>
  </si>
  <si>
    <t>Уровень фактической обеспеченности, процентов</t>
  </si>
  <si>
    <t>Уровень фактической обеспеченности с учетом выбытия основных фондов с износом более 85 процентов</t>
  </si>
  <si>
    <t>Дефицит (-) / избыток(+) мощностей с учетом выбытия основных фондов с износом более 85 процентов</t>
  </si>
  <si>
    <t>Дефицит (-) /избыток(+) мощностей</t>
  </si>
  <si>
    <t>7*</t>
  </si>
  <si>
    <t>9**</t>
  </si>
  <si>
    <t>10***</t>
  </si>
  <si>
    <t>11****</t>
  </si>
  <si>
    <t>Волоколамский муниципальный район</t>
  </si>
  <si>
    <t>городское поселение Волоколамск</t>
  </si>
  <si>
    <t>городское поселение Сычёво</t>
  </si>
  <si>
    <t>сельское поселение Кашинское</t>
  </si>
  <si>
    <t>сельское поселение Осташевское</t>
  </si>
  <si>
    <t>сельское поселение Спасское</t>
  </si>
  <si>
    <t>сельское поселение Теряевское</t>
  </si>
  <si>
    <t>сельское поселение Чисменское</t>
  </si>
  <si>
    <t>сельское поселение Ярополецкое</t>
  </si>
  <si>
    <t>Итого</t>
  </si>
  <si>
    <t>Воскресенский муниципальный район</t>
  </si>
  <si>
    <t>городское поселение Белоозёрский</t>
  </si>
  <si>
    <t>городское поселение Воскресенск</t>
  </si>
  <si>
    <t>городское поселение им.Цюрупы</t>
  </si>
  <si>
    <t>городское поселение Хорлово</t>
  </si>
  <si>
    <t>сельское поселение Ашитковское</t>
  </si>
  <si>
    <t>сельское поселение Фединское</t>
  </si>
  <si>
    <t>Дмитровский муниципальный район</t>
  </si>
  <si>
    <t>городское поселение Деденево</t>
  </si>
  <si>
    <t>городское поселение Дмитров</t>
  </si>
  <si>
    <t>городское поселение Икша</t>
  </si>
  <si>
    <t>городское поселение Некрасовский</t>
  </si>
  <si>
    <t>городское поселение Яхрома</t>
  </si>
  <si>
    <t xml:space="preserve">сельское поселение Большерогачевское </t>
  </si>
  <si>
    <t>сельское поселение Габовское</t>
  </si>
  <si>
    <t>сельское поселение Костинское</t>
  </si>
  <si>
    <t>сельское поселение Куликовское</t>
  </si>
  <si>
    <t>сельское поселение Синьковское</t>
  </si>
  <si>
    <t>сельское поселение Якотское</t>
  </si>
  <si>
    <t>Егорьевский муниципальный район</t>
  </si>
  <si>
    <t>городское поселение Егорьевск</t>
  </si>
  <si>
    <t>городское поселение Рязановский</t>
  </si>
  <si>
    <t>сельское поселение Раменское</t>
  </si>
  <si>
    <t>сельское поселение Саввинское</t>
  </si>
  <si>
    <t>сельское поселение Юрцовское</t>
  </si>
  <si>
    <t>Зарайский муниципальный район</t>
  </si>
  <si>
    <t>городское поселение Зарайск</t>
  </si>
  <si>
    <t>сельское поселение Гололобовское</t>
  </si>
  <si>
    <t>сельское поселение Каринское</t>
  </si>
  <si>
    <t>сельское поселение Машоновское</t>
  </si>
  <si>
    <t>сельское поселение Струпненское</t>
  </si>
  <si>
    <t>Истринский муниципальный район</t>
  </si>
  <si>
    <t>городское поселение Дедовск</t>
  </si>
  <si>
    <t>городское поселение Истра</t>
  </si>
  <si>
    <t>городское поселение Снегири</t>
  </si>
  <si>
    <t>сельское поселение Бужаровское</t>
  </si>
  <si>
    <t>сельское поселение Букарёвское</t>
  </si>
  <si>
    <t>сельское поселение Ермолинское</t>
  </si>
  <si>
    <t>сельское поселение Ивановское</t>
  </si>
  <si>
    <t>сельское поселение Костровское</t>
  </si>
  <si>
    <t>сельское поселение Лучинское</t>
  </si>
  <si>
    <t>сельское поселение Новопетровское</t>
  </si>
  <si>
    <t>сельское поселение Обушковское</t>
  </si>
  <si>
    <t>сельское поселение Онуфриевское</t>
  </si>
  <si>
    <t>сельское поселение Павло-Слободское</t>
  </si>
  <si>
    <t>сельское поселение Ядроминское</t>
  </si>
  <si>
    <t>Каширский муниципальный район</t>
  </si>
  <si>
    <t>городское поселение Кашира</t>
  </si>
  <si>
    <t>городское поселение Ожерелье</t>
  </si>
  <si>
    <t>сельское поселение Базаровское</t>
  </si>
  <si>
    <t>сельское поселение Домнинское</t>
  </si>
  <si>
    <t>сельское поселение Знаменское</t>
  </si>
  <si>
    <t>сельское поселение Колтовское</t>
  </si>
  <si>
    <t>сельское поселение Топкановское</t>
  </si>
  <si>
    <t>Клинский муниципальный район</t>
  </si>
  <si>
    <t>городское поселение Высоковск</t>
  </si>
  <si>
    <t>городское поселение Клин</t>
  </si>
  <si>
    <t>городское поселение Решетниково</t>
  </si>
  <si>
    <t>сельское поселение Воздвиженское</t>
  </si>
  <si>
    <t>сельское поселение Воронинское</t>
  </si>
  <si>
    <t>сельское поселение Зубовское</t>
  </si>
  <si>
    <t>сельское поселение Нудольское</t>
  </si>
  <si>
    <t>сельское поселение Петровское</t>
  </si>
  <si>
    <t>Коломенский муниципальный район</t>
  </si>
  <si>
    <t>городское поселение Пески</t>
  </si>
  <si>
    <t>сельское поселение Акатьевское</t>
  </si>
  <si>
    <t>сельское поселение Биорковское</t>
  </si>
  <si>
    <t>сельское поселение Заруденское</t>
  </si>
  <si>
    <t>сельское поселение  Непецинское</t>
  </si>
  <si>
    <t>сельское поселение Пестриковское</t>
  </si>
  <si>
    <t>сельское поселение Проводниковское</t>
  </si>
  <si>
    <t>сельское поселение Радужное</t>
  </si>
  <si>
    <t>сельское поселение Хорошовское</t>
  </si>
  <si>
    <t>Красногорский муниципальный район</t>
  </si>
  <si>
    <t>городское поселение Красногорск</t>
  </si>
  <si>
    <t>городское поселение Нахабино</t>
  </si>
  <si>
    <t>сельское поселение Ильинское</t>
  </si>
  <si>
    <t>сельское поселение Отрадненское</t>
  </si>
  <si>
    <t>Ленинский муниципальный район</t>
  </si>
  <si>
    <t>городское поселение Видное</t>
  </si>
  <si>
    <t>городское поселение Горки Ленинские</t>
  </si>
  <si>
    <t>сельское поселение Булатниковское</t>
  </si>
  <si>
    <t>сельское поселение Володарское</t>
  </si>
  <si>
    <t>сельское поселение Молоковское</t>
  </si>
  <si>
    <t>сельское поселение Развилковское</t>
  </si>
  <si>
    <t xml:space="preserve">сельское поселение Совхоз им. Ленина </t>
  </si>
  <si>
    <t>Лотошинский муниципальный район</t>
  </si>
  <si>
    <t>городское поселение Лотошино</t>
  </si>
  <si>
    <t>сельское поселение Микулинское</t>
  </si>
  <si>
    <t>сельское поселение Ошейкинское</t>
  </si>
  <si>
    <t>Луховицкий муниципальный район</t>
  </si>
  <si>
    <t>городское поселение Белоомут</t>
  </si>
  <si>
    <t>городское поселение Луховицы</t>
  </si>
  <si>
    <t>сельское поселение Астаповское</t>
  </si>
  <si>
    <t>сельское поселение Газопроводское</t>
  </si>
  <si>
    <t>сельское поселение Головачёвское</t>
  </si>
  <si>
    <t>сельское поселение Дединовское</t>
  </si>
  <si>
    <t xml:space="preserve">сельское поселение Краснопоймовское </t>
  </si>
  <si>
    <t>сельское поселение Фруктовское</t>
  </si>
  <si>
    <t>Люберецкий муниципальный район</t>
  </si>
  <si>
    <t>городское поселение Красково</t>
  </si>
  <si>
    <t>городское поселение Люберцы</t>
  </si>
  <si>
    <t>городское поселение Малаховка</t>
  </si>
  <si>
    <t>городское поселение Октябрьский</t>
  </si>
  <si>
    <t>городское поселение Томилино</t>
  </si>
  <si>
    <t>Можайский муниципальный район</t>
  </si>
  <si>
    <t>городское поселение Можайск</t>
  </si>
  <si>
    <t>городское поселение Уваровка</t>
  </si>
  <si>
    <t>сельское поселение Борисовское</t>
  </si>
  <si>
    <t>сельское поселение Бородинское</t>
  </si>
  <si>
    <t>сельское поселение Горетовское</t>
  </si>
  <si>
    <t>сельское поселение Дровнинское</t>
  </si>
  <si>
    <t>сельское поселение Замошинское</t>
  </si>
  <si>
    <t>сельское поселение Клементьевское</t>
  </si>
  <si>
    <t>сельское поселение Порецкое</t>
  </si>
  <si>
    <t>сельское поселение Спутник</t>
  </si>
  <si>
    <t>сельское поселение Юрловское</t>
  </si>
  <si>
    <t>Мытищинский муниципальный район</t>
  </si>
  <si>
    <t>городское поселение Мытищи</t>
  </si>
  <si>
    <t>городское поселение Пироговский</t>
  </si>
  <si>
    <t>сельское поселение Федоскинское</t>
  </si>
  <si>
    <t>Наро-Фоминский муниципальный район</t>
  </si>
  <si>
    <t>городское поселение Апрелевка</t>
  </si>
  <si>
    <t>городское поселение Верея</t>
  </si>
  <si>
    <t>городское поселение Калининец</t>
  </si>
  <si>
    <t>городское поселение Наро-Фоминск</t>
  </si>
  <si>
    <t>городское поселение Селятино</t>
  </si>
  <si>
    <t>сельское поселение Атепцевское</t>
  </si>
  <si>
    <t>сельское поселение Веселевское</t>
  </si>
  <si>
    <t>сельское поселение Волчёнковское</t>
  </si>
  <si>
    <t>сельское поселение Ташировское</t>
  </si>
  <si>
    <t>Ногинский муниципальный район</t>
  </si>
  <si>
    <t>городское поселение им. Воровского</t>
  </si>
  <si>
    <t>городское поселение Ногинск</t>
  </si>
  <si>
    <t>городское поселение Обухово</t>
  </si>
  <si>
    <t>городское поселение Старая Купавна</t>
  </si>
  <si>
    <t>городское поселение Электроугли</t>
  </si>
  <si>
    <t xml:space="preserve">сельское поселение Аксено-Бутырское </t>
  </si>
  <si>
    <t>сельское поселение Буньковское</t>
  </si>
  <si>
    <t>сельское поселение Мамонтовское</t>
  </si>
  <si>
    <t>сельское поселение Стёпановское</t>
  </si>
  <si>
    <t>сельское поселение Ямкинское</t>
  </si>
  <si>
    <t>Одинцовский муниципальный район</t>
  </si>
  <si>
    <t>городское поселение Большие Вязёмы</t>
  </si>
  <si>
    <t>городское поселение Голицыно</t>
  </si>
  <si>
    <t>городское поселение Заречье</t>
  </si>
  <si>
    <t>городское поселение Кубинка</t>
  </si>
  <si>
    <t>городское поселение Лесной городок</t>
  </si>
  <si>
    <t>городское поселение Новоивановское</t>
  </si>
  <si>
    <t>городское поселение Одинцово</t>
  </si>
  <si>
    <t>сельское поселение Барвихинское</t>
  </si>
  <si>
    <t>сельское поселение Горское</t>
  </si>
  <si>
    <t>сельское поселение Ершовское</t>
  </si>
  <si>
    <t>сельское поселение Жаворонковское</t>
  </si>
  <si>
    <t>сельское поселение Захаровское</t>
  </si>
  <si>
    <t>сельское поселение Назарьевское</t>
  </si>
  <si>
    <t>сельское поселение Никольское</t>
  </si>
  <si>
    <t>сельское поселение Успенское</t>
  </si>
  <si>
    <t>сельское поселение Часцовское</t>
  </si>
  <si>
    <t>Озерский муниципальный район</t>
  </si>
  <si>
    <t>городское поселение Озёры</t>
  </si>
  <si>
    <t>сельское поселение Бояркинское</t>
  </si>
  <si>
    <t>сельское поселение Клишинское</t>
  </si>
  <si>
    <t>Орехово-Зуевский муниципальный район</t>
  </si>
  <si>
    <t>городское поселение Дрезна</t>
  </si>
  <si>
    <t>городское поселение Куровское</t>
  </si>
  <si>
    <t>городское поселение Ликино-Дулёво</t>
  </si>
  <si>
    <t>сельское поселение Белавинское</t>
  </si>
  <si>
    <t>сельское поселение Верейское</t>
  </si>
  <si>
    <t>сельское поселение Давыдовское</t>
  </si>
  <si>
    <t>сельское поселение Демиховское</t>
  </si>
  <si>
    <t>сельское поселение Дороховское</t>
  </si>
  <si>
    <t>сельское поселение Малодубенское</t>
  </si>
  <si>
    <t>сельское поселение Новинское</t>
  </si>
  <si>
    <t>сельское поселение Соболевское</t>
  </si>
  <si>
    <t>Павлово-Посадский муниципальный район</t>
  </si>
  <si>
    <t>городское поселение Большие Дворы</t>
  </si>
  <si>
    <t>городское поселение Павловский Посад</t>
  </si>
  <si>
    <t>сельское поселение Аверкиевское</t>
  </si>
  <si>
    <t>сельское поселение Кузнецовское</t>
  </si>
  <si>
    <t>сельское поселение Рахмановское</t>
  </si>
  <si>
    <t>сельское поселение Улитинское</t>
  </si>
  <si>
    <t>Подольский муниципальный район</t>
  </si>
  <si>
    <t>городское поселение Львовский</t>
  </si>
  <si>
    <t>сельское поселение Дубровицкое</t>
  </si>
  <si>
    <t>сельское поселение Лаговское</t>
  </si>
  <si>
    <t>сельское поселение Стрелковское</t>
  </si>
  <si>
    <t>Пушкинский муниципальный район</t>
  </si>
  <si>
    <t>городское поселение Ашукино</t>
  </si>
  <si>
    <t>городское поселение Зеленоградский</t>
  </si>
  <si>
    <t>городское поселение Лесной</t>
  </si>
  <si>
    <t>городское поселение Правдинский</t>
  </si>
  <si>
    <t>городское поселение Пушкино</t>
  </si>
  <si>
    <t>городское поселение Софрино</t>
  </si>
  <si>
    <t>городское поселение Черкизово</t>
  </si>
  <si>
    <t>сельское поселение Ельдигинское</t>
  </si>
  <si>
    <t>сельское поселение Тарасовское</t>
  </si>
  <si>
    <t>сельское поселение Царевское</t>
  </si>
  <si>
    <t>Раменский муниципальный район</t>
  </si>
  <si>
    <t>городское поселение Быково</t>
  </si>
  <si>
    <t>городское поселение Ильинский</t>
  </si>
  <si>
    <t>городское поселение Кратово</t>
  </si>
  <si>
    <t>городское поселение Раменское</t>
  </si>
  <si>
    <t>городское поселение Родники</t>
  </si>
  <si>
    <t>городское поселение Удельная</t>
  </si>
  <si>
    <t>сельское поселение Вялковское</t>
  </si>
  <si>
    <t>сельское поселение Ганусовское</t>
  </si>
  <si>
    <t>сельское поселение Гжельское</t>
  </si>
  <si>
    <t>сельское поселение Заболотьевское</t>
  </si>
  <si>
    <t>сельское поселение Константиновское</t>
  </si>
  <si>
    <t>сельское поселение Никоновское</t>
  </si>
  <si>
    <t>сельское поселение Новохаритоновское</t>
  </si>
  <si>
    <t>сельское поселение Островецкое</t>
  </si>
  <si>
    <t>сельское поселение Рыболовское</t>
  </si>
  <si>
    <t>сельское поселение Сафоновское</t>
  </si>
  <si>
    <t>сельское поселение Софьинское</t>
  </si>
  <si>
    <t>сельское поселение Ульянинское</t>
  </si>
  <si>
    <t>сельское поселение Чулковское</t>
  </si>
  <si>
    <t>Рузский муниципальный район</t>
  </si>
  <si>
    <t>городское поселение Руза</t>
  </si>
  <si>
    <t>городское поселение Тучково</t>
  </si>
  <si>
    <t>сельское поселение Волковское</t>
  </si>
  <si>
    <t>сельское поселение Колюбакинское</t>
  </si>
  <si>
    <t>сельское поселение Старорузское</t>
  </si>
  <si>
    <t>Сергиево-Посадский муниципальный район</t>
  </si>
  <si>
    <t>городское поселение Богородское</t>
  </si>
  <si>
    <t>городское поселение Краснозаводск</t>
  </si>
  <si>
    <t>городское поселение Пересвет</t>
  </si>
  <si>
    <t>городское поселение Сергиев-Посад</t>
  </si>
  <si>
    <t>городское поселение Скоропусковский</t>
  </si>
  <si>
    <t>городское поселение Хотьково</t>
  </si>
  <si>
    <t>сельское поселение Березняковское</t>
  </si>
  <si>
    <t>сельское поселение Васильевское</t>
  </si>
  <si>
    <t>сельское поселение Лозовское</t>
  </si>
  <si>
    <t>сельское поселение Реммаш</t>
  </si>
  <si>
    <t>сельское поселение Селковское</t>
  </si>
  <si>
    <t>сельское поселение Шеметовское</t>
  </si>
  <si>
    <t>Серебряно-Прудский муниципальный район</t>
  </si>
  <si>
    <t>городское поселение Серебряные Пруды</t>
  </si>
  <si>
    <t>сельское поселение Мочильское</t>
  </si>
  <si>
    <t>сельское поселение Узуновское</t>
  </si>
  <si>
    <t>Серпуховский муниципальный район</t>
  </si>
  <si>
    <t>городское поселение Оболенск</t>
  </si>
  <si>
    <t>городское поселение Пролетарский</t>
  </si>
  <si>
    <t>сельское поселение Данковское</t>
  </si>
  <si>
    <t>сельское поселение Дашковское</t>
  </si>
  <si>
    <t>сельское поселение Калиновское</t>
  </si>
  <si>
    <t>сельское поселение Липицкое</t>
  </si>
  <si>
    <t>Солнечногорский муниципальный район</t>
  </si>
  <si>
    <t>городское поселение Андреевка</t>
  </si>
  <si>
    <t>городское поселение Менделеево</t>
  </si>
  <si>
    <t>городское поселение Поварово</t>
  </si>
  <si>
    <t>городское поселение Ржавки</t>
  </si>
  <si>
    <t>городское поселение Солнечногорск</t>
  </si>
  <si>
    <t>сельское поселение Кривцовское</t>
  </si>
  <si>
    <t>сельское поселение Кутузовское</t>
  </si>
  <si>
    <t>сельское поселение Лунёвское</t>
  </si>
  <si>
    <t>сельское поселение Пешковское</t>
  </si>
  <si>
    <t>сельское поселение Смирновское</t>
  </si>
  <si>
    <t>сельское поселение Соколовское</t>
  </si>
  <si>
    <t>Ступинский муниципальный район</t>
  </si>
  <si>
    <t>городское поселение Жилёво</t>
  </si>
  <si>
    <t>городское поселение Малино</t>
  </si>
  <si>
    <t>городское поселение Михнево</t>
  </si>
  <si>
    <t>городское поселение Ступино</t>
  </si>
  <si>
    <t>сельское поселение Аксиньинское</t>
  </si>
  <si>
    <t>сельское поселение Леонтьевское</t>
  </si>
  <si>
    <t>сельское поселение Семёновское</t>
  </si>
  <si>
    <t>Талдомский муниципальный район</t>
  </si>
  <si>
    <t>городское поселение Вербилки</t>
  </si>
  <si>
    <t>городское поселение Запрудня</t>
  </si>
  <si>
    <t>городское поселение Северный</t>
  </si>
  <si>
    <t>городское поселение Талдом</t>
  </si>
  <si>
    <t>сельское поселение Гуслевское</t>
  </si>
  <si>
    <t>сельское поселение Темповое</t>
  </si>
  <si>
    <t>сельское поселение Квашенковское</t>
  </si>
  <si>
    <t>Чеховский муниципальный район</t>
  </si>
  <si>
    <t>городское поселение Столбовая</t>
  </si>
  <si>
    <t>городское поселение Чехов</t>
  </si>
  <si>
    <t>сельское поселение Баранцевское</t>
  </si>
  <si>
    <t>сельское поселение Любучанское</t>
  </si>
  <si>
    <t>сельское поселение Стремиловское</t>
  </si>
  <si>
    <t>Шатурский муниципальный район</t>
  </si>
  <si>
    <t>городское поселение Мишеронский</t>
  </si>
  <si>
    <t>городское поселение Черусти</t>
  </si>
  <si>
    <t>городское поселение Шатура</t>
  </si>
  <si>
    <t>сельское поселение Дмитровское</t>
  </si>
  <si>
    <t>сельское поселение Кривандинское</t>
  </si>
  <si>
    <t>сельское поселение Пышлицкое</t>
  </si>
  <si>
    <t>сельское поселение Радовицкое</t>
  </si>
  <si>
    <t>Шаховской муниципальный район</t>
  </si>
  <si>
    <t>городское поселение Шаховская</t>
  </si>
  <si>
    <t>сельское поселение Серединское</t>
  </si>
  <si>
    <t>сельское поселение Степаньковское</t>
  </si>
  <si>
    <t>Щелковский муниципальный район</t>
  </si>
  <si>
    <t>городское поселение Загорянский</t>
  </si>
  <si>
    <t>городское поселение Монино</t>
  </si>
  <si>
    <t>городское поселение Свердловский</t>
  </si>
  <si>
    <t>городское поселение Фряново</t>
  </si>
  <si>
    <t>городское поселение Щёлково</t>
  </si>
  <si>
    <t>сельское поселение Анискинское</t>
  </si>
  <si>
    <t>сельское поселение Гребневское</t>
  </si>
  <si>
    <t>сельское поселение Медвежье-Озёрское</t>
  </si>
  <si>
    <t>сельское поселение Огудневское</t>
  </si>
  <si>
    <t>сельское поселение Трубинское</t>
  </si>
  <si>
    <t>ИТОГО ПО РАЙОНАМ</t>
  </si>
  <si>
    <t>городской округ Бронницы</t>
  </si>
  <si>
    <t>городской округ Восход</t>
  </si>
  <si>
    <t>городской округ Власиха</t>
  </si>
  <si>
    <t>городской округ Дзержинский</t>
  </si>
  <si>
    <t>городской округ Долгопрудный</t>
  </si>
  <si>
    <t>городской округ Дубна</t>
  </si>
  <si>
    <t>городской округ Жуковский</t>
  </si>
  <si>
    <t>городской округ Звенигород</t>
  </si>
  <si>
    <t>городской округ Ивантеевка</t>
  </si>
  <si>
    <t>городской округ Климовск</t>
  </si>
  <si>
    <t>городской округ Коломна</t>
  </si>
  <si>
    <t>городской округ Королев</t>
  </si>
  <si>
    <t>городской округ Котельники</t>
  </si>
  <si>
    <t>городской округ Красноармейск</t>
  </si>
  <si>
    <t>городской округ Краснознаменск</t>
  </si>
  <si>
    <t>городской округ Лобня</t>
  </si>
  <si>
    <t>городской округ Лосино-Петровский</t>
  </si>
  <si>
    <t>городской округ Лыткарино</t>
  </si>
  <si>
    <t>городской округ Молодежный</t>
  </si>
  <si>
    <t>городской округ Орехово-Зуево</t>
  </si>
  <si>
    <t>городской округ Подольск</t>
  </si>
  <si>
    <t>городской округ Протвино</t>
  </si>
  <si>
    <t>городской округ Пущино</t>
  </si>
  <si>
    <t>городской округ Реутов</t>
  </si>
  <si>
    <t>городской округ Рошаль</t>
  </si>
  <si>
    <t>городской округ Серпухов</t>
  </si>
  <si>
    <t>городской округ Фрязино</t>
  </si>
  <si>
    <t xml:space="preserve">городской округ Химки </t>
  </si>
  <si>
    <t>городской округ Черноголовка</t>
  </si>
  <si>
    <t>городской округ Электрогорск</t>
  </si>
  <si>
    <t>городской округ Электросталь</t>
  </si>
  <si>
    <t>ИТОГО ПО ОКРУГАМ</t>
  </si>
  <si>
    <t>ВСЕГО</t>
  </si>
  <si>
    <t>Муниципальные образования</t>
  </si>
  <si>
    <t>городской округ Звездный городок</t>
  </si>
  <si>
    <t>Фактическая обеспеченность библиотеками, единиц</t>
  </si>
  <si>
    <t>КУЛЬТУРНО-ДОСУГОВЫЕ УЧРЕЖДЕНИЯ</t>
  </si>
  <si>
    <t>БИБЛИОТЕКИ</t>
  </si>
  <si>
    <t>Фактическая обеспеченность музеями, единиц</t>
  </si>
  <si>
    <t>Фактическая обеспеченность парками, единиц</t>
  </si>
  <si>
    <t>Фактическая обеспеченность театрами, единиц</t>
  </si>
  <si>
    <t>городской округ Домодедово</t>
  </si>
  <si>
    <t>0</t>
  </si>
  <si>
    <t>МУЗЕИ</t>
  </si>
  <si>
    <t>ПАРКИ</t>
  </si>
  <si>
    <t>ТЕАТРЫ</t>
  </si>
  <si>
    <t>Фактическая обеспеченнность единиц</t>
  </si>
  <si>
    <t>Фактическая обеспеченность, зрительских мест</t>
  </si>
  <si>
    <t>Нормативная потребность, зрительских мест</t>
  </si>
  <si>
    <t>Нормативная потребность, единиц</t>
  </si>
  <si>
    <t>городской округ Балашиха</t>
  </si>
  <si>
    <t>Информация о нормативной потребности, фактической обеспеченности и дефиците/избытке мощностей учреждений сферы культуры Московской области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</si>
</sst>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 Cyr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6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top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 shrinkToFit="1"/>
    </xf>
    <xf numFmtId="1" fontId="14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/>
    </xf>
    <xf numFmtId="0" fontId="0" fillId="5" borderId="3" xfId="0" applyFill="1" applyBorder="1" applyAlignment="1" applyProtection="1">
      <alignment vertical="center" wrapText="1"/>
      <protection locked="0"/>
    </xf>
    <xf numFmtId="0" fontId="0" fillId="5" borderId="4" xfId="0" applyFill="1" applyBorder="1" applyAlignment="1" applyProtection="1">
      <alignment vertical="center" wrapText="1"/>
      <protection locked="0"/>
    </xf>
    <xf numFmtId="0" fontId="9" fillId="5" borderId="3" xfId="0" applyFont="1" applyFill="1" applyBorder="1" applyAlignment="1">
      <alignment vertical="center"/>
    </xf>
    <xf numFmtId="0" fontId="9" fillId="5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1" fontId="10" fillId="3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 applyProtection="1">
      <alignment vertical="center" wrapText="1"/>
      <protection locked="0"/>
    </xf>
    <xf numFmtId="0" fontId="9" fillId="5" borderId="1" xfId="0" applyFont="1" applyFill="1" applyBorder="1" applyAlignment="1">
      <alignment vertical="center"/>
    </xf>
    <xf numFmtId="0" fontId="9" fillId="5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49" fontId="10" fillId="10" borderId="1" xfId="0" applyNumberFormat="1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 wrapText="1"/>
    </xf>
    <xf numFmtId="1" fontId="10" fillId="10" borderId="1" xfId="0" applyNumberFormat="1" applyFont="1" applyFill="1" applyBorder="1" applyAlignment="1">
      <alignment horizontal="center" vertical="center"/>
    </xf>
    <xf numFmtId="1" fontId="10" fillId="11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9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12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/>
    </xf>
    <xf numFmtId="1" fontId="19" fillId="5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/>
    </xf>
    <xf numFmtId="1" fontId="19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top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164" fontId="8" fillId="8" borderId="3" xfId="0" applyNumberFormat="1" applyFont="1" applyFill="1" applyBorder="1" applyAlignment="1">
      <alignment horizontal="center" vertical="center" wrapText="1"/>
    </xf>
    <xf numFmtId="164" fontId="2" fillId="10" borderId="3" xfId="0" applyNumberFormat="1" applyFont="1" applyFill="1" applyBorder="1" applyAlignment="1">
      <alignment horizontal="center" vertical="center" wrapText="1"/>
    </xf>
    <xf numFmtId="164" fontId="2" fillId="11" borderId="3" xfId="0" applyNumberFormat="1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/>
    </xf>
    <xf numFmtId="1" fontId="4" fillId="10" borderId="1" xfId="0" applyNumberFormat="1" applyFont="1" applyFill="1" applyBorder="1" applyAlignment="1">
      <alignment horizontal="center" vertical="center" wrapText="1"/>
    </xf>
    <xf numFmtId="164" fontId="2" fillId="10" borderId="6" xfId="0" applyNumberFormat="1" applyFont="1" applyFill="1" applyBorder="1" applyAlignment="1">
      <alignment horizontal="center" vertical="center" wrapText="1"/>
    </xf>
    <xf numFmtId="1" fontId="10" fillId="11" borderId="8" xfId="0" applyNumberFormat="1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 wrapText="1"/>
    </xf>
    <xf numFmtId="1" fontId="10" fillId="11" borderId="9" xfId="0" applyNumberFormat="1" applyFont="1" applyFill="1" applyBorder="1" applyAlignment="1">
      <alignment horizontal="center" vertical="center"/>
    </xf>
    <xf numFmtId="164" fontId="2" fillId="11" borderId="10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1" fillId="0" borderId="5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0" fillId="5" borderId="6" xfId="0" applyFill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164" fontId="4" fillId="6" borderId="6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vertical="center" wrapText="1"/>
    </xf>
    <xf numFmtId="0" fontId="9" fillId="0" borderId="6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8" fillId="0" borderId="2" xfId="0" applyFont="1" applyBorder="1"/>
    <xf numFmtId="0" fontId="11" fillId="6" borderId="2" xfId="0" applyFont="1" applyFill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2" xfId="0" applyFont="1" applyBorder="1" applyAlignment="1">
      <alignment horizontal="left" vertical="top"/>
    </xf>
    <xf numFmtId="0" fontId="8" fillId="6" borderId="2" xfId="0" applyFont="1" applyFill="1" applyBorder="1"/>
    <xf numFmtId="0" fontId="2" fillId="6" borderId="2" xfId="0" applyFont="1" applyFill="1" applyBorder="1"/>
    <xf numFmtId="0" fontId="4" fillId="6" borderId="2" xfId="0" applyFont="1" applyFill="1" applyBorder="1" applyAlignment="1">
      <alignment horizontal="left" vertical="center" wrapText="1"/>
    </xf>
    <xf numFmtId="0" fontId="2" fillId="7" borderId="2" xfId="0" applyFont="1" applyFill="1" applyBorder="1"/>
    <xf numFmtId="0" fontId="8" fillId="8" borderId="2" xfId="0" applyFont="1" applyFill="1" applyBorder="1"/>
    <xf numFmtId="0" fontId="8" fillId="11" borderId="2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164" fontId="2" fillId="7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5" borderId="16" xfId="0" applyFill="1" applyBorder="1" applyAlignment="1" applyProtection="1">
      <alignment vertical="center" wrapText="1"/>
      <protection locked="0"/>
    </xf>
    <xf numFmtId="0" fontId="0" fillId="5" borderId="7" xfId="0" applyFill="1" applyBorder="1" applyAlignment="1" applyProtection="1">
      <alignment vertical="center" wrapText="1"/>
      <protection locked="0"/>
    </xf>
    <xf numFmtId="1" fontId="9" fillId="0" borderId="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vertical="center" wrapText="1"/>
    </xf>
    <xf numFmtId="0" fontId="9" fillId="0" borderId="7" xfId="0" applyNumberFormat="1" applyFont="1" applyFill="1" applyBorder="1" applyAlignment="1">
      <alignment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1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5" borderId="16" xfId="0" applyNumberFormat="1" applyFont="1" applyFill="1" applyBorder="1" applyAlignment="1">
      <alignment vertical="center" wrapText="1"/>
    </xf>
    <xf numFmtId="0" fontId="9" fillId="5" borderId="7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1" fontId="10" fillId="6" borderId="5" xfId="0" applyNumberFormat="1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164" fontId="2" fillId="7" borderId="6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" fontId="9" fillId="5" borderId="5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 vertical="center"/>
    </xf>
    <xf numFmtId="164" fontId="16" fillId="4" borderId="10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2" fillId="7" borderId="4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 wrapText="1" shrinkToFi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9" xfId="0" applyNumberFormat="1" applyFont="1" applyFill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164" fontId="8" fillId="7" borderId="4" xfId="0" applyNumberFormat="1" applyFont="1" applyFill="1" applyBorder="1" applyAlignment="1">
      <alignment horizontal="center" vertical="center" wrapText="1"/>
    </xf>
    <xf numFmtId="164" fontId="2" fillId="10" borderId="4" xfId="0" applyNumberFormat="1" applyFont="1" applyFill="1" applyBorder="1" applyAlignment="1">
      <alignment horizontal="center" vertical="center" wrapText="1"/>
    </xf>
    <xf numFmtId="164" fontId="2" fillId="11" borderId="4" xfId="0" applyNumberFormat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164" fontId="8" fillId="7" borderId="6" xfId="0" applyNumberFormat="1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16" fillId="11" borderId="8" xfId="0" applyFont="1" applyFill="1" applyBorder="1" applyAlignment="1">
      <alignment horizontal="center"/>
    </xf>
    <xf numFmtId="0" fontId="16" fillId="11" borderId="9" xfId="0" applyFont="1" applyFill="1" applyBorder="1" applyAlignment="1">
      <alignment horizontal="center"/>
    </xf>
    <xf numFmtId="0" fontId="10" fillId="11" borderId="9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left" vertical="center" wrapText="1"/>
    </xf>
    <xf numFmtId="1" fontId="19" fillId="13" borderId="1" xfId="0" applyNumberFormat="1" applyFont="1" applyFill="1" applyBorder="1" applyAlignment="1">
      <alignment horizontal="center" vertical="center" wrapText="1"/>
    </xf>
    <xf numFmtId="0" fontId="8" fillId="13" borderId="2" xfId="0" applyFont="1" applyFill="1" applyBorder="1"/>
    <xf numFmtId="0" fontId="9" fillId="13" borderId="5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/>
    </xf>
    <xf numFmtId="0" fontId="7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/>
    </xf>
    <xf numFmtId="164" fontId="8" fillId="13" borderId="6" xfId="0" applyNumberFormat="1" applyFont="1" applyFill="1" applyBorder="1" applyAlignment="1">
      <alignment horizontal="center" vertical="center" wrapText="1"/>
    </xf>
    <xf numFmtId="164" fontId="8" fillId="13" borderId="3" xfId="0" applyNumberFormat="1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0" fillId="13" borderId="0" xfId="0" applyFill="1"/>
    <xf numFmtId="0" fontId="22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8" fillId="0" borderId="2" xfId="0" applyFont="1" applyFill="1" applyBorder="1"/>
    <xf numFmtId="0" fontId="9" fillId="0" borderId="5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K402"/>
  <sheetViews>
    <sheetView tabSelected="1" zoomScale="70" zoomScaleNormal="70" zoomScaleSheetLayoutView="70" zoomScalePageLayoutView="20" workbookViewId="0">
      <pane xSplit="3" ySplit="5" topLeftCell="D123" activePane="bottomRight" state="frozen"/>
      <selection pane="topRight" activeCell="D1" sqref="D1"/>
      <selection pane="bottomLeft" activeCell="A6" sqref="A6"/>
      <selection pane="bottomRight" activeCell="A149" sqref="A149:XFD149"/>
    </sheetView>
  </sheetViews>
  <sheetFormatPr defaultRowHeight="15"/>
  <cols>
    <col min="1" max="1" width="55.7109375" customWidth="1"/>
    <col min="2" max="2" width="20.85546875" hidden="1" customWidth="1"/>
    <col min="3" max="3" width="21.85546875" hidden="1" customWidth="1"/>
    <col min="4" max="4" width="18.85546875" customWidth="1"/>
    <col min="5" max="5" width="21.42578125" style="25" customWidth="1"/>
    <col min="6" max="6" width="21.42578125" style="25" hidden="1" customWidth="1"/>
    <col min="7" max="7" width="17.140625" customWidth="1"/>
    <col min="8" max="8" width="17.42578125" style="79" hidden="1" customWidth="1"/>
    <col min="9" max="9" width="22.140625" hidden="1" customWidth="1"/>
    <col min="10" max="10" width="22.5703125" customWidth="1"/>
    <col min="11" max="11" width="32.5703125" hidden="1" customWidth="1"/>
    <col min="12" max="12" width="17.42578125" customWidth="1"/>
    <col min="13" max="13" width="19.42578125" customWidth="1"/>
    <col min="14" max="14" width="17" customWidth="1"/>
    <col min="15" max="15" width="16.5703125" hidden="1" customWidth="1"/>
    <col min="16" max="16" width="26.7109375" hidden="1" customWidth="1"/>
    <col min="17" max="17" width="18.85546875" customWidth="1"/>
    <col min="18" max="18" width="14.85546875" customWidth="1"/>
    <col min="19" max="19" width="20.28515625" customWidth="1"/>
    <col min="20" max="20" width="16.85546875" customWidth="1"/>
    <col min="21" max="21" width="15.5703125" hidden="1" customWidth="1"/>
    <col min="22" max="22" width="0" hidden="1" customWidth="1"/>
    <col min="23" max="23" width="17.28515625" customWidth="1"/>
    <col min="24" max="24" width="15.28515625" customWidth="1"/>
    <col min="25" max="25" width="17.5703125" customWidth="1"/>
    <col min="26" max="26" width="16.5703125" customWidth="1"/>
    <col min="27" max="27" width="12.5703125" hidden="1" customWidth="1"/>
    <col min="28" max="28" width="13.7109375" hidden="1" customWidth="1"/>
    <col min="29" max="29" width="22.5703125" customWidth="1"/>
    <col min="30" max="30" width="17.85546875" hidden="1" customWidth="1"/>
    <col min="31" max="31" width="14.5703125" customWidth="1"/>
    <col min="32" max="32" width="16.140625" customWidth="1"/>
    <col min="33" max="33" width="13.7109375" customWidth="1"/>
    <col min="34" max="34" width="20.42578125" hidden="1" customWidth="1"/>
    <col min="35" max="35" width="23" hidden="1" customWidth="1"/>
    <col min="36" max="36" width="18" customWidth="1"/>
    <col min="37" max="37" width="16.140625" hidden="1" customWidth="1"/>
  </cols>
  <sheetData>
    <row r="1" spans="1:37" ht="21" thickBot="1">
      <c r="A1" s="249" t="s">
        <v>379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</row>
    <row r="2" spans="1:37">
      <c r="D2" s="253" t="s">
        <v>364</v>
      </c>
      <c r="E2" s="254"/>
      <c r="F2" s="254"/>
      <c r="G2" s="254"/>
      <c r="H2" s="254"/>
      <c r="I2" s="254"/>
      <c r="J2" s="254"/>
      <c r="L2" s="253" t="s">
        <v>365</v>
      </c>
      <c r="M2" s="254"/>
      <c r="N2" s="254"/>
      <c r="O2" s="254"/>
      <c r="P2" s="254"/>
      <c r="Q2" s="254"/>
      <c r="R2" s="253" t="s">
        <v>371</v>
      </c>
      <c r="S2" s="254"/>
      <c r="T2" s="254"/>
      <c r="U2" s="254"/>
      <c r="V2" s="254"/>
      <c r="W2" s="254"/>
      <c r="X2" s="250" t="s">
        <v>372</v>
      </c>
      <c r="Y2" s="251"/>
      <c r="Z2" s="251"/>
      <c r="AA2" s="251"/>
      <c r="AB2" s="251"/>
      <c r="AC2" s="252"/>
      <c r="AE2" s="250" t="s">
        <v>373</v>
      </c>
      <c r="AF2" s="251"/>
      <c r="AG2" s="251"/>
      <c r="AH2" s="251"/>
      <c r="AI2" s="251"/>
      <c r="AJ2" s="252"/>
    </row>
    <row r="3" spans="1:37">
      <c r="D3" s="115"/>
      <c r="E3" s="157"/>
      <c r="F3" s="157"/>
      <c r="G3" s="116"/>
      <c r="H3" s="158"/>
      <c r="I3" s="116"/>
      <c r="J3" s="117"/>
      <c r="L3" s="115"/>
      <c r="M3" s="116"/>
      <c r="N3" s="116"/>
      <c r="O3" s="116"/>
      <c r="P3" s="116"/>
      <c r="Q3" s="117"/>
      <c r="R3" s="115"/>
      <c r="S3" s="157"/>
      <c r="T3" s="116"/>
      <c r="U3" s="158"/>
      <c r="V3" s="116"/>
      <c r="W3" s="117"/>
      <c r="X3" s="115"/>
      <c r="Y3" s="157"/>
      <c r="Z3" s="116"/>
      <c r="AA3" s="158"/>
      <c r="AB3" s="116"/>
      <c r="AC3" s="117"/>
      <c r="AE3" s="115"/>
      <c r="AF3" s="157"/>
      <c r="AG3" s="116"/>
      <c r="AH3" s="158"/>
      <c r="AI3" s="116"/>
      <c r="AJ3" s="117"/>
    </row>
    <row r="4" spans="1:37" ht="97.5" customHeight="1">
      <c r="A4" s="1" t="s">
        <v>361</v>
      </c>
      <c r="B4" s="1" t="s">
        <v>2</v>
      </c>
      <c r="C4" s="98" t="s">
        <v>0</v>
      </c>
      <c r="D4" s="118" t="s">
        <v>376</v>
      </c>
      <c r="E4" s="1" t="s">
        <v>375</v>
      </c>
      <c r="F4" s="1" t="s">
        <v>374</v>
      </c>
      <c r="G4" s="3" t="s">
        <v>7</v>
      </c>
      <c r="H4" s="75" t="s">
        <v>3</v>
      </c>
      <c r="I4" s="3" t="s">
        <v>6</v>
      </c>
      <c r="J4" s="119" t="s">
        <v>4</v>
      </c>
      <c r="K4" s="101" t="s">
        <v>5</v>
      </c>
      <c r="L4" s="118" t="s">
        <v>377</v>
      </c>
      <c r="M4" s="1" t="s">
        <v>363</v>
      </c>
      <c r="N4" s="3" t="s">
        <v>7</v>
      </c>
      <c r="O4" s="75" t="s">
        <v>3</v>
      </c>
      <c r="P4" s="3" t="s">
        <v>6</v>
      </c>
      <c r="Q4" s="119" t="s">
        <v>4</v>
      </c>
      <c r="R4" s="118" t="s">
        <v>1</v>
      </c>
      <c r="S4" s="1" t="s">
        <v>366</v>
      </c>
      <c r="T4" s="3" t="s">
        <v>7</v>
      </c>
      <c r="U4" s="75" t="s">
        <v>3</v>
      </c>
      <c r="V4" s="3" t="s">
        <v>6</v>
      </c>
      <c r="W4" s="119" t="s">
        <v>4</v>
      </c>
      <c r="X4" s="118" t="s">
        <v>1</v>
      </c>
      <c r="Y4" s="1" t="s">
        <v>367</v>
      </c>
      <c r="Z4" s="3" t="s">
        <v>7</v>
      </c>
      <c r="AA4" s="75" t="s">
        <v>3</v>
      </c>
      <c r="AB4" s="3" t="s">
        <v>6</v>
      </c>
      <c r="AC4" s="119" t="s">
        <v>4</v>
      </c>
      <c r="AD4" s="101" t="s">
        <v>5</v>
      </c>
      <c r="AE4" s="118" t="s">
        <v>1</v>
      </c>
      <c r="AF4" s="1" t="s">
        <v>368</v>
      </c>
      <c r="AG4" s="3" t="s">
        <v>7</v>
      </c>
      <c r="AH4" s="75" t="s">
        <v>3</v>
      </c>
      <c r="AI4" s="3" t="s">
        <v>6</v>
      </c>
      <c r="AJ4" s="119" t="s">
        <v>4</v>
      </c>
      <c r="AK4" s="201" t="s">
        <v>5</v>
      </c>
    </row>
    <row r="5" spans="1:37" hidden="1">
      <c r="A5" s="2">
        <v>2</v>
      </c>
      <c r="B5" s="2">
        <v>3</v>
      </c>
      <c r="C5" s="142">
        <v>4</v>
      </c>
      <c r="D5" s="120">
        <v>5</v>
      </c>
      <c r="E5" s="2">
        <v>6</v>
      </c>
      <c r="F5" s="2"/>
      <c r="G5" s="4" t="s">
        <v>8</v>
      </c>
      <c r="H5" s="2">
        <v>8</v>
      </c>
      <c r="I5" s="4" t="s">
        <v>9</v>
      </c>
      <c r="J5" s="121" t="s">
        <v>10</v>
      </c>
      <c r="K5" s="154" t="s">
        <v>11</v>
      </c>
      <c r="L5" s="120">
        <v>5</v>
      </c>
      <c r="M5" s="2">
        <v>6</v>
      </c>
      <c r="N5" s="4" t="s">
        <v>8</v>
      </c>
      <c r="O5" s="2">
        <v>8</v>
      </c>
      <c r="P5" s="4" t="s">
        <v>9</v>
      </c>
      <c r="Q5" s="121" t="s">
        <v>10</v>
      </c>
      <c r="R5" s="120">
        <v>5</v>
      </c>
      <c r="S5" s="2">
        <v>6</v>
      </c>
      <c r="T5" s="4" t="s">
        <v>8</v>
      </c>
      <c r="U5" s="2">
        <v>8</v>
      </c>
      <c r="V5" s="4" t="s">
        <v>9</v>
      </c>
      <c r="W5" s="121" t="s">
        <v>10</v>
      </c>
      <c r="X5" s="120">
        <v>5</v>
      </c>
      <c r="Y5" s="2">
        <v>6</v>
      </c>
      <c r="Z5" s="4" t="s">
        <v>8</v>
      </c>
      <c r="AA5" s="2">
        <v>8</v>
      </c>
      <c r="AB5" s="4" t="s">
        <v>9</v>
      </c>
      <c r="AC5" s="121" t="s">
        <v>10</v>
      </c>
      <c r="AD5" s="154" t="s">
        <v>11</v>
      </c>
      <c r="AE5" s="120">
        <v>5</v>
      </c>
      <c r="AF5" s="2">
        <v>6</v>
      </c>
      <c r="AG5" s="4" t="s">
        <v>8</v>
      </c>
      <c r="AH5" s="2">
        <v>8</v>
      </c>
      <c r="AI5" s="4" t="s">
        <v>9</v>
      </c>
      <c r="AJ5" s="121" t="s">
        <v>10</v>
      </c>
      <c r="AK5" s="202" t="s">
        <v>11</v>
      </c>
    </row>
    <row r="6" spans="1:37" ht="18.75">
      <c r="A6" s="6" t="s">
        <v>12</v>
      </c>
      <c r="B6" s="5"/>
      <c r="C6" s="143"/>
      <c r="D6" s="159"/>
      <c r="E6" s="40"/>
      <c r="F6" s="40"/>
      <c r="G6" s="40"/>
      <c r="H6" s="80"/>
      <c r="I6" s="40"/>
      <c r="J6" s="160"/>
      <c r="K6" s="40"/>
      <c r="L6" s="122"/>
      <c r="M6" s="49"/>
      <c r="N6" s="49"/>
      <c r="O6" s="76"/>
      <c r="P6" s="49"/>
      <c r="Q6" s="123"/>
      <c r="R6" s="183"/>
      <c r="S6" s="49"/>
      <c r="T6" s="49"/>
      <c r="U6" s="76"/>
      <c r="V6" s="49"/>
      <c r="W6" s="123"/>
      <c r="X6" s="205"/>
      <c r="Y6" s="49"/>
      <c r="Z6" s="49"/>
      <c r="AA6" s="76"/>
      <c r="AB6" s="49"/>
      <c r="AC6" s="123"/>
      <c r="AD6" s="40"/>
      <c r="AE6" s="183"/>
      <c r="AF6" s="49"/>
      <c r="AG6" s="49"/>
      <c r="AH6" s="76"/>
      <c r="AI6" s="49"/>
      <c r="AJ6" s="123"/>
      <c r="AK6" s="41"/>
    </row>
    <row r="7" spans="1:37" ht="18.75">
      <c r="A7" s="7" t="s">
        <v>13</v>
      </c>
      <c r="B7" s="12">
        <v>24294</v>
      </c>
      <c r="C7" s="99"/>
      <c r="D7" s="161">
        <v>1158</v>
      </c>
      <c r="E7" s="11">
        <v>1140</v>
      </c>
      <c r="F7" s="11">
        <v>5</v>
      </c>
      <c r="G7" s="13">
        <f t="shared" ref="G7:G70" si="0">E7-D7</f>
        <v>-18</v>
      </c>
      <c r="H7" s="11">
        <v>700</v>
      </c>
      <c r="I7" s="13">
        <f t="shared" ref="I7:I70" si="1">E7-H7-D7</f>
        <v>-718</v>
      </c>
      <c r="J7" s="125">
        <f t="shared" ref="J7:J70" si="2">E7/D7*100</f>
        <v>98.445595854922274</v>
      </c>
      <c r="K7" s="102">
        <f t="shared" ref="K7:K70" si="3">(E7-H7)/D7*100</f>
        <v>37.996545768566492</v>
      </c>
      <c r="L7" s="124">
        <v>5</v>
      </c>
      <c r="M7" s="11">
        <v>6</v>
      </c>
      <c r="N7" s="13">
        <f t="shared" ref="N7:N70" si="4">M7-L7</f>
        <v>1</v>
      </c>
      <c r="O7" s="11">
        <v>5</v>
      </c>
      <c r="P7" s="13">
        <f t="shared" ref="P7:P70" si="5">M7-O7-L7</f>
        <v>-4</v>
      </c>
      <c r="Q7" s="125">
        <f t="shared" ref="Q7:Q70" si="6">M7/L7*100</f>
        <v>120</v>
      </c>
      <c r="R7" s="124">
        <v>1</v>
      </c>
      <c r="S7" s="11">
        <v>1</v>
      </c>
      <c r="T7" s="13">
        <f t="shared" ref="T7:T70" si="7">S7-R7</f>
        <v>0</v>
      </c>
      <c r="U7" s="11">
        <v>0</v>
      </c>
      <c r="V7" s="13">
        <f t="shared" ref="V7:V70" si="8">S7-U7-R7</f>
        <v>0</v>
      </c>
      <c r="W7" s="125">
        <f t="shared" ref="W7:W68" si="9">S7/R7*100</f>
        <v>100</v>
      </c>
      <c r="X7" s="188">
        <v>1</v>
      </c>
      <c r="Y7" s="11">
        <v>1</v>
      </c>
      <c r="Z7" s="13">
        <f t="shared" ref="Z7:Z70" si="10">Y7-X7</f>
        <v>0</v>
      </c>
      <c r="AA7" s="11">
        <v>0</v>
      </c>
      <c r="AB7" s="13">
        <f t="shared" ref="AB7:AB70" si="11">Y7-AA7-X7</f>
        <v>0</v>
      </c>
      <c r="AC7" s="125">
        <f t="shared" ref="AC7:AC69" si="12">Y7/X7*100</f>
        <v>100</v>
      </c>
      <c r="AD7" s="102">
        <f t="shared" ref="AD7:AD69" si="13">(Y7-AA7)/X7*100</f>
        <v>100</v>
      </c>
      <c r="AE7" s="183">
        <v>0</v>
      </c>
      <c r="AF7" s="11">
        <v>0</v>
      </c>
      <c r="AG7" s="13">
        <v>0</v>
      </c>
      <c r="AH7" s="11">
        <v>0</v>
      </c>
      <c r="AI7" s="13">
        <v>0</v>
      </c>
      <c r="AJ7" s="197">
        <v>0</v>
      </c>
      <c r="AK7" s="213">
        <v>0</v>
      </c>
    </row>
    <row r="8" spans="1:37" ht="18.75">
      <c r="A8" s="7" t="s">
        <v>14</v>
      </c>
      <c r="B8" s="12">
        <v>3115</v>
      </c>
      <c r="C8" s="99"/>
      <c r="D8" s="161">
        <v>270</v>
      </c>
      <c r="E8" s="11">
        <v>370</v>
      </c>
      <c r="F8" s="11">
        <v>1</v>
      </c>
      <c r="G8" s="13">
        <f t="shared" si="0"/>
        <v>100</v>
      </c>
      <c r="H8" s="11">
        <v>0</v>
      </c>
      <c r="I8" s="13">
        <f t="shared" si="1"/>
        <v>100</v>
      </c>
      <c r="J8" s="125">
        <f t="shared" si="2"/>
        <v>137.03703703703704</v>
      </c>
      <c r="K8" s="102">
        <f t="shared" si="3"/>
        <v>137.03703703703704</v>
      </c>
      <c r="L8" s="124">
        <v>1</v>
      </c>
      <c r="M8" s="11">
        <v>1</v>
      </c>
      <c r="N8" s="13">
        <f t="shared" si="4"/>
        <v>0</v>
      </c>
      <c r="O8" s="11">
        <v>0</v>
      </c>
      <c r="P8" s="13">
        <f t="shared" si="5"/>
        <v>0</v>
      </c>
      <c r="Q8" s="125">
        <f t="shared" si="6"/>
        <v>100</v>
      </c>
      <c r="R8" s="124">
        <v>0</v>
      </c>
      <c r="S8" s="11">
        <v>0</v>
      </c>
      <c r="T8" s="13">
        <f t="shared" si="7"/>
        <v>0</v>
      </c>
      <c r="U8" s="11">
        <v>0</v>
      </c>
      <c r="V8" s="13">
        <f t="shared" si="8"/>
        <v>0</v>
      </c>
      <c r="W8" s="125">
        <v>0</v>
      </c>
      <c r="X8" s="188">
        <v>0</v>
      </c>
      <c r="Y8" s="11">
        <v>0</v>
      </c>
      <c r="Z8" s="13">
        <f t="shared" si="10"/>
        <v>0</v>
      </c>
      <c r="AA8" s="11">
        <v>0</v>
      </c>
      <c r="AB8" s="13">
        <f t="shared" si="11"/>
        <v>0</v>
      </c>
      <c r="AC8" s="125">
        <v>0</v>
      </c>
      <c r="AD8" s="102">
        <v>0</v>
      </c>
      <c r="AE8" s="183">
        <v>0</v>
      </c>
      <c r="AF8" s="11">
        <v>0</v>
      </c>
      <c r="AG8" s="13">
        <v>0</v>
      </c>
      <c r="AH8" s="11">
        <v>0</v>
      </c>
      <c r="AI8" s="13">
        <v>0</v>
      </c>
      <c r="AJ8" s="197">
        <v>0</v>
      </c>
      <c r="AK8" s="213">
        <v>0</v>
      </c>
    </row>
    <row r="9" spans="1:37" ht="18.75">
      <c r="A9" s="7" t="s">
        <v>15</v>
      </c>
      <c r="B9" s="12">
        <v>4231</v>
      </c>
      <c r="C9" s="99"/>
      <c r="D9" s="161">
        <v>378</v>
      </c>
      <c r="E9" s="11">
        <v>590</v>
      </c>
      <c r="F9" s="11">
        <v>3</v>
      </c>
      <c r="G9" s="13">
        <f t="shared" si="0"/>
        <v>212</v>
      </c>
      <c r="H9" s="11">
        <v>0</v>
      </c>
      <c r="I9" s="13">
        <f t="shared" si="1"/>
        <v>212</v>
      </c>
      <c r="J9" s="125">
        <f t="shared" si="2"/>
        <v>156.0846560846561</v>
      </c>
      <c r="K9" s="102">
        <f t="shared" si="3"/>
        <v>156.0846560846561</v>
      </c>
      <c r="L9" s="124">
        <v>3</v>
      </c>
      <c r="M9" s="11">
        <v>3</v>
      </c>
      <c r="N9" s="13">
        <f t="shared" si="4"/>
        <v>0</v>
      </c>
      <c r="O9" s="11">
        <v>0</v>
      </c>
      <c r="P9" s="13">
        <f t="shared" si="5"/>
        <v>0</v>
      </c>
      <c r="Q9" s="125">
        <f t="shared" si="6"/>
        <v>100</v>
      </c>
      <c r="R9" s="124">
        <v>0</v>
      </c>
      <c r="S9" s="11">
        <v>0</v>
      </c>
      <c r="T9" s="13">
        <f t="shared" si="7"/>
        <v>0</v>
      </c>
      <c r="U9" s="11">
        <v>0</v>
      </c>
      <c r="V9" s="13">
        <f t="shared" si="8"/>
        <v>0</v>
      </c>
      <c r="W9" s="125">
        <v>0</v>
      </c>
      <c r="X9" s="188">
        <v>0</v>
      </c>
      <c r="Y9" s="11">
        <v>0</v>
      </c>
      <c r="Z9" s="13">
        <f t="shared" si="10"/>
        <v>0</v>
      </c>
      <c r="AA9" s="11">
        <v>0</v>
      </c>
      <c r="AB9" s="13">
        <f t="shared" si="11"/>
        <v>0</v>
      </c>
      <c r="AC9" s="125">
        <v>0</v>
      </c>
      <c r="AD9" s="102">
        <v>0</v>
      </c>
      <c r="AE9" s="183">
        <v>0</v>
      </c>
      <c r="AF9" s="11">
        <v>0</v>
      </c>
      <c r="AG9" s="13">
        <v>0</v>
      </c>
      <c r="AH9" s="11">
        <v>0</v>
      </c>
      <c r="AI9" s="13">
        <v>0</v>
      </c>
      <c r="AJ9" s="197">
        <v>0</v>
      </c>
      <c r="AK9" s="213">
        <v>0</v>
      </c>
    </row>
    <row r="10" spans="1:37" ht="18.75">
      <c r="A10" s="7" t="s">
        <v>16</v>
      </c>
      <c r="B10" s="12">
        <v>3969</v>
      </c>
      <c r="C10" s="99"/>
      <c r="D10" s="161">
        <v>354</v>
      </c>
      <c r="E10" s="11">
        <v>580</v>
      </c>
      <c r="F10" s="11">
        <v>3</v>
      </c>
      <c r="G10" s="13">
        <f t="shared" si="0"/>
        <v>226</v>
      </c>
      <c r="H10" s="11">
        <v>370</v>
      </c>
      <c r="I10" s="13">
        <f t="shared" si="1"/>
        <v>-144</v>
      </c>
      <c r="J10" s="125">
        <f t="shared" si="2"/>
        <v>163.84180790960451</v>
      </c>
      <c r="K10" s="102">
        <f t="shared" si="3"/>
        <v>59.322033898305079</v>
      </c>
      <c r="L10" s="124">
        <v>3</v>
      </c>
      <c r="M10" s="11">
        <v>2</v>
      </c>
      <c r="N10" s="13">
        <f t="shared" si="4"/>
        <v>-1</v>
      </c>
      <c r="O10" s="11">
        <v>0</v>
      </c>
      <c r="P10" s="13">
        <f t="shared" si="5"/>
        <v>-1</v>
      </c>
      <c r="Q10" s="125">
        <f t="shared" si="6"/>
        <v>66.666666666666657</v>
      </c>
      <c r="R10" s="124">
        <v>1</v>
      </c>
      <c r="S10" s="11">
        <v>1</v>
      </c>
      <c r="T10" s="13">
        <f t="shared" si="7"/>
        <v>0</v>
      </c>
      <c r="U10" s="11">
        <v>0</v>
      </c>
      <c r="V10" s="13">
        <f t="shared" si="8"/>
        <v>0</v>
      </c>
      <c r="W10" s="125">
        <f t="shared" si="9"/>
        <v>100</v>
      </c>
      <c r="X10" s="188">
        <v>0</v>
      </c>
      <c r="Y10" s="11">
        <v>0</v>
      </c>
      <c r="Z10" s="13">
        <f t="shared" si="10"/>
        <v>0</v>
      </c>
      <c r="AA10" s="11">
        <v>0</v>
      </c>
      <c r="AB10" s="13">
        <f t="shared" si="11"/>
        <v>0</v>
      </c>
      <c r="AC10" s="125">
        <v>0</v>
      </c>
      <c r="AD10" s="102">
        <v>0</v>
      </c>
      <c r="AE10" s="183">
        <v>0</v>
      </c>
      <c r="AF10" s="11">
        <v>0</v>
      </c>
      <c r="AG10" s="13">
        <v>0</v>
      </c>
      <c r="AH10" s="11">
        <v>0</v>
      </c>
      <c r="AI10" s="13">
        <v>0</v>
      </c>
      <c r="AJ10" s="197">
        <v>0</v>
      </c>
      <c r="AK10" s="213">
        <v>0</v>
      </c>
    </row>
    <row r="11" spans="1:37" ht="18.75">
      <c r="A11" s="7" t="s">
        <v>17</v>
      </c>
      <c r="B11" s="12">
        <v>3425</v>
      </c>
      <c r="C11" s="99"/>
      <c r="D11" s="161">
        <v>306</v>
      </c>
      <c r="E11" s="11">
        <v>500</v>
      </c>
      <c r="F11" s="11">
        <v>3</v>
      </c>
      <c r="G11" s="13">
        <f t="shared" si="0"/>
        <v>194</v>
      </c>
      <c r="H11" s="11">
        <v>370</v>
      </c>
      <c r="I11" s="13">
        <f t="shared" si="1"/>
        <v>-176</v>
      </c>
      <c r="J11" s="125">
        <f t="shared" si="2"/>
        <v>163.3986928104575</v>
      </c>
      <c r="K11" s="102">
        <f t="shared" si="3"/>
        <v>42.483660130718953</v>
      </c>
      <c r="L11" s="124">
        <v>3</v>
      </c>
      <c r="M11" s="11">
        <v>3</v>
      </c>
      <c r="N11" s="13">
        <f t="shared" si="4"/>
        <v>0</v>
      </c>
      <c r="O11" s="11">
        <v>3</v>
      </c>
      <c r="P11" s="13">
        <f t="shared" si="5"/>
        <v>-3</v>
      </c>
      <c r="Q11" s="125">
        <f t="shared" si="6"/>
        <v>100</v>
      </c>
      <c r="R11" s="124">
        <v>0</v>
      </c>
      <c r="S11" s="11">
        <v>0</v>
      </c>
      <c r="T11" s="13">
        <f t="shared" si="7"/>
        <v>0</v>
      </c>
      <c r="U11" s="11">
        <v>0</v>
      </c>
      <c r="V11" s="13">
        <f t="shared" si="8"/>
        <v>0</v>
      </c>
      <c r="W11" s="125">
        <v>0</v>
      </c>
      <c r="X11" s="188">
        <v>0</v>
      </c>
      <c r="Y11" s="11">
        <v>0</v>
      </c>
      <c r="Z11" s="13">
        <f t="shared" si="10"/>
        <v>0</v>
      </c>
      <c r="AA11" s="11">
        <v>0</v>
      </c>
      <c r="AB11" s="13">
        <f t="shared" si="11"/>
        <v>0</v>
      </c>
      <c r="AC11" s="125">
        <v>0</v>
      </c>
      <c r="AD11" s="102">
        <v>0</v>
      </c>
      <c r="AE11" s="183">
        <v>0</v>
      </c>
      <c r="AF11" s="11">
        <v>0</v>
      </c>
      <c r="AG11" s="13">
        <v>0</v>
      </c>
      <c r="AH11" s="11">
        <v>0</v>
      </c>
      <c r="AI11" s="13">
        <v>0</v>
      </c>
      <c r="AJ11" s="197">
        <v>0</v>
      </c>
      <c r="AK11" s="213">
        <v>0</v>
      </c>
    </row>
    <row r="12" spans="1:37" ht="18.75">
      <c r="A12" s="7" t="s">
        <v>18</v>
      </c>
      <c r="B12" s="12">
        <v>5725</v>
      </c>
      <c r="C12" s="99"/>
      <c r="D12" s="161">
        <v>358</v>
      </c>
      <c r="E12" s="11">
        <v>200</v>
      </c>
      <c r="F12" s="11">
        <v>2</v>
      </c>
      <c r="G12" s="13">
        <f t="shared" si="0"/>
        <v>-158</v>
      </c>
      <c r="H12" s="11">
        <v>100</v>
      </c>
      <c r="I12" s="13">
        <f t="shared" si="1"/>
        <v>-258</v>
      </c>
      <c r="J12" s="125">
        <f t="shared" si="2"/>
        <v>55.865921787709496</v>
      </c>
      <c r="K12" s="102">
        <f t="shared" si="3"/>
        <v>27.932960893854748</v>
      </c>
      <c r="L12" s="124">
        <v>2</v>
      </c>
      <c r="M12" s="11">
        <v>2</v>
      </c>
      <c r="N12" s="13">
        <f t="shared" si="4"/>
        <v>0</v>
      </c>
      <c r="O12" s="11">
        <v>1</v>
      </c>
      <c r="P12" s="13">
        <f t="shared" si="5"/>
        <v>-1</v>
      </c>
      <c r="Q12" s="125">
        <f t="shared" si="6"/>
        <v>100</v>
      </c>
      <c r="R12" s="124">
        <v>0</v>
      </c>
      <c r="S12" s="11">
        <v>0</v>
      </c>
      <c r="T12" s="13">
        <f t="shared" si="7"/>
        <v>0</v>
      </c>
      <c r="U12" s="11">
        <v>0</v>
      </c>
      <c r="V12" s="13">
        <f t="shared" si="8"/>
        <v>0</v>
      </c>
      <c r="W12" s="125">
        <v>0</v>
      </c>
      <c r="X12" s="188">
        <v>0</v>
      </c>
      <c r="Y12" s="11">
        <v>0</v>
      </c>
      <c r="Z12" s="13">
        <f t="shared" si="10"/>
        <v>0</v>
      </c>
      <c r="AA12" s="11">
        <v>0</v>
      </c>
      <c r="AB12" s="13">
        <f t="shared" si="11"/>
        <v>0</v>
      </c>
      <c r="AC12" s="125">
        <v>0</v>
      </c>
      <c r="AD12" s="102">
        <v>0</v>
      </c>
      <c r="AE12" s="183">
        <v>0</v>
      </c>
      <c r="AF12" s="11">
        <v>0</v>
      </c>
      <c r="AG12" s="13">
        <v>0</v>
      </c>
      <c r="AH12" s="11">
        <v>0</v>
      </c>
      <c r="AI12" s="13">
        <v>0</v>
      </c>
      <c r="AJ12" s="197">
        <v>0</v>
      </c>
      <c r="AK12" s="213">
        <v>0</v>
      </c>
    </row>
    <row r="13" spans="1:37" ht="18.75">
      <c r="A13" s="7" t="s">
        <v>19</v>
      </c>
      <c r="B13" s="12">
        <v>4192</v>
      </c>
      <c r="C13" s="99"/>
      <c r="D13" s="161">
        <v>374</v>
      </c>
      <c r="E13" s="11">
        <v>100</v>
      </c>
      <c r="F13" s="11">
        <v>1</v>
      </c>
      <c r="G13" s="13">
        <f t="shared" si="0"/>
        <v>-274</v>
      </c>
      <c r="H13" s="11">
        <v>150</v>
      </c>
      <c r="I13" s="13">
        <f t="shared" si="1"/>
        <v>-424</v>
      </c>
      <c r="J13" s="125">
        <f t="shared" si="2"/>
        <v>26.737967914438503</v>
      </c>
      <c r="K13" s="102">
        <f t="shared" si="3"/>
        <v>-13.368983957219251</v>
      </c>
      <c r="L13" s="124">
        <v>3</v>
      </c>
      <c r="M13" s="11">
        <v>2</v>
      </c>
      <c r="N13" s="13">
        <f t="shared" si="4"/>
        <v>-1</v>
      </c>
      <c r="O13" s="11">
        <v>0</v>
      </c>
      <c r="P13" s="13">
        <f t="shared" si="5"/>
        <v>-1</v>
      </c>
      <c r="Q13" s="125">
        <f t="shared" si="6"/>
        <v>66.666666666666657</v>
      </c>
      <c r="R13" s="124">
        <v>1</v>
      </c>
      <c r="S13" s="11">
        <v>1</v>
      </c>
      <c r="T13" s="13">
        <f t="shared" si="7"/>
        <v>0</v>
      </c>
      <c r="U13" s="11">
        <v>0</v>
      </c>
      <c r="V13" s="13">
        <f t="shared" si="8"/>
        <v>0</v>
      </c>
      <c r="W13" s="125">
        <f t="shared" si="9"/>
        <v>100</v>
      </c>
      <c r="X13" s="188">
        <v>0</v>
      </c>
      <c r="Y13" s="11">
        <v>0</v>
      </c>
      <c r="Z13" s="13">
        <f t="shared" si="10"/>
        <v>0</v>
      </c>
      <c r="AA13" s="11">
        <v>0</v>
      </c>
      <c r="AB13" s="13">
        <f t="shared" si="11"/>
        <v>0</v>
      </c>
      <c r="AC13" s="125">
        <v>0</v>
      </c>
      <c r="AD13" s="102">
        <v>0</v>
      </c>
      <c r="AE13" s="183">
        <v>0</v>
      </c>
      <c r="AF13" s="11">
        <v>0</v>
      </c>
      <c r="AG13" s="13">
        <v>0</v>
      </c>
      <c r="AH13" s="11">
        <v>0</v>
      </c>
      <c r="AI13" s="13">
        <v>0</v>
      </c>
      <c r="AJ13" s="197">
        <v>0</v>
      </c>
      <c r="AK13" s="213">
        <v>0</v>
      </c>
    </row>
    <row r="14" spans="1:37" ht="18.75">
      <c r="A14" s="7" t="s">
        <v>20</v>
      </c>
      <c r="B14" s="12">
        <v>3939</v>
      </c>
      <c r="C14" s="99"/>
      <c r="D14" s="161">
        <v>352</v>
      </c>
      <c r="E14" s="11">
        <v>674</v>
      </c>
      <c r="F14" s="11">
        <v>4</v>
      </c>
      <c r="G14" s="13">
        <f t="shared" si="0"/>
        <v>322</v>
      </c>
      <c r="H14" s="11">
        <v>276</v>
      </c>
      <c r="I14" s="13">
        <f t="shared" si="1"/>
        <v>46</v>
      </c>
      <c r="J14" s="125">
        <f t="shared" si="2"/>
        <v>191.47727272727272</v>
      </c>
      <c r="K14" s="102">
        <f t="shared" si="3"/>
        <v>113.06818181818181</v>
      </c>
      <c r="L14" s="124">
        <v>4</v>
      </c>
      <c r="M14" s="11">
        <v>3</v>
      </c>
      <c r="N14" s="13">
        <f t="shared" si="4"/>
        <v>-1</v>
      </c>
      <c r="O14" s="11">
        <v>0</v>
      </c>
      <c r="P14" s="13">
        <f t="shared" si="5"/>
        <v>-1</v>
      </c>
      <c r="Q14" s="125">
        <f t="shared" si="6"/>
        <v>75</v>
      </c>
      <c r="R14" s="124">
        <v>1</v>
      </c>
      <c r="S14" s="11">
        <v>1</v>
      </c>
      <c r="T14" s="13">
        <f t="shared" si="7"/>
        <v>0</v>
      </c>
      <c r="U14" s="11">
        <v>0</v>
      </c>
      <c r="V14" s="13">
        <f t="shared" si="8"/>
        <v>0</v>
      </c>
      <c r="W14" s="125">
        <f t="shared" si="9"/>
        <v>100</v>
      </c>
      <c r="X14" s="188">
        <v>0</v>
      </c>
      <c r="Y14" s="11">
        <v>0</v>
      </c>
      <c r="Z14" s="13">
        <f t="shared" si="10"/>
        <v>0</v>
      </c>
      <c r="AA14" s="11">
        <v>0</v>
      </c>
      <c r="AB14" s="13">
        <f t="shared" si="11"/>
        <v>0</v>
      </c>
      <c r="AC14" s="125">
        <v>0</v>
      </c>
      <c r="AD14" s="102">
        <v>0</v>
      </c>
      <c r="AE14" s="183">
        <v>0</v>
      </c>
      <c r="AF14" s="11">
        <v>0</v>
      </c>
      <c r="AG14" s="13">
        <v>0</v>
      </c>
      <c r="AH14" s="11">
        <v>0</v>
      </c>
      <c r="AI14" s="13">
        <v>0</v>
      </c>
      <c r="AJ14" s="197">
        <v>0</v>
      </c>
      <c r="AK14" s="213">
        <v>0</v>
      </c>
    </row>
    <row r="15" spans="1:37" ht="18.75">
      <c r="A15" s="20" t="s">
        <v>21</v>
      </c>
      <c r="B15" s="89">
        <f>SUM(B7:B14)</f>
        <v>52890</v>
      </c>
      <c r="C15" s="100"/>
      <c r="D15" s="108">
        <v>3549</v>
      </c>
      <c r="E15" s="22">
        <v>4154</v>
      </c>
      <c r="F15" s="22">
        <f>F7+F8+F9+F10+F11+F12+F13+F14</f>
        <v>22</v>
      </c>
      <c r="G15" s="23">
        <f t="shared" si="0"/>
        <v>605</v>
      </c>
      <c r="H15" s="22">
        <v>1966</v>
      </c>
      <c r="I15" s="23">
        <f t="shared" si="1"/>
        <v>-1361</v>
      </c>
      <c r="J15" s="107">
        <f t="shared" si="2"/>
        <v>117.04705550859398</v>
      </c>
      <c r="K15" s="103">
        <f t="shared" si="3"/>
        <v>61.651169343477029</v>
      </c>
      <c r="L15" s="126">
        <f>SUM(L7:L14)</f>
        <v>24</v>
      </c>
      <c r="M15" s="55">
        <v>22</v>
      </c>
      <c r="N15" s="55">
        <f t="shared" si="4"/>
        <v>-2</v>
      </c>
      <c r="O15" s="55">
        <v>9</v>
      </c>
      <c r="P15" s="55">
        <f t="shared" si="5"/>
        <v>-11</v>
      </c>
      <c r="Q15" s="127">
        <f t="shared" si="6"/>
        <v>91.666666666666657</v>
      </c>
      <c r="R15" s="184">
        <f>SUM(R7:R14)</f>
        <v>4</v>
      </c>
      <c r="S15" s="22">
        <v>4</v>
      </c>
      <c r="T15" s="23">
        <f t="shared" si="7"/>
        <v>0</v>
      </c>
      <c r="U15" s="22">
        <v>0</v>
      </c>
      <c r="V15" s="23">
        <f t="shared" si="8"/>
        <v>0</v>
      </c>
      <c r="W15" s="107">
        <f t="shared" si="9"/>
        <v>100</v>
      </c>
      <c r="X15" s="206">
        <f>SUM(X7:X14)</f>
        <v>1</v>
      </c>
      <c r="Y15" s="66">
        <v>1</v>
      </c>
      <c r="Z15" s="36">
        <f t="shared" si="10"/>
        <v>0</v>
      </c>
      <c r="AA15" s="66">
        <v>0</v>
      </c>
      <c r="AB15" s="36">
        <f t="shared" si="11"/>
        <v>0</v>
      </c>
      <c r="AC15" s="176">
        <f t="shared" si="12"/>
        <v>100</v>
      </c>
      <c r="AD15" s="155">
        <f t="shared" si="13"/>
        <v>100</v>
      </c>
      <c r="AE15" s="220">
        <f>SUM(AE7:AE14)</f>
        <v>0</v>
      </c>
      <c r="AF15" s="66">
        <v>0</v>
      </c>
      <c r="AG15" s="36">
        <f t="shared" ref="AG15:AG66" si="14">AF15-AE15</f>
        <v>0</v>
      </c>
      <c r="AH15" s="66">
        <v>0</v>
      </c>
      <c r="AI15" s="36">
        <f>AF15-AH15-AE15</f>
        <v>0</v>
      </c>
      <c r="AJ15" s="221">
        <v>0</v>
      </c>
      <c r="AK15" s="204">
        <v>0</v>
      </c>
    </row>
    <row r="16" spans="1:37" ht="18.75">
      <c r="A16" s="6" t="s">
        <v>22</v>
      </c>
      <c r="B16" s="24"/>
      <c r="C16" s="144"/>
      <c r="D16" s="162"/>
      <c r="E16" s="37"/>
      <c r="F16" s="87"/>
      <c r="G16" s="37"/>
      <c r="H16" s="81"/>
      <c r="I16" s="37"/>
      <c r="J16" s="163"/>
      <c r="K16" s="37"/>
      <c r="L16" s="128"/>
      <c r="M16" s="38"/>
      <c r="N16" s="38"/>
      <c r="O16" s="14"/>
      <c r="P16" s="38"/>
      <c r="Q16" s="129"/>
      <c r="R16" s="185"/>
      <c r="S16" s="38"/>
      <c r="T16" s="13"/>
      <c r="U16" s="14"/>
      <c r="V16" s="13"/>
      <c r="W16" s="125"/>
      <c r="X16" s="188"/>
      <c r="Y16" s="38"/>
      <c r="Z16" s="13"/>
      <c r="AA16" s="14"/>
      <c r="AB16" s="13"/>
      <c r="AC16" s="125"/>
      <c r="AD16" s="102"/>
      <c r="AE16" s="183"/>
      <c r="AF16" s="38"/>
      <c r="AG16" s="229"/>
      <c r="AH16" s="229"/>
      <c r="AI16" s="229"/>
      <c r="AJ16" s="229"/>
      <c r="AK16" s="203"/>
    </row>
    <row r="17" spans="1:37" ht="18.75">
      <c r="A17" s="7" t="s">
        <v>23</v>
      </c>
      <c r="B17" s="12">
        <v>20518</v>
      </c>
      <c r="C17" s="144"/>
      <c r="D17" s="164">
        <v>1039</v>
      </c>
      <c r="E17" s="24">
        <v>850</v>
      </c>
      <c r="F17" s="87">
        <v>4</v>
      </c>
      <c r="G17" s="13">
        <f t="shared" si="0"/>
        <v>-189</v>
      </c>
      <c r="H17" s="11">
        <v>350</v>
      </c>
      <c r="I17" s="13">
        <f t="shared" si="1"/>
        <v>-539</v>
      </c>
      <c r="J17" s="125">
        <f t="shared" si="2"/>
        <v>81.809432146294512</v>
      </c>
      <c r="K17" s="102">
        <f t="shared" si="3"/>
        <v>48.123195380173243</v>
      </c>
      <c r="L17" s="130">
        <v>4</v>
      </c>
      <c r="M17" s="11">
        <v>3</v>
      </c>
      <c r="N17" s="13">
        <f t="shared" si="4"/>
        <v>-1</v>
      </c>
      <c r="O17" s="11">
        <v>0</v>
      </c>
      <c r="P17" s="13">
        <f t="shared" si="5"/>
        <v>-1</v>
      </c>
      <c r="Q17" s="125">
        <f t="shared" si="6"/>
        <v>75</v>
      </c>
      <c r="R17" s="124">
        <v>0</v>
      </c>
      <c r="S17" s="24">
        <v>0</v>
      </c>
      <c r="T17" s="13">
        <f t="shared" si="7"/>
        <v>0</v>
      </c>
      <c r="U17" s="32">
        <v>0</v>
      </c>
      <c r="V17" s="13">
        <f t="shared" si="8"/>
        <v>0</v>
      </c>
      <c r="W17" s="125">
        <v>0</v>
      </c>
      <c r="X17" s="188">
        <v>1</v>
      </c>
      <c r="Y17" s="24">
        <v>0</v>
      </c>
      <c r="Z17" s="13">
        <f t="shared" si="10"/>
        <v>-1</v>
      </c>
      <c r="AA17" s="32">
        <v>0</v>
      </c>
      <c r="AB17" s="13">
        <f t="shared" si="11"/>
        <v>-1</v>
      </c>
      <c r="AC17" s="125">
        <f t="shared" si="12"/>
        <v>0</v>
      </c>
      <c r="AD17" s="102">
        <f t="shared" si="13"/>
        <v>0</v>
      </c>
      <c r="AE17" s="183">
        <v>0</v>
      </c>
      <c r="AF17" s="58">
        <v>0</v>
      </c>
      <c r="AG17" s="230">
        <v>0</v>
      </c>
      <c r="AH17" s="230">
        <v>0</v>
      </c>
      <c r="AI17" s="230">
        <v>0</v>
      </c>
      <c r="AJ17" s="231">
        <v>0</v>
      </c>
      <c r="AK17" s="214">
        <v>0</v>
      </c>
    </row>
    <row r="18" spans="1:37" ht="18.75">
      <c r="A18" s="7" t="s">
        <v>24</v>
      </c>
      <c r="B18" s="12">
        <v>93948</v>
      </c>
      <c r="C18" s="144"/>
      <c r="D18" s="164">
        <v>2865</v>
      </c>
      <c r="E18" s="24">
        <v>3143</v>
      </c>
      <c r="F18" s="87">
        <v>9</v>
      </c>
      <c r="G18" s="13">
        <f t="shared" si="0"/>
        <v>278</v>
      </c>
      <c r="H18" s="11">
        <v>1803</v>
      </c>
      <c r="I18" s="13">
        <f t="shared" si="1"/>
        <v>-1525</v>
      </c>
      <c r="J18" s="125">
        <f t="shared" si="2"/>
        <v>109.70331588132636</v>
      </c>
      <c r="K18" s="102">
        <f t="shared" si="3"/>
        <v>46.771378708551481</v>
      </c>
      <c r="L18" s="130">
        <v>10</v>
      </c>
      <c r="M18" s="11">
        <v>8</v>
      </c>
      <c r="N18" s="13">
        <f t="shared" si="4"/>
        <v>-2</v>
      </c>
      <c r="O18" s="11">
        <v>7</v>
      </c>
      <c r="P18" s="13">
        <f t="shared" si="5"/>
        <v>-9</v>
      </c>
      <c r="Q18" s="125">
        <f t="shared" si="6"/>
        <v>80</v>
      </c>
      <c r="R18" s="124">
        <v>0</v>
      </c>
      <c r="S18" s="24">
        <v>0</v>
      </c>
      <c r="T18" s="13">
        <f t="shared" si="7"/>
        <v>0</v>
      </c>
      <c r="U18" s="32">
        <v>0</v>
      </c>
      <c r="V18" s="13">
        <f t="shared" si="8"/>
        <v>0</v>
      </c>
      <c r="W18" s="125">
        <v>0</v>
      </c>
      <c r="X18" s="188">
        <v>1</v>
      </c>
      <c r="Y18" s="24">
        <v>1</v>
      </c>
      <c r="Z18" s="13">
        <f t="shared" si="10"/>
        <v>0</v>
      </c>
      <c r="AA18" s="32">
        <v>0</v>
      </c>
      <c r="AB18" s="13">
        <f t="shared" si="11"/>
        <v>0</v>
      </c>
      <c r="AC18" s="125">
        <f t="shared" si="12"/>
        <v>100</v>
      </c>
      <c r="AD18" s="102">
        <f t="shared" si="13"/>
        <v>100</v>
      </c>
      <c r="AE18" s="183">
        <v>1</v>
      </c>
      <c r="AF18" s="24">
        <v>1</v>
      </c>
      <c r="AG18" s="230">
        <f t="shared" si="14"/>
        <v>0</v>
      </c>
      <c r="AH18" s="230">
        <v>0</v>
      </c>
      <c r="AI18" s="230">
        <f t="shared" ref="AI18:AI66" si="15">AF18-AH18-AE18</f>
        <v>0</v>
      </c>
      <c r="AJ18" s="230">
        <f t="shared" ref="AJ18:AJ66" si="16">AF18/AE18*100</f>
        <v>100</v>
      </c>
      <c r="AK18" s="203">
        <f t="shared" ref="AK18:AK66" si="17">(AF18-AH18)/AE18*100</f>
        <v>100</v>
      </c>
    </row>
    <row r="19" spans="1:37" ht="18.75">
      <c r="A19" s="7" t="s">
        <v>25</v>
      </c>
      <c r="B19" s="12">
        <v>4625</v>
      </c>
      <c r="C19" s="144"/>
      <c r="D19" s="165">
        <v>270</v>
      </c>
      <c r="E19" s="24">
        <v>0</v>
      </c>
      <c r="F19" s="87">
        <v>1</v>
      </c>
      <c r="G19" s="13">
        <f t="shared" si="0"/>
        <v>-270</v>
      </c>
      <c r="H19" s="11">
        <v>0</v>
      </c>
      <c r="I19" s="13">
        <f t="shared" si="1"/>
        <v>-270</v>
      </c>
      <c r="J19" s="125">
        <f t="shared" si="2"/>
        <v>0</v>
      </c>
      <c r="K19" s="102">
        <f t="shared" si="3"/>
        <v>0</v>
      </c>
      <c r="L19" s="130">
        <v>2</v>
      </c>
      <c r="M19" s="11">
        <v>2</v>
      </c>
      <c r="N19" s="13">
        <f t="shared" si="4"/>
        <v>0</v>
      </c>
      <c r="O19" s="11">
        <v>1</v>
      </c>
      <c r="P19" s="13">
        <f t="shared" si="5"/>
        <v>-1</v>
      </c>
      <c r="Q19" s="125">
        <f t="shared" si="6"/>
        <v>100</v>
      </c>
      <c r="R19" s="124">
        <v>0</v>
      </c>
      <c r="S19" s="24">
        <v>0</v>
      </c>
      <c r="T19" s="13">
        <f t="shared" si="7"/>
        <v>0</v>
      </c>
      <c r="U19" s="32">
        <v>0</v>
      </c>
      <c r="V19" s="13">
        <f t="shared" si="8"/>
        <v>0</v>
      </c>
      <c r="W19" s="125">
        <v>0</v>
      </c>
      <c r="X19" s="188">
        <v>0</v>
      </c>
      <c r="Y19" s="24">
        <v>0</v>
      </c>
      <c r="Z19" s="13">
        <f t="shared" si="10"/>
        <v>0</v>
      </c>
      <c r="AA19" s="32">
        <v>0</v>
      </c>
      <c r="AB19" s="13">
        <f t="shared" si="11"/>
        <v>0</v>
      </c>
      <c r="AC19" s="125">
        <v>0</v>
      </c>
      <c r="AD19" s="102">
        <v>0</v>
      </c>
      <c r="AE19" s="183">
        <v>0</v>
      </c>
      <c r="AF19" s="58">
        <v>0</v>
      </c>
      <c r="AG19" s="230">
        <v>0</v>
      </c>
      <c r="AH19" s="230">
        <v>0</v>
      </c>
      <c r="AI19" s="230">
        <v>0</v>
      </c>
      <c r="AJ19" s="231">
        <v>0</v>
      </c>
      <c r="AK19" s="214">
        <v>0</v>
      </c>
    </row>
    <row r="20" spans="1:37" ht="18.75">
      <c r="A20" s="7" t="s">
        <v>26</v>
      </c>
      <c r="B20" s="12">
        <v>8572</v>
      </c>
      <c r="C20" s="144"/>
      <c r="D20" s="165">
        <v>270</v>
      </c>
      <c r="E20" s="24">
        <v>728</v>
      </c>
      <c r="F20" s="87">
        <v>3</v>
      </c>
      <c r="G20" s="13">
        <f t="shared" si="0"/>
        <v>458</v>
      </c>
      <c r="H20" s="11">
        <v>528</v>
      </c>
      <c r="I20" s="13">
        <f t="shared" si="1"/>
        <v>-70</v>
      </c>
      <c r="J20" s="125">
        <f t="shared" si="2"/>
        <v>269.62962962962962</v>
      </c>
      <c r="K20" s="102">
        <f t="shared" si="3"/>
        <v>74.074074074074076</v>
      </c>
      <c r="L20" s="130">
        <v>4</v>
      </c>
      <c r="M20" s="11">
        <v>2</v>
      </c>
      <c r="N20" s="13">
        <f t="shared" si="4"/>
        <v>-2</v>
      </c>
      <c r="O20" s="11">
        <v>0</v>
      </c>
      <c r="P20" s="13">
        <f t="shared" si="5"/>
        <v>-2</v>
      </c>
      <c r="Q20" s="125">
        <f t="shared" si="6"/>
        <v>50</v>
      </c>
      <c r="R20" s="124">
        <v>0</v>
      </c>
      <c r="S20" s="24">
        <v>0</v>
      </c>
      <c r="T20" s="13">
        <f t="shared" si="7"/>
        <v>0</v>
      </c>
      <c r="U20" s="32">
        <v>0</v>
      </c>
      <c r="V20" s="13">
        <f t="shared" si="8"/>
        <v>0</v>
      </c>
      <c r="W20" s="125">
        <v>0</v>
      </c>
      <c r="X20" s="188">
        <v>0</v>
      </c>
      <c r="Y20" s="24">
        <v>0</v>
      </c>
      <c r="Z20" s="13">
        <f t="shared" si="10"/>
        <v>0</v>
      </c>
      <c r="AA20" s="32">
        <v>0</v>
      </c>
      <c r="AB20" s="13">
        <f t="shared" si="11"/>
        <v>0</v>
      </c>
      <c r="AC20" s="125">
        <v>0</v>
      </c>
      <c r="AD20" s="102">
        <v>0</v>
      </c>
      <c r="AE20" s="183">
        <v>0</v>
      </c>
      <c r="AF20" s="58">
        <v>0</v>
      </c>
      <c r="AG20" s="230">
        <v>0</v>
      </c>
      <c r="AH20" s="230">
        <v>0</v>
      </c>
      <c r="AI20" s="230">
        <v>0</v>
      </c>
      <c r="AJ20" s="231">
        <v>0</v>
      </c>
      <c r="AK20" s="214">
        <v>0</v>
      </c>
    </row>
    <row r="21" spans="1:37" ht="18.75">
      <c r="A21" s="7" t="s">
        <v>27</v>
      </c>
      <c r="B21" s="12">
        <v>17756</v>
      </c>
      <c r="C21" s="144"/>
      <c r="D21" s="164">
        <v>1193</v>
      </c>
      <c r="E21" s="24">
        <v>1180</v>
      </c>
      <c r="F21" s="87">
        <v>9</v>
      </c>
      <c r="G21" s="13">
        <f t="shared" si="0"/>
        <v>-13</v>
      </c>
      <c r="H21" s="11">
        <v>880</v>
      </c>
      <c r="I21" s="13">
        <f t="shared" si="1"/>
        <v>-893</v>
      </c>
      <c r="J21" s="125">
        <f t="shared" si="2"/>
        <v>98.910310142497906</v>
      </c>
      <c r="K21" s="102">
        <f t="shared" si="3"/>
        <v>25.14668901927913</v>
      </c>
      <c r="L21" s="130">
        <v>10</v>
      </c>
      <c r="M21" s="11">
        <v>5</v>
      </c>
      <c r="N21" s="13">
        <f t="shared" si="4"/>
        <v>-5</v>
      </c>
      <c r="O21" s="11">
        <v>1</v>
      </c>
      <c r="P21" s="13">
        <f t="shared" si="5"/>
        <v>-6</v>
      </c>
      <c r="Q21" s="125">
        <f t="shared" si="6"/>
        <v>50</v>
      </c>
      <c r="R21" s="124">
        <v>0</v>
      </c>
      <c r="S21" s="24">
        <v>0</v>
      </c>
      <c r="T21" s="13">
        <f t="shared" si="7"/>
        <v>0</v>
      </c>
      <c r="U21" s="32">
        <v>0</v>
      </c>
      <c r="V21" s="13">
        <f t="shared" si="8"/>
        <v>0</v>
      </c>
      <c r="W21" s="125">
        <v>0</v>
      </c>
      <c r="X21" s="188">
        <v>1</v>
      </c>
      <c r="Y21" s="24">
        <v>0</v>
      </c>
      <c r="Z21" s="13">
        <f t="shared" si="10"/>
        <v>-1</v>
      </c>
      <c r="AA21" s="32">
        <v>0</v>
      </c>
      <c r="AB21" s="13">
        <f t="shared" si="11"/>
        <v>-1</v>
      </c>
      <c r="AC21" s="125">
        <f t="shared" si="12"/>
        <v>0</v>
      </c>
      <c r="AD21" s="102">
        <f t="shared" si="13"/>
        <v>0</v>
      </c>
      <c r="AE21" s="183">
        <v>0</v>
      </c>
      <c r="AF21" s="58">
        <v>0</v>
      </c>
      <c r="AG21" s="230">
        <v>0</v>
      </c>
      <c r="AH21" s="230">
        <v>0</v>
      </c>
      <c r="AI21" s="230">
        <v>0</v>
      </c>
      <c r="AJ21" s="231">
        <v>0</v>
      </c>
      <c r="AK21" s="214">
        <v>0</v>
      </c>
    </row>
    <row r="22" spans="1:37" ht="18.75">
      <c r="A22" s="7" t="s">
        <v>28</v>
      </c>
      <c r="B22" s="12">
        <v>7931</v>
      </c>
      <c r="C22" s="144"/>
      <c r="D22" s="164">
        <v>557</v>
      </c>
      <c r="E22" s="24">
        <v>755</v>
      </c>
      <c r="F22" s="87">
        <v>8</v>
      </c>
      <c r="G22" s="13">
        <f t="shared" si="0"/>
        <v>198</v>
      </c>
      <c r="H22" s="11">
        <v>0</v>
      </c>
      <c r="I22" s="13">
        <f t="shared" si="1"/>
        <v>198</v>
      </c>
      <c r="J22" s="125">
        <f t="shared" si="2"/>
        <v>135.54757630161581</v>
      </c>
      <c r="K22" s="102">
        <f t="shared" si="3"/>
        <v>135.54757630161581</v>
      </c>
      <c r="L22" s="130">
        <v>6</v>
      </c>
      <c r="M22" s="11">
        <v>4</v>
      </c>
      <c r="N22" s="13">
        <f t="shared" si="4"/>
        <v>-2</v>
      </c>
      <c r="O22" s="11">
        <v>0</v>
      </c>
      <c r="P22" s="13">
        <f t="shared" si="5"/>
        <v>-2</v>
      </c>
      <c r="Q22" s="125">
        <f t="shared" si="6"/>
        <v>66.666666666666657</v>
      </c>
      <c r="R22" s="124">
        <v>0</v>
      </c>
      <c r="S22" s="24">
        <v>0</v>
      </c>
      <c r="T22" s="13">
        <f t="shared" si="7"/>
        <v>0</v>
      </c>
      <c r="U22" s="32">
        <v>0</v>
      </c>
      <c r="V22" s="13">
        <f t="shared" si="8"/>
        <v>0</v>
      </c>
      <c r="W22" s="125">
        <v>0</v>
      </c>
      <c r="X22" s="188">
        <v>0</v>
      </c>
      <c r="Y22" s="24">
        <v>0</v>
      </c>
      <c r="Z22" s="13">
        <f t="shared" si="10"/>
        <v>0</v>
      </c>
      <c r="AA22" s="32">
        <v>0</v>
      </c>
      <c r="AB22" s="13">
        <f t="shared" si="11"/>
        <v>0</v>
      </c>
      <c r="AC22" s="125">
        <v>0</v>
      </c>
      <c r="AD22" s="102">
        <v>0</v>
      </c>
      <c r="AE22" s="183">
        <v>0</v>
      </c>
      <c r="AF22" s="58">
        <v>0</v>
      </c>
      <c r="AG22" s="230">
        <v>0</v>
      </c>
      <c r="AH22" s="230">
        <v>0</v>
      </c>
      <c r="AI22" s="230">
        <v>0</v>
      </c>
      <c r="AJ22" s="231">
        <v>0</v>
      </c>
      <c r="AK22" s="214">
        <v>0</v>
      </c>
    </row>
    <row r="23" spans="1:37" ht="18.75">
      <c r="A23" s="20" t="s">
        <v>21</v>
      </c>
      <c r="B23" s="90">
        <f>SUM(B17:B22)</f>
        <v>153350</v>
      </c>
      <c r="C23" s="145"/>
      <c r="D23" s="108">
        <f>SUM(D17:D22)</f>
        <v>6194</v>
      </c>
      <c r="E23" s="21">
        <v>6656</v>
      </c>
      <c r="F23" s="27">
        <v>34</v>
      </c>
      <c r="G23" s="23">
        <f t="shared" si="0"/>
        <v>462</v>
      </c>
      <c r="H23" s="28">
        <v>3561</v>
      </c>
      <c r="I23" s="23">
        <f t="shared" si="1"/>
        <v>-3099</v>
      </c>
      <c r="J23" s="107">
        <f t="shared" si="2"/>
        <v>107.458831126897</v>
      </c>
      <c r="K23" s="103">
        <f t="shared" si="3"/>
        <v>49.967710687762349</v>
      </c>
      <c r="L23" s="126">
        <f>SUM(L17:L22)</f>
        <v>36</v>
      </c>
      <c r="M23" s="55">
        <v>24</v>
      </c>
      <c r="N23" s="55">
        <f t="shared" si="4"/>
        <v>-12</v>
      </c>
      <c r="O23" s="55">
        <v>9</v>
      </c>
      <c r="P23" s="55">
        <f t="shared" si="5"/>
        <v>-21</v>
      </c>
      <c r="Q23" s="127">
        <f t="shared" si="6"/>
        <v>66.666666666666657</v>
      </c>
      <c r="R23" s="186">
        <f>SUM(R17:R22)</f>
        <v>0</v>
      </c>
      <c r="S23" s="21">
        <v>0</v>
      </c>
      <c r="T23" s="23">
        <f t="shared" si="7"/>
        <v>0</v>
      </c>
      <c r="U23" s="28">
        <v>0</v>
      </c>
      <c r="V23" s="23">
        <f t="shared" si="8"/>
        <v>0</v>
      </c>
      <c r="W23" s="107">
        <v>0</v>
      </c>
      <c r="X23" s="206">
        <f>SUM(X17:X22)</f>
        <v>3</v>
      </c>
      <c r="Y23" s="34">
        <v>1</v>
      </c>
      <c r="Z23" s="36">
        <f t="shared" si="10"/>
        <v>-2</v>
      </c>
      <c r="AA23" s="67">
        <v>0</v>
      </c>
      <c r="AB23" s="36">
        <f t="shared" si="11"/>
        <v>-2</v>
      </c>
      <c r="AC23" s="176">
        <f t="shared" si="12"/>
        <v>33.333333333333329</v>
      </c>
      <c r="AD23" s="155">
        <f t="shared" si="13"/>
        <v>33.333333333333329</v>
      </c>
      <c r="AE23" s="220">
        <f>SUM(AE17:AE22)</f>
        <v>1</v>
      </c>
      <c r="AF23" s="34">
        <v>1</v>
      </c>
      <c r="AG23" s="36">
        <f t="shared" si="14"/>
        <v>0</v>
      </c>
      <c r="AH23" s="67"/>
      <c r="AI23" s="36">
        <f t="shared" si="15"/>
        <v>0</v>
      </c>
      <c r="AJ23" s="176">
        <f t="shared" si="16"/>
        <v>100</v>
      </c>
      <c r="AK23" s="204">
        <f t="shared" si="17"/>
        <v>100</v>
      </c>
    </row>
    <row r="24" spans="1:37" ht="18.75">
      <c r="A24" s="6" t="s">
        <v>29</v>
      </c>
      <c r="B24" s="94"/>
      <c r="C24" s="146"/>
      <c r="D24" s="166"/>
      <c r="E24" s="42"/>
      <c r="F24" s="61"/>
      <c r="G24" s="42"/>
      <c r="H24" s="82"/>
      <c r="I24" s="42"/>
      <c r="J24" s="167"/>
      <c r="K24" s="42"/>
      <c r="L24" s="131"/>
      <c r="M24" s="52"/>
      <c r="N24" s="52"/>
      <c r="O24" s="17"/>
      <c r="P24" s="52"/>
      <c r="Q24" s="132"/>
      <c r="R24" s="183"/>
      <c r="S24" s="50"/>
      <c r="T24" s="13"/>
      <c r="U24" s="19"/>
      <c r="V24" s="13"/>
      <c r="W24" s="125"/>
      <c r="X24" s="188"/>
      <c r="Y24" s="50"/>
      <c r="Z24" s="13"/>
      <c r="AA24" s="19"/>
      <c r="AB24" s="13"/>
      <c r="AC24" s="125"/>
      <c r="AD24" s="102"/>
      <c r="AE24" s="183"/>
      <c r="AF24" s="50"/>
      <c r="AG24" s="13"/>
      <c r="AH24" s="19"/>
      <c r="AI24" s="13"/>
      <c r="AJ24" s="125"/>
      <c r="AK24" s="203"/>
    </row>
    <row r="25" spans="1:37" ht="18.75">
      <c r="A25" s="7" t="s">
        <v>30</v>
      </c>
      <c r="B25" s="12">
        <v>6459</v>
      </c>
      <c r="C25" s="147"/>
      <c r="D25" s="133">
        <v>270</v>
      </c>
      <c r="E25" s="26">
        <v>150</v>
      </c>
      <c r="F25" s="61">
        <v>1</v>
      </c>
      <c r="G25" s="13">
        <f t="shared" si="0"/>
        <v>-120</v>
      </c>
      <c r="H25" s="32">
        <v>150</v>
      </c>
      <c r="I25" s="13">
        <f t="shared" si="1"/>
        <v>-270</v>
      </c>
      <c r="J25" s="125">
        <f t="shared" si="2"/>
        <v>55.555555555555557</v>
      </c>
      <c r="K25" s="102">
        <f t="shared" si="3"/>
        <v>0</v>
      </c>
      <c r="L25" s="124">
        <v>1</v>
      </c>
      <c r="M25" s="11">
        <v>1</v>
      </c>
      <c r="N25" s="13">
        <f t="shared" si="4"/>
        <v>0</v>
      </c>
      <c r="O25" s="56">
        <v>0</v>
      </c>
      <c r="P25" s="13">
        <f t="shared" si="5"/>
        <v>0</v>
      </c>
      <c r="Q25" s="125">
        <f t="shared" si="6"/>
        <v>100</v>
      </c>
      <c r="R25" s="187">
        <v>0</v>
      </c>
      <c r="S25" s="26">
        <v>0</v>
      </c>
      <c r="T25" s="13">
        <f t="shared" si="7"/>
        <v>0</v>
      </c>
      <c r="U25" s="32">
        <v>0</v>
      </c>
      <c r="V25" s="13">
        <f t="shared" si="8"/>
        <v>0</v>
      </c>
      <c r="W25" s="125">
        <v>0</v>
      </c>
      <c r="X25" s="188">
        <v>0</v>
      </c>
      <c r="Y25" s="26">
        <v>0</v>
      </c>
      <c r="Z25" s="13">
        <f t="shared" si="10"/>
        <v>0</v>
      </c>
      <c r="AA25" s="32">
        <v>0</v>
      </c>
      <c r="AB25" s="13">
        <f t="shared" si="11"/>
        <v>0</v>
      </c>
      <c r="AC25" s="125">
        <v>0</v>
      </c>
      <c r="AD25" s="102">
        <v>0</v>
      </c>
      <c r="AE25" s="183">
        <v>0</v>
      </c>
      <c r="AF25" s="58">
        <v>0</v>
      </c>
      <c r="AG25" s="13">
        <v>0</v>
      </c>
      <c r="AH25" s="58">
        <v>0</v>
      </c>
      <c r="AI25" s="13">
        <v>0</v>
      </c>
      <c r="AJ25" s="197">
        <v>0</v>
      </c>
      <c r="AK25" s="215">
        <v>0</v>
      </c>
    </row>
    <row r="26" spans="1:37" ht="18.75">
      <c r="A26" s="7" t="s">
        <v>31</v>
      </c>
      <c r="B26" s="12">
        <v>76613</v>
      </c>
      <c r="C26" s="146"/>
      <c r="D26" s="161">
        <v>2387</v>
      </c>
      <c r="E26" s="24">
        <v>2656</v>
      </c>
      <c r="F26" s="61">
        <v>12</v>
      </c>
      <c r="G26" s="13">
        <f t="shared" si="0"/>
        <v>269</v>
      </c>
      <c r="H26" s="32">
        <v>540</v>
      </c>
      <c r="I26" s="13">
        <f t="shared" si="1"/>
        <v>-271</v>
      </c>
      <c r="J26" s="125">
        <f t="shared" si="2"/>
        <v>111.26937578550482</v>
      </c>
      <c r="K26" s="102">
        <f t="shared" si="3"/>
        <v>88.646837033933807</v>
      </c>
      <c r="L26" s="124">
        <v>19</v>
      </c>
      <c r="M26" s="11">
        <v>16</v>
      </c>
      <c r="N26" s="13">
        <f t="shared" si="4"/>
        <v>-3</v>
      </c>
      <c r="O26" s="56">
        <v>1</v>
      </c>
      <c r="P26" s="13">
        <f t="shared" si="5"/>
        <v>-4</v>
      </c>
      <c r="Q26" s="125">
        <f t="shared" si="6"/>
        <v>84.210526315789465</v>
      </c>
      <c r="R26" s="188">
        <v>1</v>
      </c>
      <c r="S26" s="24">
        <v>1</v>
      </c>
      <c r="T26" s="13">
        <f t="shared" si="7"/>
        <v>0</v>
      </c>
      <c r="U26" s="32">
        <v>0</v>
      </c>
      <c r="V26" s="13">
        <f t="shared" si="8"/>
        <v>0</v>
      </c>
      <c r="W26" s="125">
        <f>S26/R26*100</f>
        <v>100</v>
      </c>
      <c r="X26" s="188">
        <v>1</v>
      </c>
      <c r="Y26" s="24">
        <v>1</v>
      </c>
      <c r="Z26" s="13">
        <f t="shared" si="10"/>
        <v>0</v>
      </c>
      <c r="AA26" s="32">
        <v>0</v>
      </c>
      <c r="AB26" s="13">
        <f t="shared" si="11"/>
        <v>0</v>
      </c>
      <c r="AC26" s="125">
        <f t="shared" si="12"/>
        <v>100</v>
      </c>
      <c r="AD26" s="102">
        <f t="shared" si="13"/>
        <v>100</v>
      </c>
      <c r="AE26" s="183">
        <v>2</v>
      </c>
      <c r="AF26" s="24">
        <v>2</v>
      </c>
      <c r="AG26" s="13">
        <f t="shared" si="14"/>
        <v>0</v>
      </c>
      <c r="AH26" s="32">
        <v>0</v>
      </c>
      <c r="AI26" s="13">
        <f t="shared" si="15"/>
        <v>0</v>
      </c>
      <c r="AJ26" s="125">
        <f t="shared" si="16"/>
        <v>100</v>
      </c>
      <c r="AK26" s="203">
        <f t="shared" si="17"/>
        <v>100</v>
      </c>
    </row>
    <row r="27" spans="1:37" ht="18.75">
      <c r="A27" s="7" t="s">
        <v>32</v>
      </c>
      <c r="B27" s="12">
        <v>5878</v>
      </c>
      <c r="C27" s="146"/>
      <c r="D27" s="133">
        <v>270</v>
      </c>
      <c r="E27" s="24">
        <v>397</v>
      </c>
      <c r="F27" s="61">
        <v>2</v>
      </c>
      <c r="G27" s="13">
        <f t="shared" si="0"/>
        <v>127</v>
      </c>
      <c r="H27" s="32">
        <v>0</v>
      </c>
      <c r="I27" s="13">
        <f t="shared" si="1"/>
        <v>127</v>
      </c>
      <c r="J27" s="125">
        <f t="shared" si="2"/>
        <v>147.03703703703704</v>
      </c>
      <c r="K27" s="102">
        <f t="shared" si="3"/>
        <v>147.03703703703704</v>
      </c>
      <c r="L27" s="124">
        <v>2</v>
      </c>
      <c r="M27" s="11">
        <v>2</v>
      </c>
      <c r="N27" s="13">
        <f t="shared" si="4"/>
        <v>0</v>
      </c>
      <c r="O27" s="56">
        <v>0</v>
      </c>
      <c r="P27" s="13">
        <f t="shared" si="5"/>
        <v>0</v>
      </c>
      <c r="Q27" s="125">
        <f t="shared" si="6"/>
        <v>100</v>
      </c>
      <c r="R27" s="187">
        <v>0</v>
      </c>
      <c r="S27" s="24">
        <v>0</v>
      </c>
      <c r="T27" s="13">
        <f t="shared" si="7"/>
        <v>0</v>
      </c>
      <c r="U27" s="32">
        <v>0</v>
      </c>
      <c r="V27" s="13">
        <f t="shared" si="8"/>
        <v>0</v>
      </c>
      <c r="W27" s="125">
        <v>0</v>
      </c>
      <c r="X27" s="188">
        <v>0</v>
      </c>
      <c r="Y27" s="24">
        <v>0</v>
      </c>
      <c r="Z27" s="13">
        <f t="shared" si="10"/>
        <v>0</v>
      </c>
      <c r="AA27" s="32">
        <v>0</v>
      </c>
      <c r="AB27" s="13">
        <f t="shared" si="11"/>
        <v>0</v>
      </c>
      <c r="AC27" s="125">
        <v>0</v>
      </c>
      <c r="AD27" s="102">
        <v>0</v>
      </c>
      <c r="AE27" s="183">
        <v>0</v>
      </c>
      <c r="AF27" s="58">
        <v>0</v>
      </c>
      <c r="AG27" s="13">
        <v>0</v>
      </c>
      <c r="AH27" s="58">
        <v>0</v>
      </c>
      <c r="AI27" s="13">
        <v>0</v>
      </c>
      <c r="AJ27" s="197">
        <v>0</v>
      </c>
      <c r="AK27" s="215">
        <v>0</v>
      </c>
    </row>
    <row r="28" spans="1:37" ht="18.75">
      <c r="A28" s="7" t="s">
        <v>33</v>
      </c>
      <c r="B28" s="12">
        <v>10445</v>
      </c>
      <c r="C28" s="146"/>
      <c r="D28" s="161">
        <v>531</v>
      </c>
      <c r="E28" s="24">
        <v>898</v>
      </c>
      <c r="F28" s="61">
        <v>2</v>
      </c>
      <c r="G28" s="13">
        <f t="shared" si="0"/>
        <v>367</v>
      </c>
      <c r="H28" s="32">
        <v>358</v>
      </c>
      <c r="I28" s="13">
        <f t="shared" si="1"/>
        <v>9</v>
      </c>
      <c r="J28" s="125">
        <f t="shared" si="2"/>
        <v>169.11487758945387</v>
      </c>
      <c r="K28" s="102">
        <f t="shared" si="3"/>
        <v>101.69491525423729</v>
      </c>
      <c r="L28" s="124">
        <v>2</v>
      </c>
      <c r="M28" s="11">
        <v>2</v>
      </c>
      <c r="N28" s="13">
        <f t="shared" si="4"/>
        <v>0</v>
      </c>
      <c r="O28" s="56">
        <v>0</v>
      </c>
      <c r="P28" s="13">
        <f t="shared" si="5"/>
        <v>0</v>
      </c>
      <c r="Q28" s="125">
        <f t="shared" si="6"/>
        <v>100</v>
      </c>
      <c r="R28" s="187">
        <v>0</v>
      </c>
      <c r="S28" s="24">
        <v>0</v>
      </c>
      <c r="T28" s="13">
        <f t="shared" si="7"/>
        <v>0</v>
      </c>
      <c r="U28" s="32">
        <v>0</v>
      </c>
      <c r="V28" s="13">
        <f t="shared" si="8"/>
        <v>0</v>
      </c>
      <c r="W28" s="125">
        <v>0</v>
      </c>
      <c r="X28" s="188">
        <v>0</v>
      </c>
      <c r="Y28" s="24">
        <v>0</v>
      </c>
      <c r="Z28" s="13">
        <f t="shared" si="10"/>
        <v>0</v>
      </c>
      <c r="AA28" s="32">
        <v>0</v>
      </c>
      <c r="AB28" s="13">
        <f t="shared" si="11"/>
        <v>0</v>
      </c>
      <c r="AC28" s="125">
        <v>0</v>
      </c>
      <c r="AD28" s="102">
        <v>0</v>
      </c>
      <c r="AE28" s="183">
        <v>0</v>
      </c>
      <c r="AF28" s="58">
        <v>0</v>
      </c>
      <c r="AG28" s="13">
        <v>0</v>
      </c>
      <c r="AH28" s="58">
        <v>0</v>
      </c>
      <c r="AI28" s="13">
        <v>0</v>
      </c>
      <c r="AJ28" s="197">
        <v>0</v>
      </c>
      <c r="AK28" s="215">
        <v>0</v>
      </c>
    </row>
    <row r="29" spans="1:37" ht="18.75">
      <c r="A29" s="7" t="s">
        <v>34</v>
      </c>
      <c r="B29" s="12">
        <v>15062</v>
      </c>
      <c r="C29" s="146"/>
      <c r="D29" s="161">
        <v>773</v>
      </c>
      <c r="E29" s="24">
        <v>820</v>
      </c>
      <c r="F29" s="61">
        <v>3</v>
      </c>
      <c r="G29" s="13">
        <f t="shared" si="0"/>
        <v>47</v>
      </c>
      <c r="H29" s="32">
        <v>120</v>
      </c>
      <c r="I29" s="13">
        <f t="shared" si="1"/>
        <v>-73</v>
      </c>
      <c r="J29" s="125">
        <f t="shared" si="2"/>
        <v>106.08020698576972</v>
      </c>
      <c r="K29" s="102">
        <f t="shared" si="3"/>
        <v>90.556274256144889</v>
      </c>
      <c r="L29" s="124">
        <v>5</v>
      </c>
      <c r="M29" s="11">
        <v>4</v>
      </c>
      <c r="N29" s="13">
        <f t="shared" si="4"/>
        <v>-1</v>
      </c>
      <c r="O29" s="56">
        <v>0</v>
      </c>
      <c r="P29" s="13">
        <f t="shared" si="5"/>
        <v>-1</v>
      </c>
      <c r="Q29" s="125">
        <f t="shared" si="6"/>
        <v>80</v>
      </c>
      <c r="R29" s="187">
        <v>0</v>
      </c>
      <c r="S29" s="24">
        <v>0</v>
      </c>
      <c r="T29" s="13">
        <f t="shared" si="7"/>
        <v>0</v>
      </c>
      <c r="U29" s="32">
        <v>0</v>
      </c>
      <c r="V29" s="13">
        <f t="shared" si="8"/>
        <v>0</v>
      </c>
      <c r="W29" s="125">
        <v>0</v>
      </c>
      <c r="X29" s="188">
        <v>1</v>
      </c>
      <c r="Y29" s="24">
        <v>0</v>
      </c>
      <c r="Z29" s="13">
        <f t="shared" si="10"/>
        <v>-1</v>
      </c>
      <c r="AA29" s="32">
        <v>0</v>
      </c>
      <c r="AB29" s="13">
        <f t="shared" si="11"/>
        <v>-1</v>
      </c>
      <c r="AC29" s="125">
        <f t="shared" si="12"/>
        <v>0</v>
      </c>
      <c r="AD29" s="102">
        <f t="shared" si="13"/>
        <v>0</v>
      </c>
      <c r="AE29" s="183">
        <v>0</v>
      </c>
      <c r="AF29" s="58">
        <v>0</v>
      </c>
      <c r="AG29" s="13">
        <v>0</v>
      </c>
      <c r="AH29" s="58">
        <v>0</v>
      </c>
      <c r="AI29" s="13">
        <v>0</v>
      </c>
      <c r="AJ29" s="197">
        <v>0</v>
      </c>
      <c r="AK29" s="215">
        <v>0</v>
      </c>
    </row>
    <row r="30" spans="1:37" ht="18.75">
      <c r="A30" s="7" t="s">
        <v>35</v>
      </c>
      <c r="B30" s="12">
        <v>4532</v>
      </c>
      <c r="C30" s="144"/>
      <c r="D30" s="133">
        <v>461</v>
      </c>
      <c r="E30" s="24">
        <v>280</v>
      </c>
      <c r="F30" s="61">
        <v>3</v>
      </c>
      <c r="G30" s="13">
        <f t="shared" si="0"/>
        <v>-181</v>
      </c>
      <c r="H30" s="32">
        <v>280</v>
      </c>
      <c r="I30" s="13">
        <f t="shared" si="1"/>
        <v>-461</v>
      </c>
      <c r="J30" s="125">
        <f t="shared" si="2"/>
        <v>60.737527114967463</v>
      </c>
      <c r="K30" s="102">
        <f t="shared" si="3"/>
        <v>0</v>
      </c>
      <c r="L30" s="124">
        <v>4</v>
      </c>
      <c r="M30" s="11">
        <v>3</v>
      </c>
      <c r="N30" s="13">
        <f t="shared" si="4"/>
        <v>-1</v>
      </c>
      <c r="O30" s="56">
        <v>1</v>
      </c>
      <c r="P30" s="13">
        <f t="shared" si="5"/>
        <v>-2</v>
      </c>
      <c r="Q30" s="125">
        <f t="shared" si="6"/>
        <v>75</v>
      </c>
      <c r="R30" s="187">
        <v>0</v>
      </c>
      <c r="S30" s="24">
        <v>0</v>
      </c>
      <c r="T30" s="13">
        <f t="shared" si="7"/>
        <v>0</v>
      </c>
      <c r="U30" s="32">
        <v>0</v>
      </c>
      <c r="V30" s="13">
        <f t="shared" si="8"/>
        <v>0</v>
      </c>
      <c r="W30" s="125">
        <v>0</v>
      </c>
      <c r="X30" s="188">
        <v>0</v>
      </c>
      <c r="Y30" s="24">
        <v>0</v>
      </c>
      <c r="Z30" s="13">
        <f t="shared" si="10"/>
        <v>0</v>
      </c>
      <c r="AA30" s="32">
        <v>0</v>
      </c>
      <c r="AB30" s="13">
        <f t="shared" si="11"/>
        <v>0</v>
      </c>
      <c r="AC30" s="125">
        <v>0</v>
      </c>
      <c r="AD30" s="102">
        <v>0</v>
      </c>
      <c r="AE30" s="183">
        <v>0</v>
      </c>
      <c r="AF30" s="58">
        <v>0</v>
      </c>
      <c r="AG30" s="13">
        <v>0</v>
      </c>
      <c r="AH30" s="58">
        <v>0</v>
      </c>
      <c r="AI30" s="13">
        <v>0</v>
      </c>
      <c r="AJ30" s="197">
        <v>0</v>
      </c>
      <c r="AK30" s="215">
        <v>0</v>
      </c>
    </row>
    <row r="31" spans="1:37" ht="18.75">
      <c r="A31" s="7" t="s">
        <v>36</v>
      </c>
      <c r="B31" s="12">
        <v>7962</v>
      </c>
      <c r="C31" s="144"/>
      <c r="D31" s="161">
        <v>603</v>
      </c>
      <c r="E31" s="24">
        <v>594</v>
      </c>
      <c r="F31" s="61">
        <v>3</v>
      </c>
      <c r="G31" s="13">
        <f t="shared" si="0"/>
        <v>-9</v>
      </c>
      <c r="H31" s="32">
        <v>0</v>
      </c>
      <c r="I31" s="13">
        <f t="shared" si="1"/>
        <v>-9</v>
      </c>
      <c r="J31" s="125">
        <f t="shared" si="2"/>
        <v>98.507462686567166</v>
      </c>
      <c r="K31" s="102">
        <f t="shared" si="3"/>
        <v>98.507462686567166</v>
      </c>
      <c r="L31" s="124">
        <v>2</v>
      </c>
      <c r="M31" s="11">
        <v>3</v>
      </c>
      <c r="N31" s="13">
        <f t="shared" si="4"/>
        <v>1</v>
      </c>
      <c r="O31" s="56">
        <v>0</v>
      </c>
      <c r="P31" s="13">
        <f t="shared" si="5"/>
        <v>1</v>
      </c>
      <c r="Q31" s="125">
        <f t="shared" si="6"/>
        <v>150</v>
      </c>
      <c r="R31" s="187">
        <v>0</v>
      </c>
      <c r="S31" s="24">
        <v>0</v>
      </c>
      <c r="T31" s="13">
        <f t="shared" si="7"/>
        <v>0</v>
      </c>
      <c r="U31" s="32">
        <v>0</v>
      </c>
      <c r="V31" s="13">
        <f t="shared" si="8"/>
        <v>0</v>
      </c>
      <c r="W31" s="125">
        <v>0</v>
      </c>
      <c r="X31" s="188">
        <v>0</v>
      </c>
      <c r="Y31" s="24">
        <v>0</v>
      </c>
      <c r="Z31" s="13">
        <f t="shared" si="10"/>
        <v>0</v>
      </c>
      <c r="AA31" s="32">
        <v>0</v>
      </c>
      <c r="AB31" s="13">
        <f t="shared" si="11"/>
        <v>0</v>
      </c>
      <c r="AC31" s="125">
        <v>0</v>
      </c>
      <c r="AD31" s="102">
        <v>0</v>
      </c>
      <c r="AE31" s="183">
        <v>0</v>
      </c>
      <c r="AF31" s="58">
        <v>0</v>
      </c>
      <c r="AG31" s="13">
        <v>0</v>
      </c>
      <c r="AH31" s="58">
        <v>0</v>
      </c>
      <c r="AI31" s="13">
        <v>0</v>
      </c>
      <c r="AJ31" s="197">
        <v>0</v>
      </c>
      <c r="AK31" s="215">
        <v>0</v>
      </c>
    </row>
    <row r="32" spans="1:37" ht="18.75">
      <c r="A32" s="7" t="s">
        <v>37</v>
      </c>
      <c r="B32" s="12">
        <v>2664</v>
      </c>
      <c r="C32" s="144"/>
      <c r="D32" s="133">
        <v>276</v>
      </c>
      <c r="E32" s="24">
        <v>344</v>
      </c>
      <c r="F32" s="61">
        <v>2</v>
      </c>
      <c r="G32" s="13">
        <f t="shared" si="0"/>
        <v>68</v>
      </c>
      <c r="H32" s="32">
        <v>130</v>
      </c>
      <c r="I32" s="13">
        <f t="shared" si="1"/>
        <v>-62</v>
      </c>
      <c r="J32" s="125">
        <f t="shared" si="2"/>
        <v>124.63768115942028</v>
      </c>
      <c r="K32" s="102">
        <f t="shared" si="3"/>
        <v>77.536231884057969</v>
      </c>
      <c r="L32" s="124">
        <v>2</v>
      </c>
      <c r="M32" s="11">
        <v>2</v>
      </c>
      <c r="N32" s="13">
        <f t="shared" si="4"/>
        <v>0</v>
      </c>
      <c r="O32" s="56">
        <v>0</v>
      </c>
      <c r="P32" s="13">
        <f t="shared" si="5"/>
        <v>0</v>
      </c>
      <c r="Q32" s="125">
        <f t="shared" si="6"/>
        <v>100</v>
      </c>
      <c r="R32" s="187">
        <v>0</v>
      </c>
      <c r="S32" s="24">
        <v>0</v>
      </c>
      <c r="T32" s="13">
        <f t="shared" si="7"/>
        <v>0</v>
      </c>
      <c r="U32" s="32">
        <v>0</v>
      </c>
      <c r="V32" s="13">
        <f t="shared" si="8"/>
        <v>0</v>
      </c>
      <c r="W32" s="125">
        <v>0</v>
      </c>
      <c r="X32" s="188">
        <v>0</v>
      </c>
      <c r="Y32" s="24">
        <v>0</v>
      </c>
      <c r="Z32" s="13">
        <f t="shared" si="10"/>
        <v>0</v>
      </c>
      <c r="AA32" s="32">
        <v>0</v>
      </c>
      <c r="AB32" s="13">
        <f t="shared" si="11"/>
        <v>0</v>
      </c>
      <c r="AC32" s="125">
        <v>0</v>
      </c>
      <c r="AD32" s="102">
        <v>0</v>
      </c>
      <c r="AE32" s="183">
        <v>0</v>
      </c>
      <c r="AF32" s="58">
        <v>0</v>
      </c>
      <c r="AG32" s="13">
        <v>0</v>
      </c>
      <c r="AH32" s="58">
        <v>0</v>
      </c>
      <c r="AI32" s="13">
        <v>0</v>
      </c>
      <c r="AJ32" s="197">
        <v>0</v>
      </c>
      <c r="AK32" s="215">
        <v>0</v>
      </c>
    </row>
    <row r="33" spans="1:37" ht="18.75">
      <c r="A33" s="7" t="s">
        <v>38</v>
      </c>
      <c r="B33" s="12">
        <v>4966</v>
      </c>
      <c r="C33" s="144"/>
      <c r="D33" s="133">
        <v>488</v>
      </c>
      <c r="E33" s="24">
        <v>350</v>
      </c>
      <c r="F33" s="61">
        <v>4</v>
      </c>
      <c r="G33" s="13">
        <f t="shared" si="0"/>
        <v>-138</v>
      </c>
      <c r="H33" s="32">
        <v>250</v>
      </c>
      <c r="I33" s="13">
        <f t="shared" si="1"/>
        <v>-388</v>
      </c>
      <c r="J33" s="125">
        <f t="shared" si="2"/>
        <v>71.721311475409834</v>
      </c>
      <c r="K33" s="102">
        <f t="shared" si="3"/>
        <v>20.491803278688526</v>
      </c>
      <c r="L33" s="124">
        <v>5</v>
      </c>
      <c r="M33" s="11">
        <v>4</v>
      </c>
      <c r="N33" s="13">
        <f t="shared" si="4"/>
        <v>-1</v>
      </c>
      <c r="O33" s="56">
        <v>0</v>
      </c>
      <c r="P33" s="13">
        <f t="shared" si="5"/>
        <v>-1</v>
      </c>
      <c r="Q33" s="125">
        <f t="shared" si="6"/>
        <v>80</v>
      </c>
      <c r="R33" s="187">
        <v>0</v>
      </c>
      <c r="S33" s="24">
        <v>0</v>
      </c>
      <c r="T33" s="13">
        <f t="shared" si="7"/>
        <v>0</v>
      </c>
      <c r="U33" s="32">
        <v>0</v>
      </c>
      <c r="V33" s="13">
        <f t="shared" si="8"/>
        <v>0</v>
      </c>
      <c r="W33" s="125">
        <v>0</v>
      </c>
      <c r="X33" s="188">
        <v>0</v>
      </c>
      <c r="Y33" s="24">
        <v>0</v>
      </c>
      <c r="Z33" s="13">
        <f t="shared" si="10"/>
        <v>0</v>
      </c>
      <c r="AA33" s="32">
        <v>0</v>
      </c>
      <c r="AB33" s="13">
        <f t="shared" si="11"/>
        <v>0</v>
      </c>
      <c r="AC33" s="125">
        <v>0</v>
      </c>
      <c r="AD33" s="102">
        <v>0</v>
      </c>
      <c r="AE33" s="183">
        <v>0</v>
      </c>
      <c r="AF33" s="58">
        <v>0</v>
      </c>
      <c r="AG33" s="13">
        <v>0</v>
      </c>
      <c r="AH33" s="58">
        <v>0</v>
      </c>
      <c r="AI33" s="13">
        <v>0</v>
      </c>
      <c r="AJ33" s="197">
        <v>0</v>
      </c>
      <c r="AK33" s="215">
        <v>0</v>
      </c>
    </row>
    <row r="34" spans="1:37" ht="18.75">
      <c r="A34" s="7" t="s">
        <v>39</v>
      </c>
      <c r="B34" s="12">
        <v>12476</v>
      </c>
      <c r="C34" s="144"/>
      <c r="D34" s="161">
        <v>916</v>
      </c>
      <c r="E34" s="24">
        <v>801</v>
      </c>
      <c r="F34" s="61">
        <v>4</v>
      </c>
      <c r="G34" s="13">
        <f t="shared" si="0"/>
        <v>-115</v>
      </c>
      <c r="H34" s="32">
        <v>100</v>
      </c>
      <c r="I34" s="13">
        <f t="shared" si="1"/>
        <v>-215</v>
      </c>
      <c r="J34" s="125">
        <f t="shared" si="2"/>
        <v>87.445414847161572</v>
      </c>
      <c r="K34" s="102">
        <f t="shared" si="3"/>
        <v>76.528384279475986</v>
      </c>
      <c r="L34" s="124">
        <v>2</v>
      </c>
      <c r="M34" s="11">
        <v>1</v>
      </c>
      <c r="N34" s="13">
        <f t="shared" si="4"/>
        <v>-1</v>
      </c>
      <c r="O34" s="56">
        <v>0</v>
      </c>
      <c r="P34" s="13">
        <f t="shared" si="5"/>
        <v>-1</v>
      </c>
      <c r="Q34" s="125">
        <f t="shared" si="6"/>
        <v>50</v>
      </c>
      <c r="R34" s="187">
        <v>0</v>
      </c>
      <c r="S34" s="24">
        <v>0</v>
      </c>
      <c r="T34" s="13">
        <f t="shared" si="7"/>
        <v>0</v>
      </c>
      <c r="U34" s="32">
        <v>0</v>
      </c>
      <c r="V34" s="13">
        <f t="shared" si="8"/>
        <v>0</v>
      </c>
      <c r="W34" s="125">
        <v>0</v>
      </c>
      <c r="X34" s="188">
        <v>1</v>
      </c>
      <c r="Y34" s="24">
        <v>0</v>
      </c>
      <c r="Z34" s="13">
        <f t="shared" si="10"/>
        <v>-1</v>
      </c>
      <c r="AA34" s="32">
        <v>0</v>
      </c>
      <c r="AB34" s="13">
        <f t="shared" si="11"/>
        <v>-1</v>
      </c>
      <c r="AC34" s="125">
        <v>0</v>
      </c>
      <c r="AD34" s="102">
        <v>0</v>
      </c>
      <c r="AE34" s="183">
        <v>0</v>
      </c>
      <c r="AF34" s="58">
        <v>0</v>
      </c>
      <c r="AG34" s="13">
        <v>0</v>
      </c>
      <c r="AH34" s="58">
        <v>0</v>
      </c>
      <c r="AI34" s="13">
        <v>0</v>
      </c>
      <c r="AJ34" s="197">
        <v>0</v>
      </c>
      <c r="AK34" s="215">
        <v>0</v>
      </c>
    </row>
    <row r="35" spans="1:37" ht="18.75">
      <c r="A35" s="7" t="s">
        <v>40</v>
      </c>
      <c r="B35" s="12">
        <v>5225</v>
      </c>
      <c r="C35" s="144"/>
      <c r="D35" s="133">
        <v>377</v>
      </c>
      <c r="E35" s="24">
        <v>200</v>
      </c>
      <c r="F35" s="61">
        <v>4</v>
      </c>
      <c r="G35" s="13">
        <f t="shared" si="0"/>
        <v>-177</v>
      </c>
      <c r="H35" s="32">
        <v>70</v>
      </c>
      <c r="I35" s="13">
        <f t="shared" si="1"/>
        <v>-247</v>
      </c>
      <c r="J35" s="125">
        <f t="shared" si="2"/>
        <v>53.050397877984089</v>
      </c>
      <c r="K35" s="102">
        <f t="shared" si="3"/>
        <v>34.482758620689658</v>
      </c>
      <c r="L35" s="124">
        <v>4</v>
      </c>
      <c r="M35" s="11">
        <v>4</v>
      </c>
      <c r="N35" s="13">
        <f t="shared" si="4"/>
        <v>0</v>
      </c>
      <c r="O35" s="57">
        <v>1</v>
      </c>
      <c r="P35" s="13">
        <f t="shared" si="5"/>
        <v>-1</v>
      </c>
      <c r="Q35" s="125">
        <f t="shared" si="6"/>
        <v>100</v>
      </c>
      <c r="R35" s="187">
        <v>0</v>
      </c>
      <c r="S35" s="24">
        <v>0</v>
      </c>
      <c r="T35" s="13">
        <f t="shared" si="7"/>
        <v>0</v>
      </c>
      <c r="U35" s="32">
        <v>0</v>
      </c>
      <c r="V35" s="13">
        <f t="shared" si="8"/>
        <v>0</v>
      </c>
      <c r="W35" s="125">
        <v>0</v>
      </c>
      <c r="X35" s="188">
        <v>0</v>
      </c>
      <c r="Y35" s="24">
        <v>0</v>
      </c>
      <c r="Z35" s="13">
        <f t="shared" si="10"/>
        <v>0</v>
      </c>
      <c r="AA35" s="32">
        <v>0</v>
      </c>
      <c r="AB35" s="13">
        <f t="shared" si="11"/>
        <v>0</v>
      </c>
      <c r="AC35" s="125">
        <v>0</v>
      </c>
      <c r="AD35" s="102">
        <v>0</v>
      </c>
      <c r="AE35" s="183">
        <v>0</v>
      </c>
      <c r="AF35" s="58">
        <v>0</v>
      </c>
      <c r="AG35" s="13">
        <v>0</v>
      </c>
      <c r="AH35" s="58">
        <v>0</v>
      </c>
      <c r="AI35" s="13">
        <v>0</v>
      </c>
      <c r="AJ35" s="197">
        <v>0</v>
      </c>
      <c r="AK35" s="215">
        <v>0</v>
      </c>
    </row>
    <row r="36" spans="1:37" ht="18.75">
      <c r="A36" s="20" t="s">
        <v>21</v>
      </c>
      <c r="B36" s="90">
        <f>SUM(B25:B35)</f>
        <v>152282</v>
      </c>
      <c r="C36" s="148"/>
      <c r="D36" s="108">
        <v>7351</v>
      </c>
      <c r="E36" s="27">
        <v>7490</v>
      </c>
      <c r="F36" s="27">
        <v>40</v>
      </c>
      <c r="G36" s="23">
        <f t="shared" si="0"/>
        <v>139</v>
      </c>
      <c r="H36" s="28">
        <v>1998</v>
      </c>
      <c r="I36" s="23">
        <f t="shared" si="1"/>
        <v>-1859</v>
      </c>
      <c r="J36" s="107">
        <f t="shared" si="2"/>
        <v>101.89089919738812</v>
      </c>
      <c r="K36" s="103">
        <f t="shared" si="3"/>
        <v>74.710923683852542</v>
      </c>
      <c r="L36" s="126">
        <f>SUM(L25:L35)</f>
        <v>48</v>
      </c>
      <c r="M36" s="55">
        <v>42</v>
      </c>
      <c r="N36" s="55">
        <f t="shared" si="4"/>
        <v>-6</v>
      </c>
      <c r="O36" s="55">
        <v>3</v>
      </c>
      <c r="P36" s="55">
        <f t="shared" si="5"/>
        <v>-9</v>
      </c>
      <c r="Q36" s="127">
        <f t="shared" si="6"/>
        <v>87.5</v>
      </c>
      <c r="R36" s="186">
        <f>SUM(R25:R35)</f>
        <v>1</v>
      </c>
      <c r="S36" s="21">
        <v>1</v>
      </c>
      <c r="T36" s="23">
        <f t="shared" si="7"/>
        <v>0</v>
      </c>
      <c r="U36" s="28">
        <v>0</v>
      </c>
      <c r="V36" s="23">
        <f t="shared" si="8"/>
        <v>0</v>
      </c>
      <c r="W36" s="107">
        <f t="shared" si="9"/>
        <v>100</v>
      </c>
      <c r="X36" s="206">
        <f>SUM(X25:X35)</f>
        <v>3</v>
      </c>
      <c r="Y36" s="35">
        <v>1</v>
      </c>
      <c r="Z36" s="36">
        <f t="shared" si="10"/>
        <v>-2</v>
      </c>
      <c r="AA36" s="67">
        <v>0</v>
      </c>
      <c r="AB36" s="36">
        <f t="shared" si="11"/>
        <v>-2</v>
      </c>
      <c r="AC36" s="176">
        <f t="shared" si="12"/>
        <v>33.333333333333329</v>
      </c>
      <c r="AD36" s="155">
        <f t="shared" si="13"/>
        <v>33.333333333333329</v>
      </c>
      <c r="AE36" s="220">
        <f>SUM(AE25:AE35)</f>
        <v>2</v>
      </c>
      <c r="AF36" s="35">
        <v>2</v>
      </c>
      <c r="AG36" s="36">
        <f t="shared" si="14"/>
        <v>0</v>
      </c>
      <c r="AH36" s="67"/>
      <c r="AI36" s="36">
        <f t="shared" si="15"/>
        <v>0</v>
      </c>
      <c r="AJ36" s="176">
        <f t="shared" si="16"/>
        <v>100</v>
      </c>
      <c r="AK36" s="204">
        <f t="shared" si="17"/>
        <v>100</v>
      </c>
    </row>
    <row r="37" spans="1:37" ht="18.75">
      <c r="A37" s="6" t="s">
        <v>41</v>
      </c>
      <c r="B37" s="24"/>
      <c r="C37" s="144"/>
      <c r="D37" s="166"/>
      <c r="E37" s="42"/>
      <c r="F37" s="61"/>
      <c r="G37" s="42"/>
      <c r="H37" s="82"/>
      <c r="I37" s="42"/>
      <c r="J37" s="167"/>
      <c r="K37" s="42"/>
      <c r="L37" s="131"/>
      <c r="M37" s="52"/>
      <c r="N37" s="52"/>
      <c r="O37" s="17"/>
      <c r="P37" s="52"/>
      <c r="Q37" s="132"/>
      <c r="R37" s="183"/>
      <c r="S37" s="50"/>
      <c r="T37" s="13"/>
      <c r="U37" s="19"/>
      <c r="V37" s="13"/>
      <c r="W37" s="125"/>
      <c r="X37" s="188"/>
      <c r="Y37" s="50"/>
      <c r="Z37" s="13"/>
      <c r="AA37" s="19"/>
      <c r="AB37" s="13"/>
      <c r="AC37" s="125"/>
      <c r="AD37" s="102"/>
      <c r="AE37" s="183"/>
      <c r="AF37" s="50"/>
      <c r="AG37" s="13"/>
      <c r="AH37" s="19"/>
      <c r="AI37" s="13"/>
      <c r="AJ37" s="125"/>
      <c r="AK37" s="203"/>
    </row>
    <row r="38" spans="1:37" ht="18.75">
      <c r="A38" s="7" t="s">
        <v>42</v>
      </c>
      <c r="B38" s="12">
        <v>84092</v>
      </c>
      <c r="C38" s="144"/>
      <c r="D38" s="168">
        <v>2545</v>
      </c>
      <c r="E38" s="24">
        <v>2670</v>
      </c>
      <c r="F38" s="61">
        <v>12</v>
      </c>
      <c r="G38" s="13">
        <f t="shared" si="0"/>
        <v>125</v>
      </c>
      <c r="H38" s="32">
        <v>656</v>
      </c>
      <c r="I38" s="13">
        <f t="shared" si="1"/>
        <v>-531</v>
      </c>
      <c r="J38" s="125">
        <f t="shared" si="2"/>
        <v>104.91159135559923</v>
      </c>
      <c r="K38" s="102">
        <f t="shared" si="3"/>
        <v>79.13555992141454</v>
      </c>
      <c r="L38" s="124">
        <v>10</v>
      </c>
      <c r="M38" s="24">
        <v>15</v>
      </c>
      <c r="N38" s="13">
        <f t="shared" si="4"/>
        <v>5</v>
      </c>
      <c r="O38" s="32">
        <v>6</v>
      </c>
      <c r="P38" s="13">
        <f t="shared" si="5"/>
        <v>-1</v>
      </c>
      <c r="Q38" s="125">
        <f t="shared" si="6"/>
        <v>150</v>
      </c>
      <c r="R38" s="188">
        <v>1</v>
      </c>
      <c r="S38" s="24">
        <v>1</v>
      </c>
      <c r="T38" s="13">
        <f t="shared" si="7"/>
        <v>0</v>
      </c>
      <c r="U38" s="32">
        <v>0</v>
      </c>
      <c r="V38" s="13">
        <f t="shared" si="8"/>
        <v>0</v>
      </c>
      <c r="W38" s="125">
        <f t="shared" si="9"/>
        <v>100</v>
      </c>
      <c r="X38" s="188">
        <v>1</v>
      </c>
      <c r="Y38" s="24">
        <v>3</v>
      </c>
      <c r="Z38" s="13">
        <f t="shared" si="10"/>
        <v>2</v>
      </c>
      <c r="AA38" s="32">
        <v>0</v>
      </c>
      <c r="AB38" s="13">
        <f t="shared" si="11"/>
        <v>2</v>
      </c>
      <c r="AC38" s="125">
        <f t="shared" si="12"/>
        <v>300</v>
      </c>
      <c r="AD38" s="102">
        <f t="shared" si="13"/>
        <v>300</v>
      </c>
      <c r="AE38" s="183">
        <v>0</v>
      </c>
      <c r="AF38" s="58">
        <v>0</v>
      </c>
      <c r="AG38" s="13">
        <v>0</v>
      </c>
      <c r="AH38" s="58">
        <v>0</v>
      </c>
      <c r="AI38" s="13">
        <v>0</v>
      </c>
      <c r="AJ38" s="197">
        <v>0</v>
      </c>
      <c r="AK38" s="213">
        <v>0</v>
      </c>
    </row>
    <row r="39" spans="1:37" ht="18.75">
      <c r="A39" s="7" t="s">
        <v>43</v>
      </c>
      <c r="B39" s="12">
        <v>2608</v>
      </c>
      <c r="C39" s="144"/>
      <c r="D39" s="133">
        <v>270</v>
      </c>
      <c r="E39" s="24">
        <v>234</v>
      </c>
      <c r="F39" s="61">
        <v>2</v>
      </c>
      <c r="G39" s="13">
        <f t="shared" si="0"/>
        <v>-36</v>
      </c>
      <c r="H39" s="32">
        <v>150</v>
      </c>
      <c r="I39" s="13">
        <f t="shared" si="1"/>
        <v>-186</v>
      </c>
      <c r="J39" s="125">
        <f t="shared" si="2"/>
        <v>86.666666666666671</v>
      </c>
      <c r="K39" s="102">
        <f t="shared" si="3"/>
        <v>31.111111111111111</v>
      </c>
      <c r="L39" s="124">
        <v>1</v>
      </c>
      <c r="M39" s="24">
        <v>1</v>
      </c>
      <c r="N39" s="13">
        <f t="shared" si="4"/>
        <v>0</v>
      </c>
      <c r="O39" s="32">
        <v>1</v>
      </c>
      <c r="P39" s="13">
        <f t="shared" si="5"/>
        <v>-1</v>
      </c>
      <c r="Q39" s="125">
        <f t="shared" si="6"/>
        <v>100</v>
      </c>
      <c r="R39" s="188">
        <v>0</v>
      </c>
      <c r="S39" s="24">
        <v>0</v>
      </c>
      <c r="T39" s="13">
        <f t="shared" si="7"/>
        <v>0</v>
      </c>
      <c r="U39" s="32">
        <v>0</v>
      </c>
      <c r="V39" s="13">
        <f t="shared" si="8"/>
        <v>0</v>
      </c>
      <c r="W39" s="125">
        <v>0</v>
      </c>
      <c r="X39" s="188">
        <v>0</v>
      </c>
      <c r="Y39" s="24">
        <v>0</v>
      </c>
      <c r="Z39" s="13">
        <f t="shared" si="10"/>
        <v>0</v>
      </c>
      <c r="AA39" s="32">
        <v>0</v>
      </c>
      <c r="AB39" s="13">
        <f t="shared" si="11"/>
        <v>0</v>
      </c>
      <c r="AC39" s="125">
        <v>0</v>
      </c>
      <c r="AD39" s="102">
        <v>0</v>
      </c>
      <c r="AE39" s="183">
        <v>0</v>
      </c>
      <c r="AF39" s="58">
        <v>0</v>
      </c>
      <c r="AG39" s="13">
        <v>0</v>
      </c>
      <c r="AH39" s="58">
        <v>0</v>
      </c>
      <c r="AI39" s="13">
        <v>0</v>
      </c>
      <c r="AJ39" s="197">
        <v>0</v>
      </c>
      <c r="AK39" s="213">
        <v>0</v>
      </c>
    </row>
    <row r="40" spans="1:37" ht="18.75">
      <c r="A40" s="7" t="s">
        <v>44</v>
      </c>
      <c r="B40" s="12">
        <v>5412</v>
      </c>
      <c r="C40" s="144"/>
      <c r="D40" s="133">
        <v>379</v>
      </c>
      <c r="E40" s="24">
        <v>351</v>
      </c>
      <c r="F40" s="61">
        <v>4</v>
      </c>
      <c r="G40" s="13">
        <f t="shared" si="0"/>
        <v>-28</v>
      </c>
      <c r="H40" s="32">
        <v>177</v>
      </c>
      <c r="I40" s="13">
        <f t="shared" si="1"/>
        <v>-205</v>
      </c>
      <c r="J40" s="125">
        <f t="shared" si="2"/>
        <v>92.612137203166228</v>
      </c>
      <c r="K40" s="102">
        <f t="shared" si="3"/>
        <v>45.910290237467017</v>
      </c>
      <c r="L40" s="124">
        <v>4</v>
      </c>
      <c r="M40" s="24">
        <v>4</v>
      </c>
      <c r="N40" s="13">
        <f t="shared" si="4"/>
        <v>0</v>
      </c>
      <c r="O40" s="32">
        <v>1</v>
      </c>
      <c r="P40" s="13">
        <f t="shared" si="5"/>
        <v>-1</v>
      </c>
      <c r="Q40" s="125">
        <f t="shared" si="6"/>
        <v>100</v>
      </c>
      <c r="R40" s="188">
        <v>0</v>
      </c>
      <c r="S40" s="24">
        <v>0</v>
      </c>
      <c r="T40" s="13">
        <f t="shared" si="7"/>
        <v>0</v>
      </c>
      <c r="U40" s="32">
        <v>0</v>
      </c>
      <c r="V40" s="13">
        <f t="shared" si="8"/>
        <v>0</v>
      </c>
      <c r="W40" s="125">
        <v>0</v>
      </c>
      <c r="X40" s="188">
        <v>0</v>
      </c>
      <c r="Y40" s="24">
        <v>0</v>
      </c>
      <c r="Z40" s="13">
        <f t="shared" si="10"/>
        <v>0</v>
      </c>
      <c r="AA40" s="32">
        <v>0</v>
      </c>
      <c r="AB40" s="13">
        <f t="shared" si="11"/>
        <v>0</v>
      </c>
      <c r="AC40" s="125">
        <v>0</v>
      </c>
      <c r="AD40" s="102">
        <v>0</v>
      </c>
      <c r="AE40" s="183">
        <v>0</v>
      </c>
      <c r="AF40" s="58">
        <v>0</v>
      </c>
      <c r="AG40" s="13">
        <v>0</v>
      </c>
      <c r="AH40" s="58">
        <v>0</v>
      </c>
      <c r="AI40" s="13">
        <v>0</v>
      </c>
      <c r="AJ40" s="197">
        <v>0</v>
      </c>
      <c r="AK40" s="213">
        <v>0</v>
      </c>
    </row>
    <row r="41" spans="1:37" ht="18.75">
      <c r="A41" s="7" t="s">
        <v>45</v>
      </c>
      <c r="B41" s="12">
        <v>5353</v>
      </c>
      <c r="C41" s="144"/>
      <c r="D41" s="133">
        <v>378</v>
      </c>
      <c r="E41" s="24">
        <v>390</v>
      </c>
      <c r="F41" s="61">
        <v>4</v>
      </c>
      <c r="G41" s="13">
        <f t="shared" si="0"/>
        <v>12</v>
      </c>
      <c r="H41" s="32">
        <v>270</v>
      </c>
      <c r="I41" s="13">
        <f t="shared" si="1"/>
        <v>-258</v>
      </c>
      <c r="J41" s="125">
        <f t="shared" si="2"/>
        <v>103.17460317460319</v>
      </c>
      <c r="K41" s="102">
        <f t="shared" si="3"/>
        <v>31.746031746031743</v>
      </c>
      <c r="L41" s="124">
        <v>4</v>
      </c>
      <c r="M41" s="24">
        <v>4</v>
      </c>
      <c r="N41" s="13">
        <f t="shared" si="4"/>
        <v>0</v>
      </c>
      <c r="O41" s="32">
        <v>3</v>
      </c>
      <c r="P41" s="13">
        <f t="shared" si="5"/>
        <v>-3</v>
      </c>
      <c r="Q41" s="125">
        <f t="shared" si="6"/>
        <v>100</v>
      </c>
      <c r="R41" s="188">
        <v>0</v>
      </c>
      <c r="S41" s="24">
        <v>0</v>
      </c>
      <c r="T41" s="13">
        <f t="shared" si="7"/>
        <v>0</v>
      </c>
      <c r="U41" s="32">
        <v>0</v>
      </c>
      <c r="V41" s="13">
        <f t="shared" si="8"/>
        <v>0</v>
      </c>
      <c r="W41" s="125">
        <v>0</v>
      </c>
      <c r="X41" s="188">
        <v>0</v>
      </c>
      <c r="Y41" s="24">
        <v>0</v>
      </c>
      <c r="Z41" s="13">
        <f t="shared" si="10"/>
        <v>0</v>
      </c>
      <c r="AA41" s="32">
        <v>0</v>
      </c>
      <c r="AB41" s="13">
        <f t="shared" si="11"/>
        <v>0</v>
      </c>
      <c r="AC41" s="125">
        <v>0</v>
      </c>
      <c r="AD41" s="102">
        <v>0</v>
      </c>
      <c r="AE41" s="183">
        <v>0</v>
      </c>
      <c r="AF41" s="58">
        <v>0</v>
      </c>
      <c r="AG41" s="13">
        <v>0</v>
      </c>
      <c r="AH41" s="58">
        <v>0</v>
      </c>
      <c r="AI41" s="13">
        <v>0</v>
      </c>
      <c r="AJ41" s="197">
        <v>0</v>
      </c>
      <c r="AK41" s="213">
        <v>0</v>
      </c>
    </row>
    <row r="42" spans="1:37" ht="18.75">
      <c r="A42" s="7" t="s">
        <v>46</v>
      </c>
      <c r="B42" s="12">
        <v>5512</v>
      </c>
      <c r="C42" s="144"/>
      <c r="D42" s="133">
        <v>389</v>
      </c>
      <c r="E42" s="24">
        <v>409</v>
      </c>
      <c r="F42" s="61">
        <v>5</v>
      </c>
      <c r="G42" s="13">
        <f t="shared" si="0"/>
        <v>20</v>
      </c>
      <c r="H42" s="32">
        <v>136</v>
      </c>
      <c r="I42" s="13">
        <f t="shared" si="1"/>
        <v>-116</v>
      </c>
      <c r="J42" s="125">
        <f t="shared" si="2"/>
        <v>105.1413881748072</v>
      </c>
      <c r="K42" s="102">
        <f t="shared" si="3"/>
        <v>70.179948586118257</v>
      </c>
      <c r="L42" s="124">
        <v>4</v>
      </c>
      <c r="M42" s="24">
        <v>3</v>
      </c>
      <c r="N42" s="13">
        <f t="shared" si="4"/>
        <v>-1</v>
      </c>
      <c r="O42" s="32">
        <v>1</v>
      </c>
      <c r="P42" s="13">
        <f t="shared" si="5"/>
        <v>-2</v>
      </c>
      <c r="Q42" s="125">
        <f t="shared" si="6"/>
        <v>75</v>
      </c>
      <c r="R42" s="188">
        <v>0</v>
      </c>
      <c r="S42" s="24">
        <v>0</v>
      </c>
      <c r="T42" s="13">
        <f t="shared" si="7"/>
        <v>0</v>
      </c>
      <c r="U42" s="32">
        <v>0</v>
      </c>
      <c r="V42" s="13">
        <f t="shared" si="8"/>
        <v>0</v>
      </c>
      <c r="W42" s="125">
        <v>0</v>
      </c>
      <c r="X42" s="188">
        <v>0</v>
      </c>
      <c r="Y42" s="24">
        <v>0</v>
      </c>
      <c r="Z42" s="13">
        <f t="shared" si="10"/>
        <v>0</v>
      </c>
      <c r="AA42" s="32">
        <v>0</v>
      </c>
      <c r="AB42" s="13">
        <f t="shared" si="11"/>
        <v>0</v>
      </c>
      <c r="AC42" s="125">
        <v>0</v>
      </c>
      <c r="AD42" s="102">
        <v>0</v>
      </c>
      <c r="AE42" s="183">
        <v>0</v>
      </c>
      <c r="AF42" s="58">
        <v>0</v>
      </c>
      <c r="AG42" s="13">
        <v>0</v>
      </c>
      <c r="AH42" s="58">
        <v>0</v>
      </c>
      <c r="AI42" s="13">
        <v>0</v>
      </c>
      <c r="AJ42" s="197">
        <v>0</v>
      </c>
      <c r="AK42" s="213">
        <v>0</v>
      </c>
    </row>
    <row r="43" spans="1:37" ht="18.75">
      <c r="A43" s="20" t="s">
        <v>21</v>
      </c>
      <c r="B43" s="90">
        <f>SUM(B38:B42)</f>
        <v>102977</v>
      </c>
      <c r="C43" s="149"/>
      <c r="D43" s="108">
        <v>3962</v>
      </c>
      <c r="E43" s="27">
        <v>4054</v>
      </c>
      <c r="F43" s="27">
        <f>F38+F39+F40+F41+F42</f>
        <v>27</v>
      </c>
      <c r="G43" s="23">
        <f t="shared" si="0"/>
        <v>92</v>
      </c>
      <c r="H43" s="28">
        <v>1389</v>
      </c>
      <c r="I43" s="23">
        <f t="shared" si="1"/>
        <v>-1297</v>
      </c>
      <c r="J43" s="107">
        <f t="shared" si="2"/>
        <v>102.3220595658758</v>
      </c>
      <c r="K43" s="103">
        <f t="shared" si="3"/>
        <v>67.264008076728913</v>
      </c>
      <c r="L43" s="126">
        <f>SUM(L38:L42)</f>
        <v>23</v>
      </c>
      <c r="M43" s="55">
        <v>27</v>
      </c>
      <c r="N43" s="55">
        <f t="shared" si="4"/>
        <v>4</v>
      </c>
      <c r="O43" s="55">
        <v>12</v>
      </c>
      <c r="P43" s="55">
        <f t="shared" si="5"/>
        <v>-8</v>
      </c>
      <c r="Q43" s="127">
        <f t="shared" si="6"/>
        <v>117.39130434782609</v>
      </c>
      <c r="R43" s="186">
        <f>SUM(R38:R42)</f>
        <v>1</v>
      </c>
      <c r="S43" s="21">
        <v>1</v>
      </c>
      <c r="T43" s="23">
        <f t="shared" si="7"/>
        <v>0</v>
      </c>
      <c r="U43" s="28">
        <v>0</v>
      </c>
      <c r="V43" s="23">
        <f t="shared" si="8"/>
        <v>0</v>
      </c>
      <c r="W43" s="107">
        <f t="shared" si="9"/>
        <v>100</v>
      </c>
      <c r="X43" s="206">
        <f>SUM(X38:X42)</f>
        <v>1</v>
      </c>
      <c r="Y43" s="35">
        <v>3</v>
      </c>
      <c r="Z43" s="36">
        <f t="shared" si="10"/>
        <v>2</v>
      </c>
      <c r="AA43" s="67">
        <v>0</v>
      </c>
      <c r="AB43" s="36">
        <f t="shared" si="11"/>
        <v>2</v>
      </c>
      <c r="AC43" s="176">
        <f t="shared" si="12"/>
        <v>300</v>
      </c>
      <c r="AD43" s="155">
        <f>(Y43-AA43)/X43*100</f>
        <v>300</v>
      </c>
      <c r="AE43" s="220">
        <f>SUM(AE38:AE42)</f>
        <v>0</v>
      </c>
      <c r="AF43" s="35">
        <v>0</v>
      </c>
      <c r="AG43" s="36">
        <f t="shared" si="14"/>
        <v>0</v>
      </c>
      <c r="AH43" s="67">
        <v>0</v>
      </c>
      <c r="AI43" s="36">
        <f t="shared" si="15"/>
        <v>0</v>
      </c>
      <c r="AJ43" s="176">
        <v>0</v>
      </c>
      <c r="AK43" s="204">
        <v>0</v>
      </c>
    </row>
    <row r="44" spans="1:37" ht="18.75">
      <c r="A44" s="6" t="s">
        <v>47</v>
      </c>
      <c r="B44" s="24"/>
      <c r="C44" s="144"/>
      <c r="D44" s="169"/>
      <c r="E44" s="43"/>
      <c r="F44" s="87"/>
      <c r="G44" s="43"/>
      <c r="H44" s="83"/>
      <c r="I44" s="43"/>
      <c r="J44" s="170"/>
      <c r="K44" s="43"/>
      <c r="L44" s="122"/>
      <c r="M44" s="51"/>
      <c r="N44" s="13"/>
      <c r="O44" s="77"/>
      <c r="P44" s="13"/>
      <c r="Q44" s="125"/>
      <c r="R44" s="183"/>
      <c r="S44" s="51"/>
      <c r="T44" s="13"/>
      <c r="U44" s="77"/>
      <c r="V44" s="13"/>
      <c r="W44" s="125"/>
      <c r="X44" s="188"/>
      <c r="Y44" s="51"/>
      <c r="Z44" s="13"/>
      <c r="AA44" s="77"/>
      <c r="AB44" s="13"/>
      <c r="AC44" s="125"/>
      <c r="AD44" s="102"/>
      <c r="AE44" s="183"/>
      <c r="AF44" s="51"/>
      <c r="AG44" s="13"/>
      <c r="AH44" s="77"/>
      <c r="AI44" s="13"/>
      <c r="AJ44" s="125"/>
      <c r="AK44" s="203"/>
    </row>
    <row r="45" spans="1:37" ht="18.75">
      <c r="A45" s="7" t="s">
        <v>48</v>
      </c>
      <c r="B45" s="12">
        <v>24599</v>
      </c>
      <c r="C45" s="144"/>
      <c r="D45" s="133">
        <v>1221</v>
      </c>
      <c r="E45" s="24">
        <v>1050</v>
      </c>
      <c r="F45" s="87">
        <v>3</v>
      </c>
      <c r="G45" s="13">
        <f t="shared" si="0"/>
        <v>-171</v>
      </c>
      <c r="H45" s="32">
        <v>0</v>
      </c>
      <c r="I45" s="13">
        <f t="shared" si="1"/>
        <v>-171</v>
      </c>
      <c r="J45" s="125">
        <f t="shared" si="2"/>
        <v>85.995085995086001</v>
      </c>
      <c r="K45" s="102">
        <f t="shared" si="3"/>
        <v>85.995085995086001</v>
      </c>
      <c r="L45" s="124">
        <v>2</v>
      </c>
      <c r="M45" s="18">
        <v>2</v>
      </c>
      <c r="N45" s="13">
        <f t="shared" si="4"/>
        <v>0</v>
      </c>
      <c r="O45" s="18">
        <v>0</v>
      </c>
      <c r="P45" s="13">
        <f t="shared" si="5"/>
        <v>0</v>
      </c>
      <c r="Q45" s="125">
        <f t="shared" si="6"/>
        <v>100</v>
      </c>
      <c r="R45" s="188">
        <v>2</v>
      </c>
      <c r="S45" s="24">
        <v>1</v>
      </c>
      <c r="T45" s="13">
        <f t="shared" si="7"/>
        <v>-1</v>
      </c>
      <c r="U45" s="32">
        <v>0</v>
      </c>
      <c r="V45" s="13">
        <f t="shared" si="8"/>
        <v>-1</v>
      </c>
      <c r="W45" s="125">
        <f t="shared" si="9"/>
        <v>50</v>
      </c>
      <c r="X45" s="188">
        <v>1</v>
      </c>
      <c r="Y45" s="24">
        <v>0</v>
      </c>
      <c r="Z45" s="13">
        <f t="shared" si="10"/>
        <v>-1</v>
      </c>
      <c r="AA45" s="32">
        <v>0</v>
      </c>
      <c r="AB45" s="13">
        <f t="shared" si="11"/>
        <v>-1</v>
      </c>
      <c r="AC45" s="125">
        <f t="shared" si="12"/>
        <v>0</v>
      </c>
      <c r="AD45" s="102">
        <f t="shared" si="13"/>
        <v>0</v>
      </c>
      <c r="AE45" s="183">
        <v>0</v>
      </c>
      <c r="AF45" s="58">
        <v>0</v>
      </c>
      <c r="AG45" s="13">
        <v>0</v>
      </c>
      <c r="AH45" s="32">
        <v>0</v>
      </c>
      <c r="AI45" s="13">
        <v>0</v>
      </c>
      <c r="AJ45" s="197">
        <v>0</v>
      </c>
      <c r="AK45" s="213">
        <v>0</v>
      </c>
    </row>
    <row r="46" spans="1:37" ht="18.75">
      <c r="A46" s="7" t="s">
        <v>49</v>
      </c>
      <c r="B46" s="12">
        <v>4579</v>
      </c>
      <c r="C46" s="144"/>
      <c r="D46" s="133">
        <v>453</v>
      </c>
      <c r="E46" s="24">
        <v>380</v>
      </c>
      <c r="F46" s="87">
        <v>6</v>
      </c>
      <c r="G46" s="13">
        <f t="shared" si="0"/>
        <v>-73</v>
      </c>
      <c r="H46" s="32">
        <v>130</v>
      </c>
      <c r="I46" s="13">
        <f t="shared" si="1"/>
        <v>-203</v>
      </c>
      <c r="J46" s="125">
        <f t="shared" si="2"/>
        <v>83.885209713024281</v>
      </c>
      <c r="K46" s="102">
        <f t="shared" si="3"/>
        <v>55.187637969094929</v>
      </c>
      <c r="L46" s="124">
        <v>5</v>
      </c>
      <c r="M46" s="18">
        <v>6</v>
      </c>
      <c r="N46" s="13">
        <f t="shared" si="4"/>
        <v>1</v>
      </c>
      <c r="O46" s="18">
        <v>1</v>
      </c>
      <c r="P46" s="13">
        <f t="shared" si="5"/>
        <v>0</v>
      </c>
      <c r="Q46" s="125">
        <f t="shared" si="6"/>
        <v>120</v>
      </c>
      <c r="R46" s="188">
        <v>0</v>
      </c>
      <c r="S46" s="24">
        <v>0</v>
      </c>
      <c r="T46" s="13">
        <f t="shared" si="7"/>
        <v>0</v>
      </c>
      <c r="U46" s="32">
        <v>0</v>
      </c>
      <c r="V46" s="13">
        <f t="shared" si="8"/>
        <v>0</v>
      </c>
      <c r="W46" s="125">
        <v>0</v>
      </c>
      <c r="X46" s="188">
        <v>0</v>
      </c>
      <c r="Y46" s="24">
        <v>0</v>
      </c>
      <c r="Z46" s="13">
        <f t="shared" si="10"/>
        <v>0</v>
      </c>
      <c r="AA46" s="32">
        <v>0</v>
      </c>
      <c r="AB46" s="13">
        <f t="shared" si="11"/>
        <v>0</v>
      </c>
      <c r="AC46" s="125">
        <v>0</v>
      </c>
      <c r="AD46" s="102">
        <v>0</v>
      </c>
      <c r="AE46" s="183">
        <v>0</v>
      </c>
      <c r="AF46" s="58">
        <v>0</v>
      </c>
      <c r="AG46" s="13">
        <v>0</v>
      </c>
      <c r="AH46" s="32">
        <v>0</v>
      </c>
      <c r="AI46" s="13">
        <v>0</v>
      </c>
      <c r="AJ46" s="197">
        <v>0</v>
      </c>
      <c r="AK46" s="213">
        <v>0</v>
      </c>
    </row>
    <row r="47" spans="1:37" ht="18.75">
      <c r="A47" s="7" t="s">
        <v>50</v>
      </c>
      <c r="B47" s="12">
        <v>5548</v>
      </c>
      <c r="C47" s="144"/>
      <c r="D47" s="133">
        <v>385</v>
      </c>
      <c r="E47" s="24">
        <v>707</v>
      </c>
      <c r="F47" s="87">
        <v>9</v>
      </c>
      <c r="G47" s="13">
        <f t="shared" si="0"/>
        <v>322</v>
      </c>
      <c r="H47" s="32">
        <v>125</v>
      </c>
      <c r="I47" s="13">
        <f t="shared" si="1"/>
        <v>197</v>
      </c>
      <c r="J47" s="125">
        <f t="shared" si="2"/>
        <v>183.63636363636365</v>
      </c>
      <c r="K47" s="102">
        <f t="shared" si="3"/>
        <v>151.16883116883116</v>
      </c>
      <c r="L47" s="124">
        <v>8</v>
      </c>
      <c r="M47" s="18">
        <v>7</v>
      </c>
      <c r="N47" s="13">
        <f t="shared" si="4"/>
        <v>-1</v>
      </c>
      <c r="O47" s="18">
        <v>0</v>
      </c>
      <c r="P47" s="13">
        <f t="shared" si="5"/>
        <v>-1</v>
      </c>
      <c r="Q47" s="125">
        <f t="shared" si="6"/>
        <v>87.5</v>
      </c>
      <c r="R47" s="188">
        <v>0</v>
      </c>
      <c r="S47" s="24">
        <v>0</v>
      </c>
      <c r="T47" s="13">
        <f t="shared" si="7"/>
        <v>0</v>
      </c>
      <c r="U47" s="32">
        <v>0</v>
      </c>
      <c r="V47" s="13">
        <f t="shared" si="8"/>
        <v>0</v>
      </c>
      <c r="W47" s="125">
        <v>0</v>
      </c>
      <c r="X47" s="188">
        <v>0</v>
      </c>
      <c r="Y47" s="24">
        <v>0</v>
      </c>
      <c r="Z47" s="13">
        <f t="shared" si="10"/>
        <v>0</v>
      </c>
      <c r="AA47" s="32">
        <v>0</v>
      </c>
      <c r="AB47" s="13">
        <f t="shared" si="11"/>
        <v>0</v>
      </c>
      <c r="AC47" s="125">
        <v>0</v>
      </c>
      <c r="AD47" s="102">
        <v>0</v>
      </c>
      <c r="AE47" s="183">
        <v>0</v>
      </c>
      <c r="AF47" s="58">
        <v>0</v>
      </c>
      <c r="AG47" s="13">
        <v>0</v>
      </c>
      <c r="AH47" s="32">
        <v>0</v>
      </c>
      <c r="AI47" s="13">
        <v>0</v>
      </c>
      <c r="AJ47" s="197">
        <v>0</v>
      </c>
      <c r="AK47" s="213">
        <v>0</v>
      </c>
    </row>
    <row r="48" spans="1:37" ht="18.75">
      <c r="A48" s="7" t="s">
        <v>51</v>
      </c>
      <c r="B48" s="12">
        <v>3803</v>
      </c>
      <c r="C48" s="144"/>
      <c r="D48" s="133">
        <v>378</v>
      </c>
      <c r="E48" s="24">
        <v>578</v>
      </c>
      <c r="F48" s="87">
        <v>6</v>
      </c>
      <c r="G48" s="13">
        <f t="shared" si="0"/>
        <v>200</v>
      </c>
      <c r="H48" s="32">
        <v>39</v>
      </c>
      <c r="I48" s="13">
        <f t="shared" si="1"/>
        <v>161</v>
      </c>
      <c r="J48" s="125">
        <f t="shared" si="2"/>
        <v>152.91005291005291</v>
      </c>
      <c r="K48" s="102">
        <f t="shared" si="3"/>
        <v>142.59259259259258</v>
      </c>
      <c r="L48" s="124">
        <v>5</v>
      </c>
      <c r="M48" s="18">
        <v>5</v>
      </c>
      <c r="N48" s="13">
        <f t="shared" si="4"/>
        <v>0</v>
      </c>
      <c r="O48" s="18">
        <v>1</v>
      </c>
      <c r="P48" s="13">
        <f t="shared" si="5"/>
        <v>-1</v>
      </c>
      <c r="Q48" s="125">
        <f t="shared" si="6"/>
        <v>100</v>
      </c>
      <c r="R48" s="188">
        <v>0</v>
      </c>
      <c r="S48" s="24">
        <v>0</v>
      </c>
      <c r="T48" s="13">
        <f t="shared" si="7"/>
        <v>0</v>
      </c>
      <c r="U48" s="32">
        <v>0</v>
      </c>
      <c r="V48" s="13">
        <f t="shared" si="8"/>
        <v>0</v>
      </c>
      <c r="W48" s="125">
        <v>0</v>
      </c>
      <c r="X48" s="188">
        <v>0</v>
      </c>
      <c r="Y48" s="24">
        <v>0</v>
      </c>
      <c r="Z48" s="13">
        <f t="shared" si="10"/>
        <v>0</v>
      </c>
      <c r="AA48" s="32">
        <v>0</v>
      </c>
      <c r="AB48" s="13">
        <f t="shared" si="11"/>
        <v>0</v>
      </c>
      <c r="AC48" s="125">
        <v>0</v>
      </c>
      <c r="AD48" s="102">
        <v>0</v>
      </c>
      <c r="AE48" s="183">
        <v>0</v>
      </c>
      <c r="AF48" s="58">
        <v>0</v>
      </c>
      <c r="AG48" s="13">
        <v>0</v>
      </c>
      <c r="AH48" s="32">
        <v>0</v>
      </c>
      <c r="AI48" s="13">
        <v>0</v>
      </c>
      <c r="AJ48" s="197">
        <v>0</v>
      </c>
      <c r="AK48" s="213">
        <v>0</v>
      </c>
    </row>
    <row r="49" spans="1:37" ht="18.75">
      <c r="A49" s="7" t="s">
        <v>52</v>
      </c>
      <c r="B49" s="12">
        <v>3309</v>
      </c>
      <c r="C49" s="144"/>
      <c r="D49" s="133">
        <v>333</v>
      </c>
      <c r="E49" s="24">
        <v>330</v>
      </c>
      <c r="F49" s="87">
        <v>5</v>
      </c>
      <c r="G49" s="13">
        <f t="shared" si="0"/>
        <v>-3</v>
      </c>
      <c r="H49" s="32">
        <v>120</v>
      </c>
      <c r="I49" s="13">
        <f t="shared" si="1"/>
        <v>-123</v>
      </c>
      <c r="J49" s="125">
        <f t="shared" si="2"/>
        <v>99.099099099099092</v>
      </c>
      <c r="K49" s="102">
        <f t="shared" si="3"/>
        <v>63.063063063063062</v>
      </c>
      <c r="L49" s="124">
        <v>4</v>
      </c>
      <c r="M49" s="18">
        <v>4</v>
      </c>
      <c r="N49" s="13">
        <f t="shared" si="4"/>
        <v>0</v>
      </c>
      <c r="O49" s="18">
        <v>2</v>
      </c>
      <c r="P49" s="13">
        <f t="shared" si="5"/>
        <v>-2</v>
      </c>
      <c r="Q49" s="125">
        <f t="shared" si="6"/>
        <v>100</v>
      </c>
      <c r="R49" s="188">
        <v>1</v>
      </c>
      <c r="S49" s="24">
        <v>0</v>
      </c>
      <c r="T49" s="13">
        <f t="shared" si="7"/>
        <v>-1</v>
      </c>
      <c r="U49" s="32">
        <v>0</v>
      </c>
      <c r="V49" s="13">
        <f t="shared" si="8"/>
        <v>-1</v>
      </c>
      <c r="W49" s="125">
        <f t="shared" si="9"/>
        <v>0</v>
      </c>
      <c r="X49" s="188">
        <v>0</v>
      </c>
      <c r="Y49" s="24">
        <v>0</v>
      </c>
      <c r="Z49" s="13">
        <f t="shared" si="10"/>
        <v>0</v>
      </c>
      <c r="AA49" s="32">
        <v>0</v>
      </c>
      <c r="AB49" s="13">
        <f t="shared" si="11"/>
        <v>0</v>
      </c>
      <c r="AC49" s="125">
        <v>0</v>
      </c>
      <c r="AD49" s="102">
        <v>0</v>
      </c>
      <c r="AE49" s="183">
        <v>0</v>
      </c>
      <c r="AF49" s="58">
        <v>0</v>
      </c>
      <c r="AG49" s="13">
        <v>0</v>
      </c>
      <c r="AH49" s="32">
        <v>0</v>
      </c>
      <c r="AI49" s="13">
        <v>0</v>
      </c>
      <c r="AJ49" s="197">
        <v>0</v>
      </c>
      <c r="AK49" s="213">
        <v>0</v>
      </c>
    </row>
    <row r="50" spans="1:37" ht="18.75">
      <c r="A50" s="20" t="s">
        <v>21</v>
      </c>
      <c r="B50" s="90">
        <f>SUM(B45:B49)</f>
        <v>41838</v>
      </c>
      <c r="C50" s="149"/>
      <c r="D50" s="108">
        <f>SUM(D45:D49)</f>
        <v>2770</v>
      </c>
      <c r="E50" s="27">
        <v>3045</v>
      </c>
      <c r="F50" s="27">
        <v>29</v>
      </c>
      <c r="G50" s="23">
        <f t="shared" si="0"/>
        <v>275</v>
      </c>
      <c r="H50" s="28">
        <v>414</v>
      </c>
      <c r="I50" s="23">
        <f t="shared" si="1"/>
        <v>-139</v>
      </c>
      <c r="J50" s="107">
        <f t="shared" si="2"/>
        <v>109.92779783393503</v>
      </c>
      <c r="K50" s="103">
        <f t="shared" si="3"/>
        <v>94.981949458483754</v>
      </c>
      <c r="L50" s="126">
        <f>SUM(L45:L49)</f>
        <v>24</v>
      </c>
      <c r="M50" s="55">
        <v>24</v>
      </c>
      <c r="N50" s="55">
        <f t="shared" si="4"/>
        <v>0</v>
      </c>
      <c r="O50" s="55">
        <v>4</v>
      </c>
      <c r="P50" s="55">
        <f t="shared" si="5"/>
        <v>-4</v>
      </c>
      <c r="Q50" s="127">
        <f t="shared" si="6"/>
        <v>100</v>
      </c>
      <c r="R50" s="186">
        <f>SUM(R45:R49)</f>
        <v>3</v>
      </c>
      <c r="S50" s="21">
        <v>1</v>
      </c>
      <c r="T50" s="23">
        <f t="shared" si="7"/>
        <v>-2</v>
      </c>
      <c r="U50" s="28">
        <v>0</v>
      </c>
      <c r="V50" s="23">
        <f t="shared" si="8"/>
        <v>-2</v>
      </c>
      <c r="W50" s="107">
        <f t="shared" si="9"/>
        <v>33.333333333333329</v>
      </c>
      <c r="X50" s="206">
        <f>SUM(X45:X49)</f>
        <v>1</v>
      </c>
      <c r="Y50" s="35">
        <v>0</v>
      </c>
      <c r="Z50" s="36">
        <f t="shared" si="10"/>
        <v>-1</v>
      </c>
      <c r="AA50" s="67">
        <v>0</v>
      </c>
      <c r="AB50" s="36">
        <f t="shared" si="11"/>
        <v>-1</v>
      </c>
      <c r="AC50" s="176">
        <f t="shared" si="12"/>
        <v>0</v>
      </c>
      <c r="AD50" s="155">
        <f t="shared" si="13"/>
        <v>0</v>
      </c>
      <c r="AE50" s="220">
        <f>SUM(AE45:AE49)</f>
        <v>0</v>
      </c>
      <c r="AF50" s="64">
        <v>0</v>
      </c>
      <c r="AG50" s="64">
        <f t="shared" si="14"/>
        <v>0</v>
      </c>
      <c r="AH50" s="64">
        <v>0</v>
      </c>
      <c r="AI50" s="64">
        <f t="shared" si="15"/>
        <v>0</v>
      </c>
      <c r="AJ50" s="222">
        <v>0</v>
      </c>
      <c r="AK50" s="216">
        <v>0</v>
      </c>
    </row>
    <row r="51" spans="1:37" ht="18.75">
      <c r="A51" s="6" t="s">
        <v>53</v>
      </c>
      <c r="B51" s="24"/>
      <c r="C51" s="144"/>
      <c r="D51" s="166"/>
      <c r="E51" s="42"/>
      <c r="F51" s="61"/>
      <c r="G51" s="42"/>
      <c r="H51" s="82"/>
      <c r="I51" s="42"/>
      <c r="J51" s="167"/>
      <c r="K51" s="42"/>
      <c r="L51" s="133"/>
      <c r="M51" s="50"/>
      <c r="N51" s="13"/>
      <c r="O51" s="19"/>
      <c r="P51" s="13"/>
      <c r="Q51" s="125"/>
      <c r="R51" s="183"/>
      <c r="S51" s="50"/>
      <c r="T51" s="13"/>
      <c r="U51" s="19"/>
      <c r="V51" s="13"/>
      <c r="W51" s="125"/>
      <c r="X51" s="188"/>
      <c r="Y51" s="50"/>
      <c r="Z51" s="13"/>
      <c r="AA51" s="19"/>
      <c r="AB51" s="13"/>
      <c r="AC51" s="125"/>
      <c r="AD51" s="102"/>
      <c r="AE51" s="183"/>
      <c r="AF51" s="50"/>
      <c r="AG51" s="13"/>
      <c r="AH51" s="19"/>
      <c r="AI51" s="13"/>
      <c r="AJ51" s="125"/>
      <c r="AK51" s="203"/>
    </row>
    <row r="52" spans="1:37" ht="18.75">
      <c r="A52" s="7" t="s">
        <v>54</v>
      </c>
      <c r="B52" s="92">
        <v>29705</v>
      </c>
      <c r="C52" s="144"/>
      <c r="D52" s="133">
        <v>1501</v>
      </c>
      <c r="E52" s="24">
        <v>530</v>
      </c>
      <c r="F52" s="61">
        <v>2</v>
      </c>
      <c r="G52" s="13">
        <f t="shared" si="0"/>
        <v>-971</v>
      </c>
      <c r="H52" s="32">
        <v>0</v>
      </c>
      <c r="I52" s="13">
        <f t="shared" si="1"/>
        <v>-971</v>
      </c>
      <c r="J52" s="125">
        <f t="shared" si="2"/>
        <v>35.309793471019319</v>
      </c>
      <c r="K52" s="102">
        <f t="shared" si="3"/>
        <v>35.309793471019319</v>
      </c>
      <c r="L52" s="124">
        <v>9</v>
      </c>
      <c r="M52" s="24">
        <v>3</v>
      </c>
      <c r="N52" s="13">
        <f t="shared" si="4"/>
        <v>-6</v>
      </c>
      <c r="O52" s="32">
        <v>0</v>
      </c>
      <c r="P52" s="13">
        <f t="shared" si="5"/>
        <v>-6</v>
      </c>
      <c r="Q52" s="125">
        <f t="shared" si="6"/>
        <v>33.333333333333329</v>
      </c>
      <c r="R52" s="188">
        <v>0</v>
      </c>
      <c r="S52" s="24">
        <v>0</v>
      </c>
      <c r="T52" s="13">
        <f t="shared" si="7"/>
        <v>0</v>
      </c>
      <c r="U52" s="32">
        <v>0</v>
      </c>
      <c r="V52" s="13">
        <f t="shared" si="8"/>
        <v>0</v>
      </c>
      <c r="W52" s="125">
        <v>0</v>
      </c>
      <c r="X52" s="188">
        <v>1</v>
      </c>
      <c r="Y52" s="24">
        <v>0</v>
      </c>
      <c r="Z52" s="13">
        <f t="shared" si="10"/>
        <v>-1</v>
      </c>
      <c r="AA52" s="32">
        <v>0</v>
      </c>
      <c r="AB52" s="13">
        <f t="shared" si="11"/>
        <v>-1</v>
      </c>
      <c r="AC52" s="125">
        <f t="shared" si="12"/>
        <v>0</v>
      </c>
      <c r="AD52" s="102">
        <f t="shared" si="13"/>
        <v>0</v>
      </c>
      <c r="AE52" s="183">
        <v>0</v>
      </c>
      <c r="AF52" s="58">
        <v>0</v>
      </c>
      <c r="AG52" s="13">
        <v>0</v>
      </c>
      <c r="AH52" s="32">
        <v>0</v>
      </c>
      <c r="AI52" s="13">
        <v>0</v>
      </c>
      <c r="AJ52" s="197">
        <v>0</v>
      </c>
      <c r="AK52" s="213">
        <v>0</v>
      </c>
    </row>
    <row r="53" spans="1:37" ht="18.75">
      <c r="A53" s="7" t="s">
        <v>55</v>
      </c>
      <c r="B53" s="92">
        <v>35693</v>
      </c>
      <c r="C53" s="144"/>
      <c r="D53" s="133">
        <v>1788</v>
      </c>
      <c r="E53" s="24">
        <v>842</v>
      </c>
      <c r="F53" s="61">
        <v>2</v>
      </c>
      <c r="G53" s="13">
        <f t="shared" si="0"/>
        <v>-946</v>
      </c>
      <c r="H53" s="32">
        <v>0</v>
      </c>
      <c r="I53" s="13">
        <f t="shared" si="1"/>
        <v>-946</v>
      </c>
      <c r="J53" s="125">
        <f t="shared" si="2"/>
        <v>47.091722595078302</v>
      </c>
      <c r="K53" s="102">
        <f t="shared" si="3"/>
        <v>47.091722595078302</v>
      </c>
      <c r="L53" s="124">
        <v>10</v>
      </c>
      <c r="M53" s="24">
        <v>3</v>
      </c>
      <c r="N53" s="13">
        <f t="shared" si="4"/>
        <v>-7</v>
      </c>
      <c r="O53" s="32">
        <v>0</v>
      </c>
      <c r="P53" s="13">
        <f t="shared" si="5"/>
        <v>-7</v>
      </c>
      <c r="Q53" s="125">
        <f t="shared" si="6"/>
        <v>30</v>
      </c>
      <c r="R53" s="188">
        <v>1</v>
      </c>
      <c r="S53" s="24">
        <v>1</v>
      </c>
      <c r="T53" s="13">
        <f t="shared" si="7"/>
        <v>0</v>
      </c>
      <c r="U53" s="32">
        <v>0</v>
      </c>
      <c r="V53" s="13">
        <f t="shared" si="8"/>
        <v>0</v>
      </c>
      <c r="W53" s="125">
        <v>0</v>
      </c>
      <c r="X53" s="188">
        <v>1</v>
      </c>
      <c r="Y53" s="24">
        <v>1</v>
      </c>
      <c r="Z53" s="13">
        <f t="shared" si="10"/>
        <v>0</v>
      </c>
      <c r="AA53" s="32">
        <v>0</v>
      </c>
      <c r="AB53" s="13">
        <f t="shared" si="11"/>
        <v>0</v>
      </c>
      <c r="AC53" s="125">
        <f t="shared" si="12"/>
        <v>100</v>
      </c>
      <c r="AD53" s="102">
        <f t="shared" si="13"/>
        <v>100</v>
      </c>
      <c r="AE53" s="183">
        <v>1</v>
      </c>
      <c r="AF53" s="24">
        <v>1</v>
      </c>
      <c r="AG53" s="13">
        <f t="shared" si="14"/>
        <v>0</v>
      </c>
      <c r="AH53" s="32">
        <v>0</v>
      </c>
      <c r="AI53" s="13">
        <f t="shared" si="15"/>
        <v>0</v>
      </c>
      <c r="AJ53" s="125">
        <f t="shared" si="16"/>
        <v>100</v>
      </c>
      <c r="AK53" s="203">
        <f t="shared" si="17"/>
        <v>100</v>
      </c>
    </row>
    <row r="54" spans="1:37" ht="18.75">
      <c r="A54" s="7" t="s">
        <v>56</v>
      </c>
      <c r="B54" s="92">
        <v>3703</v>
      </c>
      <c r="C54" s="144"/>
      <c r="D54" s="133">
        <v>270</v>
      </c>
      <c r="E54" s="24">
        <v>350</v>
      </c>
      <c r="F54" s="61">
        <v>1</v>
      </c>
      <c r="G54" s="13">
        <f t="shared" si="0"/>
        <v>80</v>
      </c>
      <c r="H54" s="32">
        <v>0</v>
      </c>
      <c r="I54" s="13">
        <f t="shared" si="1"/>
        <v>80</v>
      </c>
      <c r="J54" s="125">
        <f t="shared" si="2"/>
        <v>129.62962962962962</v>
      </c>
      <c r="K54" s="102">
        <f t="shared" si="3"/>
        <v>129.62962962962962</v>
      </c>
      <c r="L54" s="124">
        <v>1</v>
      </c>
      <c r="M54" s="24">
        <v>1</v>
      </c>
      <c r="N54" s="13">
        <f t="shared" si="4"/>
        <v>0</v>
      </c>
      <c r="O54" s="32">
        <v>0</v>
      </c>
      <c r="P54" s="13">
        <f t="shared" si="5"/>
        <v>0</v>
      </c>
      <c r="Q54" s="125">
        <f t="shared" si="6"/>
        <v>100</v>
      </c>
      <c r="R54" s="188">
        <v>1</v>
      </c>
      <c r="S54" s="24">
        <v>1</v>
      </c>
      <c r="T54" s="13">
        <f t="shared" si="7"/>
        <v>0</v>
      </c>
      <c r="U54" s="32">
        <v>0</v>
      </c>
      <c r="V54" s="13">
        <f t="shared" si="8"/>
        <v>0</v>
      </c>
      <c r="W54" s="125">
        <f t="shared" si="9"/>
        <v>100</v>
      </c>
      <c r="X54" s="188">
        <v>0</v>
      </c>
      <c r="Y54" s="24">
        <v>0</v>
      </c>
      <c r="Z54" s="13">
        <f t="shared" si="10"/>
        <v>0</v>
      </c>
      <c r="AA54" s="32">
        <v>0</v>
      </c>
      <c r="AB54" s="13">
        <f t="shared" si="11"/>
        <v>0</v>
      </c>
      <c r="AC54" s="125">
        <v>0</v>
      </c>
      <c r="AD54" s="102">
        <v>0</v>
      </c>
      <c r="AE54" s="183">
        <v>0</v>
      </c>
      <c r="AF54" s="58">
        <v>0</v>
      </c>
      <c r="AG54" s="13">
        <f t="shared" si="14"/>
        <v>0</v>
      </c>
      <c r="AH54" s="32">
        <v>0</v>
      </c>
      <c r="AI54" s="13">
        <v>0</v>
      </c>
      <c r="AJ54" s="197">
        <v>0</v>
      </c>
      <c r="AK54" s="213">
        <v>0</v>
      </c>
    </row>
    <row r="55" spans="1:37" ht="18.75">
      <c r="A55" s="7" t="s">
        <v>57</v>
      </c>
      <c r="B55" s="92">
        <v>2856</v>
      </c>
      <c r="C55" s="144"/>
      <c r="D55" s="133">
        <v>290</v>
      </c>
      <c r="E55" s="24">
        <v>600</v>
      </c>
      <c r="F55" s="61">
        <v>3</v>
      </c>
      <c r="G55" s="13">
        <f t="shared" si="0"/>
        <v>310</v>
      </c>
      <c r="H55" s="32">
        <v>0</v>
      </c>
      <c r="I55" s="13">
        <f t="shared" si="1"/>
        <v>310</v>
      </c>
      <c r="J55" s="125">
        <f t="shared" si="2"/>
        <v>206.89655172413794</v>
      </c>
      <c r="K55" s="102">
        <f t="shared" si="3"/>
        <v>206.89655172413794</v>
      </c>
      <c r="L55" s="124">
        <v>1</v>
      </c>
      <c r="M55" s="24">
        <v>2</v>
      </c>
      <c r="N55" s="13">
        <f t="shared" si="4"/>
        <v>1</v>
      </c>
      <c r="O55" s="32">
        <v>0</v>
      </c>
      <c r="P55" s="13">
        <f t="shared" si="5"/>
        <v>1</v>
      </c>
      <c r="Q55" s="125">
        <f t="shared" si="6"/>
        <v>200</v>
      </c>
      <c r="R55" s="188">
        <v>0</v>
      </c>
      <c r="S55" s="24">
        <v>0</v>
      </c>
      <c r="T55" s="13">
        <f t="shared" si="7"/>
        <v>0</v>
      </c>
      <c r="U55" s="32">
        <v>0</v>
      </c>
      <c r="V55" s="13">
        <f t="shared" si="8"/>
        <v>0</v>
      </c>
      <c r="W55" s="125">
        <v>0</v>
      </c>
      <c r="X55" s="188">
        <v>0</v>
      </c>
      <c r="Y55" s="24">
        <v>0</v>
      </c>
      <c r="Z55" s="13">
        <f t="shared" si="10"/>
        <v>0</v>
      </c>
      <c r="AA55" s="32">
        <v>0</v>
      </c>
      <c r="AB55" s="13">
        <f t="shared" si="11"/>
        <v>0</v>
      </c>
      <c r="AC55" s="125">
        <v>0</v>
      </c>
      <c r="AD55" s="102">
        <v>0</v>
      </c>
      <c r="AE55" s="183">
        <v>0</v>
      </c>
      <c r="AF55" s="58">
        <v>0</v>
      </c>
      <c r="AG55" s="13">
        <f t="shared" si="14"/>
        <v>0</v>
      </c>
      <c r="AH55" s="32">
        <v>0</v>
      </c>
      <c r="AI55" s="13">
        <v>0</v>
      </c>
      <c r="AJ55" s="197">
        <v>0</v>
      </c>
      <c r="AK55" s="213">
        <v>0</v>
      </c>
    </row>
    <row r="56" spans="1:37" ht="18.75">
      <c r="A56" s="7" t="s">
        <v>58</v>
      </c>
      <c r="B56" s="92">
        <v>10336</v>
      </c>
      <c r="C56" s="144"/>
      <c r="D56" s="133">
        <v>719</v>
      </c>
      <c r="E56" s="24">
        <v>400</v>
      </c>
      <c r="F56" s="61">
        <v>1</v>
      </c>
      <c r="G56" s="13">
        <f t="shared" si="0"/>
        <v>-319</v>
      </c>
      <c r="H56" s="32">
        <v>0</v>
      </c>
      <c r="I56" s="13">
        <f t="shared" si="1"/>
        <v>-319</v>
      </c>
      <c r="J56" s="125">
        <f t="shared" si="2"/>
        <v>55.632823365785811</v>
      </c>
      <c r="K56" s="102">
        <f t="shared" si="3"/>
        <v>55.632823365785811</v>
      </c>
      <c r="L56" s="124">
        <v>3</v>
      </c>
      <c r="M56" s="24">
        <v>1</v>
      </c>
      <c r="N56" s="13">
        <f t="shared" si="4"/>
        <v>-2</v>
      </c>
      <c r="O56" s="32">
        <v>0</v>
      </c>
      <c r="P56" s="13">
        <f t="shared" si="5"/>
        <v>-2</v>
      </c>
      <c r="Q56" s="125">
        <f t="shared" si="6"/>
        <v>33.333333333333329</v>
      </c>
      <c r="R56" s="188">
        <v>0</v>
      </c>
      <c r="S56" s="24">
        <v>0</v>
      </c>
      <c r="T56" s="13">
        <f t="shared" si="7"/>
        <v>0</v>
      </c>
      <c r="U56" s="32">
        <v>0</v>
      </c>
      <c r="V56" s="13">
        <f t="shared" si="8"/>
        <v>0</v>
      </c>
      <c r="W56" s="125">
        <v>0</v>
      </c>
      <c r="X56" s="188">
        <v>1</v>
      </c>
      <c r="Y56" s="24">
        <v>0</v>
      </c>
      <c r="Z56" s="13">
        <f t="shared" si="10"/>
        <v>-1</v>
      </c>
      <c r="AA56" s="32">
        <v>0</v>
      </c>
      <c r="AB56" s="13">
        <f t="shared" si="11"/>
        <v>-1</v>
      </c>
      <c r="AC56" s="125">
        <f t="shared" si="12"/>
        <v>0</v>
      </c>
      <c r="AD56" s="102">
        <f t="shared" si="13"/>
        <v>0</v>
      </c>
      <c r="AE56" s="183">
        <v>0</v>
      </c>
      <c r="AF56" s="58">
        <v>0</v>
      </c>
      <c r="AG56" s="13">
        <f t="shared" si="14"/>
        <v>0</v>
      </c>
      <c r="AH56" s="32">
        <v>0</v>
      </c>
      <c r="AI56" s="13">
        <v>0</v>
      </c>
      <c r="AJ56" s="197">
        <v>0</v>
      </c>
      <c r="AK56" s="213">
        <v>0</v>
      </c>
    </row>
    <row r="57" spans="1:37" ht="18.75">
      <c r="A57" s="7" t="s">
        <v>59</v>
      </c>
      <c r="B57" s="92">
        <v>3393</v>
      </c>
      <c r="C57" s="144"/>
      <c r="D57" s="133">
        <v>349</v>
      </c>
      <c r="E57" s="24">
        <v>500</v>
      </c>
      <c r="F57" s="61">
        <v>2</v>
      </c>
      <c r="G57" s="13">
        <f t="shared" si="0"/>
        <v>151</v>
      </c>
      <c r="H57" s="32">
        <v>0</v>
      </c>
      <c r="I57" s="13">
        <f t="shared" si="1"/>
        <v>151</v>
      </c>
      <c r="J57" s="125">
        <f t="shared" si="2"/>
        <v>143.26647564469914</v>
      </c>
      <c r="K57" s="102">
        <f t="shared" si="3"/>
        <v>143.26647564469914</v>
      </c>
      <c r="L57" s="124">
        <v>1</v>
      </c>
      <c r="M57" s="24">
        <v>2</v>
      </c>
      <c r="N57" s="13">
        <f t="shared" si="4"/>
        <v>1</v>
      </c>
      <c r="O57" s="32">
        <v>0</v>
      </c>
      <c r="P57" s="13">
        <f t="shared" si="5"/>
        <v>1</v>
      </c>
      <c r="Q57" s="125">
        <f t="shared" si="6"/>
        <v>200</v>
      </c>
      <c r="R57" s="188">
        <v>0</v>
      </c>
      <c r="S57" s="24">
        <v>0</v>
      </c>
      <c r="T57" s="13">
        <f t="shared" si="7"/>
        <v>0</v>
      </c>
      <c r="U57" s="32">
        <v>0</v>
      </c>
      <c r="V57" s="13">
        <f t="shared" si="8"/>
        <v>0</v>
      </c>
      <c r="W57" s="125">
        <v>0</v>
      </c>
      <c r="X57" s="188">
        <v>0</v>
      </c>
      <c r="Y57" s="24">
        <v>0</v>
      </c>
      <c r="Z57" s="13">
        <f t="shared" si="10"/>
        <v>0</v>
      </c>
      <c r="AA57" s="32">
        <v>0</v>
      </c>
      <c r="AB57" s="13">
        <f t="shared" si="11"/>
        <v>0</v>
      </c>
      <c r="AC57" s="125">
        <v>0</v>
      </c>
      <c r="AD57" s="102">
        <v>0</v>
      </c>
      <c r="AE57" s="183">
        <v>0</v>
      </c>
      <c r="AF57" s="58">
        <v>0</v>
      </c>
      <c r="AG57" s="13">
        <f t="shared" si="14"/>
        <v>0</v>
      </c>
      <c r="AH57" s="32">
        <v>0</v>
      </c>
      <c r="AI57" s="13">
        <v>0</v>
      </c>
      <c r="AJ57" s="197">
        <v>0</v>
      </c>
      <c r="AK57" s="213">
        <v>0</v>
      </c>
    </row>
    <row r="58" spans="1:37" ht="18.75">
      <c r="A58" s="7" t="s">
        <v>60</v>
      </c>
      <c r="B58" s="92">
        <v>3219</v>
      </c>
      <c r="C58" s="144"/>
      <c r="D58" s="133">
        <v>306</v>
      </c>
      <c r="E58" s="24">
        <v>150</v>
      </c>
      <c r="F58" s="61">
        <v>1</v>
      </c>
      <c r="G58" s="13">
        <f t="shared" si="0"/>
        <v>-156</v>
      </c>
      <c r="H58" s="32">
        <v>0</v>
      </c>
      <c r="I58" s="13">
        <f t="shared" si="1"/>
        <v>-156</v>
      </c>
      <c r="J58" s="125">
        <f t="shared" si="2"/>
        <v>49.019607843137251</v>
      </c>
      <c r="K58" s="102">
        <f t="shared" si="3"/>
        <v>49.019607843137251</v>
      </c>
      <c r="L58" s="124">
        <v>1</v>
      </c>
      <c r="M58" s="24">
        <v>3</v>
      </c>
      <c r="N58" s="13">
        <f t="shared" si="4"/>
        <v>2</v>
      </c>
      <c r="O58" s="32">
        <v>0</v>
      </c>
      <c r="P58" s="13">
        <f t="shared" si="5"/>
        <v>2</v>
      </c>
      <c r="Q58" s="125">
        <f t="shared" si="6"/>
        <v>300</v>
      </c>
      <c r="R58" s="188">
        <v>0</v>
      </c>
      <c r="S58" s="24">
        <v>0</v>
      </c>
      <c r="T58" s="13">
        <f t="shared" si="7"/>
        <v>0</v>
      </c>
      <c r="U58" s="32">
        <v>0</v>
      </c>
      <c r="V58" s="13">
        <f t="shared" si="8"/>
        <v>0</v>
      </c>
      <c r="W58" s="125">
        <v>0</v>
      </c>
      <c r="X58" s="188">
        <v>0</v>
      </c>
      <c r="Y58" s="24">
        <v>0</v>
      </c>
      <c r="Z58" s="13">
        <f t="shared" si="10"/>
        <v>0</v>
      </c>
      <c r="AA58" s="32">
        <v>0</v>
      </c>
      <c r="AB58" s="13">
        <f t="shared" si="11"/>
        <v>0</v>
      </c>
      <c r="AC58" s="125">
        <v>0</v>
      </c>
      <c r="AD58" s="102">
        <v>0</v>
      </c>
      <c r="AE58" s="183">
        <v>0</v>
      </c>
      <c r="AF58" s="58">
        <v>0</v>
      </c>
      <c r="AG58" s="13">
        <f t="shared" si="14"/>
        <v>0</v>
      </c>
      <c r="AH58" s="32">
        <v>0</v>
      </c>
      <c r="AI58" s="13">
        <v>0</v>
      </c>
      <c r="AJ58" s="197">
        <v>0</v>
      </c>
      <c r="AK58" s="213">
        <v>0</v>
      </c>
    </row>
    <row r="59" spans="1:37" ht="18.75">
      <c r="A59" s="7" t="s">
        <v>61</v>
      </c>
      <c r="B59" s="92">
        <v>2941</v>
      </c>
      <c r="C59" s="144"/>
      <c r="D59" s="133">
        <v>292</v>
      </c>
      <c r="E59" s="24">
        <v>380</v>
      </c>
      <c r="F59" s="61">
        <v>1</v>
      </c>
      <c r="G59" s="13">
        <f t="shared" si="0"/>
        <v>88</v>
      </c>
      <c r="H59" s="32">
        <v>0</v>
      </c>
      <c r="I59" s="13">
        <f t="shared" si="1"/>
        <v>88</v>
      </c>
      <c r="J59" s="125">
        <f t="shared" si="2"/>
        <v>130.13698630136986</v>
      </c>
      <c r="K59" s="102">
        <f t="shared" si="3"/>
        <v>130.13698630136986</v>
      </c>
      <c r="L59" s="124">
        <v>1</v>
      </c>
      <c r="M59" s="24">
        <v>1</v>
      </c>
      <c r="N59" s="13">
        <f t="shared" si="4"/>
        <v>0</v>
      </c>
      <c r="O59" s="32">
        <v>0</v>
      </c>
      <c r="P59" s="13">
        <f t="shared" si="5"/>
        <v>0</v>
      </c>
      <c r="Q59" s="125">
        <f t="shared" si="6"/>
        <v>100</v>
      </c>
      <c r="R59" s="188">
        <v>0</v>
      </c>
      <c r="S59" s="24">
        <v>0</v>
      </c>
      <c r="T59" s="13">
        <f t="shared" si="7"/>
        <v>0</v>
      </c>
      <c r="U59" s="32">
        <v>0</v>
      </c>
      <c r="V59" s="13">
        <f t="shared" si="8"/>
        <v>0</v>
      </c>
      <c r="W59" s="125">
        <v>0</v>
      </c>
      <c r="X59" s="188">
        <v>0</v>
      </c>
      <c r="Y59" s="24">
        <v>0</v>
      </c>
      <c r="Z59" s="13">
        <f t="shared" si="10"/>
        <v>0</v>
      </c>
      <c r="AA59" s="32">
        <v>0</v>
      </c>
      <c r="AB59" s="13">
        <f t="shared" si="11"/>
        <v>0</v>
      </c>
      <c r="AC59" s="125">
        <v>0</v>
      </c>
      <c r="AD59" s="102">
        <v>0</v>
      </c>
      <c r="AE59" s="183">
        <v>0</v>
      </c>
      <c r="AF59" s="58">
        <v>0</v>
      </c>
      <c r="AG59" s="13">
        <f t="shared" si="14"/>
        <v>0</v>
      </c>
      <c r="AH59" s="32">
        <v>0</v>
      </c>
      <c r="AI59" s="13">
        <v>0</v>
      </c>
      <c r="AJ59" s="197">
        <v>0</v>
      </c>
      <c r="AK59" s="213">
        <v>0</v>
      </c>
    </row>
    <row r="60" spans="1:37" ht="18.75">
      <c r="A60" s="7" t="s">
        <v>62</v>
      </c>
      <c r="B60" s="92">
        <v>4630</v>
      </c>
      <c r="C60" s="144"/>
      <c r="D60" s="133">
        <v>476</v>
      </c>
      <c r="E60" s="24">
        <v>370</v>
      </c>
      <c r="F60" s="61">
        <v>3</v>
      </c>
      <c r="G60" s="13">
        <f t="shared" si="0"/>
        <v>-106</v>
      </c>
      <c r="H60" s="32">
        <v>0</v>
      </c>
      <c r="I60" s="13">
        <f t="shared" si="1"/>
        <v>-106</v>
      </c>
      <c r="J60" s="125">
        <f t="shared" si="2"/>
        <v>77.731092436974791</v>
      </c>
      <c r="K60" s="102">
        <f t="shared" si="3"/>
        <v>77.731092436974791</v>
      </c>
      <c r="L60" s="124">
        <v>1</v>
      </c>
      <c r="M60" s="24">
        <v>3</v>
      </c>
      <c r="N60" s="13">
        <f t="shared" si="4"/>
        <v>2</v>
      </c>
      <c r="O60" s="32">
        <v>0</v>
      </c>
      <c r="P60" s="13">
        <f t="shared" si="5"/>
        <v>2</v>
      </c>
      <c r="Q60" s="125">
        <f t="shared" si="6"/>
        <v>300</v>
      </c>
      <c r="R60" s="188">
        <v>0</v>
      </c>
      <c r="S60" s="24">
        <v>0</v>
      </c>
      <c r="T60" s="13">
        <f t="shared" si="7"/>
        <v>0</v>
      </c>
      <c r="U60" s="32">
        <v>0</v>
      </c>
      <c r="V60" s="13">
        <f t="shared" si="8"/>
        <v>0</v>
      </c>
      <c r="W60" s="125">
        <v>0</v>
      </c>
      <c r="X60" s="188">
        <v>0</v>
      </c>
      <c r="Y60" s="24">
        <v>0</v>
      </c>
      <c r="Z60" s="13">
        <f t="shared" si="10"/>
        <v>0</v>
      </c>
      <c r="AA60" s="32">
        <v>0</v>
      </c>
      <c r="AB60" s="13">
        <f t="shared" si="11"/>
        <v>0</v>
      </c>
      <c r="AC60" s="125">
        <v>0</v>
      </c>
      <c r="AD60" s="102">
        <v>0</v>
      </c>
      <c r="AE60" s="183">
        <v>0</v>
      </c>
      <c r="AF60" s="58">
        <v>0</v>
      </c>
      <c r="AG60" s="13">
        <f t="shared" si="14"/>
        <v>0</v>
      </c>
      <c r="AH60" s="32">
        <v>0</v>
      </c>
      <c r="AI60" s="13">
        <v>0</v>
      </c>
      <c r="AJ60" s="197">
        <v>0</v>
      </c>
      <c r="AK60" s="213">
        <v>0</v>
      </c>
    </row>
    <row r="61" spans="1:37" ht="18.75">
      <c r="A61" s="7" t="s">
        <v>63</v>
      </c>
      <c r="B61" s="92">
        <v>7339</v>
      </c>
      <c r="C61" s="144"/>
      <c r="D61" s="133">
        <v>490</v>
      </c>
      <c r="E61" s="24">
        <v>900</v>
      </c>
      <c r="F61" s="61">
        <v>3</v>
      </c>
      <c r="G61" s="13">
        <f t="shared" si="0"/>
        <v>410</v>
      </c>
      <c r="H61" s="32">
        <v>0</v>
      </c>
      <c r="I61" s="13">
        <f t="shared" si="1"/>
        <v>410</v>
      </c>
      <c r="J61" s="125">
        <f t="shared" si="2"/>
        <v>183.67346938775512</v>
      </c>
      <c r="K61" s="102">
        <f t="shared" si="3"/>
        <v>183.67346938775512</v>
      </c>
      <c r="L61" s="124">
        <v>2</v>
      </c>
      <c r="M61" s="24">
        <v>5</v>
      </c>
      <c r="N61" s="13">
        <f t="shared" si="4"/>
        <v>3</v>
      </c>
      <c r="O61" s="32">
        <v>0</v>
      </c>
      <c r="P61" s="13">
        <f t="shared" si="5"/>
        <v>3</v>
      </c>
      <c r="Q61" s="125">
        <f t="shared" si="6"/>
        <v>250</v>
      </c>
      <c r="R61" s="188">
        <v>0</v>
      </c>
      <c r="S61" s="24">
        <v>0</v>
      </c>
      <c r="T61" s="13">
        <f t="shared" si="7"/>
        <v>0</v>
      </c>
      <c r="U61" s="32">
        <v>0</v>
      </c>
      <c r="V61" s="13">
        <f t="shared" si="8"/>
        <v>0</v>
      </c>
      <c r="W61" s="125">
        <v>0</v>
      </c>
      <c r="X61" s="188">
        <v>0</v>
      </c>
      <c r="Y61" s="24">
        <v>0</v>
      </c>
      <c r="Z61" s="13">
        <f t="shared" si="10"/>
        <v>0</v>
      </c>
      <c r="AA61" s="32">
        <v>0</v>
      </c>
      <c r="AB61" s="13">
        <f t="shared" si="11"/>
        <v>0</v>
      </c>
      <c r="AC61" s="125">
        <v>0</v>
      </c>
      <c r="AD61" s="102">
        <v>0</v>
      </c>
      <c r="AE61" s="183">
        <v>0</v>
      </c>
      <c r="AF61" s="58">
        <v>0</v>
      </c>
      <c r="AG61" s="13">
        <f t="shared" si="14"/>
        <v>0</v>
      </c>
      <c r="AH61" s="32">
        <v>0</v>
      </c>
      <c r="AI61" s="13">
        <v>0</v>
      </c>
      <c r="AJ61" s="197">
        <v>0</v>
      </c>
      <c r="AK61" s="213">
        <v>0</v>
      </c>
    </row>
    <row r="62" spans="1:37" ht="18.75">
      <c r="A62" s="7" t="s">
        <v>64</v>
      </c>
      <c r="B62" s="92">
        <v>1851</v>
      </c>
      <c r="C62" s="144"/>
      <c r="D62" s="133">
        <v>208</v>
      </c>
      <c r="E62" s="24">
        <v>170</v>
      </c>
      <c r="F62" s="61">
        <v>1</v>
      </c>
      <c r="G62" s="13">
        <f t="shared" si="0"/>
        <v>-38</v>
      </c>
      <c r="H62" s="32">
        <v>0</v>
      </c>
      <c r="I62" s="13">
        <f t="shared" si="1"/>
        <v>-38</v>
      </c>
      <c r="J62" s="125">
        <f t="shared" si="2"/>
        <v>81.730769230769226</v>
      </c>
      <c r="K62" s="102">
        <f t="shared" si="3"/>
        <v>81.730769230769226</v>
      </c>
      <c r="L62" s="124">
        <v>1</v>
      </c>
      <c r="M62" s="24">
        <v>2</v>
      </c>
      <c r="N62" s="13">
        <f t="shared" si="4"/>
        <v>1</v>
      </c>
      <c r="O62" s="32">
        <v>0</v>
      </c>
      <c r="P62" s="13">
        <f t="shared" si="5"/>
        <v>1</v>
      </c>
      <c r="Q62" s="125">
        <f t="shared" si="6"/>
        <v>200</v>
      </c>
      <c r="R62" s="188">
        <v>0</v>
      </c>
      <c r="S62" s="24">
        <v>0</v>
      </c>
      <c r="T62" s="13">
        <f t="shared" si="7"/>
        <v>0</v>
      </c>
      <c r="U62" s="32">
        <v>0</v>
      </c>
      <c r="V62" s="13">
        <f t="shared" si="8"/>
        <v>0</v>
      </c>
      <c r="W62" s="125">
        <v>0</v>
      </c>
      <c r="X62" s="188">
        <v>0</v>
      </c>
      <c r="Y62" s="24">
        <v>0</v>
      </c>
      <c r="Z62" s="13">
        <f t="shared" si="10"/>
        <v>0</v>
      </c>
      <c r="AA62" s="32">
        <v>0</v>
      </c>
      <c r="AB62" s="13">
        <f t="shared" si="11"/>
        <v>0</v>
      </c>
      <c r="AC62" s="125">
        <v>0</v>
      </c>
      <c r="AD62" s="102">
        <v>0</v>
      </c>
      <c r="AE62" s="183">
        <v>0</v>
      </c>
      <c r="AF62" s="58">
        <v>0</v>
      </c>
      <c r="AG62" s="13">
        <f t="shared" si="14"/>
        <v>0</v>
      </c>
      <c r="AH62" s="32">
        <v>0</v>
      </c>
      <c r="AI62" s="13">
        <v>0</v>
      </c>
      <c r="AJ62" s="197">
        <v>0</v>
      </c>
      <c r="AK62" s="213">
        <v>0</v>
      </c>
    </row>
    <row r="63" spans="1:37" ht="18.75">
      <c r="A63" s="7" t="s">
        <v>65</v>
      </c>
      <c r="B63" s="92">
        <v>1133</v>
      </c>
      <c r="C63" s="144"/>
      <c r="D63" s="133">
        <v>171</v>
      </c>
      <c r="E63" s="24">
        <v>340</v>
      </c>
      <c r="F63" s="61">
        <v>1</v>
      </c>
      <c r="G63" s="13">
        <f t="shared" si="0"/>
        <v>169</v>
      </c>
      <c r="H63" s="32">
        <v>0</v>
      </c>
      <c r="I63" s="13">
        <f t="shared" si="1"/>
        <v>169</v>
      </c>
      <c r="J63" s="125">
        <f t="shared" si="2"/>
        <v>198.83040935672514</v>
      </c>
      <c r="K63" s="102">
        <f t="shared" si="3"/>
        <v>198.83040935672514</v>
      </c>
      <c r="L63" s="124">
        <v>1</v>
      </c>
      <c r="M63" s="24">
        <v>1</v>
      </c>
      <c r="N63" s="13">
        <f t="shared" si="4"/>
        <v>0</v>
      </c>
      <c r="O63" s="32">
        <v>0</v>
      </c>
      <c r="P63" s="13">
        <f t="shared" si="5"/>
        <v>0</v>
      </c>
      <c r="Q63" s="125">
        <f t="shared" si="6"/>
        <v>100</v>
      </c>
      <c r="R63" s="188">
        <v>0</v>
      </c>
      <c r="S63" s="24">
        <v>0</v>
      </c>
      <c r="T63" s="13">
        <f t="shared" si="7"/>
        <v>0</v>
      </c>
      <c r="U63" s="32">
        <v>0</v>
      </c>
      <c r="V63" s="13">
        <f t="shared" si="8"/>
        <v>0</v>
      </c>
      <c r="W63" s="125">
        <v>0</v>
      </c>
      <c r="X63" s="188">
        <v>0</v>
      </c>
      <c r="Y63" s="24">
        <v>0</v>
      </c>
      <c r="Z63" s="13">
        <f t="shared" si="10"/>
        <v>0</v>
      </c>
      <c r="AA63" s="32">
        <v>0</v>
      </c>
      <c r="AB63" s="13">
        <f t="shared" si="11"/>
        <v>0</v>
      </c>
      <c r="AC63" s="125">
        <v>0</v>
      </c>
      <c r="AD63" s="102">
        <v>0</v>
      </c>
      <c r="AE63" s="183">
        <v>0</v>
      </c>
      <c r="AF63" s="58">
        <v>0</v>
      </c>
      <c r="AG63" s="13">
        <f t="shared" si="14"/>
        <v>0</v>
      </c>
      <c r="AH63" s="32">
        <v>0</v>
      </c>
      <c r="AI63" s="13">
        <v>0</v>
      </c>
      <c r="AJ63" s="197">
        <v>0</v>
      </c>
      <c r="AK63" s="213">
        <v>0</v>
      </c>
    </row>
    <row r="64" spans="1:37" ht="18.75">
      <c r="A64" s="7" t="s">
        <v>66</v>
      </c>
      <c r="B64" s="92">
        <v>10442</v>
      </c>
      <c r="C64" s="144"/>
      <c r="D64" s="133">
        <v>800</v>
      </c>
      <c r="E64" s="24">
        <v>400</v>
      </c>
      <c r="F64" s="61">
        <v>2</v>
      </c>
      <c r="G64" s="13">
        <f t="shared" si="0"/>
        <v>-400</v>
      </c>
      <c r="H64" s="32">
        <v>0</v>
      </c>
      <c r="I64" s="13">
        <f t="shared" si="1"/>
        <v>-400</v>
      </c>
      <c r="J64" s="125">
        <f t="shared" si="2"/>
        <v>50</v>
      </c>
      <c r="K64" s="102">
        <f t="shared" si="3"/>
        <v>50</v>
      </c>
      <c r="L64" s="124">
        <v>3</v>
      </c>
      <c r="M64" s="24">
        <v>3</v>
      </c>
      <c r="N64" s="13">
        <f t="shared" si="4"/>
        <v>0</v>
      </c>
      <c r="O64" s="32">
        <v>0</v>
      </c>
      <c r="P64" s="13">
        <f t="shared" si="5"/>
        <v>0</v>
      </c>
      <c r="Q64" s="125">
        <f t="shared" si="6"/>
        <v>100</v>
      </c>
      <c r="R64" s="188">
        <v>0</v>
      </c>
      <c r="S64" s="24">
        <v>0</v>
      </c>
      <c r="T64" s="13">
        <f t="shared" si="7"/>
        <v>0</v>
      </c>
      <c r="U64" s="32">
        <v>0</v>
      </c>
      <c r="V64" s="13">
        <f t="shared" si="8"/>
        <v>0</v>
      </c>
      <c r="W64" s="125">
        <v>0</v>
      </c>
      <c r="X64" s="188">
        <v>1</v>
      </c>
      <c r="Y64" s="24">
        <v>0</v>
      </c>
      <c r="Z64" s="13">
        <f t="shared" si="10"/>
        <v>-1</v>
      </c>
      <c r="AA64" s="32">
        <v>0</v>
      </c>
      <c r="AB64" s="13">
        <f t="shared" si="11"/>
        <v>-1</v>
      </c>
      <c r="AC64" s="125">
        <v>0</v>
      </c>
      <c r="AD64" s="102">
        <v>0</v>
      </c>
      <c r="AE64" s="183">
        <v>0</v>
      </c>
      <c r="AF64" s="58">
        <v>0</v>
      </c>
      <c r="AG64" s="13">
        <f t="shared" si="14"/>
        <v>0</v>
      </c>
      <c r="AH64" s="32">
        <v>0</v>
      </c>
      <c r="AI64" s="13">
        <v>0</v>
      </c>
      <c r="AJ64" s="197">
        <v>0</v>
      </c>
      <c r="AK64" s="213">
        <v>0</v>
      </c>
    </row>
    <row r="65" spans="1:37" ht="18.75">
      <c r="A65" s="7" t="s">
        <v>67</v>
      </c>
      <c r="B65" s="92">
        <v>2525</v>
      </c>
      <c r="C65" s="144"/>
      <c r="D65" s="133">
        <v>218</v>
      </c>
      <c r="E65" s="24">
        <v>0</v>
      </c>
      <c r="F65" s="61">
        <v>0</v>
      </c>
      <c r="G65" s="13">
        <f t="shared" si="0"/>
        <v>-218</v>
      </c>
      <c r="H65" s="32">
        <v>0</v>
      </c>
      <c r="I65" s="13">
        <f t="shared" si="1"/>
        <v>-218</v>
      </c>
      <c r="J65" s="125">
        <f t="shared" si="2"/>
        <v>0</v>
      </c>
      <c r="K65" s="102">
        <f t="shared" si="3"/>
        <v>0</v>
      </c>
      <c r="L65" s="124">
        <v>1</v>
      </c>
      <c r="M65" s="24">
        <v>2</v>
      </c>
      <c r="N65" s="13">
        <f t="shared" si="4"/>
        <v>1</v>
      </c>
      <c r="O65" s="32">
        <v>0</v>
      </c>
      <c r="P65" s="13">
        <f t="shared" si="5"/>
        <v>1</v>
      </c>
      <c r="Q65" s="125">
        <f t="shared" si="6"/>
        <v>200</v>
      </c>
      <c r="R65" s="188">
        <v>0</v>
      </c>
      <c r="S65" s="24">
        <v>0</v>
      </c>
      <c r="T65" s="13">
        <f t="shared" si="7"/>
        <v>0</v>
      </c>
      <c r="U65" s="32">
        <v>0</v>
      </c>
      <c r="V65" s="13">
        <f t="shared" si="8"/>
        <v>0</v>
      </c>
      <c r="W65" s="125">
        <v>0</v>
      </c>
      <c r="X65" s="188">
        <v>0</v>
      </c>
      <c r="Y65" s="24">
        <v>0</v>
      </c>
      <c r="Z65" s="13">
        <f t="shared" si="10"/>
        <v>0</v>
      </c>
      <c r="AA65" s="32">
        <v>0</v>
      </c>
      <c r="AB65" s="13">
        <f t="shared" si="11"/>
        <v>0</v>
      </c>
      <c r="AC65" s="125">
        <v>0</v>
      </c>
      <c r="AD65" s="102">
        <v>0</v>
      </c>
      <c r="AE65" s="183">
        <v>0</v>
      </c>
      <c r="AF65" s="58">
        <v>0</v>
      </c>
      <c r="AG65" s="13">
        <f t="shared" si="14"/>
        <v>0</v>
      </c>
      <c r="AH65" s="32">
        <v>0</v>
      </c>
      <c r="AI65" s="13">
        <v>0</v>
      </c>
      <c r="AJ65" s="197">
        <v>0</v>
      </c>
      <c r="AK65" s="213">
        <v>0</v>
      </c>
    </row>
    <row r="66" spans="1:37" ht="18.75">
      <c r="A66" s="20" t="s">
        <v>21</v>
      </c>
      <c r="B66" s="93">
        <f>SUM(B52:B65)</f>
        <v>119766</v>
      </c>
      <c r="C66" s="150"/>
      <c r="D66" s="108">
        <v>7930</v>
      </c>
      <c r="E66" s="21">
        <v>5932</v>
      </c>
      <c r="F66" s="21">
        <f>F52+F53+F54+F55+F56+F57+F58+F59+F60+F61+F62+F63+F64+F65</f>
        <v>23</v>
      </c>
      <c r="G66" s="21">
        <f t="shared" si="0"/>
        <v>-1998</v>
      </c>
      <c r="H66" s="21">
        <v>0</v>
      </c>
      <c r="I66" s="21">
        <f t="shared" si="1"/>
        <v>-1998</v>
      </c>
      <c r="J66" s="107">
        <f t="shared" si="2"/>
        <v>74.8045397225725</v>
      </c>
      <c r="K66" s="103">
        <f t="shared" si="3"/>
        <v>74.8045397225725</v>
      </c>
      <c r="L66" s="126">
        <f>SUM(L52:L65)</f>
        <v>36</v>
      </c>
      <c r="M66" s="55">
        <v>32</v>
      </c>
      <c r="N66" s="55">
        <f t="shared" si="4"/>
        <v>-4</v>
      </c>
      <c r="O66" s="55">
        <v>0</v>
      </c>
      <c r="P66" s="55">
        <f t="shared" si="5"/>
        <v>-4</v>
      </c>
      <c r="Q66" s="127">
        <f t="shared" si="6"/>
        <v>88.888888888888886</v>
      </c>
      <c r="R66" s="186">
        <f>SUM(R52:R65)</f>
        <v>2</v>
      </c>
      <c r="S66" s="21">
        <v>3</v>
      </c>
      <c r="T66" s="23">
        <f t="shared" si="7"/>
        <v>1</v>
      </c>
      <c r="U66" s="28">
        <v>0</v>
      </c>
      <c r="V66" s="23">
        <f t="shared" si="8"/>
        <v>1</v>
      </c>
      <c r="W66" s="107">
        <f t="shared" si="9"/>
        <v>150</v>
      </c>
      <c r="X66" s="206">
        <f>SUM(X52:X65)</f>
        <v>4</v>
      </c>
      <c r="Y66" s="34">
        <v>1</v>
      </c>
      <c r="Z66" s="36">
        <f t="shared" si="10"/>
        <v>-3</v>
      </c>
      <c r="AA66" s="34"/>
      <c r="AB66" s="36">
        <f t="shared" si="11"/>
        <v>-3</v>
      </c>
      <c r="AC66" s="176">
        <f t="shared" si="12"/>
        <v>25</v>
      </c>
      <c r="AD66" s="155">
        <f t="shared" si="13"/>
        <v>25</v>
      </c>
      <c r="AE66" s="220">
        <f>SUM(AE52:AE65)</f>
        <v>1</v>
      </c>
      <c r="AF66" s="64">
        <v>1</v>
      </c>
      <c r="AG66" s="64">
        <f t="shared" si="14"/>
        <v>0</v>
      </c>
      <c r="AH66" s="64">
        <v>0</v>
      </c>
      <c r="AI66" s="64">
        <f t="shared" si="15"/>
        <v>0</v>
      </c>
      <c r="AJ66" s="222">
        <f t="shared" si="16"/>
        <v>100</v>
      </c>
      <c r="AK66" s="216">
        <f t="shared" si="17"/>
        <v>100</v>
      </c>
    </row>
    <row r="67" spans="1:37" ht="18.75">
      <c r="A67" s="6" t="s">
        <v>68</v>
      </c>
      <c r="B67" s="24"/>
      <c r="C67" s="144"/>
      <c r="D67" s="169"/>
      <c r="E67" s="43"/>
      <c r="F67" s="87"/>
      <c r="G67" s="43"/>
      <c r="H67" s="83"/>
      <c r="I67" s="43"/>
      <c r="J67" s="170"/>
      <c r="K67" s="43"/>
      <c r="L67" s="122"/>
      <c r="M67" s="51"/>
      <c r="N67" s="13"/>
      <c r="O67" s="77"/>
      <c r="P67" s="13"/>
      <c r="Q67" s="125"/>
      <c r="R67" s="183"/>
      <c r="S67" s="51"/>
      <c r="T67" s="13"/>
      <c r="U67" s="77"/>
      <c r="V67" s="13"/>
      <c r="W67" s="125"/>
      <c r="X67" s="188"/>
      <c r="Y67" s="51"/>
      <c r="Z67" s="13"/>
      <c r="AA67" s="77"/>
      <c r="AB67" s="13"/>
      <c r="AC67" s="125"/>
      <c r="AD67" s="102"/>
      <c r="AE67" s="183"/>
      <c r="AF67" s="51"/>
      <c r="AG67" s="13"/>
      <c r="AH67" s="77"/>
      <c r="AI67" s="13"/>
      <c r="AJ67" s="125"/>
      <c r="AK67" s="203"/>
    </row>
    <row r="68" spans="1:37" ht="18.75">
      <c r="A68" s="7" t="s">
        <v>69</v>
      </c>
      <c r="B68" s="92">
        <v>42214</v>
      </c>
      <c r="C68" s="144"/>
      <c r="D68" s="133">
        <v>2059</v>
      </c>
      <c r="E68" s="17">
        <v>1083</v>
      </c>
      <c r="F68" s="87">
        <v>2</v>
      </c>
      <c r="G68" s="13">
        <f t="shared" si="0"/>
        <v>-976</v>
      </c>
      <c r="H68" s="17">
        <v>743</v>
      </c>
      <c r="I68" s="13">
        <f t="shared" si="1"/>
        <v>-1719</v>
      </c>
      <c r="J68" s="125">
        <f t="shared" si="2"/>
        <v>52.598348712967457</v>
      </c>
      <c r="K68" s="102">
        <f t="shared" si="3"/>
        <v>16.51287032540068</v>
      </c>
      <c r="L68" s="124">
        <v>3</v>
      </c>
      <c r="M68" s="18">
        <v>5</v>
      </c>
      <c r="N68" s="13">
        <f t="shared" si="4"/>
        <v>2</v>
      </c>
      <c r="O68" s="18">
        <v>4</v>
      </c>
      <c r="P68" s="13">
        <f t="shared" si="5"/>
        <v>-2</v>
      </c>
      <c r="Q68" s="125">
        <f t="shared" si="6"/>
        <v>166.66666666666669</v>
      </c>
      <c r="R68" s="188">
        <v>1</v>
      </c>
      <c r="S68" s="17">
        <v>1</v>
      </c>
      <c r="T68" s="13">
        <f t="shared" si="7"/>
        <v>0</v>
      </c>
      <c r="U68" s="17">
        <v>0</v>
      </c>
      <c r="V68" s="13">
        <f t="shared" si="8"/>
        <v>0</v>
      </c>
      <c r="W68" s="125">
        <f t="shared" si="9"/>
        <v>100</v>
      </c>
      <c r="X68" s="188">
        <v>1</v>
      </c>
      <c r="Y68" s="17">
        <v>1</v>
      </c>
      <c r="Z68" s="13">
        <f t="shared" si="10"/>
        <v>0</v>
      </c>
      <c r="AA68" s="17">
        <v>0</v>
      </c>
      <c r="AB68" s="13">
        <f t="shared" si="11"/>
        <v>0</v>
      </c>
      <c r="AC68" s="125">
        <f t="shared" si="12"/>
        <v>100</v>
      </c>
      <c r="AD68" s="102">
        <f t="shared" si="13"/>
        <v>100</v>
      </c>
      <c r="AE68" s="183">
        <v>0</v>
      </c>
      <c r="AF68" s="58">
        <v>0</v>
      </c>
      <c r="AG68" s="13">
        <v>0</v>
      </c>
      <c r="AH68" s="17">
        <v>0</v>
      </c>
      <c r="AI68" s="13">
        <v>0</v>
      </c>
      <c r="AJ68" s="197">
        <v>0</v>
      </c>
      <c r="AK68" s="213">
        <v>0</v>
      </c>
    </row>
    <row r="69" spans="1:37" ht="18.75">
      <c r="A69" s="7" t="s">
        <v>70</v>
      </c>
      <c r="B69" s="92">
        <v>10763</v>
      </c>
      <c r="C69" s="144"/>
      <c r="D69" s="133">
        <v>533</v>
      </c>
      <c r="E69" s="17">
        <v>550</v>
      </c>
      <c r="F69" s="87">
        <v>1</v>
      </c>
      <c r="G69" s="13">
        <f t="shared" si="0"/>
        <v>17</v>
      </c>
      <c r="H69" s="17">
        <v>550</v>
      </c>
      <c r="I69" s="13">
        <f t="shared" si="1"/>
        <v>-533</v>
      </c>
      <c r="J69" s="125">
        <f t="shared" si="2"/>
        <v>103.18949343339587</v>
      </c>
      <c r="K69" s="102">
        <f t="shared" si="3"/>
        <v>0</v>
      </c>
      <c r="L69" s="124">
        <v>2</v>
      </c>
      <c r="M69" s="18">
        <v>1</v>
      </c>
      <c r="N69" s="13">
        <f t="shared" si="4"/>
        <v>-1</v>
      </c>
      <c r="O69" s="18">
        <v>0</v>
      </c>
      <c r="P69" s="13">
        <f t="shared" si="5"/>
        <v>-1</v>
      </c>
      <c r="Q69" s="125">
        <f t="shared" si="6"/>
        <v>50</v>
      </c>
      <c r="R69" s="188">
        <v>0</v>
      </c>
      <c r="S69" s="17">
        <v>0</v>
      </c>
      <c r="T69" s="13">
        <f t="shared" si="7"/>
        <v>0</v>
      </c>
      <c r="U69" s="17">
        <v>0</v>
      </c>
      <c r="V69" s="13">
        <f t="shared" si="8"/>
        <v>0</v>
      </c>
      <c r="W69" s="125">
        <v>0</v>
      </c>
      <c r="X69" s="188">
        <v>1</v>
      </c>
      <c r="Y69" s="17">
        <v>0</v>
      </c>
      <c r="Z69" s="13">
        <f t="shared" si="10"/>
        <v>-1</v>
      </c>
      <c r="AA69" s="17">
        <v>0</v>
      </c>
      <c r="AB69" s="13">
        <f t="shared" si="11"/>
        <v>-1</v>
      </c>
      <c r="AC69" s="125">
        <f t="shared" si="12"/>
        <v>0</v>
      </c>
      <c r="AD69" s="102">
        <f t="shared" si="13"/>
        <v>0</v>
      </c>
      <c r="AE69" s="183">
        <v>0</v>
      </c>
      <c r="AF69" s="58">
        <v>0</v>
      </c>
      <c r="AG69" s="13">
        <v>0</v>
      </c>
      <c r="AH69" s="17">
        <v>0</v>
      </c>
      <c r="AI69" s="13">
        <v>0</v>
      </c>
      <c r="AJ69" s="197">
        <v>0</v>
      </c>
      <c r="AK69" s="213">
        <v>0</v>
      </c>
    </row>
    <row r="70" spans="1:37" ht="18.75">
      <c r="A70" s="7" t="s">
        <v>71</v>
      </c>
      <c r="B70" s="92">
        <v>4918</v>
      </c>
      <c r="C70" s="144"/>
      <c r="D70" s="133">
        <v>492</v>
      </c>
      <c r="E70" s="17">
        <v>500</v>
      </c>
      <c r="F70" s="87">
        <v>3</v>
      </c>
      <c r="G70" s="13">
        <f t="shared" si="0"/>
        <v>8</v>
      </c>
      <c r="H70" s="17">
        <v>500</v>
      </c>
      <c r="I70" s="13">
        <f t="shared" si="1"/>
        <v>-492</v>
      </c>
      <c r="J70" s="125">
        <f t="shared" si="2"/>
        <v>101.62601626016261</v>
      </c>
      <c r="K70" s="102">
        <f t="shared" si="3"/>
        <v>0</v>
      </c>
      <c r="L70" s="124">
        <v>3</v>
      </c>
      <c r="M70" s="18">
        <v>3</v>
      </c>
      <c r="N70" s="13">
        <f t="shared" si="4"/>
        <v>0</v>
      </c>
      <c r="O70" s="18">
        <v>3</v>
      </c>
      <c r="P70" s="13">
        <f t="shared" si="5"/>
        <v>-3</v>
      </c>
      <c r="Q70" s="125">
        <f t="shared" si="6"/>
        <v>100</v>
      </c>
      <c r="R70" s="188">
        <v>0</v>
      </c>
      <c r="S70" s="17">
        <v>0</v>
      </c>
      <c r="T70" s="13">
        <f t="shared" si="7"/>
        <v>0</v>
      </c>
      <c r="U70" s="17">
        <v>0</v>
      </c>
      <c r="V70" s="13">
        <f t="shared" si="8"/>
        <v>0</v>
      </c>
      <c r="W70" s="125">
        <v>0</v>
      </c>
      <c r="X70" s="188">
        <v>0</v>
      </c>
      <c r="Y70" s="17">
        <v>0</v>
      </c>
      <c r="Z70" s="13">
        <f t="shared" si="10"/>
        <v>0</v>
      </c>
      <c r="AA70" s="17">
        <v>0</v>
      </c>
      <c r="AB70" s="13">
        <f t="shared" si="11"/>
        <v>0</v>
      </c>
      <c r="AC70" s="125">
        <v>0</v>
      </c>
      <c r="AD70" s="102">
        <v>0</v>
      </c>
      <c r="AE70" s="183">
        <v>0</v>
      </c>
      <c r="AF70" s="58">
        <v>0</v>
      </c>
      <c r="AG70" s="13">
        <v>0</v>
      </c>
      <c r="AH70" s="17">
        <v>0</v>
      </c>
      <c r="AI70" s="13">
        <v>0</v>
      </c>
      <c r="AJ70" s="197">
        <v>0</v>
      </c>
      <c r="AK70" s="213">
        <v>0</v>
      </c>
    </row>
    <row r="71" spans="1:37" ht="18.75">
      <c r="A71" s="7" t="s">
        <v>72</v>
      </c>
      <c r="B71" s="92">
        <v>3532</v>
      </c>
      <c r="C71" s="144"/>
      <c r="D71" s="133">
        <v>345</v>
      </c>
      <c r="E71" s="17">
        <v>571</v>
      </c>
      <c r="F71" s="87">
        <v>5</v>
      </c>
      <c r="G71" s="13">
        <f t="shared" ref="G71:G133" si="18">E71-D71</f>
        <v>226</v>
      </c>
      <c r="H71" s="17">
        <v>320</v>
      </c>
      <c r="I71" s="13">
        <f t="shared" ref="I71:I133" si="19">E71-H71-D71</f>
        <v>-94</v>
      </c>
      <c r="J71" s="125">
        <f t="shared" ref="J71:J133" si="20">E71/D71*100</f>
        <v>165.50724637681159</v>
      </c>
      <c r="K71" s="102">
        <f t="shared" ref="K71:K133" si="21">(E71-H71)/D71*100</f>
        <v>72.753623188405797</v>
      </c>
      <c r="L71" s="124">
        <v>4</v>
      </c>
      <c r="M71" s="18">
        <v>4</v>
      </c>
      <c r="N71" s="13">
        <f t="shared" ref="N71:N133" si="22">M71-L71</f>
        <v>0</v>
      </c>
      <c r="O71" s="18">
        <v>4</v>
      </c>
      <c r="P71" s="13">
        <f t="shared" ref="P71:P133" si="23">M71-O71-L71</f>
        <v>-4</v>
      </c>
      <c r="Q71" s="125">
        <f t="shared" ref="Q71:Q133" si="24">M71/L71*100</f>
        <v>100</v>
      </c>
      <c r="R71" s="188">
        <v>0</v>
      </c>
      <c r="S71" s="17">
        <v>0</v>
      </c>
      <c r="T71" s="13">
        <f t="shared" ref="T71:T133" si="25">S71-R71</f>
        <v>0</v>
      </c>
      <c r="U71" s="17">
        <v>0</v>
      </c>
      <c r="V71" s="13">
        <f t="shared" ref="V71:V133" si="26">S71-U71-R71</f>
        <v>0</v>
      </c>
      <c r="W71" s="125">
        <v>0</v>
      </c>
      <c r="X71" s="188">
        <v>0</v>
      </c>
      <c r="Y71" s="17">
        <v>0</v>
      </c>
      <c r="Z71" s="13">
        <f t="shared" ref="Z71:Z133" si="27">Y71-X71</f>
        <v>0</v>
      </c>
      <c r="AA71" s="17">
        <v>0</v>
      </c>
      <c r="AB71" s="13">
        <f t="shared" ref="AB71:AB133" si="28">Y71-AA71-X71</f>
        <v>0</v>
      </c>
      <c r="AC71" s="125">
        <v>0</v>
      </c>
      <c r="AD71" s="102">
        <v>0</v>
      </c>
      <c r="AE71" s="183">
        <v>0</v>
      </c>
      <c r="AF71" s="58">
        <v>0</v>
      </c>
      <c r="AG71" s="13">
        <v>0</v>
      </c>
      <c r="AH71" s="17">
        <v>0</v>
      </c>
      <c r="AI71" s="13">
        <v>0</v>
      </c>
      <c r="AJ71" s="197">
        <v>0</v>
      </c>
      <c r="AK71" s="213">
        <v>0</v>
      </c>
    </row>
    <row r="72" spans="1:37" ht="18.75">
      <c r="A72" s="7" t="s">
        <v>73</v>
      </c>
      <c r="B72" s="92">
        <v>2950</v>
      </c>
      <c r="C72" s="144"/>
      <c r="D72" s="133">
        <v>290</v>
      </c>
      <c r="E72" s="17">
        <v>150</v>
      </c>
      <c r="F72" s="87">
        <v>2</v>
      </c>
      <c r="G72" s="13">
        <f t="shared" si="18"/>
        <v>-140</v>
      </c>
      <c r="H72" s="17">
        <v>399</v>
      </c>
      <c r="I72" s="13">
        <f t="shared" si="19"/>
        <v>-539</v>
      </c>
      <c r="J72" s="125">
        <f t="shared" si="20"/>
        <v>51.724137931034484</v>
      </c>
      <c r="K72" s="102">
        <f t="shared" si="21"/>
        <v>-85.862068965517253</v>
      </c>
      <c r="L72" s="124">
        <v>2</v>
      </c>
      <c r="M72" s="18">
        <v>2</v>
      </c>
      <c r="N72" s="13">
        <f t="shared" si="22"/>
        <v>0</v>
      </c>
      <c r="O72" s="18">
        <v>2</v>
      </c>
      <c r="P72" s="13">
        <f t="shared" si="23"/>
        <v>-2</v>
      </c>
      <c r="Q72" s="125">
        <f t="shared" si="24"/>
        <v>100</v>
      </c>
      <c r="R72" s="188">
        <v>0</v>
      </c>
      <c r="S72" s="17">
        <v>0</v>
      </c>
      <c r="T72" s="13">
        <f t="shared" si="25"/>
        <v>0</v>
      </c>
      <c r="U72" s="17">
        <v>0</v>
      </c>
      <c r="V72" s="13">
        <f t="shared" si="26"/>
        <v>0</v>
      </c>
      <c r="W72" s="125">
        <v>0</v>
      </c>
      <c r="X72" s="188">
        <v>0</v>
      </c>
      <c r="Y72" s="17">
        <v>0</v>
      </c>
      <c r="Z72" s="13">
        <f t="shared" si="27"/>
        <v>0</v>
      </c>
      <c r="AA72" s="17">
        <v>0</v>
      </c>
      <c r="AB72" s="13">
        <f t="shared" si="28"/>
        <v>0</v>
      </c>
      <c r="AC72" s="125">
        <v>0</v>
      </c>
      <c r="AD72" s="102">
        <v>0</v>
      </c>
      <c r="AE72" s="183">
        <v>0</v>
      </c>
      <c r="AF72" s="58">
        <v>0</v>
      </c>
      <c r="AG72" s="13">
        <v>0</v>
      </c>
      <c r="AH72" s="17">
        <v>0</v>
      </c>
      <c r="AI72" s="13">
        <v>0</v>
      </c>
      <c r="AJ72" s="197">
        <v>0</v>
      </c>
      <c r="AK72" s="213">
        <v>0</v>
      </c>
    </row>
    <row r="73" spans="1:37" ht="18.75">
      <c r="A73" s="7" t="s">
        <v>74</v>
      </c>
      <c r="B73" s="92">
        <v>2932</v>
      </c>
      <c r="C73" s="144"/>
      <c r="D73" s="133">
        <v>300</v>
      </c>
      <c r="E73" s="17">
        <v>467</v>
      </c>
      <c r="F73" s="87">
        <v>2</v>
      </c>
      <c r="G73" s="13">
        <f t="shared" si="18"/>
        <v>167</v>
      </c>
      <c r="H73" s="17">
        <v>100</v>
      </c>
      <c r="I73" s="13">
        <f t="shared" si="19"/>
        <v>67</v>
      </c>
      <c r="J73" s="125">
        <f t="shared" si="20"/>
        <v>155.66666666666666</v>
      </c>
      <c r="K73" s="102">
        <f t="shared" si="21"/>
        <v>122.33333333333334</v>
      </c>
      <c r="L73" s="124">
        <v>1</v>
      </c>
      <c r="M73" s="18">
        <v>1</v>
      </c>
      <c r="N73" s="13">
        <f t="shared" si="22"/>
        <v>0</v>
      </c>
      <c r="O73" s="18">
        <v>2</v>
      </c>
      <c r="P73" s="13">
        <f t="shared" si="23"/>
        <v>-2</v>
      </c>
      <c r="Q73" s="125">
        <f t="shared" si="24"/>
        <v>100</v>
      </c>
      <c r="R73" s="188">
        <v>0</v>
      </c>
      <c r="S73" s="17">
        <v>0</v>
      </c>
      <c r="T73" s="13">
        <f t="shared" si="25"/>
        <v>0</v>
      </c>
      <c r="U73" s="17">
        <v>0</v>
      </c>
      <c r="V73" s="13">
        <f t="shared" si="26"/>
        <v>0</v>
      </c>
      <c r="W73" s="125">
        <v>0</v>
      </c>
      <c r="X73" s="188">
        <v>0</v>
      </c>
      <c r="Y73" s="17">
        <v>0</v>
      </c>
      <c r="Z73" s="13">
        <f t="shared" si="27"/>
        <v>0</v>
      </c>
      <c r="AA73" s="17">
        <v>0</v>
      </c>
      <c r="AB73" s="13">
        <f t="shared" si="28"/>
        <v>0</v>
      </c>
      <c r="AC73" s="125">
        <v>0</v>
      </c>
      <c r="AD73" s="102">
        <v>0</v>
      </c>
      <c r="AE73" s="183">
        <v>0</v>
      </c>
      <c r="AF73" s="58">
        <v>0</v>
      </c>
      <c r="AG73" s="13">
        <v>0</v>
      </c>
      <c r="AH73" s="17">
        <v>0</v>
      </c>
      <c r="AI73" s="13">
        <v>0</v>
      </c>
      <c r="AJ73" s="197">
        <v>0</v>
      </c>
      <c r="AK73" s="213">
        <v>0</v>
      </c>
    </row>
    <row r="74" spans="1:37" ht="18.75">
      <c r="A74" s="7" t="s">
        <v>75</v>
      </c>
      <c r="B74" s="92">
        <v>3063</v>
      </c>
      <c r="C74" s="144"/>
      <c r="D74" s="133">
        <v>305</v>
      </c>
      <c r="E74" s="17">
        <v>642</v>
      </c>
      <c r="F74" s="87">
        <v>3</v>
      </c>
      <c r="G74" s="13">
        <f t="shared" si="18"/>
        <v>337</v>
      </c>
      <c r="H74" s="17">
        <v>690</v>
      </c>
      <c r="I74" s="13">
        <f t="shared" si="19"/>
        <v>-353</v>
      </c>
      <c r="J74" s="125">
        <f t="shared" si="20"/>
        <v>210.49180327868854</v>
      </c>
      <c r="K74" s="102">
        <f t="shared" si="21"/>
        <v>-15.737704918032788</v>
      </c>
      <c r="L74" s="124">
        <v>2</v>
      </c>
      <c r="M74" s="18">
        <v>2</v>
      </c>
      <c r="N74" s="13">
        <f t="shared" si="22"/>
        <v>0</v>
      </c>
      <c r="O74" s="18">
        <v>1</v>
      </c>
      <c r="P74" s="13">
        <f t="shared" si="23"/>
        <v>-1</v>
      </c>
      <c r="Q74" s="125">
        <f t="shared" si="24"/>
        <v>100</v>
      </c>
      <c r="R74" s="188">
        <v>0</v>
      </c>
      <c r="S74" s="17">
        <v>0</v>
      </c>
      <c r="T74" s="13">
        <f t="shared" si="25"/>
        <v>0</v>
      </c>
      <c r="U74" s="17">
        <v>0</v>
      </c>
      <c r="V74" s="13">
        <f t="shared" si="26"/>
        <v>0</v>
      </c>
      <c r="W74" s="125">
        <v>0</v>
      </c>
      <c r="X74" s="188">
        <v>0</v>
      </c>
      <c r="Y74" s="17">
        <v>0</v>
      </c>
      <c r="Z74" s="13">
        <f t="shared" si="27"/>
        <v>0</v>
      </c>
      <c r="AA74" s="17">
        <v>0</v>
      </c>
      <c r="AB74" s="13">
        <f t="shared" si="28"/>
        <v>0</v>
      </c>
      <c r="AC74" s="125">
        <v>0</v>
      </c>
      <c r="AD74" s="102">
        <v>0</v>
      </c>
      <c r="AE74" s="183">
        <v>0</v>
      </c>
      <c r="AF74" s="58">
        <v>0</v>
      </c>
      <c r="AG74" s="13">
        <v>0</v>
      </c>
      <c r="AH74" s="17">
        <v>0</v>
      </c>
      <c r="AI74" s="13">
        <v>0</v>
      </c>
      <c r="AJ74" s="197">
        <v>0</v>
      </c>
      <c r="AK74" s="213">
        <v>0</v>
      </c>
    </row>
    <row r="75" spans="1:37" ht="18.75">
      <c r="A75" s="20" t="s">
        <v>21</v>
      </c>
      <c r="B75" s="90">
        <f>SUM(B68:B74)</f>
        <v>70372</v>
      </c>
      <c r="C75" s="149"/>
      <c r="D75" s="108">
        <v>4324</v>
      </c>
      <c r="E75" s="27">
        <v>3963</v>
      </c>
      <c r="F75" s="27">
        <f>F68+F69+F70+F71+F72+F73+F74</f>
        <v>18</v>
      </c>
      <c r="G75" s="23">
        <f t="shared" si="18"/>
        <v>-361</v>
      </c>
      <c r="H75" s="28">
        <v>3302</v>
      </c>
      <c r="I75" s="23">
        <f t="shared" si="19"/>
        <v>-3663</v>
      </c>
      <c r="J75" s="107">
        <f t="shared" si="20"/>
        <v>91.651248843663282</v>
      </c>
      <c r="K75" s="103">
        <f t="shared" si="21"/>
        <v>15.28677150786309</v>
      </c>
      <c r="L75" s="126">
        <f>SUM(L68:L74)</f>
        <v>17</v>
      </c>
      <c r="M75" s="55">
        <v>18</v>
      </c>
      <c r="N75" s="55">
        <f t="shared" si="22"/>
        <v>1</v>
      </c>
      <c r="O75" s="55">
        <v>16</v>
      </c>
      <c r="P75" s="55">
        <f t="shared" si="23"/>
        <v>-15</v>
      </c>
      <c r="Q75" s="127">
        <f t="shared" si="24"/>
        <v>105.88235294117648</v>
      </c>
      <c r="R75" s="186">
        <f>SUM(R67:R74)</f>
        <v>1</v>
      </c>
      <c r="S75" s="21">
        <v>1</v>
      </c>
      <c r="T75" s="23">
        <f t="shared" si="25"/>
        <v>0</v>
      </c>
      <c r="U75" s="28">
        <v>0</v>
      </c>
      <c r="V75" s="23">
        <f t="shared" si="26"/>
        <v>0</v>
      </c>
      <c r="W75" s="107">
        <f t="shared" ref="W75:W133" si="29">S75/R75*100</f>
        <v>100</v>
      </c>
      <c r="X75" s="206">
        <f>SUM(X68:X74)</f>
        <v>2</v>
      </c>
      <c r="Y75" s="35">
        <v>1</v>
      </c>
      <c r="Z75" s="36">
        <f t="shared" si="27"/>
        <v>-1</v>
      </c>
      <c r="AA75" s="67">
        <v>0</v>
      </c>
      <c r="AB75" s="36">
        <f t="shared" si="28"/>
        <v>-1</v>
      </c>
      <c r="AC75" s="176">
        <f t="shared" ref="AC75:AC133" si="30">Y75/X75*100</f>
        <v>50</v>
      </c>
      <c r="AD75" s="155">
        <f t="shared" ref="AD75:AD133" si="31">(Y75-AA75)/X75*100</f>
        <v>50</v>
      </c>
      <c r="AE75" s="220">
        <f>SUM(AE68:AE74)</f>
        <v>0</v>
      </c>
      <c r="AF75" s="35">
        <v>0</v>
      </c>
      <c r="AG75" s="36">
        <f t="shared" ref="AG75:AG133" si="32">AF75-AE75</f>
        <v>0</v>
      </c>
      <c r="AH75" s="67">
        <v>0</v>
      </c>
      <c r="AI75" s="36">
        <f t="shared" ref="AI75:AI133" si="33">AF75-AH75-AE75</f>
        <v>0</v>
      </c>
      <c r="AJ75" s="176">
        <v>0</v>
      </c>
      <c r="AK75" s="204">
        <v>0</v>
      </c>
    </row>
    <row r="76" spans="1:37" ht="18.75">
      <c r="A76" s="6" t="s">
        <v>76</v>
      </c>
      <c r="B76" s="24"/>
      <c r="C76" s="144"/>
      <c r="D76" s="166"/>
      <c r="E76" s="42"/>
      <c r="F76" s="61"/>
      <c r="G76" s="42"/>
      <c r="H76" s="82"/>
      <c r="I76" s="42"/>
      <c r="J76" s="167"/>
      <c r="K76" s="42"/>
      <c r="L76" s="133"/>
      <c r="M76" s="50"/>
      <c r="N76" s="13"/>
      <c r="O76" s="19"/>
      <c r="P76" s="13"/>
      <c r="Q76" s="125"/>
      <c r="R76" s="183"/>
      <c r="S76" s="50"/>
      <c r="T76" s="13"/>
      <c r="U76" s="19"/>
      <c r="V76" s="13"/>
      <c r="W76" s="125"/>
      <c r="X76" s="188"/>
      <c r="Y76" s="50"/>
      <c r="Z76" s="13"/>
      <c r="AA76" s="19"/>
      <c r="AB76" s="13"/>
      <c r="AC76" s="125"/>
      <c r="AD76" s="102"/>
      <c r="AE76" s="183"/>
      <c r="AF76" s="50"/>
      <c r="AG76" s="13"/>
      <c r="AH76" s="19"/>
      <c r="AI76" s="13"/>
      <c r="AJ76" s="125"/>
      <c r="AK76" s="203"/>
    </row>
    <row r="77" spans="1:37" ht="18.75">
      <c r="A77" s="7" t="s">
        <v>77</v>
      </c>
      <c r="B77" s="92">
        <v>11570</v>
      </c>
      <c r="C77" s="144"/>
      <c r="D77" s="161">
        <v>578</v>
      </c>
      <c r="E77" s="12">
        <v>500</v>
      </c>
      <c r="F77" s="61">
        <v>2</v>
      </c>
      <c r="G77" s="13">
        <f t="shared" si="18"/>
        <v>-78</v>
      </c>
      <c r="H77" s="17">
        <v>500</v>
      </c>
      <c r="I77" s="13">
        <f t="shared" si="19"/>
        <v>-578</v>
      </c>
      <c r="J77" s="125">
        <f t="shared" si="20"/>
        <v>86.505190311418687</v>
      </c>
      <c r="K77" s="102">
        <f t="shared" si="21"/>
        <v>0</v>
      </c>
      <c r="L77" s="124">
        <v>3</v>
      </c>
      <c r="M77" s="12">
        <v>2</v>
      </c>
      <c r="N77" s="13">
        <f t="shared" si="22"/>
        <v>-1</v>
      </c>
      <c r="O77" s="17">
        <v>0</v>
      </c>
      <c r="P77" s="13">
        <f t="shared" si="23"/>
        <v>-1</v>
      </c>
      <c r="Q77" s="125">
        <f t="shared" si="24"/>
        <v>66.666666666666657</v>
      </c>
      <c r="R77" s="188">
        <v>0</v>
      </c>
      <c r="S77" s="12">
        <v>0</v>
      </c>
      <c r="T77" s="13">
        <f t="shared" si="25"/>
        <v>0</v>
      </c>
      <c r="U77" s="17">
        <v>0</v>
      </c>
      <c r="V77" s="13">
        <f t="shared" si="26"/>
        <v>0</v>
      </c>
      <c r="W77" s="125">
        <v>0</v>
      </c>
      <c r="X77" s="188">
        <v>1</v>
      </c>
      <c r="Y77" s="12">
        <v>0</v>
      </c>
      <c r="Z77" s="13">
        <f t="shared" si="27"/>
        <v>-1</v>
      </c>
      <c r="AA77" s="17">
        <v>0</v>
      </c>
      <c r="AB77" s="13">
        <f t="shared" si="28"/>
        <v>-1</v>
      </c>
      <c r="AC77" s="125">
        <f t="shared" si="30"/>
        <v>0</v>
      </c>
      <c r="AD77" s="102">
        <f t="shared" si="31"/>
        <v>0</v>
      </c>
      <c r="AE77" s="183">
        <v>0</v>
      </c>
      <c r="AF77" s="58">
        <v>0</v>
      </c>
      <c r="AG77" s="13">
        <v>0</v>
      </c>
      <c r="AH77" s="17">
        <v>0</v>
      </c>
      <c r="AI77" s="13">
        <v>0</v>
      </c>
      <c r="AJ77" s="197">
        <v>0</v>
      </c>
      <c r="AK77" s="213">
        <v>0</v>
      </c>
    </row>
    <row r="78" spans="1:37" ht="18.75">
      <c r="A78" s="7" t="s">
        <v>78</v>
      </c>
      <c r="B78" s="92">
        <v>93416</v>
      </c>
      <c r="C78" s="144"/>
      <c r="D78" s="161">
        <v>2805</v>
      </c>
      <c r="E78" s="12">
        <v>1700</v>
      </c>
      <c r="F78" s="61">
        <v>10</v>
      </c>
      <c r="G78" s="13">
        <f t="shared" si="18"/>
        <v>-1105</v>
      </c>
      <c r="H78" s="17">
        <v>400</v>
      </c>
      <c r="I78" s="13">
        <f t="shared" si="19"/>
        <v>-1505</v>
      </c>
      <c r="J78" s="125">
        <f t="shared" si="20"/>
        <v>60.606060606060609</v>
      </c>
      <c r="K78" s="102">
        <f t="shared" si="21"/>
        <v>46.345811051693403</v>
      </c>
      <c r="L78" s="124">
        <v>12</v>
      </c>
      <c r="M78" s="12">
        <v>9</v>
      </c>
      <c r="N78" s="13">
        <f t="shared" si="22"/>
        <v>-3</v>
      </c>
      <c r="O78" s="17">
        <v>0</v>
      </c>
      <c r="P78" s="13">
        <f t="shared" si="23"/>
        <v>-3</v>
      </c>
      <c r="Q78" s="125">
        <f t="shared" si="24"/>
        <v>75</v>
      </c>
      <c r="R78" s="188">
        <v>4</v>
      </c>
      <c r="S78" s="12">
        <v>4</v>
      </c>
      <c r="T78" s="13">
        <f t="shared" si="25"/>
        <v>0</v>
      </c>
      <c r="U78" s="17">
        <v>1</v>
      </c>
      <c r="V78" s="13">
        <f t="shared" si="26"/>
        <v>-1</v>
      </c>
      <c r="W78" s="125">
        <f t="shared" si="29"/>
        <v>100</v>
      </c>
      <c r="X78" s="188">
        <v>1</v>
      </c>
      <c r="Y78" s="12">
        <v>1</v>
      </c>
      <c r="Z78" s="13">
        <f t="shared" si="27"/>
        <v>0</v>
      </c>
      <c r="AA78" s="17">
        <v>0</v>
      </c>
      <c r="AB78" s="13">
        <f t="shared" si="28"/>
        <v>0</v>
      </c>
      <c r="AC78" s="125">
        <f t="shared" si="30"/>
        <v>100</v>
      </c>
      <c r="AD78" s="102">
        <f t="shared" si="31"/>
        <v>100</v>
      </c>
      <c r="AE78" s="183">
        <v>0</v>
      </c>
      <c r="AF78" s="58">
        <v>0</v>
      </c>
      <c r="AG78" s="13">
        <v>0</v>
      </c>
      <c r="AH78" s="17">
        <v>0</v>
      </c>
      <c r="AI78" s="13">
        <v>0</v>
      </c>
      <c r="AJ78" s="197">
        <v>0</v>
      </c>
      <c r="AK78" s="213">
        <v>0</v>
      </c>
    </row>
    <row r="79" spans="1:37" ht="18.75">
      <c r="A79" s="7" t="s">
        <v>79</v>
      </c>
      <c r="B79" s="92">
        <v>3312</v>
      </c>
      <c r="C79" s="144"/>
      <c r="D79" s="161">
        <v>270</v>
      </c>
      <c r="E79" s="12">
        <v>100</v>
      </c>
      <c r="F79" s="61">
        <v>1</v>
      </c>
      <c r="G79" s="13">
        <f t="shared" si="18"/>
        <v>-170</v>
      </c>
      <c r="H79" s="17">
        <v>0</v>
      </c>
      <c r="I79" s="13">
        <f t="shared" si="19"/>
        <v>-170</v>
      </c>
      <c r="J79" s="125">
        <f t="shared" si="20"/>
        <v>37.037037037037038</v>
      </c>
      <c r="K79" s="102">
        <f t="shared" si="21"/>
        <v>37.037037037037038</v>
      </c>
      <c r="L79" s="124">
        <v>2</v>
      </c>
      <c r="M79" s="12">
        <v>1</v>
      </c>
      <c r="N79" s="13">
        <f t="shared" si="22"/>
        <v>-1</v>
      </c>
      <c r="O79" s="17">
        <v>0</v>
      </c>
      <c r="P79" s="13">
        <f t="shared" si="23"/>
        <v>-1</v>
      </c>
      <c r="Q79" s="125">
        <f t="shared" si="24"/>
        <v>50</v>
      </c>
      <c r="R79" s="188">
        <v>0</v>
      </c>
      <c r="S79" s="12">
        <v>0</v>
      </c>
      <c r="T79" s="13">
        <f t="shared" si="25"/>
        <v>0</v>
      </c>
      <c r="U79" s="17">
        <v>0</v>
      </c>
      <c r="V79" s="13">
        <f t="shared" si="26"/>
        <v>0</v>
      </c>
      <c r="W79" s="125">
        <v>0</v>
      </c>
      <c r="X79" s="188">
        <v>0</v>
      </c>
      <c r="Y79" s="12">
        <v>0</v>
      </c>
      <c r="Z79" s="13">
        <f t="shared" si="27"/>
        <v>0</v>
      </c>
      <c r="AA79" s="17">
        <v>0</v>
      </c>
      <c r="AB79" s="13">
        <f t="shared" si="28"/>
        <v>0</v>
      </c>
      <c r="AC79" s="125">
        <v>0</v>
      </c>
      <c r="AD79" s="102">
        <v>0</v>
      </c>
      <c r="AE79" s="183">
        <v>0</v>
      </c>
      <c r="AF79" s="58">
        <v>0</v>
      </c>
      <c r="AG79" s="13">
        <v>0</v>
      </c>
      <c r="AH79" s="17">
        <v>0</v>
      </c>
      <c r="AI79" s="13">
        <v>0</v>
      </c>
      <c r="AJ79" s="197">
        <v>0</v>
      </c>
      <c r="AK79" s="213">
        <v>0</v>
      </c>
    </row>
    <row r="80" spans="1:37" ht="18.75">
      <c r="A80" s="7" t="s">
        <v>80</v>
      </c>
      <c r="B80" s="92">
        <v>2699</v>
      </c>
      <c r="C80" s="144"/>
      <c r="D80" s="161">
        <v>269</v>
      </c>
      <c r="E80" s="12">
        <v>520</v>
      </c>
      <c r="F80" s="61">
        <v>2</v>
      </c>
      <c r="G80" s="13">
        <f t="shared" si="18"/>
        <v>251</v>
      </c>
      <c r="H80" s="17">
        <v>0</v>
      </c>
      <c r="I80" s="13">
        <f t="shared" si="19"/>
        <v>251</v>
      </c>
      <c r="J80" s="125">
        <f t="shared" si="20"/>
        <v>193.3085501858736</v>
      </c>
      <c r="K80" s="102">
        <f t="shared" si="21"/>
        <v>193.3085501858736</v>
      </c>
      <c r="L80" s="124">
        <v>2</v>
      </c>
      <c r="M80" s="12">
        <v>1</v>
      </c>
      <c r="N80" s="13">
        <f t="shared" si="22"/>
        <v>-1</v>
      </c>
      <c r="O80" s="17">
        <v>0</v>
      </c>
      <c r="P80" s="13">
        <f t="shared" si="23"/>
        <v>-1</v>
      </c>
      <c r="Q80" s="125">
        <f t="shared" si="24"/>
        <v>50</v>
      </c>
      <c r="R80" s="188">
        <v>0</v>
      </c>
      <c r="S80" s="12">
        <v>0</v>
      </c>
      <c r="T80" s="13">
        <f t="shared" si="25"/>
        <v>0</v>
      </c>
      <c r="U80" s="17">
        <v>0</v>
      </c>
      <c r="V80" s="13">
        <f t="shared" si="26"/>
        <v>0</v>
      </c>
      <c r="W80" s="125">
        <v>0</v>
      </c>
      <c r="X80" s="188">
        <v>0</v>
      </c>
      <c r="Y80" s="12">
        <v>0</v>
      </c>
      <c r="Z80" s="13">
        <f t="shared" si="27"/>
        <v>0</v>
      </c>
      <c r="AA80" s="17">
        <v>0</v>
      </c>
      <c r="AB80" s="13">
        <f t="shared" si="28"/>
        <v>0</v>
      </c>
      <c r="AC80" s="125">
        <v>0</v>
      </c>
      <c r="AD80" s="102">
        <v>0</v>
      </c>
      <c r="AE80" s="183">
        <v>0</v>
      </c>
      <c r="AF80" s="58">
        <v>0</v>
      </c>
      <c r="AG80" s="13">
        <v>0</v>
      </c>
      <c r="AH80" s="17">
        <v>0</v>
      </c>
      <c r="AI80" s="13">
        <v>0</v>
      </c>
      <c r="AJ80" s="197">
        <v>0</v>
      </c>
      <c r="AK80" s="213">
        <v>0</v>
      </c>
    </row>
    <row r="81" spans="1:37" ht="18.75">
      <c r="A81" s="7" t="s">
        <v>81</v>
      </c>
      <c r="B81" s="92">
        <v>4249</v>
      </c>
      <c r="C81" s="144"/>
      <c r="D81" s="161">
        <v>441</v>
      </c>
      <c r="E81" s="12">
        <v>400</v>
      </c>
      <c r="F81" s="61">
        <v>2</v>
      </c>
      <c r="G81" s="13">
        <f t="shared" si="18"/>
        <v>-41</v>
      </c>
      <c r="H81" s="17">
        <v>0</v>
      </c>
      <c r="I81" s="13">
        <f t="shared" si="19"/>
        <v>-41</v>
      </c>
      <c r="J81" s="125">
        <f t="shared" si="20"/>
        <v>90.702947845804999</v>
      </c>
      <c r="K81" s="102">
        <f t="shared" si="21"/>
        <v>90.702947845804999</v>
      </c>
      <c r="L81" s="124">
        <v>4</v>
      </c>
      <c r="M81" s="12">
        <v>2</v>
      </c>
      <c r="N81" s="13">
        <f t="shared" si="22"/>
        <v>-2</v>
      </c>
      <c r="O81" s="17">
        <v>0</v>
      </c>
      <c r="P81" s="13">
        <f t="shared" si="23"/>
        <v>-2</v>
      </c>
      <c r="Q81" s="125">
        <f t="shared" si="24"/>
        <v>50</v>
      </c>
      <c r="R81" s="188">
        <v>1</v>
      </c>
      <c r="S81" s="12">
        <v>1</v>
      </c>
      <c r="T81" s="13">
        <f t="shared" si="25"/>
        <v>0</v>
      </c>
      <c r="U81" s="17">
        <v>0</v>
      </c>
      <c r="V81" s="13">
        <f t="shared" si="26"/>
        <v>0</v>
      </c>
      <c r="W81" s="125">
        <f t="shared" si="29"/>
        <v>100</v>
      </c>
      <c r="X81" s="188">
        <v>0</v>
      </c>
      <c r="Y81" s="12">
        <v>0</v>
      </c>
      <c r="Z81" s="13">
        <f t="shared" si="27"/>
        <v>0</v>
      </c>
      <c r="AA81" s="17">
        <v>0</v>
      </c>
      <c r="AB81" s="13">
        <f t="shared" si="28"/>
        <v>0</v>
      </c>
      <c r="AC81" s="125">
        <v>0</v>
      </c>
      <c r="AD81" s="102">
        <v>0</v>
      </c>
      <c r="AE81" s="183">
        <v>0</v>
      </c>
      <c r="AF81" s="58">
        <v>0</v>
      </c>
      <c r="AG81" s="13">
        <v>0</v>
      </c>
      <c r="AH81" s="17">
        <v>0</v>
      </c>
      <c r="AI81" s="13">
        <v>0</v>
      </c>
      <c r="AJ81" s="197">
        <v>0</v>
      </c>
      <c r="AK81" s="213">
        <v>0</v>
      </c>
    </row>
    <row r="82" spans="1:37" ht="18.75">
      <c r="A82" s="7" t="s">
        <v>82</v>
      </c>
      <c r="B82" s="92">
        <v>3643</v>
      </c>
      <c r="C82" s="144"/>
      <c r="D82" s="161">
        <v>386</v>
      </c>
      <c r="E82" s="12">
        <v>800</v>
      </c>
      <c r="F82" s="61">
        <v>2</v>
      </c>
      <c r="G82" s="13">
        <f t="shared" si="18"/>
        <v>414</v>
      </c>
      <c r="H82" s="17">
        <v>0</v>
      </c>
      <c r="I82" s="13">
        <f t="shared" si="19"/>
        <v>414</v>
      </c>
      <c r="J82" s="125">
        <f t="shared" si="20"/>
        <v>207.25388601036266</v>
      </c>
      <c r="K82" s="102">
        <f t="shared" si="21"/>
        <v>207.25388601036266</v>
      </c>
      <c r="L82" s="124">
        <v>3</v>
      </c>
      <c r="M82" s="12">
        <v>2</v>
      </c>
      <c r="N82" s="13">
        <f t="shared" si="22"/>
        <v>-1</v>
      </c>
      <c r="O82" s="17">
        <v>0</v>
      </c>
      <c r="P82" s="13">
        <f t="shared" si="23"/>
        <v>-1</v>
      </c>
      <c r="Q82" s="125">
        <f t="shared" si="24"/>
        <v>66.666666666666657</v>
      </c>
      <c r="R82" s="188">
        <v>0</v>
      </c>
      <c r="S82" s="12">
        <v>0</v>
      </c>
      <c r="T82" s="13">
        <f t="shared" si="25"/>
        <v>0</v>
      </c>
      <c r="U82" s="17">
        <v>0</v>
      </c>
      <c r="V82" s="13">
        <f t="shared" si="26"/>
        <v>0</v>
      </c>
      <c r="W82" s="125">
        <v>0</v>
      </c>
      <c r="X82" s="188">
        <v>0</v>
      </c>
      <c r="Y82" s="12">
        <v>0</v>
      </c>
      <c r="Z82" s="13">
        <f t="shared" si="27"/>
        <v>0</v>
      </c>
      <c r="AA82" s="17">
        <v>0</v>
      </c>
      <c r="AB82" s="13">
        <f t="shared" si="28"/>
        <v>0</v>
      </c>
      <c r="AC82" s="125">
        <v>0</v>
      </c>
      <c r="AD82" s="102">
        <v>0</v>
      </c>
      <c r="AE82" s="183">
        <v>0</v>
      </c>
      <c r="AF82" s="58">
        <v>0</v>
      </c>
      <c r="AG82" s="13">
        <v>0</v>
      </c>
      <c r="AH82" s="17">
        <v>0</v>
      </c>
      <c r="AI82" s="13">
        <v>0</v>
      </c>
      <c r="AJ82" s="197">
        <v>0</v>
      </c>
      <c r="AK82" s="213">
        <v>0</v>
      </c>
    </row>
    <row r="83" spans="1:37" ht="18.75">
      <c r="A83" s="7" t="s">
        <v>83</v>
      </c>
      <c r="B83" s="92">
        <v>6510</v>
      </c>
      <c r="C83" s="144"/>
      <c r="D83" s="161">
        <v>446</v>
      </c>
      <c r="E83" s="12">
        <v>400</v>
      </c>
      <c r="F83" s="61">
        <v>4</v>
      </c>
      <c r="G83" s="13">
        <f t="shared" si="18"/>
        <v>-46</v>
      </c>
      <c r="H83" s="17">
        <v>0</v>
      </c>
      <c r="I83" s="13">
        <f t="shared" si="19"/>
        <v>-46</v>
      </c>
      <c r="J83" s="125">
        <f t="shared" si="20"/>
        <v>89.68609865470853</v>
      </c>
      <c r="K83" s="102">
        <f t="shared" si="21"/>
        <v>89.68609865470853</v>
      </c>
      <c r="L83" s="124">
        <v>6</v>
      </c>
      <c r="M83" s="12">
        <v>4</v>
      </c>
      <c r="N83" s="13">
        <f t="shared" si="22"/>
        <v>-2</v>
      </c>
      <c r="O83" s="17">
        <v>0</v>
      </c>
      <c r="P83" s="13">
        <f t="shared" si="23"/>
        <v>-2</v>
      </c>
      <c r="Q83" s="125">
        <f t="shared" si="24"/>
        <v>66.666666666666657</v>
      </c>
      <c r="R83" s="188">
        <v>0</v>
      </c>
      <c r="S83" s="12">
        <v>0</v>
      </c>
      <c r="T83" s="13">
        <f t="shared" si="25"/>
        <v>0</v>
      </c>
      <c r="U83" s="17">
        <v>0</v>
      </c>
      <c r="V83" s="13">
        <f t="shared" si="26"/>
        <v>0</v>
      </c>
      <c r="W83" s="125">
        <v>0</v>
      </c>
      <c r="X83" s="188">
        <v>0</v>
      </c>
      <c r="Y83" s="12">
        <v>0</v>
      </c>
      <c r="Z83" s="13">
        <f t="shared" si="27"/>
        <v>0</v>
      </c>
      <c r="AA83" s="17">
        <v>0</v>
      </c>
      <c r="AB83" s="13">
        <f t="shared" si="28"/>
        <v>0</v>
      </c>
      <c r="AC83" s="125">
        <v>0</v>
      </c>
      <c r="AD83" s="102">
        <v>0</v>
      </c>
      <c r="AE83" s="183">
        <v>0</v>
      </c>
      <c r="AF83" s="58">
        <v>0</v>
      </c>
      <c r="AG83" s="13">
        <v>0</v>
      </c>
      <c r="AH83" s="17">
        <v>0</v>
      </c>
      <c r="AI83" s="13">
        <v>0</v>
      </c>
      <c r="AJ83" s="197">
        <v>0</v>
      </c>
      <c r="AK83" s="213">
        <v>0</v>
      </c>
    </row>
    <row r="84" spans="1:37" ht="18.75">
      <c r="A84" s="7" t="s">
        <v>84</v>
      </c>
      <c r="B84" s="92">
        <v>2275</v>
      </c>
      <c r="C84" s="144"/>
      <c r="D84" s="161">
        <v>229</v>
      </c>
      <c r="E84" s="12">
        <v>350</v>
      </c>
      <c r="F84" s="61">
        <v>2</v>
      </c>
      <c r="G84" s="13">
        <f t="shared" si="18"/>
        <v>121</v>
      </c>
      <c r="H84" s="17">
        <v>0</v>
      </c>
      <c r="I84" s="13">
        <f t="shared" si="19"/>
        <v>121</v>
      </c>
      <c r="J84" s="125">
        <f t="shared" si="20"/>
        <v>152.83842794759826</v>
      </c>
      <c r="K84" s="102">
        <f t="shared" si="21"/>
        <v>152.83842794759826</v>
      </c>
      <c r="L84" s="124">
        <v>2</v>
      </c>
      <c r="M84" s="12">
        <v>2</v>
      </c>
      <c r="N84" s="13">
        <f t="shared" si="22"/>
        <v>0</v>
      </c>
      <c r="O84" s="17">
        <v>0</v>
      </c>
      <c r="P84" s="13">
        <f t="shared" si="23"/>
        <v>0</v>
      </c>
      <c r="Q84" s="125">
        <f t="shared" si="24"/>
        <v>100</v>
      </c>
      <c r="R84" s="188">
        <v>0</v>
      </c>
      <c r="S84" s="12">
        <v>0</v>
      </c>
      <c r="T84" s="13">
        <f t="shared" si="25"/>
        <v>0</v>
      </c>
      <c r="U84" s="17">
        <v>0</v>
      </c>
      <c r="V84" s="13">
        <f t="shared" si="26"/>
        <v>0</v>
      </c>
      <c r="W84" s="125">
        <v>0</v>
      </c>
      <c r="X84" s="188">
        <v>0</v>
      </c>
      <c r="Y84" s="12">
        <v>0</v>
      </c>
      <c r="Z84" s="13">
        <f t="shared" si="27"/>
        <v>0</v>
      </c>
      <c r="AA84" s="17">
        <v>0</v>
      </c>
      <c r="AB84" s="13">
        <f t="shared" si="28"/>
        <v>0</v>
      </c>
      <c r="AC84" s="125">
        <v>0</v>
      </c>
      <c r="AD84" s="102">
        <v>0</v>
      </c>
      <c r="AE84" s="183">
        <v>0</v>
      </c>
      <c r="AF84" s="58">
        <v>0</v>
      </c>
      <c r="AG84" s="13">
        <v>0</v>
      </c>
      <c r="AH84" s="17">
        <v>0</v>
      </c>
      <c r="AI84" s="13">
        <v>0</v>
      </c>
      <c r="AJ84" s="197">
        <v>0</v>
      </c>
      <c r="AK84" s="213">
        <v>0</v>
      </c>
    </row>
    <row r="85" spans="1:37" ht="18.75">
      <c r="A85" s="20" t="s">
        <v>21</v>
      </c>
      <c r="B85" s="90">
        <f>SUM(B77:B84)</f>
        <v>127674</v>
      </c>
      <c r="C85" s="149"/>
      <c r="D85" s="108">
        <f>SUM(D77:D84)</f>
        <v>5424</v>
      </c>
      <c r="E85" s="27">
        <v>4770</v>
      </c>
      <c r="F85" s="27">
        <f>F77+F78+F79+F80+F81+F82+F83+F84</f>
        <v>25</v>
      </c>
      <c r="G85" s="23">
        <f t="shared" si="18"/>
        <v>-654</v>
      </c>
      <c r="H85" s="28">
        <v>900</v>
      </c>
      <c r="I85" s="23">
        <f t="shared" si="19"/>
        <v>-1554</v>
      </c>
      <c r="J85" s="107">
        <f t="shared" si="20"/>
        <v>87.942477876106196</v>
      </c>
      <c r="K85" s="103">
        <f t="shared" si="21"/>
        <v>71.349557522123902</v>
      </c>
      <c r="L85" s="126">
        <f>SUM(L77:L84)</f>
        <v>34</v>
      </c>
      <c r="M85" s="55">
        <v>23</v>
      </c>
      <c r="N85" s="55">
        <f t="shared" si="22"/>
        <v>-11</v>
      </c>
      <c r="O85" s="55">
        <v>0</v>
      </c>
      <c r="P85" s="55">
        <f t="shared" si="23"/>
        <v>-11</v>
      </c>
      <c r="Q85" s="127">
        <f t="shared" si="24"/>
        <v>67.64705882352942</v>
      </c>
      <c r="R85" s="186">
        <f>SUM(R77:R84)</f>
        <v>5</v>
      </c>
      <c r="S85" s="21">
        <v>5</v>
      </c>
      <c r="T85" s="23">
        <f t="shared" si="25"/>
        <v>0</v>
      </c>
      <c r="U85" s="28">
        <v>1</v>
      </c>
      <c r="V85" s="23">
        <f t="shared" si="26"/>
        <v>-1</v>
      </c>
      <c r="W85" s="107">
        <f t="shared" si="29"/>
        <v>100</v>
      </c>
      <c r="X85" s="206">
        <f>SUM(X77:X84)</f>
        <v>2</v>
      </c>
      <c r="Y85" s="35">
        <v>1</v>
      </c>
      <c r="Z85" s="36">
        <f t="shared" si="27"/>
        <v>-1</v>
      </c>
      <c r="AA85" s="67">
        <v>0</v>
      </c>
      <c r="AB85" s="36">
        <f t="shared" si="28"/>
        <v>-1</v>
      </c>
      <c r="AC85" s="176">
        <f t="shared" si="30"/>
        <v>50</v>
      </c>
      <c r="AD85" s="155">
        <f t="shared" si="31"/>
        <v>50</v>
      </c>
      <c r="AE85" s="220">
        <f>SUM(AE77:AE84)</f>
        <v>0</v>
      </c>
      <c r="AF85" s="35">
        <v>0</v>
      </c>
      <c r="AG85" s="36">
        <f t="shared" si="32"/>
        <v>0</v>
      </c>
      <c r="AH85" s="67">
        <v>0</v>
      </c>
      <c r="AI85" s="36">
        <f t="shared" si="33"/>
        <v>0</v>
      </c>
      <c r="AJ85" s="176">
        <v>0</v>
      </c>
      <c r="AK85" s="204">
        <v>0</v>
      </c>
    </row>
    <row r="86" spans="1:37" ht="18.75">
      <c r="A86" s="6" t="s">
        <v>85</v>
      </c>
      <c r="B86" s="24"/>
      <c r="C86" s="144"/>
      <c r="D86" s="133">
        <v>500</v>
      </c>
      <c r="E86" s="12">
        <v>80</v>
      </c>
      <c r="F86" s="61">
        <v>1</v>
      </c>
      <c r="G86" s="29"/>
      <c r="H86" s="84"/>
      <c r="I86" s="29"/>
      <c r="J86" s="171"/>
      <c r="K86" s="29"/>
      <c r="L86" s="133"/>
      <c r="M86" s="12"/>
      <c r="N86" s="13"/>
      <c r="O86" s="78"/>
      <c r="P86" s="13"/>
      <c r="Q86" s="125"/>
      <c r="R86" s="183"/>
      <c r="S86" s="12"/>
      <c r="T86" s="13"/>
      <c r="U86" s="78"/>
      <c r="V86" s="13"/>
      <c r="W86" s="125"/>
      <c r="X86" s="188"/>
      <c r="Y86" s="12"/>
      <c r="Z86" s="13"/>
      <c r="AA86" s="78"/>
      <c r="AB86" s="13"/>
      <c r="AC86" s="125"/>
      <c r="AD86" s="102"/>
      <c r="AE86" s="183"/>
      <c r="AF86" s="12"/>
      <c r="AG86" s="13"/>
      <c r="AH86" s="78"/>
      <c r="AI86" s="13"/>
      <c r="AJ86" s="125"/>
      <c r="AK86" s="203"/>
    </row>
    <row r="87" spans="1:37" ht="18.75">
      <c r="A87" s="8" t="s">
        <v>86</v>
      </c>
      <c r="B87" s="92">
        <v>3848</v>
      </c>
      <c r="C87" s="144"/>
      <c r="D87" s="133">
        <v>270</v>
      </c>
      <c r="E87" s="12">
        <v>175</v>
      </c>
      <c r="F87" s="61">
        <v>1</v>
      </c>
      <c r="G87" s="13">
        <f t="shared" si="18"/>
        <v>-95</v>
      </c>
      <c r="H87" s="12">
        <v>60</v>
      </c>
      <c r="I87" s="13">
        <f t="shared" si="19"/>
        <v>-155</v>
      </c>
      <c r="J87" s="125">
        <f t="shared" si="20"/>
        <v>64.81481481481481</v>
      </c>
      <c r="K87" s="102">
        <f t="shared" si="21"/>
        <v>42.592592592592595</v>
      </c>
      <c r="L87" s="130">
        <v>2</v>
      </c>
      <c r="M87" s="53">
        <v>1</v>
      </c>
      <c r="N87" s="13">
        <f t="shared" si="22"/>
        <v>-1</v>
      </c>
      <c r="O87" s="53">
        <v>1</v>
      </c>
      <c r="P87" s="13">
        <f t="shared" si="23"/>
        <v>-2</v>
      </c>
      <c r="Q87" s="125">
        <f t="shared" si="24"/>
        <v>50</v>
      </c>
      <c r="R87" s="188">
        <v>0</v>
      </c>
      <c r="S87" s="59">
        <v>0</v>
      </c>
      <c r="T87" s="13">
        <f t="shared" si="25"/>
        <v>0</v>
      </c>
      <c r="U87" s="59">
        <v>0</v>
      </c>
      <c r="V87" s="13">
        <f t="shared" si="26"/>
        <v>0</v>
      </c>
      <c r="W87" s="125">
        <v>0</v>
      </c>
      <c r="X87" s="188">
        <v>0</v>
      </c>
      <c r="Y87" s="12">
        <v>0</v>
      </c>
      <c r="Z87" s="13">
        <f t="shared" si="27"/>
        <v>0</v>
      </c>
      <c r="AA87" s="12">
        <v>0</v>
      </c>
      <c r="AB87" s="13">
        <f t="shared" si="28"/>
        <v>0</v>
      </c>
      <c r="AC87" s="125">
        <v>0</v>
      </c>
      <c r="AD87" s="102">
        <v>0</v>
      </c>
      <c r="AE87" s="183">
        <v>0</v>
      </c>
      <c r="AF87" s="58">
        <v>0</v>
      </c>
      <c r="AG87" s="13">
        <v>0</v>
      </c>
      <c r="AH87" s="12">
        <v>0</v>
      </c>
      <c r="AI87" s="13">
        <v>0</v>
      </c>
      <c r="AJ87" s="197">
        <v>0</v>
      </c>
      <c r="AK87" s="213">
        <v>0</v>
      </c>
    </row>
    <row r="88" spans="1:37" ht="18.75">
      <c r="A88" s="7" t="s">
        <v>87</v>
      </c>
      <c r="B88" s="92">
        <v>3426</v>
      </c>
      <c r="C88" s="144"/>
      <c r="D88" s="165">
        <v>362</v>
      </c>
      <c r="E88" s="12">
        <v>228</v>
      </c>
      <c r="F88" s="61">
        <v>1</v>
      </c>
      <c r="G88" s="13">
        <f t="shared" si="18"/>
        <v>-134</v>
      </c>
      <c r="H88" s="12">
        <v>228</v>
      </c>
      <c r="I88" s="13">
        <f t="shared" si="19"/>
        <v>-362</v>
      </c>
      <c r="J88" s="125">
        <f t="shared" si="20"/>
        <v>62.983425414364632</v>
      </c>
      <c r="K88" s="102">
        <f t="shared" si="21"/>
        <v>0</v>
      </c>
      <c r="L88" s="130">
        <v>1</v>
      </c>
      <c r="M88" s="53">
        <v>1</v>
      </c>
      <c r="N88" s="13">
        <f t="shared" si="22"/>
        <v>0</v>
      </c>
      <c r="O88" s="53">
        <v>0</v>
      </c>
      <c r="P88" s="13">
        <f t="shared" si="23"/>
        <v>0</v>
      </c>
      <c r="Q88" s="125">
        <f t="shared" si="24"/>
        <v>100</v>
      </c>
      <c r="R88" s="188">
        <v>0</v>
      </c>
      <c r="S88" s="59">
        <v>0</v>
      </c>
      <c r="T88" s="13">
        <f t="shared" si="25"/>
        <v>0</v>
      </c>
      <c r="U88" s="59">
        <v>0</v>
      </c>
      <c r="V88" s="13">
        <f t="shared" si="26"/>
        <v>0</v>
      </c>
      <c r="W88" s="125">
        <v>0</v>
      </c>
      <c r="X88" s="188">
        <v>0</v>
      </c>
      <c r="Y88" s="12">
        <v>0</v>
      </c>
      <c r="Z88" s="13">
        <f t="shared" si="27"/>
        <v>0</v>
      </c>
      <c r="AA88" s="12">
        <v>0</v>
      </c>
      <c r="AB88" s="13">
        <f t="shared" si="28"/>
        <v>0</v>
      </c>
      <c r="AC88" s="125">
        <v>0</v>
      </c>
      <c r="AD88" s="102">
        <v>0</v>
      </c>
      <c r="AE88" s="183">
        <v>0</v>
      </c>
      <c r="AF88" s="58">
        <v>0</v>
      </c>
      <c r="AG88" s="13">
        <v>0</v>
      </c>
      <c r="AH88" s="12">
        <v>0</v>
      </c>
      <c r="AI88" s="13">
        <v>0</v>
      </c>
      <c r="AJ88" s="197">
        <v>0</v>
      </c>
      <c r="AK88" s="213">
        <v>0</v>
      </c>
    </row>
    <row r="89" spans="1:37" ht="18.75">
      <c r="A89" s="7" t="s">
        <v>88</v>
      </c>
      <c r="B89" s="92">
        <v>6378</v>
      </c>
      <c r="C89" s="144"/>
      <c r="D89" s="165">
        <v>460</v>
      </c>
      <c r="E89" s="12">
        <v>600</v>
      </c>
      <c r="F89" s="61">
        <v>3</v>
      </c>
      <c r="G89" s="13">
        <f t="shared" si="18"/>
        <v>140</v>
      </c>
      <c r="H89" s="12">
        <v>300</v>
      </c>
      <c r="I89" s="13">
        <f t="shared" si="19"/>
        <v>-160</v>
      </c>
      <c r="J89" s="125">
        <f t="shared" si="20"/>
        <v>130.43478260869566</v>
      </c>
      <c r="K89" s="102">
        <f t="shared" si="21"/>
        <v>65.217391304347828</v>
      </c>
      <c r="L89" s="130">
        <v>3</v>
      </c>
      <c r="M89" s="53">
        <v>3</v>
      </c>
      <c r="N89" s="13">
        <f t="shared" si="22"/>
        <v>0</v>
      </c>
      <c r="O89" s="53">
        <v>2</v>
      </c>
      <c r="P89" s="13">
        <f t="shared" si="23"/>
        <v>-2</v>
      </c>
      <c r="Q89" s="125">
        <f t="shared" si="24"/>
        <v>100</v>
      </c>
      <c r="R89" s="188">
        <v>0</v>
      </c>
      <c r="S89" s="59">
        <v>0</v>
      </c>
      <c r="T89" s="13">
        <f t="shared" si="25"/>
        <v>0</v>
      </c>
      <c r="U89" s="59">
        <v>0</v>
      </c>
      <c r="V89" s="13">
        <f t="shared" si="26"/>
        <v>0</v>
      </c>
      <c r="W89" s="125">
        <v>0</v>
      </c>
      <c r="X89" s="188">
        <v>0</v>
      </c>
      <c r="Y89" s="12">
        <v>0</v>
      </c>
      <c r="Z89" s="13">
        <f t="shared" si="27"/>
        <v>0</v>
      </c>
      <c r="AA89" s="12">
        <v>0</v>
      </c>
      <c r="AB89" s="13">
        <f t="shared" si="28"/>
        <v>0</v>
      </c>
      <c r="AC89" s="125">
        <v>0</v>
      </c>
      <c r="AD89" s="102">
        <v>0</v>
      </c>
      <c r="AE89" s="183">
        <v>0</v>
      </c>
      <c r="AF89" s="58">
        <v>0</v>
      </c>
      <c r="AG89" s="13">
        <v>0</v>
      </c>
      <c r="AH89" s="12">
        <v>0</v>
      </c>
      <c r="AI89" s="13">
        <v>0</v>
      </c>
      <c r="AJ89" s="197">
        <v>0</v>
      </c>
      <c r="AK89" s="213">
        <v>0</v>
      </c>
    </row>
    <row r="90" spans="1:37" ht="18.75">
      <c r="A90" s="7" t="s">
        <v>89</v>
      </c>
      <c r="B90" s="92">
        <v>7906</v>
      </c>
      <c r="C90" s="144"/>
      <c r="D90" s="165">
        <v>550</v>
      </c>
      <c r="E90" s="12">
        <v>470</v>
      </c>
      <c r="F90" s="61">
        <v>4</v>
      </c>
      <c r="G90" s="13">
        <f t="shared" si="18"/>
        <v>-80</v>
      </c>
      <c r="H90" s="12">
        <v>101</v>
      </c>
      <c r="I90" s="13">
        <f t="shared" si="19"/>
        <v>-181</v>
      </c>
      <c r="J90" s="125">
        <f t="shared" si="20"/>
        <v>85.454545454545453</v>
      </c>
      <c r="K90" s="102">
        <f t="shared" si="21"/>
        <v>67.090909090909093</v>
      </c>
      <c r="L90" s="130">
        <v>5</v>
      </c>
      <c r="M90" s="53">
        <v>4</v>
      </c>
      <c r="N90" s="13">
        <f t="shared" si="22"/>
        <v>-1</v>
      </c>
      <c r="O90" s="53">
        <v>4</v>
      </c>
      <c r="P90" s="13">
        <f t="shared" si="23"/>
        <v>-5</v>
      </c>
      <c r="Q90" s="125">
        <f t="shared" si="24"/>
        <v>80</v>
      </c>
      <c r="R90" s="188">
        <v>0</v>
      </c>
      <c r="S90" s="59">
        <v>0</v>
      </c>
      <c r="T90" s="13">
        <f t="shared" si="25"/>
        <v>0</v>
      </c>
      <c r="U90" s="59">
        <v>0</v>
      </c>
      <c r="V90" s="13">
        <f t="shared" si="26"/>
        <v>0</v>
      </c>
      <c r="W90" s="125">
        <v>0</v>
      </c>
      <c r="X90" s="188">
        <v>0</v>
      </c>
      <c r="Y90" s="12">
        <v>0</v>
      </c>
      <c r="Z90" s="13">
        <f t="shared" si="27"/>
        <v>0</v>
      </c>
      <c r="AA90" s="12">
        <v>0</v>
      </c>
      <c r="AB90" s="13">
        <f t="shared" si="28"/>
        <v>0</v>
      </c>
      <c r="AC90" s="125">
        <v>0</v>
      </c>
      <c r="AD90" s="102">
        <v>0</v>
      </c>
      <c r="AE90" s="183">
        <v>0</v>
      </c>
      <c r="AF90" s="58">
        <v>0</v>
      </c>
      <c r="AG90" s="13">
        <v>0</v>
      </c>
      <c r="AH90" s="12">
        <v>0</v>
      </c>
      <c r="AI90" s="13">
        <v>0</v>
      </c>
      <c r="AJ90" s="197">
        <v>0</v>
      </c>
      <c r="AK90" s="213">
        <v>0</v>
      </c>
    </row>
    <row r="91" spans="1:37" ht="18.75">
      <c r="A91" s="7" t="s">
        <v>90</v>
      </c>
      <c r="B91" s="92">
        <v>5682</v>
      </c>
      <c r="C91" s="144"/>
      <c r="D91" s="165">
        <v>412</v>
      </c>
      <c r="E91" s="12">
        <v>950</v>
      </c>
      <c r="F91" s="61">
        <v>4</v>
      </c>
      <c r="G91" s="13">
        <f t="shared" si="18"/>
        <v>538</v>
      </c>
      <c r="H91" s="12">
        <v>400</v>
      </c>
      <c r="I91" s="13">
        <f t="shared" si="19"/>
        <v>138</v>
      </c>
      <c r="J91" s="125">
        <f t="shared" si="20"/>
        <v>230.58252427184468</v>
      </c>
      <c r="K91" s="102">
        <f t="shared" si="21"/>
        <v>133.49514563106797</v>
      </c>
      <c r="L91" s="130">
        <v>3</v>
      </c>
      <c r="M91" s="53">
        <v>3</v>
      </c>
      <c r="N91" s="13">
        <f t="shared" si="22"/>
        <v>0</v>
      </c>
      <c r="O91" s="53">
        <v>1</v>
      </c>
      <c r="P91" s="13">
        <f t="shared" si="23"/>
        <v>-1</v>
      </c>
      <c r="Q91" s="125">
        <f t="shared" si="24"/>
        <v>100</v>
      </c>
      <c r="R91" s="188">
        <v>0</v>
      </c>
      <c r="S91" s="59">
        <v>0</v>
      </c>
      <c r="T91" s="13">
        <f t="shared" si="25"/>
        <v>0</v>
      </c>
      <c r="U91" s="59">
        <v>0</v>
      </c>
      <c r="V91" s="13">
        <f t="shared" si="26"/>
        <v>0</v>
      </c>
      <c r="W91" s="125">
        <v>0</v>
      </c>
      <c r="X91" s="188">
        <v>0</v>
      </c>
      <c r="Y91" s="12">
        <v>0</v>
      </c>
      <c r="Z91" s="13">
        <f t="shared" si="27"/>
        <v>0</v>
      </c>
      <c r="AA91" s="12">
        <v>0</v>
      </c>
      <c r="AB91" s="13">
        <f t="shared" si="28"/>
        <v>0</v>
      </c>
      <c r="AC91" s="125">
        <v>0</v>
      </c>
      <c r="AD91" s="102">
        <v>0</v>
      </c>
      <c r="AE91" s="183">
        <v>0</v>
      </c>
      <c r="AF91" s="58">
        <v>0</v>
      </c>
      <c r="AG91" s="13">
        <v>0</v>
      </c>
      <c r="AH91" s="12">
        <v>0</v>
      </c>
      <c r="AI91" s="13">
        <v>0</v>
      </c>
      <c r="AJ91" s="197">
        <v>0</v>
      </c>
      <c r="AK91" s="213">
        <v>0</v>
      </c>
    </row>
    <row r="92" spans="1:37" ht="18.75">
      <c r="A92" s="7" t="s">
        <v>91</v>
      </c>
      <c r="B92" s="92">
        <v>6069</v>
      </c>
      <c r="C92" s="144"/>
      <c r="D92" s="165">
        <v>421</v>
      </c>
      <c r="E92" s="12">
        <v>140</v>
      </c>
      <c r="F92" s="61">
        <v>2</v>
      </c>
      <c r="G92" s="13">
        <f t="shared" si="18"/>
        <v>-281</v>
      </c>
      <c r="H92" s="12">
        <v>0</v>
      </c>
      <c r="I92" s="13">
        <f t="shared" si="19"/>
        <v>-281</v>
      </c>
      <c r="J92" s="125">
        <f t="shared" si="20"/>
        <v>33.2541567695962</v>
      </c>
      <c r="K92" s="102">
        <f t="shared" si="21"/>
        <v>33.2541567695962</v>
      </c>
      <c r="L92" s="130">
        <v>5</v>
      </c>
      <c r="M92" s="53">
        <v>5</v>
      </c>
      <c r="N92" s="13">
        <f t="shared" si="22"/>
        <v>0</v>
      </c>
      <c r="O92" s="53">
        <v>0</v>
      </c>
      <c r="P92" s="13">
        <f t="shared" si="23"/>
        <v>0</v>
      </c>
      <c r="Q92" s="125">
        <f t="shared" si="24"/>
        <v>100</v>
      </c>
      <c r="R92" s="188">
        <v>0</v>
      </c>
      <c r="S92" s="59">
        <v>0</v>
      </c>
      <c r="T92" s="13">
        <f t="shared" si="25"/>
        <v>0</v>
      </c>
      <c r="U92" s="59">
        <v>0</v>
      </c>
      <c r="V92" s="13">
        <f t="shared" si="26"/>
        <v>0</v>
      </c>
      <c r="W92" s="125">
        <v>0</v>
      </c>
      <c r="X92" s="188">
        <v>0</v>
      </c>
      <c r="Y92" s="12">
        <v>0</v>
      </c>
      <c r="Z92" s="13">
        <f t="shared" si="27"/>
        <v>0</v>
      </c>
      <c r="AA92" s="12">
        <v>0</v>
      </c>
      <c r="AB92" s="13">
        <f t="shared" si="28"/>
        <v>0</v>
      </c>
      <c r="AC92" s="125">
        <v>0</v>
      </c>
      <c r="AD92" s="102">
        <v>0</v>
      </c>
      <c r="AE92" s="183">
        <v>0</v>
      </c>
      <c r="AF92" s="58">
        <v>0</v>
      </c>
      <c r="AG92" s="13">
        <v>0</v>
      </c>
      <c r="AH92" s="12">
        <v>0</v>
      </c>
      <c r="AI92" s="13">
        <v>0</v>
      </c>
      <c r="AJ92" s="197">
        <v>0</v>
      </c>
      <c r="AK92" s="213">
        <v>0</v>
      </c>
    </row>
    <row r="93" spans="1:37" ht="18.75">
      <c r="A93" s="7" t="s">
        <v>92</v>
      </c>
      <c r="B93" s="92">
        <v>2507</v>
      </c>
      <c r="C93" s="144"/>
      <c r="D93" s="165">
        <v>241</v>
      </c>
      <c r="E93" s="12">
        <v>465</v>
      </c>
      <c r="F93" s="61">
        <v>3</v>
      </c>
      <c r="G93" s="13">
        <f t="shared" si="18"/>
        <v>224</v>
      </c>
      <c r="H93" s="12">
        <v>155</v>
      </c>
      <c r="I93" s="13">
        <f t="shared" si="19"/>
        <v>69</v>
      </c>
      <c r="J93" s="125">
        <f t="shared" si="20"/>
        <v>192.94605809128632</v>
      </c>
      <c r="K93" s="102">
        <f t="shared" si="21"/>
        <v>128.63070539419087</v>
      </c>
      <c r="L93" s="130">
        <v>3</v>
      </c>
      <c r="M93" s="53">
        <v>3</v>
      </c>
      <c r="N93" s="13">
        <f t="shared" si="22"/>
        <v>0</v>
      </c>
      <c r="O93" s="53">
        <v>1</v>
      </c>
      <c r="P93" s="13">
        <f t="shared" si="23"/>
        <v>-1</v>
      </c>
      <c r="Q93" s="125">
        <f t="shared" si="24"/>
        <v>100</v>
      </c>
      <c r="R93" s="188">
        <v>0</v>
      </c>
      <c r="S93" s="59">
        <v>0</v>
      </c>
      <c r="T93" s="13">
        <f t="shared" si="25"/>
        <v>0</v>
      </c>
      <c r="U93" s="59">
        <v>0</v>
      </c>
      <c r="V93" s="13">
        <f t="shared" si="26"/>
        <v>0</v>
      </c>
      <c r="W93" s="125">
        <v>0</v>
      </c>
      <c r="X93" s="188">
        <v>0</v>
      </c>
      <c r="Y93" s="12">
        <v>0</v>
      </c>
      <c r="Z93" s="13">
        <f t="shared" si="27"/>
        <v>0</v>
      </c>
      <c r="AA93" s="12">
        <v>0</v>
      </c>
      <c r="AB93" s="13">
        <f t="shared" si="28"/>
        <v>0</v>
      </c>
      <c r="AC93" s="125">
        <v>0</v>
      </c>
      <c r="AD93" s="102">
        <v>0</v>
      </c>
      <c r="AE93" s="183">
        <v>0</v>
      </c>
      <c r="AF93" s="58">
        <v>0</v>
      </c>
      <c r="AG93" s="13">
        <v>0</v>
      </c>
      <c r="AH93" s="12">
        <v>0</v>
      </c>
      <c r="AI93" s="13">
        <v>0</v>
      </c>
      <c r="AJ93" s="197">
        <v>0</v>
      </c>
      <c r="AK93" s="213">
        <v>0</v>
      </c>
    </row>
    <row r="94" spans="1:37" ht="18.75">
      <c r="A94" s="7" t="s">
        <v>93</v>
      </c>
      <c r="B94" s="92">
        <v>5475</v>
      </c>
      <c r="C94" s="144"/>
      <c r="D94" s="165">
        <v>383</v>
      </c>
      <c r="E94" s="12">
        <v>760</v>
      </c>
      <c r="F94" s="61">
        <v>4</v>
      </c>
      <c r="G94" s="13">
        <f t="shared" si="18"/>
        <v>377</v>
      </c>
      <c r="H94" s="12">
        <v>410</v>
      </c>
      <c r="I94" s="13">
        <f t="shared" si="19"/>
        <v>-33</v>
      </c>
      <c r="J94" s="125">
        <f t="shared" si="20"/>
        <v>198.43342036553523</v>
      </c>
      <c r="K94" s="102">
        <f t="shared" si="21"/>
        <v>91.383812010443862</v>
      </c>
      <c r="L94" s="130">
        <v>2</v>
      </c>
      <c r="M94" s="53">
        <v>3</v>
      </c>
      <c r="N94" s="13">
        <f t="shared" si="22"/>
        <v>1</v>
      </c>
      <c r="O94" s="53">
        <v>2</v>
      </c>
      <c r="P94" s="13">
        <f t="shared" si="23"/>
        <v>-1</v>
      </c>
      <c r="Q94" s="125">
        <f t="shared" si="24"/>
        <v>150</v>
      </c>
      <c r="R94" s="188">
        <v>0</v>
      </c>
      <c r="S94" s="59">
        <v>0</v>
      </c>
      <c r="T94" s="13">
        <f t="shared" si="25"/>
        <v>0</v>
      </c>
      <c r="U94" s="59">
        <v>0</v>
      </c>
      <c r="V94" s="13">
        <f t="shared" si="26"/>
        <v>0</v>
      </c>
      <c r="W94" s="125">
        <v>0</v>
      </c>
      <c r="X94" s="188">
        <v>0</v>
      </c>
      <c r="Y94" s="12">
        <v>0</v>
      </c>
      <c r="Z94" s="13">
        <f t="shared" si="27"/>
        <v>0</v>
      </c>
      <c r="AA94" s="12">
        <v>0</v>
      </c>
      <c r="AB94" s="13">
        <f t="shared" si="28"/>
        <v>0</v>
      </c>
      <c r="AC94" s="125">
        <v>0</v>
      </c>
      <c r="AD94" s="102">
        <v>0</v>
      </c>
      <c r="AE94" s="183">
        <v>0</v>
      </c>
      <c r="AF94" s="58">
        <v>0</v>
      </c>
      <c r="AG94" s="13">
        <v>0</v>
      </c>
      <c r="AH94" s="12">
        <v>0</v>
      </c>
      <c r="AI94" s="13">
        <v>0</v>
      </c>
      <c r="AJ94" s="197">
        <v>0</v>
      </c>
      <c r="AK94" s="213">
        <v>0</v>
      </c>
    </row>
    <row r="95" spans="1:37" ht="18.75">
      <c r="A95" s="7" t="s">
        <v>94</v>
      </c>
      <c r="B95" s="92">
        <v>3627</v>
      </c>
      <c r="C95" s="144"/>
      <c r="D95" s="165">
        <v>365</v>
      </c>
      <c r="E95" s="12">
        <v>80</v>
      </c>
      <c r="F95" s="61">
        <v>2</v>
      </c>
      <c r="G95" s="13">
        <f t="shared" si="18"/>
        <v>-285</v>
      </c>
      <c r="H95" s="12">
        <v>80</v>
      </c>
      <c r="I95" s="13">
        <f t="shared" si="19"/>
        <v>-365</v>
      </c>
      <c r="J95" s="125">
        <f t="shared" si="20"/>
        <v>21.917808219178081</v>
      </c>
      <c r="K95" s="102">
        <f t="shared" si="21"/>
        <v>0</v>
      </c>
      <c r="L95" s="130">
        <v>3</v>
      </c>
      <c r="M95" s="53">
        <v>2</v>
      </c>
      <c r="N95" s="13">
        <f t="shared" si="22"/>
        <v>-1</v>
      </c>
      <c r="O95" s="53">
        <v>1</v>
      </c>
      <c r="P95" s="13">
        <f t="shared" si="23"/>
        <v>-2</v>
      </c>
      <c r="Q95" s="125">
        <f t="shared" si="24"/>
        <v>66.666666666666657</v>
      </c>
      <c r="R95" s="188">
        <v>0</v>
      </c>
      <c r="S95" s="59">
        <v>0</v>
      </c>
      <c r="T95" s="13">
        <f t="shared" si="25"/>
        <v>0</v>
      </c>
      <c r="U95" s="59">
        <v>0</v>
      </c>
      <c r="V95" s="13">
        <f t="shared" si="26"/>
        <v>0</v>
      </c>
      <c r="W95" s="125">
        <v>0</v>
      </c>
      <c r="X95" s="188">
        <v>0</v>
      </c>
      <c r="Y95" s="12">
        <v>0</v>
      </c>
      <c r="Z95" s="13">
        <f t="shared" si="27"/>
        <v>0</v>
      </c>
      <c r="AA95" s="12">
        <v>0</v>
      </c>
      <c r="AB95" s="13">
        <f t="shared" si="28"/>
        <v>0</v>
      </c>
      <c r="AC95" s="125">
        <v>0</v>
      </c>
      <c r="AD95" s="102">
        <v>0</v>
      </c>
      <c r="AE95" s="183">
        <v>0</v>
      </c>
      <c r="AF95" s="58">
        <v>0</v>
      </c>
      <c r="AG95" s="13">
        <v>0</v>
      </c>
      <c r="AH95" s="12">
        <v>0</v>
      </c>
      <c r="AI95" s="13">
        <v>0</v>
      </c>
      <c r="AJ95" s="197">
        <v>0</v>
      </c>
      <c r="AK95" s="213">
        <v>0</v>
      </c>
    </row>
    <row r="96" spans="1:37" ht="18.75">
      <c r="A96" s="20" t="s">
        <v>21</v>
      </c>
      <c r="B96" s="90">
        <f>SUM(B87:B95)</f>
        <v>44918</v>
      </c>
      <c r="C96" s="148"/>
      <c r="D96" s="108">
        <v>3963</v>
      </c>
      <c r="E96" s="27">
        <v>3948</v>
      </c>
      <c r="F96" s="27">
        <v>25</v>
      </c>
      <c r="G96" s="23">
        <f t="shared" si="18"/>
        <v>-15</v>
      </c>
      <c r="H96" s="28">
        <v>1734</v>
      </c>
      <c r="I96" s="23">
        <f t="shared" si="19"/>
        <v>-1749</v>
      </c>
      <c r="J96" s="107">
        <f t="shared" si="20"/>
        <v>99.621498864496587</v>
      </c>
      <c r="K96" s="103">
        <f t="shared" si="21"/>
        <v>55.866767600302801</v>
      </c>
      <c r="L96" s="126">
        <f>SUM(L87:L95)</f>
        <v>27</v>
      </c>
      <c r="M96" s="55">
        <v>25</v>
      </c>
      <c r="N96" s="55">
        <f t="shared" si="22"/>
        <v>-2</v>
      </c>
      <c r="O96" s="55">
        <v>12</v>
      </c>
      <c r="P96" s="55">
        <f t="shared" si="23"/>
        <v>-14</v>
      </c>
      <c r="Q96" s="127">
        <f t="shared" si="24"/>
        <v>92.592592592592595</v>
      </c>
      <c r="R96" s="186">
        <f>SUM(R87:R95)</f>
        <v>0</v>
      </c>
      <c r="S96" s="21">
        <v>0</v>
      </c>
      <c r="T96" s="23">
        <f t="shared" si="25"/>
        <v>0</v>
      </c>
      <c r="U96" s="28">
        <v>0</v>
      </c>
      <c r="V96" s="23">
        <f t="shared" si="26"/>
        <v>0</v>
      </c>
      <c r="W96" s="107">
        <v>0</v>
      </c>
      <c r="X96" s="206">
        <v>0</v>
      </c>
      <c r="Y96" s="35">
        <v>0</v>
      </c>
      <c r="Z96" s="36">
        <f t="shared" si="27"/>
        <v>0</v>
      </c>
      <c r="AA96" s="67">
        <v>0</v>
      </c>
      <c r="AB96" s="36">
        <f t="shared" si="28"/>
        <v>0</v>
      </c>
      <c r="AC96" s="176">
        <v>0</v>
      </c>
      <c r="AD96" s="155">
        <v>0</v>
      </c>
      <c r="AE96" s="220">
        <f>SUM(AE87:AE95)</f>
        <v>0</v>
      </c>
      <c r="AF96" s="35">
        <v>0</v>
      </c>
      <c r="AG96" s="36">
        <f t="shared" si="32"/>
        <v>0</v>
      </c>
      <c r="AH96" s="67">
        <v>0</v>
      </c>
      <c r="AI96" s="36">
        <f t="shared" si="33"/>
        <v>0</v>
      </c>
      <c r="AJ96" s="176">
        <v>0</v>
      </c>
      <c r="AK96" s="204">
        <v>0</v>
      </c>
    </row>
    <row r="97" spans="1:37" ht="18.75">
      <c r="A97" s="6" t="s">
        <v>95</v>
      </c>
      <c r="B97" s="24"/>
      <c r="C97" s="144"/>
      <c r="D97" s="172"/>
      <c r="E97" s="44"/>
      <c r="F97" s="61"/>
      <c r="G97" s="44"/>
      <c r="H97" s="85"/>
      <c r="I97" s="44"/>
      <c r="J97" s="173"/>
      <c r="K97" s="44"/>
      <c r="L97" s="133"/>
      <c r="M97" s="52"/>
      <c r="N97" s="13"/>
      <c r="O97" s="17"/>
      <c r="P97" s="13"/>
      <c r="Q97" s="125"/>
      <c r="R97" s="183"/>
      <c r="S97" s="52"/>
      <c r="T97" s="13"/>
      <c r="U97" s="17"/>
      <c r="V97" s="13"/>
      <c r="W97" s="125"/>
      <c r="X97" s="188"/>
      <c r="Y97" s="52"/>
      <c r="Z97" s="13"/>
      <c r="AA97" s="17"/>
      <c r="AB97" s="13"/>
      <c r="AC97" s="125"/>
      <c r="AD97" s="102"/>
      <c r="AE97" s="183"/>
      <c r="AF97" s="52"/>
      <c r="AG97" s="13"/>
      <c r="AH97" s="17"/>
      <c r="AI97" s="13"/>
      <c r="AJ97" s="125"/>
      <c r="AK97" s="203"/>
    </row>
    <row r="98" spans="1:37" ht="18.75">
      <c r="A98" s="7" t="s">
        <v>96</v>
      </c>
      <c r="B98" s="92">
        <v>118532</v>
      </c>
      <c r="C98" s="144"/>
      <c r="D98" s="161">
        <v>3204</v>
      </c>
      <c r="E98" s="24">
        <v>4544</v>
      </c>
      <c r="F98" s="61">
        <v>16</v>
      </c>
      <c r="G98" s="13">
        <f t="shared" si="18"/>
        <v>1340</v>
      </c>
      <c r="H98" s="32">
        <v>0</v>
      </c>
      <c r="I98" s="13">
        <f t="shared" si="19"/>
        <v>1340</v>
      </c>
      <c r="J98" s="125">
        <f t="shared" si="20"/>
        <v>141.82272159800249</v>
      </c>
      <c r="K98" s="102">
        <f t="shared" si="21"/>
        <v>141.82272159800249</v>
      </c>
      <c r="L98" s="134">
        <v>13</v>
      </c>
      <c r="M98" s="24">
        <v>8</v>
      </c>
      <c r="N98" s="13">
        <f t="shared" si="22"/>
        <v>-5</v>
      </c>
      <c r="O98" s="32">
        <v>0</v>
      </c>
      <c r="P98" s="13">
        <f t="shared" si="23"/>
        <v>-5</v>
      </c>
      <c r="Q98" s="125">
        <f t="shared" si="24"/>
        <v>61.53846153846154</v>
      </c>
      <c r="R98" s="188">
        <v>1</v>
      </c>
      <c r="S98" s="24">
        <v>1</v>
      </c>
      <c r="T98" s="13">
        <f t="shared" si="25"/>
        <v>0</v>
      </c>
      <c r="U98" s="32">
        <v>0</v>
      </c>
      <c r="V98" s="13">
        <f t="shared" si="26"/>
        <v>0</v>
      </c>
      <c r="W98" s="125">
        <f t="shared" si="29"/>
        <v>100</v>
      </c>
      <c r="X98" s="188">
        <v>1</v>
      </c>
      <c r="Y98" s="24">
        <v>2</v>
      </c>
      <c r="Z98" s="13">
        <f t="shared" si="27"/>
        <v>1</v>
      </c>
      <c r="AA98" s="32">
        <v>0</v>
      </c>
      <c r="AB98" s="13">
        <f t="shared" si="28"/>
        <v>1</v>
      </c>
      <c r="AC98" s="125">
        <f t="shared" si="30"/>
        <v>200</v>
      </c>
      <c r="AD98" s="102">
        <f t="shared" si="31"/>
        <v>200</v>
      </c>
      <c r="AE98" s="183">
        <v>1</v>
      </c>
      <c r="AF98" s="24">
        <v>0</v>
      </c>
      <c r="AG98" s="13">
        <f t="shared" si="32"/>
        <v>-1</v>
      </c>
      <c r="AH98" s="32"/>
      <c r="AI98" s="13">
        <f t="shared" si="33"/>
        <v>-1</v>
      </c>
      <c r="AJ98" s="125">
        <f t="shared" ref="AJ98:AJ133" si="34">AF98/AE98*100</f>
        <v>0</v>
      </c>
      <c r="AK98" s="203">
        <f t="shared" ref="AK98:AK133" si="35">(AF98-AH98)/AE98*100</f>
        <v>0</v>
      </c>
    </row>
    <row r="99" spans="1:37" ht="18.75">
      <c r="A99" s="7" t="s">
        <v>97</v>
      </c>
      <c r="B99" s="92">
        <v>37369</v>
      </c>
      <c r="C99" s="144"/>
      <c r="D99" s="161">
        <v>1938</v>
      </c>
      <c r="E99" s="24">
        <v>592</v>
      </c>
      <c r="F99" s="61">
        <v>2</v>
      </c>
      <c r="G99" s="13">
        <f t="shared" si="18"/>
        <v>-1346</v>
      </c>
      <c r="H99" s="32">
        <v>0</v>
      </c>
      <c r="I99" s="13">
        <f t="shared" si="19"/>
        <v>-1346</v>
      </c>
      <c r="J99" s="125">
        <f t="shared" si="20"/>
        <v>30.546955624355004</v>
      </c>
      <c r="K99" s="102">
        <f t="shared" si="21"/>
        <v>30.546955624355004</v>
      </c>
      <c r="L99" s="134">
        <v>4</v>
      </c>
      <c r="M99" s="24">
        <v>1</v>
      </c>
      <c r="N99" s="13">
        <f t="shared" si="22"/>
        <v>-3</v>
      </c>
      <c r="O99" s="32">
        <v>0</v>
      </c>
      <c r="P99" s="13">
        <f t="shared" si="23"/>
        <v>-3</v>
      </c>
      <c r="Q99" s="125">
        <f t="shared" si="24"/>
        <v>25</v>
      </c>
      <c r="R99" s="188">
        <v>0</v>
      </c>
      <c r="S99" s="24">
        <v>0</v>
      </c>
      <c r="T99" s="13">
        <f t="shared" si="25"/>
        <v>0</v>
      </c>
      <c r="U99" s="32">
        <v>0</v>
      </c>
      <c r="V99" s="13">
        <f t="shared" si="26"/>
        <v>0</v>
      </c>
      <c r="W99" s="125">
        <v>0</v>
      </c>
      <c r="X99" s="188">
        <v>1</v>
      </c>
      <c r="Y99" s="24">
        <v>0</v>
      </c>
      <c r="Z99" s="13">
        <f t="shared" si="27"/>
        <v>-1</v>
      </c>
      <c r="AA99" s="32">
        <v>0</v>
      </c>
      <c r="AB99" s="13">
        <f t="shared" si="28"/>
        <v>-1</v>
      </c>
      <c r="AC99" s="125">
        <f t="shared" si="30"/>
        <v>0</v>
      </c>
      <c r="AD99" s="102">
        <f t="shared" si="31"/>
        <v>0</v>
      </c>
      <c r="AE99" s="183">
        <v>0</v>
      </c>
      <c r="AF99" s="58">
        <v>0</v>
      </c>
      <c r="AG99" s="13">
        <v>0</v>
      </c>
      <c r="AH99" s="32">
        <v>0</v>
      </c>
      <c r="AI99" s="13">
        <v>0</v>
      </c>
      <c r="AJ99" s="197">
        <v>0</v>
      </c>
      <c r="AK99" s="213">
        <v>0</v>
      </c>
    </row>
    <row r="100" spans="1:37" ht="18.75">
      <c r="A100" s="7" t="s">
        <v>98</v>
      </c>
      <c r="B100" s="92">
        <v>20002</v>
      </c>
      <c r="C100" s="144"/>
      <c r="D100" s="161">
        <v>1446</v>
      </c>
      <c r="E100" s="24">
        <v>510</v>
      </c>
      <c r="F100" s="61">
        <v>3</v>
      </c>
      <c r="G100" s="13">
        <f t="shared" si="18"/>
        <v>-936</v>
      </c>
      <c r="H100" s="32">
        <v>0</v>
      </c>
      <c r="I100" s="13">
        <f t="shared" si="19"/>
        <v>-936</v>
      </c>
      <c r="J100" s="125">
        <f t="shared" si="20"/>
        <v>35.269709543568467</v>
      </c>
      <c r="K100" s="102">
        <f t="shared" si="21"/>
        <v>35.269709543568467</v>
      </c>
      <c r="L100" s="134">
        <v>4</v>
      </c>
      <c r="M100" s="24">
        <v>7</v>
      </c>
      <c r="N100" s="13">
        <f t="shared" si="22"/>
        <v>3</v>
      </c>
      <c r="O100" s="32">
        <v>0</v>
      </c>
      <c r="P100" s="13">
        <f t="shared" si="23"/>
        <v>3</v>
      </c>
      <c r="Q100" s="125">
        <f t="shared" si="24"/>
        <v>175</v>
      </c>
      <c r="R100" s="188">
        <v>1</v>
      </c>
      <c r="S100" s="24">
        <v>1</v>
      </c>
      <c r="T100" s="13">
        <f t="shared" si="25"/>
        <v>0</v>
      </c>
      <c r="U100" s="32">
        <v>0</v>
      </c>
      <c r="V100" s="13">
        <f t="shared" si="26"/>
        <v>0</v>
      </c>
      <c r="W100" s="125">
        <f>S100/R100*100</f>
        <v>100</v>
      </c>
      <c r="X100" s="188">
        <v>1</v>
      </c>
      <c r="Y100" s="24">
        <v>0</v>
      </c>
      <c r="Z100" s="13">
        <f t="shared" si="27"/>
        <v>-1</v>
      </c>
      <c r="AA100" s="32">
        <v>0</v>
      </c>
      <c r="AB100" s="13">
        <f t="shared" si="28"/>
        <v>-1</v>
      </c>
      <c r="AC100" s="125">
        <f t="shared" si="30"/>
        <v>0</v>
      </c>
      <c r="AD100" s="102">
        <f t="shared" si="31"/>
        <v>0</v>
      </c>
      <c r="AE100" s="183">
        <v>0</v>
      </c>
      <c r="AF100" s="58">
        <v>0</v>
      </c>
      <c r="AG100" s="13">
        <v>0</v>
      </c>
      <c r="AH100" s="32">
        <v>0</v>
      </c>
      <c r="AI100" s="13">
        <v>0</v>
      </c>
      <c r="AJ100" s="197">
        <v>0</v>
      </c>
      <c r="AK100" s="213">
        <v>0</v>
      </c>
    </row>
    <row r="101" spans="1:37" ht="18.75">
      <c r="A101" s="7" t="s">
        <v>99</v>
      </c>
      <c r="B101" s="92">
        <v>5311</v>
      </c>
      <c r="C101" s="144"/>
      <c r="D101" s="161">
        <v>484</v>
      </c>
      <c r="E101" s="24">
        <v>170</v>
      </c>
      <c r="F101" s="61">
        <v>1</v>
      </c>
      <c r="G101" s="13">
        <f t="shared" si="18"/>
        <v>-314</v>
      </c>
      <c r="H101" s="32">
        <v>0</v>
      </c>
      <c r="I101" s="13">
        <f t="shared" si="19"/>
        <v>-314</v>
      </c>
      <c r="J101" s="125">
        <f t="shared" si="20"/>
        <v>35.123966942148762</v>
      </c>
      <c r="K101" s="102">
        <f t="shared" si="21"/>
        <v>35.123966942148762</v>
      </c>
      <c r="L101" s="134">
        <v>2</v>
      </c>
      <c r="M101" s="24">
        <v>3</v>
      </c>
      <c r="N101" s="13">
        <f t="shared" si="22"/>
        <v>1</v>
      </c>
      <c r="O101" s="32">
        <v>0</v>
      </c>
      <c r="P101" s="13">
        <f t="shared" si="23"/>
        <v>1</v>
      </c>
      <c r="Q101" s="125">
        <f t="shared" si="24"/>
        <v>150</v>
      </c>
      <c r="R101" s="188">
        <v>0</v>
      </c>
      <c r="S101" s="24">
        <v>0</v>
      </c>
      <c r="T101" s="13">
        <f t="shared" si="25"/>
        <v>0</v>
      </c>
      <c r="U101" s="32">
        <v>0</v>
      </c>
      <c r="V101" s="13">
        <f t="shared" si="26"/>
        <v>0</v>
      </c>
      <c r="W101" s="125">
        <v>0</v>
      </c>
      <c r="X101" s="188">
        <v>0</v>
      </c>
      <c r="Y101" s="24">
        <v>0</v>
      </c>
      <c r="Z101" s="13">
        <f t="shared" si="27"/>
        <v>0</v>
      </c>
      <c r="AA101" s="32">
        <v>0</v>
      </c>
      <c r="AB101" s="13">
        <f t="shared" si="28"/>
        <v>0</v>
      </c>
      <c r="AC101" s="125">
        <v>0</v>
      </c>
      <c r="AD101" s="102">
        <v>0</v>
      </c>
      <c r="AE101" s="183">
        <v>0</v>
      </c>
      <c r="AF101" s="58">
        <v>0</v>
      </c>
      <c r="AG101" s="13">
        <v>0</v>
      </c>
      <c r="AH101" s="32">
        <v>0</v>
      </c>
      <c r="AI101" s="13">
        <v>0</v>
      </c>
      <c r="AJ101" s="197">
        <v>0</v>
      </c>
      <c r="AK101" s="213">
        <v>0</v>
      </c>
    </row>
    <row r="102" spans="1:37" ht="18.75">
      <c r="A102" s="20" t="s">
        <v>21</v>
      </c>
      <c r="B102" s="28">
        <f>SUM(B98:B101)</f>
        <v>181214</v>
      </c>
      <c r="C102" s="149"/>
      <c r="D102" s="174">
        <v>7073</v>
      </c>
      <c r="E102" s="27">
        <v>5816</v>
      </c>
      <c r="F102" s="27">
        <v>22</v>
      </c>
      <c r="G102" s="23">
        <f t="shared" si="18"/>
        <v>-1257</v>
      </c>
      <c r="H102" s="23">
        <v>0</v>
      </c>
      <c r="I102" s="23">
        <f t="shared" si="19"/>
        <v>-1257</v>
      </c>
      <c r="J102" s="107">
        <f t="shared" si="20"/>
        <v>82.228191714972425</v>
      </c>
      <c r="K102" s="103">
        <f t="shared" si="21"/>
        <v>82.228191714972425</v>
      </c>
      <c r="L102" s="126">
        <f>SUM(L98:L101)</f>
        <v>23</v>
      </c>
      <c r="M102" s="55">
        <v>19</v>
      </c>
      <c r="N102" s="55">
        <f t="shared" si="22"/>
        <v>-4</v>
      </c>
      <c r="O102" s="55">
        <v>0</v>
      </c>
      <c r="P102" s="55">
        <f t="shared" si="23"/>
        <v>-4</v>
      </c>
      <c r="Q102" s="127">
        <f t="shared" si="24"/>
        <v>82.608695652173907</v>
      </c>
      <c r="R102" s="186">
        <f>SUM(R98:R101)</f>
        <v>2</v>
      </c>
      <c r="S102" s="21">
        <v>2</v>
      </c>
      <c r="T102" s="23">
        <f t="shared" si="25"/>
        <v>0</v>
      </c>
      <c r="U102" s="28">
        <v>0</v>
      </c>
      <c r="V102" s="23">
        <f t="shared" si="26"/>
        <v>0</v>
      </c>
      <c r="W102" s="107">
        <f t="shared" si="29"/>
        <v>100</v>
      </c>
      <c r="X102" s="206">
        <f>SUM(X98:X101)</f>
        <v>3</v>
      </c>
      <c r="Y102" s="35">
        <v>2</v>
      </c>
      <c r="Z102" s="36">
        <f t="shared" si="27"/>
        <v>-1</v>
      </c>
      <c r="AA102" s="36">
        <v>0</v>
      </c>
      <c r="AB102" s="36">
        <f t="shared" si="28"/>
        <v>-1</v>
      </c>
      <c r="AC102" s="176">
        <f t="shared" si="30"/>
        <v>66.666666666666657</v>
      </c>
      <c r="AD102" s="155">
        <f t="shared" si="31"/>
        <v>66.666666666666657</v>
      </c>
      <c r="AE102" s="220">
        <f>SUM(AE98:AE101)</f>
        <v>1</v>
      </c>
      <c r="AF102" s="35">
        <v>0</v>
      </c>
      <c r="AG102" s="36">
        <f t="shared" si="32"/>
        <v>-1</v>
      </c>
      <c r="AH102" s="36"/>
      <c r="AI102" s="36">
        <f t="shared" si="33"/>
        <v>-1</v>
      </c>
      <c r="AJ102" s="176">
        <f t="shared" si="34"/>
        <v>0</v>
      </c>
      <c r="AK102" s="204">
        <f t="shared" si="35"/>
        <v>0</v>
      </c>
    </row>
    <row r="103" spans="1:37" ht="18.75">
      <c r="A103" s="6" t="s">
        <v>100</v>
      </c>
      <c r="B103" s="32"/>
      <c r="C103" s="144"/>
      <c r="D103" s="172"/>
      <c r="E103" s="44"/>
      <c r="F103" s="61"/>
      <c r="G103" s="44"/>
      <c r="H103" s="85"/>
      <c r="I103" s="44"/>
      <c r="J103" s="173"/>
      <c r="K103" s="44"/>
      <c r="L103" s="133"/>
      <c r="M103" s="52"/>
      <c r="N103" s="13"/>
      <c r="O103" s="17"/>
      <c r="P103" s="13"/>
      <c r="Q103" s="125"/>
      <c r="R103" s="183"/>
      <c r="S103" s="52"/>
      <c r="T103" s="13"/>
      <c r="U103" s="17"/>
      <c r="V103" s="13"/>
      <c r="W103" s="125"/>
      <c r="X103" s="188"/>
      <c r="Y103" s="52"/>
      <c r="Z103" s="13"/>
      <c r="AA103" s="17"/>
      <c r="AB103" s="13"/>
      <c r="AC103" s="125"/>
      <c r="AD103" s="102"/>
      <c r="AE103" s="183"/>
      <c r="AF103" s="52"/>
      <c r="AG103" s="13"/>
      <c r="AH103" s="17"/>
      <c r="AI103" s="13"/>
      <c r="AJ103" s="125"/>
      <c r="AK103" s="203"/>
    </row>
    <row r="104" spans="1:37" ht="18.75">
      <c r="A104" s="7" t="s">
        <v>101</v>
      </c>
      <c r="B104" s="92">
        <v>57776</v>
      </c>
      <c r="C104" s="144"/>
      <c r="D104" s="165">
        <v>1748</v>
      </c>
      <c r="E104" s="24">
        <v>530</v>
      </c>
      <c r="F104" s="61">
        <v>2</v>
      </c>
      <c r="G104" s="13">
        <f t="shared" si="18"/>
        <v>-1218</v>
      </c>
      <c r="H104" s="32">
        <v>0</v>
      </c>
      <c r="I104" s="13">
        <f t="shared" si="19"/>
        <v>-1218</v>
      </c>
      <c r="J104" s="125">
        <f t="shared" si="20"/>
        <v>30.320366132723116</v>
      </c>
      <c r="K104" s="102">
        <f t="shared" si="21"/>
        <v>30.320366132723116</v>
      </c>
      <c r="L104" s="124">
        <v>9</v>
      </c>
      <c r="M104" s="24">
        <v>6</v>
      </c>
      <c r="N104" s="13">
        <f t="shared" si="22"/>
        <v>-3</v>
      </c>
      <c r="O104" s="32">
        <v>0</v>
      </c>
      <c r="P104" s="13">
        <f t="shared" si="23"/>
        <v>-3</v>
      </c>
      <c r="Q104" s="125">
        <f t="shared" si="24"/>
        <v>66.666666666666657</v>
      </c>
      <c r="R104" s="188">
        <v>0</v>
      </c>
      <c r="S104" s="24">
        <v>0</v>
      </c>
      <c r="T104" s="13">
        <f t="shared" si="25"/>
        <v>0</v>
      </c>
      <c r="U104" s="32">
        <v>0</v>
      </c>
      <c r="V104" s="13">
        <f t="shared" si="26"/>
        <v>0</v>
      </c>
      <c r="W104" s="125">
        <v>0</v>
      </c>
      <c r="X104" s="188">
        <v>1</v>
      </c>
      <c r="Y104" s="24">
        <v>1</v>
      </c>
      <c r="Z104" s="13">
        <f t="shared" si="27"/>
        <v>0</v>
      </c>
      <c r="AA104" s="32">
        <v>0</v>
      </c>
      <c r="AB104" s="13">
        <f t="shared" si="28"/>
        <v>0</v>
      </c>
      <c r="AC104" s="125">
        <f t="shared" si="30"/>
        <v>100</v>
      </c>
      <c r="AD104" s="102">
        <f t="shared" si="31"/>
        <v>100</v>
      </c>
      <c r="AE104" s="183">
        <v>0</v>
      </c>
      <c r="AF104" s="58">
        <v>0</v>
      </c>
      <c r="AG104" s="13">
        <v>0</v>
      </c>
      <c r="AH104" s="32">
        <v>0</v>
      </c>
      <c r="AI104" s="13">
        <v>0</v>
      </c>
      <c r="AJ104" s="197">
        <v>0</v>
      </c>
      <c r="AK104" s="213">
        <v>0</v>
      </c>
    </row>
    <row r="105" spans="1:37" ht="18.75">
      <c r="A105" s="7" t="s">
        <v>102</v>
      </c>
      <c r="B105" s="92">
        <v>5526</v>
      </c>
      <c r="C105" s="144"/>
      <c r="D105" s="165">
        <v>270</v>
      </c>
      <c r="E105" s="24">
        <v>0</v>
      </c>
      <c r="F105" s="61">
        <v>0</v>
      </c>
      <c r="G105" s="13">
        <f t="shared" si="18"/>
        <v>-270</v>
      </c>
      <c r="H105" s="32">
        <v>0</v>
      </c>
      <c r="I105" s="13">
        <f t="shared" si="19"/>
        <v>-270</v>
      </c>
      <c r="J105" s="125">
        <f t="shared" si="20"/>
        <v>0</v>
      </c>
      <c r="K105" s="102">
        <f t="shared" si="21"/>
        <v>0</v>
      </c>
      <c r="L105" s="124">
        <v>2</v>
      </c>
      <c r="M105" s="24">
        <v>2</v>
      </c>
      <c r="N105" s="13">
        <f t="shared" si="22"/>
        <v>0</v>
      </c>
      <c r="O105" s="32">
        <v>0</v>
      </c>
      <c r="P105" s="13">
        <f t="shared" si="23"/>
        <v>0</v>
      </c>
      <c r="Q105" s="125">
        <f t="shared" si="24"/>
        <v>100</v>
      </c>
      <c r="R105" s="188">
        <v>1</v>
      </c>
      <c r="S105" s="24">
        <v>3</v>
      </c>
      <c r="T105" s="13">
        <f t="shared" si="25"/>
        <v>2</v>
      </c>
      <c r="U105" s="32">
        <v>0</v>
      </c>
      <c r="V105" s="13">
        <f t="shared" si="26"/>
        <v>2</v>
      </c>
      <c r="W105" s="125">
        <f t="shared" si="29"/>
        <v>300</v>
      </c>
      <c r="X105" s="188">
        <v>0</v>
      </c>
      <c r="Y105" s="24">
        <v>0</v>
      </c>
      <c r="Z105" s="13">
        <f t="shared" si="27"/>
        <v>0</v>
      </c>
      <c r="AA105" s="32">
        <v>0</v>
      </c>
      <c r="AB105" s="13">
        <f t="shared" si="28"/>
        <v>0</v>
      </c>
      <c r="AC105" s="125">
        <v>0</v>
      </c>
      <c r="AD105" s="102">
        <v>0</v>
      </c>
      <c r="AE105" s="183">
        <v>0</v>
      </c>
      <c r="AF105" s="58">
        <v>0</v>
      </c>
      <c r="AG105" s="13">
        <v>0</v>
      </c>
      <c r="AH105" s="32">
        <v>0</v>
      </c>
      <c r="AI105" s="13">
        <v>0</v>
      </c>
      <c r="AJ105" s="197">
        <v>0</v>
      </c>
      <c r="AK105" s="213">
        <v>0</v>
      </c>
    </row>
    <row r="106" spans="1:37" ht="18.75">
      <c r="A106" s="7" t="s">
        <v>103</v>
      </c>
      <c r="B106" s="92">
        <v>6993</v>
      </c>
      <c r="C106" s="144"/>
      <c r="D106" s="165">
        <v>491</v>
      </c>
      <c r="E106" s="24">
        <v>0</v>
      </c>
      <c r="F106" s="61">
        <v>0</v>
      </c>
      <c r="G106" s="13">
        <f t="shared" si="18"/>
        <v>-491</v>
      </c>
      <c r="H106" s="32">
        <v>0</v>
      </c>
      <c r="I106" s="13">
        <f t="shared" si="19"/>
        <v>-491</v>
      </c>
      <c r="J106" s="125">
        <f t="shared" si="20"/>
        <v>0</v>
      </c>
      <c r="K106" s="102">
        <f t="shared" si="21"/>
        <v>0</v>
      </c>
      <c r="L106" s="124">
        <v>3</v>
      </c>
      <c r="M106" s="24">
        <v>2</v>
      </c>
      <c r="N106" s="13">
        <f t="shared" si="22"/>
        <v>-1</v>
      </c>
      <c r="O106" s="32">
        <v>0</v>
      </c>
      <c r="P106" s="13">
        <f t="shared" si="23"/>
        <v>-1</v>
      </c>
      <c r="Q106" s="125">
        <f t="shared" si="24"/>
        <v>66.666666666666657</v>
      </c>
      <c r="R106" s="188">
        <v>0</v>
      </c>
      <c r="S106" s="24">
        <v>0</v>
      </c>
      <c r="T106" s="13">
        <f t="shared" si="25"/>
        <v>0</v>
      </c>
      <c r="U106" s="32">
        <v>0</v>
      </c>
      <c r="V106" s="13">
        <f t="shared" si="26"/>
        <v>0</v>
      </c>
      <c r="W106" s="125">
        <v>0</v>
      </c>
      <c r="X106" s="188">
        <v>0</v>
      </c>
      <c r="Y106" s="24">
        <v>0</v>
      </c>
      <c r="Z106" s="13">
        <f t="shared" si="27"/>
        <v>0</v>
      </c>
      <c r="AA106" s="32">
        <v>0</v>
      </c>
      <c r="AB106" s="13">
        <f t="shared" si="28"/>
        <v>0</v>
      </c>
      <c r="AC106" s="125">
        <v>0</v>
      </c>
      <c r="AD106" s="102">
        <v>0</v>
      </c>
      <c r="AE106" s="183">
        <v>0</v>
      </c>
      <c r="AF106" s="58">
        <v>0</v>
      </c>
      <c r="AG106" s="13">
        <v>0</v>
      </c>
      <c r="AH106" s="32">
        <v>0</v>
      </c>
      <c r="AI106" s="13">
        <v>0</v>
      </c>
      <c r="AJ106" s="197">
        <v>0</v>
      </c>
      <c r="AK106" s="213">
        <v>0</v>
      </c>
    </row>
    <row r="107" spans="1:37" ht="18.75">
      <c r="A107" s="7" t="s">
        <v>104</v>
      </c>
      <c r="B107" s="92">
        <v>4788</v>
      </c>
      <c r="C107" s="144"/>
      <c r="D107" s="165">
        <v>382</v>
      </c>
      <c r="E107" s="24">
        <v>0</v>
      </c>
      <c r="F107" s="61">
        <v>1</v>
      </c>
      <c r="G107" s="13">
        <f t="shared" si="18"/>
        <v>-382</v>
      </c>
      <c r="H107" s="32">
        <v>0</v>
      </c>
      <c r="I107" s="13">
        <f t="shared" si="19"/>
        <v>-382</v>
      </c>
      <c r="J107" s="125">
        <f t="shared" si="20"/>
        <v>0</v>
      </c>
      <c r="K107" s="102">
        <f t="shared" si="21"/>
        <v>0</v>
      </c>
      <c r="L107" s="124">
        <v>1</v>
      </c>
      <c r="M107" s="24">
        <v>1</v>
      </c>
      <c r="N107" s="13">
        <f t="shared" si="22"/>
        <v>0</v>
      </c>
      <c r="O107" s="32">
        <v>0</v>
      </c>
      <c r="P107" s="13">
        <f t="shared" si="23"/>
        <v>0</v>
      </c>
      <c r="Q107" s="125">
        <f t="shared" si="24"/>
        <v>100</v>
      </c>
      <c r="R107" s="188">
        <v>0</v>
      </c>
      <c r="S107" s="24">
        <v>0</v>
      </c>
      <c r="T107" s="13">
        <f t="shared" si="25"/>
        <v>0</v>
      </c>
      <c r="U107" s="32">
        <v>0</v>
      </c>
      <c r="V107" s="13">
        <f t="shared" si="26"/>
        <v>0</v>
      </c>
      <c r="W107" s="125">
        <v>0</v>
      </c>
      <c r="X107" s="188">
        <v>0</v>
      </c>
      <c r="Y107" s="24">
        <v>0</v>
      </c>
      <c r="Z107" s="13">
        <f t="shared" si="27"/>
        <v>0</v>
      </c>
      <c r="AA107" s="32">
        <v>0</v>
      </c>
      <c r="AB107" s="13">
        <f t="shared" si="28"/>
        <v>0</v>
      </c>
      <c r="AC107" s="125">
        <v>0</v>
      </c>
      <c r="AD107" s="102">
        <v>0</v>
      </c>
      <c r="AE107" s="183">
        <v>0</v>
      </c>
      <c r="AF107" s="58">
        <v>0</v>
      </c>
      <c r="AG107" s="13">
        <v>0</v>
      </c>
      <c r="AH107" s="32">
        <v>0</v>
      </c>
      <c r="AI107" s="13">
        <v>0</v>
      </c>
      <c r="AJ107" s="197">
        <v>0</v>
      </c>
      <c r="AK107" s="213">
        <v>0</v>
      </c>
    </row>
    <row r="108" spans="1:37" ht="18.75">
      <c r="A108" s="7" t="s">
        <v>105</v>
      </c>
      <c r="B108" s="92">
        <v>3906</v>
      </c>
      <c r="C108" s="144"/>
      <c r="D108" s="165">
        <v>408</v>
      </c>
      <c r="E108" s="24">
        <v>400</v>
      </c>
      <c r="F108" s="61">
        <v>2</v>
      </c>
      <c r="G108" s="13">
        <f t="shared" si="18"/>
        <v>-8</v>
      </c>
      <c r="H108" s="32">
        <v>0</v>
      </c>
      <c r="I108" s="13">
        <f t="shared" si="19"/>
        <v>-8</v>
      </c>
      <c r="J108" s="125">
        <f t="shared" si="20"/>
        <v>98.039215686274503</v>
      </c>
      <c r="K108" s="102">
        <f t="shared" si="21"/>
        <v>98.039215686274503</v>
      </c>
      <c r="L108" s="124">
        <v>2</v>
      </c>
      <c r="M108" s="24">
        <v>2</v>
      </c>
      <c r="N108" s="13">
        <f t="shared" si="22"/>
        <v>0</v>
      </c>
      <c r="O108" s="32">
        <v>0</v>
      </c>
      <c r="P108" s="13">
        <f t="shared" si="23"/>
        <v>0</v>
      </c>
      <c r="Q108" s="125">
        <f t="shared" si="24"/>
        <v>100</v>
      </c>
      <c r="R108" s="188">
        <v>0</v>
      </c>
      <c r="S108" s="24">
        <v>0</v>
      </c>
      <c r="T108" s="13">
        <f t="shared" si="25"/>
        <v>0</v>
      </c>
      <c r="U108" s="32">
        <v>0</v>
      </c>
      <c r="V108" s="13">
        <f t="shared" si="26"/>
        <v>0</v>
      </c>
      <c r="W108" s="125">
        <v>0</v>
      </c>
      <c r="X108" s="188">
        <v>0</v>
      </c>
      <c r="Y108" s="24">
        <v>0</v>
      </c>
      <c r="Z108" s="13">
        <f t="shared" si="27"/>
        <v>0</v>
      </c>
      <c r="AA108" s="32">
        <v>0</v>
      </c>
      <c r="AB108" s="13">
        <f t="shared" si="28"/>
        <v>0</v>
      </c>
      <c r="AC108" s="125">
        <v>0</v>
      </c>
      <c r="AD108" s="102">
        <v>0</v>
      </c>
      <c r="AE108" s="183">
        <v>0</v>
      </c>
      <c r="AF108" s="58">
        <v>0</v>
      </c>
      <c r="AG108" s="13">
        <v>0</v>
      </c>
      <c r="AH108" s="32">
        <v>0</v>
      </c>
      <c r="AI108" s="13">
        <v>0</v>
      </c>
      <c r="AJ108" s="197">
        <v>0</v>
      </c>
      <c r="AK108" s="213">
        <v>0</v>
      </c>
    </row>
    <row r="109" spans="1:37" ht="18.75">
      <c r="A109" s="7" t="s">
        <v>106</v>
      </c>
      <c r="B109" s="92">
        <v>11348</v>
      </c>
      <c r="C109" s="144"/>
      <c r="D109" s="165">
        <v>826</v>
      </c>
      <c r="E109" s="24">
        <v>220</v>
      </c>
      <c r="F109" s="61">
        <v>3</v>
      </c>
      <c r="G109" s="13">
        <f t="shared" si="18"/>
        <v>-606</v>
      </c>
      <c r="H109" s="32">
        <v>0</v>
      </c>
      <c r="I109" s="13">
        <f t="shared" si="19"/>
        <v>-606</v>
      </c>
      <c r="J109" s="125">
        <f t="shared" si="20"/>
        <v>26.634382566585955</v>
      </c>
      <c r="K109" s="102">
        <f t="shared" si="21"/>
        <v>26.634382566585955</v>
      </c>
      <c r="L109" s="124">
        <v>3</v>
      </c>
      <c r="M109" s="24">
        <v>2</v>
      </c>
      <c r="N109" s="13">
        <f t="shared" si="22"/>
        <v>-1</v>
      </c>
      <c r="O109" s="32">
        <v>0</v>
      </c>
      <c r="P109" s="13">
        <f t="shared" si="23"/>
        <v>-1</v>
      </c>
      <c r="Q109" s="125">
        <f t="shared" si="24"/>
        <v>66.666666666666657</v>
      </c>
      <c r="R109" s="188">
        <v>0</v>
      </c>
      <c r="S109" s="24">
        <v>0</v>
      </c>
      <c r="T109" s="13">
        <f t="shared" si="25"/>
        <v>0</v>
      </c>
      <c r="U109" s="32">
        <v>0</v>
      </c>
      <c r="V109" s="13">
        <f t="shared" si="26"/>
        <v>0</v>
      </c>
      <c r="W109" s="125">
        <v>0</v>
      </c>
      <c r="X109" s="188">
        <v>1</v>
      </c>
      <c r="Y109" s="24">
        <v>0</v>
      </c>
      <c r="Z109" s="13">
        <f t="shared" si="27"/>
        <v>-1</v>
      </c>
      <c r="AA109" s="32">
        <v>0</v>
      </c>
      <c r="AB109" s="13">
        <f t="shared" si="28"/>
        <v>-1</v>
      </c>
      <c r="AC109" s="125">
        <f t="shared" si="30"/>
        <v>0</v>
      </c>
      <c r="AD109" s="102">
        <f t="shared" si="31"/>
        <v>0</v>
      </c>
      <c r="AE109" s="183">
        <v>0</v>
      </c>
      <c r="AF109" s="58">
        <v>0</v>
      </c>
      <c r="AG109" s="13">
        <v>0</v>
      </c>
      <c r="AH109" s="32">
        <v>0</v>
      </c>
      <c r="AI109" s="13">
        <v>0</v>
      </c>
      <c r="AJ109" s="197">
        <v>0</v>
      </c>
      <c r="AK109" s="213">
        <v>0</v>
      </c>
    </row>
    <row r="110" spans="1:37" ht="18.75">
      <c r="A110" s="7" t="s">
        <v>107</v>
      </c>
      <c r="B110" s="92">
        <v>4095</v>
      </c>
      <c r="C110" s="144"/>
      <c r="D110" s="165">
        <v>441</v>
      </c>
      <c r="E110" s="24">
        <v>700</v>
      </c>
      <c r="F110" s="61">
        <v>1</v>
      </c>
      <c r="G110" s="13">
        <f t="shared" si="18"/>
        <v>259</v>
      </c>
      <c r="H110" s="32">
        <v>0</v>
      </c>
      <c r="I110" s="13">
        <f t="shared" si="19"/>
        <v>259</v>
      </c>
      <c r="J110" s="125">
        <f t="shared" si="20"/>
        <v>158.73015873015873</v>
      </c>
      <c r="K110" s="102">
        <f t="shared" si="21"/>
        <v>158.73015873015873</v>
      </c>
      <c r="L110" s="124">
        <v>1</v>
      </c>
      <c r="M110" s="24">
        <v>1</v>
      </c>
      <c r="N110" s="13">
        <f t="shared" si="22"/>
        <v>0</v>
      </c>
      <c r="O110" s="32">
        <v>0</v>
      </c>
      <c r="P110" s="13">
        <f t="shared" si="23"/>
        <v>0</v>
      </c>
      <c r="Q110" s="125">
        <f t="shared" si="24"/>
        <v>100</v>
      </c>
      <c r="R110" s="188">
        <v>0</v>
      </c>
      <c r="S110" s="24">
        <v>0</v>
      </c>
      <c r="T110" s="13">
        <f t="shared" si="25"/>
        <v>0</v>
      </c>
      <c r="U110" s="32">
        <v>0</v>
      </c>
      <c r="V110" s="13">
        <f t="shared" si="26"/>
        <v>0</v>
      </c>
      <c r="W110" s="125">
        <v>0</v>
      </c>
      <c r="X110" s="188">
        <v>0</v>
      </c>
      <c r="Y110" s="24">
        <v>0</v>
      </c>
      <c r="Z110" s="13">
        <f t="shared" si="27"/>
        <v>0</v>
      </c>
      <c r="AA110" s="32">
        <v>0</v>
      </c>
      <c r="AB110" s="13">
        <f t="shared" si="28"/>
        <v>0</v>
      </c>
      <c r="AC110" s="125">
        <v>0</v>
      </c>
      <c r="AD110" s="102">
        <v>0</v>
      </c>
      <c r="AE110" s="183">
        <v>0</v>
      </c>
      <c r="AF110" s="58">
        <v>0</v>
      </c>
      <c r="AG110" s="13">
        <v>0</v>
      </c>
      <c r="AH110" s="32">
        <v>0</v>
      </c>
      <c r="AI110" s="13">
        <v>0</v>
      </c>
      <c r="AJ110" s="197">
        <v>0</v>
      </c>
      <c r="AK110" s="213">
        <v>0</v>
      </c>
    </row>
    <row r="111" spans="1:37" ht="18.75">
      <c r="A111" s="20" t="s">
        <v>21</v>
      </c>
      <c r="B111" s="90">
        <f>SUM(B104:B110)</f>
        <v>94432</v>
      </c>
      <c r="C111" s="149"/>
      <c r="D111" s="108">
        <f>SUM(D104:D110)</f>
        <v>4566</v>
      </c>
      <c r="E111" s="27">
        <v>1850</v>
      </c>
      <c r="F111" s="27">
        <f>F104+F105+F106+F107+F108+F109+F110</f>
        <v>9</v>
      </c>
      <c r="G111" s="23">
        <f t="shared" si="18"/>
        <v>-2716</v>
      </c>
      <c r="H111" s="28">
        <v>0</v>
      </c>
      <c r="I111" s="23">
        <f t="shared" si="19"/>
        <v>-2716</v>
      </c>
      <c r="J111" s="107">
        <f t="shared" si="20"/>
        <v>40.516863775733682</v>
      </c>
      <c r="K111" s="103">
        <f t="shared" si="21"/>
        <v>40.516863775733682</v>
      </c>
      <c r="L111" s="126">
        <f>SUM(L104:L110)</f>
        <v>21</v>
      </c>
      <c r="M111" s="55">
        <v>16</v>
      </c>
      <c r="N111" s="55">
        <f t="shared" si="22"/>
        <v>-5</v>
      </c>
      <c r="O111" s="55">
        <v>0</v>
      </c>
      <c r="P111" s="55">
        <f t="shared" si="23"/>
        <v>-5</v>
      </c>
      <c r="Q111" s="127">
        <f t="shared" si="24"/>
        <v>76.19047619047619</v>
      </c>
      <c r="R111" s="186">
        <f>SUM(R104:R110)</f>
        <v>1</v>
      </c>
      <c r="S111" s="21">
        <v>3</v>
      </c>
      <c r="T111" s="23">
        <f t="shared" si="25"/>
        <v>2</v>
      </c>
      <c r="U111" s="28">
        <v>0</v>
      </c>
      <c r="V111" s="23">
        <f t="shared" si="26"/>
        <v>2</v>
      </c>
      <c r="W111" s="107">
        <f t="shared" si="29"/>
        <v>300</v>
      </c>
      <c r="X111" s="206">
        <f>SUM(X104:X110)</f>
        <v>2</v>
      </c>
      <c r="Y111" s="35">
        <v>1</v>
      </c>
      <c r="Z111" s="36">
        <f t="shared" si="27"/>
        <v>-1</v>
      </c>
      <c r="AA111" s="67">
        <v>0</v>
      </c>
      <c r="AB111" s="36">
        <f t="shared" si="28"/>
        <v>-1</v>
      </c>
      <c r="AC111" s="176">
        <f t="shared" si="30"/>
        <v>50</v>
      </c>
      <c r="AD111" s="155">
        <f t="shared" si="31"/>
        <v>50</v>
      </c>
      <c r="AE111" s="220">
        <f>SUM(AE104:AE110)</f>
        <v>0</v>
      </c>
      <c r="AF111" s="35">
        <v>0</v>
      </c>
      <c r="AG111" s="36">
        <f t="shared" si="32"/>
        <v>0</v>
      </c>
      <c r="AH111" s="67"/>
      <c r="AI111" s="36">
        <f t="shared" si="33"/>
        <v>0</v>
      </c>
      <c r="AJ111" s="176">
        <v>0</v>
      </c>
      <c r="AK111" s="204">
        <v>0</v>
      </c>
    </row>
    <row r="112" spans="1:37" ht="18.75">
      <c r="A112" s="6" t="s">
        <v>108</v>
      </c>
      <c r="B112" s="24"/>
      <c r="C112" s="144"/>
      <c r="D112" s="162"/>
      <c r="E112" s="37"/>
      <c r="F112" s="87"/>
      <c r="G112" s="37"/>
      <c r="H112" s="81"/>
      <c r="I112" s="37"/>
      <c r="J112" s="163"/>
      <c r="K112" s="37"/>
      <c r="L112" s="122"/>
      <c r="M112" s="38"/>
      <c r="N112" s="13"/>
      <c r="O112" s="14"/>
      <c r="P112" s="13"/>
      <c r="Q112" s="125"/>
      <c r="R112" s="183"/>
      <c r="S112" s="38"/>
      <c r="T112" s="13"/>
      <c r="U112" s="14"/>
      <c r="V112" s="13"/>
      <c r="W112" s="125"/>
      <c r="X112" s="188"/>
      <c r="Y112" s="38"/>
      <c r="Z112" s="13"/>
      <c r="AA112" s="14"/>
      <c r="AB112" s="13"/>
      <c r="AC112" s="125"/>
      <c r="AD112" s="102"/>
      <c r="AE112" s="183"/>
      <c r="AF112" s="38"/>
      <c r="AG112" s="13"/>
      <c r="AH112" s="14"/>
      <c r="AI112" s="13"/>
      <c r="AJ112" s="125"/>
      <c r="AK112" s="203"/>
    </row>
    <row r="113" spans="1:37" ht="18.75">
      <c r="A113" s="7" t="s">
        <v>109</v>
      </c>
      <c r="B113" s="92">
        <v>11286</v>
      </c>
      <c r="C113" s="144"/>
      <c r="D113" s="133">
        <v>555</v>
      </c>
      <c r="E113" s="24">
        <v>1460</v>
      </c>
      <c r="F113" s="87">
        <v>10</v>
      </c>
      <c r="G113" s="13">
        <f t="shared" si="18"/>
        <v>905</v>
      </c>
      <c r="H113" s="32">
        <v>0</v>
      </c>
      <c r="I113" s="13">
        <f t="shared" si="19"/>
        <v>905</v>
      </c>
      <c r="J113" s="125">
        <f t="shared" si="20"/>
        <v>263.06306306306311</v>
      </c>
      <c r="K113" s="102">
        <f t="shared" si="21"/>
        <v>263.06306306306311</v>
      </c>
      <c r="L113" s="124">
        <v>8</v>
      </c>
      <c r="M113" s="24">
        <v>7</v>
      </c>
      <c r="N113" s="13">
        <f t="shared" si="22"/>
        <v>-1</v>
      </c>
      <c r="O113" s="32">
        <v>0</v>
      </c>
      <c r="P113" s="13">
        <f t="shared" si="23"/>
        <v>-1</v>
      </c>
      <c r="Q113" s="125">
        <f t="shared" si="24"/>
        <v>87.5</v>
      </c>
      <c r="R113" s="188">
        <v>1</v>
      </c>
      <c r="S113" s="24">
        <v>1</v>
      </c>
      <c r="T113" s="13">
        <f t="shared" si="25"/>
        <v>0</v>
      </c>
      <c r="U113" s="32">
        <v>0</v>
      </c>
      <c r="V113" s="13">
        <f t="shared" si="26"/>
        <v>0</v>
      </c>
      <c r="W113" s="125">
        <f t="shared" si="29"/>
        <v>100</v>
      </c>
      <c r="X113" s="188">
        <v>1</v>
      </c>
      <c r="Y113" s="24">
        <v>1</v>
      </c>
      <c r="Z113" s="13">
        <f t="shared" si="27"/>
        <v>0</v>
      </c>
      <c r="AA113" s="32">
        <v>0</v>
      </c>
      <c r="AB113" s="13">
        <f t="shared" si="28"/>
        <v>0</v>
      </c>
      <c r="AC113" s="125">
        <f t="shared" si="30"/>
        <v>100</v>
      </c>
      <c r="AD113" s="102">
        <f t="shared" si="31"/>
        <v>100</v>
      </c>
      <c r="AE113" s="183">
        <v>0</v>
      </c>
      <c r="AF113" s="58">
        <v>0</v>
      </c>
      <c r="AG113" s="13">
        <v>0</v>
      </c>
      <c r="AH113" s="32">
        <v>0</v>
      </c>
      <c r="AI113" s="13">
        <v>0</v>
      </c>
      <c r="AJ113" s="197">
        <v>0</v>
      </c>
      <c r="AK113" s="213">
        <v>0</v>
      </c>
    </row>
    <row r="114" spans="1:37" ht="18.75">
      <c r="A114" s="7" t="s">
        <v>110</v>
      </c>
      <c r="B114" s="92">
        <v>3768</v>
      </c>
      <c r="C114" s="144"/>
      <c r="D114" s="133">
        <v>372</v>
      </c>
      <c r="E114" s="24">
        <v>707</v>
      </c>
      <c r="F114" s="87">
        <v>7</v>
      </c>
      <c r="G114" s="13">
        <f t="shared" si="18"/>
        <v>335</v>
      </c>
      <c r="H114" s="32">
        <v>0</v>
      </c>
      <c r="I114" s="13">
        <f t="shared" si="19"/>
        <v>335</v>
      </c>
      <c r="J114" s="125">
        <f t="shared" si="20"/>
        <v>190.05376344086022</v>
      </c>
      <c r="K114" s="102">
        <f t="shared" si="21"/>
        <v>190.05376344086022</v>
      </c>
      <c r="L114" s="124">
        <v>5</v>
      </c>
      <c r="M114" s="24">
        <v>5</v>
      </c>
      <c r="N114" s="13">
        <f t="shared" si="22"/>
        <v>0</v>
      </c>
      <c r="O114" s="32">
        <v>0</v>
      </c>
      <c r="P114" s="13">
        <f t="shared" si="23"/>
        <v>0</v>
      </c>
      <c r="Q114" s="125">
        <f t="shared" si="24"/>
        <v>100</v>
      </c>
      <c r="R114" s="188">
        <v>1</v>
      </c>
      <c r="S114" s="24">
        <v>1</v>
      </c>
      <c r="T114" s="13">
        <f t="shared" si="25"/>
        <v>0</v>
      </c>
      <c r="U114" s="32">
        <v>0</v>
      </c>
      <c r="V114" s="13">
        <f t="shared" si="26"/>
        <v>0</v>
      </c>
      <c r="W114" s="125">
        <f t="shared" si="29"/>
        <v>100</v>
      </c>
      <c r="X114" s="188">
        <v>0</v>
      </c>
      <c r="Y114" s="24">
        <v>0</v>
      </c>
      <c r="Z114" s="13">
        <f t="shared" si="27"/>
        <v>0</v>
      </c>
      <c r="AA114" s="32">
        <v>0</v>
      </c>
      <c r="AB114" s="13">
        <f t="shared" si="28"/>
        <v>0</v>
      </c>
      <c r="AC114" s="125">
        <v>0</v>
      </c>
      <c r="AD114" s="102">
        <v>0</v>
      </c>
      <c r="AE114" s="183">
        <v>0</v>
      </c>
      <c r="AF114" s="58">
        <v>0</v>
      </c>
      <c r="AG114" s="13">
        <v>0</v>
      </c>
      <c r="AH114" s="32">
        <v>0</v>
      </c>
      <c r="AI114" s="13">
        <v>0</v>
      </c>
      <c r="AJ114" s="197">
        <v>0</v>
      </c>
      <c r="AK114" s="213">
        <v>0</v>
      </c>
    </row>
    <row r="115" spans="1:37" ht="18.75">
      <c r="A115" s="7" t="s">
        <v>111</v>
      </c>
      <c r="B115" s="92">
        <v>2777</v>
      </c>
      <c r="C115" s="144"/>
      <c r="D115" s="133">
        <v>274</v>
      </c>
      <c r="E115" s="24">
        <v>1450</v>
      </c>
      <c r="F115" s="87">
        <v>6</v>
      </c>
      <c r="G115" s="13">
        <f t="shared" si="18"/>
        <v>1176</v>
      </c>
      <c r="H115" s="32">
        <v>0</v>
      </c>
      <c r="I115" s="13">
        <f t="shared" si="19"/>
        <v>1176</v>
      </c>
      <c r="J115" s="125">
        <f t="shared" si="20"/>
        <v>529.19708029197079</v>
      </c>
      <c r="K115" s="102">
        <f t="shared" si="21"/>
        <v>529.19708029197079</v>
      </c>
      <c r="L115" s="124">
        <v>5</v>
      </c>
      <c r="M115" s="24">
        <v>5</v>
      </c>
      <c r="N115" s="13">
        <f t="shared" si="22"/>
        <v>0</v>
      </c>
      <c r="O115" s="32">
        <v>0</v>
      </c>
      <c r="P115" s="13">
        <f t="shared" si="23"/>
        <v>0</v>
      </c>
      <c r="Q115" s="125">
        <f t="shared" si="24"/>
        <v>100</v>
      </c>
      <c r="R115" s="188">
        <v>0</v>
      </c>
      <c r="S115" s="24">
        <v>0</v>
      </c>
      <c r="T115" s="13">
        <f t="shared" si="25"/>
        <v>0</v>
      </c>
      <c r="U115" s="32">
        <v>0</v>
      </c>
      <c r="V115" s="13">
        <f t="shared" si="26"/>
        <v>0</v>
      </c>
      <c r="W115" s="125">
        <v>0</v>
      </c>
      <c r="X115" s="188">
        <v>0</v>
      </c>
      <c r="Y115" s="24">
        <v>0</v>
      </c>
      <c r="Z115" s="13">
        <f t="shared" si="27"/>
        <v>0</v>
      </c>
      <c r="AA115" s="32">
        <v>0</v>
      </c>
      <c r="AB115" s="13">
        <f t="shared" si="28"/>
        <v>0</v>
      </c>
      <c r="AC115" s="125">
        <v>0</v>
      </c>
      <c r="AD115" s="102">
        <v>0</v>
      </c>
      <c r="AE115" s="183">
        <v>0</v>
      </c>
      <c r="AF115" s="58">
        <v>0</v>
      </c>
      <c r="AG115" s="13">
        <v>0</v>
      </c>
      <c r="AH115" s="32">
        <v>0</v>
      </c>
      <c r="AI115" s="13">
        <v>0</v>
      </c>
      <c r="AJ115" s="197">
        <v>0</v>
      </c>
      <c r="AK115" s="213">
        <v>0</v>
      </c>
    </row>
    <row r="116" spans="1:37" ht="18.75">
      <c r="A116" s="20" t="s">
        <v>21</v>
      </c>
      <c r="B116" s="90">
        <f>SUM(B113:B115)</f>
        <v>17831</v>
      </c>
      <c r="C116" s="149"/>
      <c r="D116" s="108">
        <v>1200</v>
      </c>
      <c r="E116" s="27">
        <v>3617</v>
      </c>
      <c r="F116" s="27">
        <f>F113+F114+F115</f>
        <v>23</v>
      </c>
      <c r="G116" s="23">
        <f t="shared" si="18"/>
        <v>2417</v>
      </c>
      <c r="H116" s="28">
        <v>0</v>
      </c>
      <c r="I116" s="23">
        <f t="shared" si="19"/>
        <v>2417</v>
      </c>
      <c r="J116" s="107">
        <f t="shared" si="20"/>
        <v>301.41666666666669</v>
      </c>
      <c r="K116" s="103">
        <f t="shared" si="21"/>
        <v>301.41666666666669</v>
      </c>
      <c r="L116" s="126">
        <f>SUM(L113:L115)</f>
        <v>18</v>
      </c>
      <c r="M116" s="55">
        <v>17</v>
      </c>
      <c r="N116" s="55">
        <f t="shared" si="22"/>
        <v>-1</v>
      </c>
      <c r="O116" s="55">
        <v>0</v>
      </c>
      <c r="P116" s="55">
        <f t="shared" si="23"/>
        <v>-1</v>
      </c>
      <c r="Q116" s="127">
        <f t="shared" si="24"/>
        <v>94.444444444444443</v>
      </c>
      <c r="R116" s="186">
        <f>SUM(R113:R115)</f>
        <v>2</v>
      </c>
      <c r="S116" s="21">
        <v>2</v>
      </c>
      <c r="T116" s="23">
        <f t="shared" si="25"/>
        <v>0</v>
      </c>
      <c r="U116" s="28">
        <v>0</v>
      </c>
      <c r="V116" s="23">
        <f t="shared" si="26"/>
        <v>0</v>
      </c>
      <c r="W116" s="107">
        <f t="shared" si="29"/>
        <v>100</v>
      </c>
      <c r="X116" s="206">
        <f>SUM(X113:X115)</f>
        <v>1</v>
      </c>
      <c r="Y116" s="35">
        <v>1</v>
      </c>
      <c r="Z116" s="36">
        <f t="shared" si="27"/>
        <v>0</v>
      </c>
      <c r="AA116" s="67">
        <v>0</v>
      </c>
      <c r="AB116" s="36">
        <f t="shared" si="28"/>
        <v>0</v>
      </c>
      <c r="AC116" s="176">
        <f t="shared" si="30"/>
        <v>100</v>
      </c>
      <c r="AD116" s="155">
        <f t="shared" si="31"/>
        <v>100</v>
      </c>
      <c r="AE116" s="220">
        <f>SUM(AE113:AE115)</f>
        <v>0</v>
      </c>
      <c r="AF116" s="35">
        <v>0</v>
      </c>
      <c r="AG116" s="36">
        <f t="shared" si="32"/>
        <v>0</v>
      </c>
      <c r="AH116" s="67">
        <v>0</v>
      </c>
      <c r="AI116" s="36">
        <f t="shared" si="33"/>
        <v>0</v>
      </c>
      <c r="AJ116" s="176">
        <v>0</v>
      </c>
      <c r="AK116" s="204">
        <v>0</v>
      </c>
    </row>
    <row r="117" spans="1:37" ht="18.75">
      <c r="A117" s="6" t="s">
        <v>112</v>
      </c>
      <c r="B117" s="24"/>
      <c r="C117" s="144"/>
      <c r="D117" s="162"/>
      <c r="E117" s="37"/>
      <c r="F117" s="87"/>
      <c r="G117" s="37"/>
      <c r="H117" s="81"/>
      <c r="I117" s="37"/>
      <c r="J117" s="163"/>
      <c r="K117" s="37"/>
      <c r="L117" s="122"/>
      <c r="M117" s="38"/>
      <c r="N117" s="13"/>
      <c r="O117" s="14"/>
      <c r="P117" s="13"/>
      <c r="Q117" s="125"/>
      <c r="R117" s="183"/>
      <c r="S117" s="38"/>
      <c r="T117" s="13"/>
      <c r="U117" s="14"/>
      <c r="V117" s="13"/>
      <c r="W117" s="125"/>
      <c r="X117" s="188"/>
      <c r="Y117" s="38"/>
      <c r="Z117" s="13"/>
      <c r="AA117" s="14"/>
      <c r="AB117" s="13"/>
      <c r="AC117" s="125"/>
      <c r="AD117" s="102"/>
      <c r="AE117" s="183"/>
      <c r="AF117" s="38"/>
      <c r="AG117" s="13"/>
      <c r="AH117" s="14"/>
      <c r="AI117" s="13"/>
      <c r="AJ117" s="125"/>
      <c r="AK117" s="203"/>
    </row>
    <row r="118" spans="1:37" ht="18.75">
      <c r="A118" s="7" t="s">
        <v>113</v>
      </c>
      <c r="B118" s="92">
        <v>6604</v>
      </c>
      <c r="C118" s="144"/>
      <c r="D118" s="122">
        <v>270</v>
      </c>
      <c r="E118" s="24">
        <v>200</v>
      </c>
      <c r="F118" s="87">
        <v>1</v>
      </c>
      <c r="G118" s="13">
        <f t="shared" si="18"/>
        <v>-70</v>
      </c>
      <c r="H118" s="32">
        <v>0</v>
      </c>
      <c r="I118" s="13">
        <f t="shared" si="19"/>
        <v>-70</v>
      </c>
      <c r="J118" s="125">
        <f t="shared" si="20"/>
        <v>74.074074074074076</v>
      </c>
      <c r="K118" s="102">
        <f t="shared" si="21"/>
        <v>74.074074074074076</v>
      </c>
      <c r="L118" s="124">
        <v>3</v>
      </c>
      <c r="M118" s="24">
        <v>2</v>
      </c>
      <c r="N118" s="13">
        <f t="shared" si="22"/>
        <v>-1</v>
      </c>
      <c r="O118" s="32">
        <v>0</v>
      </c>
      <c r="P118" s="13">
        <f t="shared" si="23"/>
        <v>-1</v>
      </c>
      <c r="Q118" s="125">
        <f t="shared" si="24"/>
        <v>66.666666666666657</v>
      </c>
      <c r="R118" s="188">
        <v>0</v>
      </c>
      <c r="S118" s="24">
        <v>0</v>
      </c>
      <c r="T118" s="13">
        <f t="shared" si="25"/>
        <v>0</v>
      </c>
      <c r="U118" s="32">
        <v>0</v>
      </c>
      <c r="V118" s="13">
        <f t="shared" si="26"/>
        <v>0</v>
      </c>
      <c r="W118" s="125">
        <v>0</v>
      </c>
      <c r="X118" s="188">
        <v>0</v>
      </c>
      <c r="Y118" s="24">
        <v>0</v>
      </c>
      <c r="Z118" s="13">
        <f t="shared" si="27"/>
        <v>0</v>
      </c>
      <c r="AA118" s="32">
        <v>0</v>
      </c>
      <c r="AB118" s="13">
        <f t="shared" si="28"/>
        <v>0</v>
      </c>
      <c r="AC118" s="125">
        <v>0</v>
      </c>
      <c r="AD118" s="102">
        <v>0</v>
      </c>
      <c r="AE118" s="183">
        <v>0</v>
      </c>
      <c r="AF118" s="58">
        <v>0</v>
      </c>
      <c r="AG118" s="13">
        <v>0</v>
      </c>
      <c r="AH118" s="32">
        <v>0</v>
      </c>
      <c r="AI118" s="13">
        <v>0</v>
      </c>
      <c r="AJ118" s="197">
        <v>0</v>
      </c>
      <c r="AK118" s="213">
        <v>0</v>
      </c>
    </row>
    <row r="119" spans="1:37" ht="18.75">
      <c r="A119" s="7" t="s">
        <v>114</v>
      </c>
      <c r="B119" s="92">
        <v>29861</v>
      </c>
      <c r="C119" s="144"/>
      <c r="D119" s="165">
        <v>1490</v>
      </c>
      <c r="E119" s="24">
        <v>450</v>
      </c>
      <c r="F119" s="87">
        <v>1</v>
      </c>
      <c r="G119" s="13">
        <f t="shared" si="18"/>
        <v>-1040</v>
      </c>
      <c r="H119" s="32">
        <v>0</v>
      </c>
      <c r="I119" s="13">
        <f t="shared" si="19"/>
        <v>-1040</v>
      </c>
      <c r="J119" s="125">
        <f t="shared" si="20"/>
        <v>30.201342281879196</v>
      </c>
      <c r="K119" s="102">
        <f t="shared" si="21"/>
        <v>30.201342281879196</v>
      </c>
      <c r="L119" s="124">
        <v>5</v>
      </c>
      <c r="M119" s="24">
        <v>4</v>
      </c>
      <c r="N119" s="13">
        <f t="shared" si="22"/>
        <v>-1</v>
      </c>
      <c r="O119" s="32">
        <v>2</v>
      </c>
      <c r="P119" s="13">
        <f t="shared" si="23"/>
        <v>-3</v>
      </c>
      <c r="Q119" s="125">
        <f t="shared" si="24"/>
        <v>80</v>
      </c>
      <c r="R119" s="188">
        <v>1</v>
      </c>
      <c r="S119" s="24">
        <v>1</v>
      </c>
      <c r="T119" s="13">
        <f t="shared" si="25"/>
        <v>0</v>
      </c>
      <c r="U119" s="32">
        <v>1</v>
      </c>
      <c r="V119" s="13">
        <f t="shared" si="26"/>
        <v>-1</v>
      </c>
      <c r="W119" s="125">
        <f t="shared" si="29"/>
        <v>100</v>
      </c>
      <c r="X119" s="188">
        <v>1</v>
      </c>
      <c r="Y119" s="24">
        <v>0</v>
      </c>
      <c r="Z119" s="13">
        <f t="shared" si="27"/>
        <v>-1</v>
      </c>
      <c r="AA119" s="32">
        <v>0</v>
      </c>
      <c r="AB119" s="13">
        <f t="shared" si="28"/>
        <v>-1</v>
      </c>
      <c r="AC119" s="125">
        <f t="shared" si="30"/>
        <v>0</v>
      </c>
      <c r="AD119" s="102">
        <f t="shared" si="31"/>
        <v>0</v>
      </c>
      <c r="AE119" s="183">
        <v>0</v>
      </c>
      <c r="AF119" s="58">
        <v>0</v>
      </c>
      <c r="AG119" s="13">
        <v>0</v>
      </c>
      <c r="AH119" s="32">
        <v>0</v>
      </c>
      <c r="AI119" s="13">
        <v>0</v>
      </c>
      <c r="AJ119" s="197">
        <v>0</v>
      </c>
      <c r="AK119" s="213">
        <v>0</v>
      </c>
    </row>
    <row r="120" spans="1:37" ht="18.75">
      <c r="A120" s="7" t="s">
        <v>115</v>
      </c>
      <c r="B120" s="92">
        <v>3352</v>
      </c>
      <c r="C120" s="144"/>
      <c r="D120" s="165">
        <v>342</v>
      </c>
      <c r="E120" s="24">
        <v>450</v>
      </c>
      <c r="F120" s="87">
        <v>3</v>
      </c>
      <c r="G120" s="13">
        <f t="shared" si="18"/>
        <v>108</v>
      </c>
      <c r="H120" s="32">
        <v>200</v>
      </c>
      <c r="I120" s="13">
        <f t="shared" si="19"/>
        <v>-92</v>
      </c>
      <c r="J120" s="125">
        <f t="shared" si="20"/>
        <v>131.57894736842107</v>
      </c>
      <c r="K120" s="102">
        <f t="shared" si="21"/>
        <v>73.099415204678365</v>
      </c>
      <c r="L120" s="124">
        <v>4</v>
      </c>
      <c r="M120" s="24">
        <v>3</v>
      </c>
      <c r="N120" s="13">
        <f t="shared" si="22"/>
        <v>-1</v>
      </c>
      <c r="O120" s="32">
        <v>2</v>
      </c>
      <c r="P120" s="13">
        <f t="shared" si="23"/>
        <v>-3</v>
      </c>
      <c r="Q120" s="125">
        <f t="shared" si="24"/>
        <v>75</v>
      </c>
      <c r="R120" s="188">
        <v>0</v>
      </c>
      <c r="S120" s="24">
        <v>0</v>
      </c>
      <c r="T120" s="13">
        <f t="shared" si="25"/>
        <v>0</v>
      </c>
      <c r="U120" s="32">
        <v>0</v>
      </c>
      <c r="V120" s="13">
        <f t="shared" si="26"/>
        <v>0</v>
      </c>
      <c r="W120" s="125">
        <v>0</v>
      </c>
      <c r="X120" s="188">
        <v>0</v>
      </c>
      <c r="Y120" s="24">
        <v>0</v>
      </c>
      <c r="Z120" s="13">
        <f t="shared" si="27"/>
        <v>0</v>
      </c>
      <c r="AA120" s="32">
        <v>0</v>
      </c>
      <c r="AB120" s="13">
        <f t="shared" si="28"/>
        <v>0</v>
      </c>
      <c r="AC120" s="125">
        <v>0</v>
      </c>
      <c r="AD120" s="102">
        <v>0</v>
      </c>
      <c r="AE120" s="183">
        <v>0</v>
      </c>
      <c r="AF120" s="58">
        <v>0</v>
      </c>
      <c r="AG120" s="13">
        <v>0</v>
      </c>
      <c r="AH120" s="32">
        <v>0</v>
      </c>
      <c r="AI120" s="13">
        <v>0</v>
      </c>
      <c r="AJ120" s="197">
        <v>0</v>
      </c>
      <c r="AK120" s="213">
        <v>0</v>
      </c>
    </row>
    <row r="121" spans="1:37" ht="18.75">
      <c r="A121" s="7" t="s">
        <v>116</v>
      </c>
      <c r="B121" s="92">
        <v>5032</v>
      </c>
      <c r="C121" s="144"/>
      <c r="D121" s="165">
        <v>351</v>
      </c>
      <c r="E121" s="24">
        <v>980</v>
      </c>
      <c r="F121" s="87">
        <v>7</v>
      </c>
      <c r="G121" s="13">
        <f t="shared" si="18"/>
        <v>629</v>
      </c>
      <c r="H121" s="32">
        <v>480</v>
      </c>
      <c r="I121" s="13">
        <f t="shared" si="19"/>
        <v>149</v>
      </c>
      <c r="J121" s="125">
        <f t="shared" si="20"/>
        <v>279.20227920227921</v>
      </c>
      <c r="K121" s="102">
        <f t="shared" si="21"/>
        <v>142.45014245014244</v>
      </c>
      <c r="L121" s="124">
        <v>7</v>
      </c>
      <c r="M121" s="24">
        <v>7</v>
      </c>
      <c r="N121" s="13">
        <f t="shared" si="22"/>
        <v>0</v>
      </c>
      <c r="O121" s="32">
        <v>2</v>
      </c>
      <c r="P121" s="13">
        <f t="shared" si="23"/>
        <v>-2</v>
      </c>
      <c r="Q121" s="125">
        <f t="shared" si="24"/>
        <v>100</v>
      </c>
      <c r="R121" s="188">
        <v>0</v>
      </c>
      <c r="S121" s="24">
        <v>0</v>
      </c>
      <c r="T121" s="13">
        <f t="shared" si="25"/>
        <v>0</v>
      </c>
      <c r="U121" s="32">
        <v>0</v>
      </c>
      <c r="V121" s="13">
        <f t="shared" si="26"/>
        <v>0</v>
      </c>
      <c r="W121" s="125">
        <v>0</v>
      </c>
      <c r="X121" s="188">
        <v>0</v>
      </c>
      <c r="Y121" s="24">
        <v>0</v>
      </c>
      <c r="Z121" s="13">
        <f t="shared" si="27"/>
        <v>0</v>
      </c>
      <c r="AA121" s="32">
        <v>0</v>
      </c>
      <c r="AB121" s="13">
        <f t="shared" si="28"/>
        <v>0</v>
      </c>
      <c r="AC121" s="125">
        <v>0</v>
      </c>
      <c r="AD121" s="102">
        <v>0</v>
      </c>
      <c r="AE121" s="183">
        <v>0</v>
      </c>
      <c r="AF121" s="58">
        <v>0</v>
      </c>
      <c r="AG121" s="13">
        <v>0</v>
      </c>
      <c r="AH121" s="32">
        <v>0</v>
      </c>
      <c r="AI121" s="13">
        <v>0</v>
      </c>
      <c r="AJ121" s="197">
        <v>0</v>
      </c>
      <c r="AK121" s="213">
        <v>0</v>
      </c>
    </row>
    <row r="122" spans="1:37" ht="18.75">
      <c r="A122" s="7" t="s">
        <v>117</v>
      </c>
      <c r="B122" s="92">
        <v>3499</v>
      </c>
      <c r="C122" s="144"/>
      <c r="D122" s="165">
        <v>357</v>
      </c>
      <c r="E122" s="24">
        <v>880</v>
      </c>
      <c r="F122" s="87">
        <v>5</v>
      </c>
      <c r="G122" s="13">
        <f t="shared" si="18"/>
        <v>523</v>
      </c>
      <c r="H122" s="32">
        <v>100</v>
      </c>
      <c r="I122" s="13">
        <f t="shared" si="19"/>
        <v>423</v>
      </c>
      <c r="J122" s="125">
        <f t="shared" si="20"/>
        <v>246.49859943977592</v>
      </c>
      <c r="K122" s="102">
        <f t="shared" si="21"/>
        <v>218.48739495798318</v>
      </c>
      <c r="L122" s="124">
        <v>4</v>
      </c>
      <c r="M122" s="24">
        <v>3</v>
      </c>
      <c r="N122" s="13">
        <f t="shared" si="22"/>
        <v>-1</v>
      </c>
      <c r="O122" s="32">
        <v>0</v>
      </c>
      <c r="P122" s="13">
        <f t="shared" si="23"/>
        <v>-1</v>
      </c>
      <c r="Q122" s="125">
        <f t="shared" si="24"/>
        <v>75</v>
      </c>
      <c r="R122" s="188">
        <v>0</v>
      </c>
      <c r="S122" s="24">
        <v>0</v>
      </c>
      <c r="T122" s="13">
        <f t="shared" si="25"/>
        <v>0</v>
      </c>
      <c r="U122" s="32">
        <v>0</v>
      </c>
      <c r="V122" s="13">
        <f t="shared" si="26"/>
        <v>0</v>
      </c>
      <c r="W122" s="125">
        <v>0</v>
      </c>
      <c r="X122" s="188">
        <v>0</v>
      </c>
      <c r="Y122" s="24">
        <v>0</v>
      </c>
      <c r="Z122" s="13">
        <f t="shared" si="27"/>
        <v>0</v>
      </c>
      <c r="AA122" s="32">
        <v>0</v>
      </c>
      <c r="AB122" s="13">
        <f t="shared" si="28"/>
        <v>0</v>
      </c>
      <c r="AC122" s="125">
        <v>0</v>
      </c>
      <c r="AD122" s="102">
        <v>0</v>
      </c>
      <c r="AE122" s="183">
        <v>0</v>
      </c>
      <c r="AF122" s="58">
        <v>0</v>
      </c>
      <c r="AG122" s="13">
        <v>0</v>
      </c>
      <c r="AH122" s="32">
        <v>0</v>
      </c>
      <c r="AI122" s="13">
        <v>0</v>
      </c>
      <c r="AJ122" s="197">
        <v>0</v>
      </c>
      <c r="AK122" s="213">
        <v>0</v>
      </c>
    </row>
    <row r="123" spans="1:37" ht="18.75">
      <c r="A123" s="7" t="s">
        <v>118</v>
      </c>
      <c r="B123" s="92">
        <v>3670</v>
      </c>
      <c r="C123" s="144"/>
      <c r="D123" s="165">
        <v>364</v>
      </c>
      <c r="E123" s="24">
        <v>1064</v>
      </c>
      <c r="F123" s="87">
        <v>5</v>
      </c>
      <c r="G123" s="13">
        <f t="shared" si="18"/>
        <v>700</v>
      </c>
      <c r="H123" s="32">
        <v>1064</v>
      </c>
      <c r="I123" s="13">
        <f t="shared" si="19"/>
        <v>-364</v>
      </c>
      <c r="J123" s="125">
        <f t="shared" si="20"/>
        <v>292.30769230769226</v>
      </c>
      <c r="K123" s="102">
        <f t="shared" si="21"/>
        <v>0</v>
      </c>
      <c r="L123" s="124">
        <v>4</v>
      </c>
      <c r="M123" s="24">
        <v>3</v>
      </c>
      <c r="N123" s="13">
        <f t="shared" si="22"/>
        <v>-1</v>
      </c>
      <c r="O123" s="32">
        <v>2</v>
      </c>
      <c r="P123" s="13">
        <f t="shared" si="23"/>
        <v>-3</v>
      </c>
      <c r="Q123" s="125">
        <f t="shared" si="24"/>
        <v>75</v>
      </c>
      <c r="R123" s="188">
        <v>1</v>
      </c>
      <c r="S123" s="24">
        <v>1</v>
      </c>
      <c r="T123" s="13">
        <f t="shared" si="25"/>
        <v>0</v>
      </c>
      <c r="U123" s="32">
        <v>1</v>
      </c>
      <c r="V123" s="13">
        <f t="shared" si="26"/>
        <v>-1</v>
      </c>
      <c r="W123" s="125">
        <f t="shared" si="29"/>
        <v>100</v>
      </c>
      <c r="X123" s="188">
        <v>0</v>
      </c>
      <c r="Y123" s="24">
        <v>0</v>
      </c>
      <c r="Z123" s="13">
        <f t="shared" si="27"/>
        <v>0</v>
      </c>
      <c r="AA123" s="32">
        <v>0</v>
      </c>
      <c r="AB123" s="13">
        <f t="shared" si="28"/>
        <v>0</v>
      </c>
      <c r="AC123" s="125">
        <v>0</v>
      </c>
      <c r="AD123" s="102">
        <v>0</v>
      </c>
      <c r="AE123" s="183">
        <v>0</v>
      </c>
      <c r="AF123" s="58">
        <v>0</v>
      </c>
      <c r="AG123" s="13">
        <v>0</v>
      </c>
      <c r="AH123" s="32">
        <v>0</v>
      </c>
      <c r="AI123" s="13">
        <v>0</v>
      </c>
      <c r="AJ123" s="197">
        <v>0</v>
      </c>
      <c r="AK123" s="213">
        <v>0</v>
      </c>
    </row>
    <row r="124" spans="1:37" ht="18.75">
      <c r="A124" s="7" t="s">
        <v>119</v>
      </c>
      <c r="B124" s="92">
        <v>3296</v>
      </c>
      <c r="C124" s="144"/>
      <c r="D124" s="165">
        <v>336</v>
      </c>
      <c r="E124" s="24">
        <v>300</v>
      </c>
      <c r="F124" s="87">
        <v>1</v>
      </c>
      <c r="G124" s="13">
        <f t="shared" si="18"/>
        <v>-36</v>
      </c>
      <c r="H124" s="32">
        <v>0</v>
      </c>
      <c r="I124" s="13">
        <f t="shared" si="19"/>
        <v>-36</v>
      </c>
      <c r="J124" s="125">
        <f t="shared" si="20"/>
        <v>89.285714285714292</v>
      </c>
      <c r="K124" s="102">
        <f t="shared" si="21"/>
        <v>89.285714285714292</v>
      </c>
      <c r="L124" s="124">
        <v>2</v>
      </c>
      <c r="M124" s="24">
        <v>1</v>
      </c>
      <c r="N124" s="13">
        <f t="shared" si="22"/>
        <v>-1</v>
      </c>
      <c r="O124" s="32">
        <v>0</v>
      </c>
      <c r="P124" s="13">
        <f t="shared" si="23"/>
        <v>-1</v>
      </c>
      <c r="Q124" s="125">
        <f t="shared" si="24"/>
        <v>50</v>
      </c>
      <c r="R124" s="188">
        <v>0</v>
      </c>
      <c r="S124" s="24">
        <v>0</v>
      </c>
      <c r="T124" s="13">
        <f t="shared" si="25"/>
        <v>0</v>
      </c>
      <c r="U124" s="32">
        <v>0</v>
      </c>
      <c r="V124" s="13">
        <f t="shared" si="26"/>
        <v>0</v>
      </c>
      <c r="W124" s="125">
        <v>0</v>
      </c>
      <c r="X124" s="188">
        <v>0</v>
      </c>
      <c r="Y124" s="24">
        <v>0</v>
      </c>
      <c r="Z124" s="13">
        <f t="shared" si="27"/>
        <v>0</v>
      </c>
      <c r="AA124" s="32">
        <v>0</v>
      </c>
      <c r="AB124" s="13">
        <f t="shared" si="28"/>
        <v>0</v>
      </c>
      <c r="AC124" s="125">
        <v>0</v>
      </c>
      <c r="AD124" s="102">
        <v>0</v>
      </c>
      <c r="AE124" s="183">
        <v>0</v>
      </c>
      <c r="AF124" s="58">
        <v>0</v>
      </c>
      <c r="AG124" s="13">
        <v>0</v>
      </c>
      <c r="AH124" s="32">
        <v>0</v>
      </c>
      <c r="AI124" s="13">
        <v>0</v>
      </c>
      <c r="AJ124" s="197">
        <v>0</v>
      </c>
      <c r="AK124" s="213">
        <v>0</v>
      </c>
    </row>
    <row r="125" spans="1:37" ht="18.75">
      <c r="A125" s="7" t="s">
        <v>120</v>
      </c>
      <c r="B125" s="92">
        <v>3440</v>
      </c>
      <c r="C125" s="144"/>
      <c r="D125" s="165">
        <v>350</v>
      </c>
      <c r="E125" s="24">
        <v>618</v>
      </c>
      <c r="F125" s="87">
        <v>4</v>
      </c>
      <c r="G125" s="13">
        <f t="shared" si="18"/>
        <v>268</v>
      </c>
      <c r="H125" s="32">
        <v>282</v>
      </c>
      <c r="I125" s="13">
        <f t="shared" si="19"/>
        <v>-14</v>
      </c>
      <c r="J125" s="125">
        <f t="shared" si="20"/>
        <v>176.57142857142858</v>
      </c>
      <c r="K125" s="102">
        <f t="shared" si="21"/>
        <v>96</v>
      </c>
      <c r="L125" s="124">
        <v>3</v>
      </c>
      <c r="M125" s="24">
        <v>3</v>
      </c>
      <c r="N125" s="13">
        <f t="shared" si="22"/>
        <v>0</v>
      </c>
      <c r="O125" s="32">
        <v>2</v>
      </c>
      <c r="P125" s="13">
        <f t="shared" si="23"/>
        <v>-2</v>
      </c>
      <c r="Q125" s="125">
        <f t="shared" si="24"/>
        <v>100</v>
      </c>
      <c r="R125" s="188">
        <v>0</v>
      </c>
      <c r="S125" s="24">
        <v>0</v>
      </c>
      <c r="T125" s="13">
        <f t="shared" si="25"/>
        <v>0</v>
      </c>
      <c r="U125" s="32">
        <v>0</v>
      </c>
      <c r="V125" s="13">
        <f t="shared" si="26"/>
        <v>0</v>
      </c>
      <c r="W125" s="125">
        <v>0</v>
      </c>
      <c r="X125" s="188">
        <v>0</v>
      </c>
      <c r="Y125" s="24">
        <v>0</v>
      </c>
      <c r="Z125" s="13">
        <f t="shared" si="27"/>
        <v>0</v>
      </c>
      <c r="AA125" s="32">
        <v>0</v>
      </c>
      <c r="AB125" s="13">
        <f t="shared" si="28"/>
        <v>0</v>
      </c>
      <c r="AC125" s="125">
        <v>0</v>
      </c>
      <c r="AD125" s="102">
        <v>0</v>
      </c>
      <c r="AE125" s="183">
        <v>0</v>
      </c>
      <c r="AF125" s="24">
        <v>0</v>
      </c>
      <c r="AG125" s="13">
        <v>0</v>
      </c>
      <c r="AH125" s="32">
        <v>0</v>
      </c>
      <c r="AI125" s="13">
        <v>0</v>
      </c>
      <c r="AJ125" s="197">
        <v>0</v>
      </c>
      <c r="AK125" s="213">
        <v>0</v>
      </c>
    </row>
    <row r="126" spans="1:37" ht="18.75">
      <c r="A126" s="20" t="s">
        <v>21</v>
      </c>
      <c r="B126" s="90">
        <f>SUM(B118:B125)</f>
        <v>58754</v>
      </c>
      <c r="C126" s="149"/>
      <c r="D126" s="108">
        <f>SUM(D118:D125)</f>
        <v>3860</v>
      </c>
      <c r="E126" s="27">
        <v>4942</v>
      </c>
      <c r="F126" s="27">
        <f>F118+F119+F120+F121+F122+F123+F124+F125</f>
        <v>27</v>
      </c>
      <c r="G126" s="23">
        <f t="shared" si="18"/>
        <v>1082</v>
      </c>
      <c r="H126" s="28">
        <v>2126</v>
      </c>
      <c r="I126" s="23">
        <f t="shared" si="19"/>
        <v>-1044</v>
      </c>
      <c r="J126" s="107">
        <f t="shared" si="20"/>
        <v>128.03108808290156</v>
      </c>
      <c r="K126" s="103">
        <f t="shared" si="21"/>
        <v>72.953367875647672</v>
      </c>
      <c r="L126" s="126">
        <f>SUM(L118:L125)</f>
        <v>32</v>
      </c>
      <c r="M126" s="55">
        <v>26</v>
      </c>
      <c r="N126" s="55">
        <f t="shared" si="22"/>
        <v>-6</v>
      </c>
      <c r="O126" s="55">
        <v>10</v>
      </c>
      <c r="P126" s="55">
        <f t="shared" si="23"/>
        <v>-16</v>
      </c>
      <c r="Q126" s="127">
        <f t="shared" si="24"/>
        <v>81.25</v>
      </c>
      <c r="R126" s="186">
        <f>SUM(R118:R125)</f>
        <v>2</v>
      </c>
      <c r="S126" s="21">
        <v>2</v>
      </c>
      <c r="T126" s="23">
        <f t="shared" si="25"/>
        <v>0</v>
      </c>
      <c r="U126" s="28">
        <v>2</v>
      </c>
      <c r="V126" s="23">
        <f t="shared" si="26"/>
        <v>-2</v>
      </c>
      <c r="W126" s="107">
        <f t="shared" si="29"/>
        <v>100</v>
      </c>
      <c r="X126" s="206">
        <f>SUM(X119:X125)</f>
        <v>1</v>
      </c>
      <c r="Y126" s="35">
        <v>0</v>
      </c>
      <c r="Z126" s="36">
        <f t="shared" si="27"/>
        <v>-1</v>
      </c>
      <c r="AA126" s="67">
        <v>0</v>
      </c>
      <c r="AB126" s="36">
        <f t="shared" si="28"/>
        <v>-1</v>
      </c>
      <c r="AC126" s="176">
        <v>0</v>
      </c>
      <c r="AD126" s="155">
        <f t="shared" si="31"/>
        <v>0</v>
      </c>
      <c r="AE126" s="220">
        <f>SUM(AE118:AE125)</f>
        <v>0</v>
      </c>
      <c r="AF126" s="35">
        <v>0</v>
      </c>
      <c r="AG126" s="36">
        <f t="shared" si="32"/>
        <v>0</v>
      </c>
      <c r="AH126" s="67">
        <v>0</v>
      </c>
      <c r="AI126" s="36">
        <f t="shared" si="33"/>
        <v>0</v>
      </c>
      <c r="AJ126" s="176">
        <v>0</v>
      </c>
      <c r="AK126" s="204">
        <v>0</v>
      </c>
    </row>
    <row r="127" spans="1:37" ht="18.75">
      <c r="A127" s="48" t="s">
        <v>121</v>
      </c>
      <c r="B127" s="24"/>
      <c r="C127" s="144"/>
      <c r="D127" s="172"/>
      <c r="E127" s="44"/>
      <c r="F127" s="61"/>
      <c r="G127" s="44"/>
      <c r="H127" s="85"/>
      <c r="I127" s="44"/>
      <c r="J127" s="173"/>
      <c r="K127" s="44"/>
      <c r="L127" s="133"/>
      <c r="M127" s="52"/>
      <c r="N127" s="13"/>
      <c r="O127" s="17"/>
      <c r="P127" s="13"/>
      <c r="Q127" s="125"/>
      <c r="R127" s="183"/>
      <c r="S127" s="52"/>
      <c r="T127" s="13"/>
      <c r="U127" s="17"/>
      <c r="V127" s="13"/>
      <c r="W127" s="125"/>
      <c r="X127" s="188"/>
      <c r="Y127" s="52"/>
      <c r="Z127" s="13"/>
      <c r="AA127" s="17"/>
      <c r="AB127" s="13"/>
      <c r="AC127" s="125"/>
      <c r="AD127" s="102"/>
      <c r="AE127" s="183"/>
      <c r="AF127" s="52"/>
      <c r="AG127" s="13"/>
      <c r="AH127" s="17"/>
      <c r="AI127" s="13"/>
      <c r="AJ127" s="125"/>
      <c r="AK127" s="203"/>
    </row>
    <row r="128" spans="1:37" ht="18.75">
      <c r="A128" s="7" t="s">
        <v>122</v>
      </c>
      <c r="B128" s="92">
        <v>22735</v>
      </c>
      <c r="C128" s="144"/>
      <c r="D128" s="165">
        <v>1186</v>
      </c>
      <c r="E128" s="46">
        <v>350</v>
      </c>
      <c r="F128" s="61">
        <v>1</v>
      </c>
      <c r="G128" s="13">
        <f t="shared" si="18"/>
        <v>-836</v>
      </c>
      <c r="H128" s="32">
        <v>0</v>
      </c>
      <c r="I128" s="13">
        <f t="shared" si="19"/>
        <v>-836</v>
      </c>
      <c r="J128" s="125">
        <f t="shared" si="20"/>
        <v>29.51096121416526</v>
      </c>
      <c r="K128" s="102">
        <f t="shared" si="21"/>
        <v>29.51096121416526</v>
      </c>
      <c r="L128" s="124">
        <v>2</v>
      </c>
      <c r="M128" s="46">
        <v>2</v>
      </c>
      <c r="N128" s="13">
        <f t="shared" si="22"/>
        <v>0</v>
      </c>
      <c r="O128" s="32">
        <v>0</v>
      </c>
      <c r="P128" s="13">
        <f t="shared" si="23"/>
        <v>0</v>
      </c>
      <c r="Q128" s="125">
        <f t="shared" si="24"/>
        <v>100</v>
      </c>
      <c r="R128" s="188">
        <v>0</v>
      </c>
      <c r="S128" s="46">
        <v>0</v>
      </c>
      <c r="T128" s="13">
        <f t="shared" si="25"/>
        <v>0</v>
      </c>
      <c r="U128" s="32">
        <v>0</v>
      </c>
      <c r="V128" s="13">
        <f t="shared" si="26"/>
        <v>0</v>
      </c>
      <c r="W128" s="125">
        <v>0</v>
      </c>
      <c r="X128" s="188">
        <v>1</v>
      </c>
      <c r="Y128" s="46">
        <v>0</v>
      </c>
      <c r="Z128" s="13">
        <f t="shared" si="27"/>
        <v>-1</v>
      </c>
      <c r="AA128" s="32">
        <v>0</v>
      </c>
      <c r="AB128" s="13">
        <f t="shared" si="28"/>
        <v>-1</v>
      </c>
      <c r="AC128" s="125">
        <f t="shared" si="30"/>
        <v>0</v>
      </c>
      <c r="AD128" s="102">
        <f t="shared" si="31"/>
        <v>0</v>
      </c>
      <c r="AE128" s="183">
        <v>0</v>
      </c>
      <c r="AF128" s="58">
        <v>0</v>
      </c>
      <c r="AG128" s="13">
        <v>0</v>
      </c>
      <c r="AH128" s="32">
        <v>0</v>
      </c>
      <c r="AI128" s="13">
        <v>0</v>
      </c>
      <c r="AJ128" s="197">
        <v>0</v>
      </c>
      <c r="AK128" s="213">
        <v>0</v>
      </c>
    </row>
    <row r="129" spans="1:37" ht="18.75">
      <c r="A129" s="7" t="s">
        <v>123</v>
      </c>
      <c r="B129" s="92">
        <v>172316</v>
      </c>
      <c r="C129" s="144"/>
      <c r="D129" s="165">
        <v>4527</v>
      </c>
      <c r="E129" s="46">
        <v>1460</v>
      </c>
      <c r="F129" s="61">
        <v>2</v>
      </c>
      <c r="G129" s="13">
        <f t="shared" si="18"/>
        <v>-3067</v>
      </c>
      <c r="H129" s="32">
        <v>0</v>
      </c>
      <c r="I129" s="13">
        <f t="shared" si="19"/>
        <v>-3067</v>
      </c>
      <c r="J129" s="125">
        <f t="shared" si="20"/>
        <v>32.25093881157499</v>
      </c>
      <c r="K129" s="102">
        <f t="shared" si="21"/>
        <v>32.25093881157499</v>
      </c>
      <c r="L129" s="124">
        <v>22</v>
      </c>
      <c r="M129" s="46">
        <v>6</v>
      </c>
      <c r="N129" s="13">
        <f t="shared" si="22"/>
        <v>-16</v>
      </c>
      <c r="O129" s="32">
        <v>0</v>
      </c>
      <c r="P129" s="13">
        <f t="shared" si="23"/>
        <v>-16</v>
      </c>
      <c r="Q129" s="125">
        <f t="shared" si="24"/>
        <v>27.27272727272727</v>
      </c>
      <c r="R129" s="188">
        <v>1</v>
      </c>
      <c r="S129" s="46">
        <v>1</v>
      </c>
      <c r="T129" s="13">
        <f t="shared" si="25"/>
        <v>0</v>
      </c>
      <c r="U129" s="32">
        <v>0</v>
      </c>
      <c r="V129" s="13">
        <f t="shared" si="26"/>
        <v>0</v>
      </c>
      <c r="W129" s="125">
        <f t="shared" si="29"/>
        <v>100</v>
      </c>
      <c r="X129" s="188">
        <v>1</v>
      </c>
      <c r="Y129" s="46">
        <v>2</v>
      </c>
      <c r="Z129" s="13">
        <f t="shared" si="27"/>
        <v>1</v>
      </c>
      <c r="AA129" s="32">
        <v>0</v>
      </c>
      <c r="AB129" s="13">
        <f t="shared" si="28"/>
        <v>1</v>
      </c>
      <c r="AC129" s="125">
        <f t="shared" si="30"/>
        <v>200</v>
      </c>
      <c r="AD129" s="102">
        <f t="shared" si="31"/>
        <v>200</v>
      </c>
      <c r="AE129" s="183">
        <v>1</v>
      </c>
      <c r="AF129" s="46">
        <v>0</v>
      </c>
      <c r="AG129" s="13">
        <f t="shared" si="32"/>
        <v>-1</v>
      </c>
      <c r="AH129" s="32">
        <v>0</v>
      </c>
      <c r="AI129" s="13">
        <f t="shared" si="33"/>
        <v>-1</v>
      </c>
      <c r="AJ129" s="125">
        <f t="shared" si="34"/>
        <v>0</v>
      </c>
      <c r="AK129" s="203">
        <f t="shared" si="35"/>
        <v>0</v>
      </c>
    </row>
    <row r="130" spans="1:37" ht="18.75">
      <c r="A130" s="7" t="s">
        <v>124</v>
      </c>
      <c r="B130" s="92">
        <v>24291</v>
      </c>
      <c r="C130" s="144"/>
      <c r="D130" s="165">
        <v>1272</v>
      </c>
      <c r="E130" s="46">
        <v>452</v>
      </c>
      <c r="F130" s="61">
        <v>1</v>
      </c>
      <c r="G130" s="13">
        <f t="shared" si="18"/>
        <v>-820</v>
      </c>
      <c r="H130" s="32">
        <v>0</v>
      </c>
      <c r="I130" s="13">
        <f t="shared" si="19"/>
        <v>-820</v>
      </c>
      <c r="J130" s="125">
        <f t="shared" si="20"/>
        <v>35.534591194968549</v>
      </c>
      <c r="K130" s="102">
        <f t="shared" si="21"/>
        <v>35.534591194968549</v>
      </c>
      <c r="L130" s="124">
        <v>2</v>
      </c>
      <c r="M130" s="46">
        <v>3</v>
      </c>
      <c r="N130" s="13">
        <f t="shared" si="22"/>
        <v>1</v>
      </c>
      <c r="O130" s="32">
        <v>0</v>
      </c>
      <c r="P130" s="13">
        <f t="shared" si="23"/>
        <v>1</v>
      </c>
      <c r="Q130" s="125">
        <f t="shared" si="24"/>
        <v>150</v>
      </c>
      <c r="R130" s="188">
        <v>1</v>
      </c>
      <c r="S130" s="46">
        <v>1</v>
      </c>
      <c r="T130" s="13">
        <f t="shared" si="25"/>
        <v>0</v>
      </c>
      <c r="U130" s="32">
        <v>0</v>
      </c>
      <c r="V130" s="13">
        <f t="shared" si="26"/>
        <v>0</v>
      </c>
      <c r="W130" s="125">
        <f t="shared" si="29"/>
        <v>100</v>
      </c>
      <c r="X130" s="188">
        <v>1</v>
      </c>
      <c r="Y130" s="46">
        <v>1</v>
      </c>
      <c r="Z130" s="13">
        <f t="shared" si="27"/>
        <v>0</v>
      </c>
      <c r="AA130" s="32">
        <v>0</v>
      </c>
      <c r="AB130" s="13">
        <f t="shared" si="28"/>
        <v>0</v>
      </c>
      <c r="AC130" s="125">
        <f t="shared" si="30"/>
        <v>100</v>
      </c>
      <c r="AD130" s="102">
        <f t="shared" si="31"/>
        <v>100</v>
      </c>
      <c r="AE130" s="183">
        <v>0</v>
      </c>
      <c r="AF130" s="58">
        <v>0</v>
      </c>
      <c r="AG130" s="13">
        <v>0</v>
      </c>
      <c r="AH130" s="32">
        <v>0</v>
      </c>
      <c r="AI130" s="13">
        <v>0</v>
      </c>
      <c r="AJ130" s="197">
        <v>0</v>
      </c>
      <c r="AK130" s="213">
        <v>0</v>
      </c>
    </row>
    <row r="131" spans="1:37" ht="18.75">
      <c r="A131" s="7" t="s">
        <v>125</v>
      </c>
      <c r="B131" s="92">
        <v>13295</v>
      </c>
      <c r="C131" s="144"/>
      <c r="D131" s="165">
        <v>774</v>
      </c>
      <c r="E131" s="46">
        <v>0</v>
      </c>
      <c r="F131" s="61">
        <v>1</v>
      </c>
      <c r="G131" s="13">
        <f t="shared" si="18"/>
        <v>-774</v>
      </c>
      <c r="H131" s="32">
        <v>0</v>
      </c>
      <c r="I131" s="13">
        <f t="shared" si="19"/>
        <v>-774</v>
      </c>
      <c r="J131" s="125">
        <f t="shared" si="20"/>
        <v>0</v>
      </c>
      <c r="K131" s="102">
        <f t="shared" si="21"/>
        <v>0</v>
      </c>
      <c r="L131" s="124">
        <v>2</v>
      </c>
      <c r="M131" s="46">
        <v>1</v>
      </c>
      <c r="N131" s="13">
        <f t="shared" si="22"/>
        <v>-1</v>
      </c>
      <c r="O131" s="32">
        <v>0</v>
      </c>
      <c r="P131" s="13">
        <f t="shared" si="23"/>
        <v>-1</v>
      </c>
      <c r="Q131" s="125">
        <f t="shared" si="24"/>
        <v>50</v>
      </c>
      <c r="R131" s="188">
        <v>0</v>
      </c>
      <c r="S131" s="46">
        <v>0</v>
      </c>
      <c r="T131" s="13">
        <f t="shared" si="25"/>
        <v>0</v>
      </c>
      <c r="U131" s="32">
        <v>0</v>
      </c>
      <c r="V131" s="13">
        <f t="shared" si="26"/>
        <v>0</v>
      </c>
      <c r="W131" s="125">
        <v>0</v>
      </c>
      <c r="X131" s="188">
        <v>1</v>
      </c>
      <c r="Y131" s="46">
        <v>0</v>
      </c>
      <c r="Z131" s="13">
        <f t="shared" si="27"/>
        <v>-1</v>
      </c>
      <c r="AA131" s="32">
        <v>0</v>
      </c>
      <c r="AB131" s="13">
        <f t="shared" si="28"/>
        <v>-1</v>
      </c>
      <c r="AC131" s="125">
        <f t="shared" si="30"/>
        <v>0</v>
      </c>
      <c r="AD131" s="102">
        <f t="shared" si="31"/>
        <v>0</v>
      </c>
      <c r="AE131" s="183">
        <v>0</v>
      </c>
      <c r="AF131" s="58">
        <v>0</v>
      </c>
      <c r="AG131" s="13">
        <v>0</v>
      </c>
      <c r="AH131" s="32">
        <v>0</v>
      </c>
      <c r="AI131" s="13">
        <v>0</v>
      </c>
      <c r="AJ131" s="197">
        <v>0</v>
      </c>
      <c r="AK131" s="213">
        <v>0</v>
      </c>
    </row>
    <row r="132" spans="1:37" ht="18.75">
      <c r="A132" s="7" t="s">
        <v>126</v>
      </c>
      <c r="B132" s="92">
        <v>33011</v>
      </c>
      <c r="C132" s="144"/>
      <c r="D132" s="165">
        <v>1687</v>
      </c>
      <c r="E132" s="46">
        <v>50</v>
      </c>
      <c r="F132" s="61">
        <v>1</v>
      </c>
      <c r="G132" s="13">
        <f t="shared" si="18"/>
        <v>-1637</v>
      </c>
      <c r="H132" s="32">
        <v>0</v>
      </c>
      <c r="I132" s="13">
        <f t="shared" si="19"/>
        <v>-1637</v>
      </c>
      <c r="J132" s="125">
        <f t="shared" si="20"/>
        <v>2.9638411381149967</v>
      </c>
      <c r="K132" s="102">
        <f t="shared" si="21"/>
        <v>2.9638411381149967</v>
      </c>
      <c r="L132" s="124">
        <v>2</v>
      </c>
      <c r="M132" s="46">
        <v>3</v>
      </c>
      <c r="N132" s="13">
        <f t="shared" si="22"/>
        <v>1</v>
      </c>
      <c r="O132" s="32">
        <v>0</v>
      </c>
      <c r="P132" s="13">
        <f t="shared" si="23"/>
        <v>1</v>
      </c>
      <c r="Q132" s="125">
        <f t="shared" si="24"/>
        <v>150</v>
      </c>
      <c r="R132" s="188">
        <v>0</v>
      </c>
      <c r="S132" s="46">
        <v>0</v>
      </c>
      <c r="T132" s="13">
        <f t="shared" si="25"/>
        <v>0</v>
      </c>
      <c r="U132" s="32">
        <v>0</v>
      </c>
      <c r="V132" s="13">
        <f t="shared" si="26"/>
        <v>0</v>
      </c>
      <c r="W132" s="125">
        <v>0</v>
      </c>
      <c r="X132" s="188">
        <v>1</v>
      </c>
      <c r="Y132" s="46">
        <v>0</v>
      </c>
      <c r="Z132" s="13">
        <f t="shared" si="27"/>
        <v>-1</v>
      </c>
      <c r="AA132" s="32">
        <v>0</v>
      </c>
      <c r="AB132" s="13">
        <f t="shared" si="28"/>
        <v>-1</v>
      </c>
      <c r="AC132" s="125">
        <f t="shared" si="30"/>
        <v>0</v>
      </c>
      <c r="AD132" s="102">
        <f t="shared" si="31"/>
        <v>0</v>
      </c>
      <c r="AE132" s="183">
        <v>1</v>
      </c>
      <c r="AF132" s="46">
        <v>1</v>
      </c>
      <c r="AG132" s="13">
        <f t="shared" si="32"/>
        <v>0</v>
      </c>
      <c r="AH132" s="32">
        <v>0</v>
      </c>
      <c r="AI132" s="13">
        <f t="shared" si="33"/>
        <v>0</v>
      </c>
      <c r="AJ132" s="125">
        <f t="shared" si="34"/>
        <v>100</v>
      </c>
      <c r="AK132" s="203">
        <f t="shared" si="35"/>
        <v>100</v>
      </c>
    </row>
    <row r="133" spans="1:37" ht="18.75">
      <c r="A133" s="20" t="s">
        <v>21</v>
      </c>
      <c r="B133" s="28">
        <f>SUM(B128:B132)</f>
        <v>265648</v>
      </c>
      <c r="C133" s="149"/>
      <c r="D133" s="108">
        <v>9447</v>
      </c>
      <c r="E133" s="27">
        <v>2312</v>
      </c>
      <c r="F133" s="27">
        <v>7</v>
      </c>
      <c r="G133" s="23">
        <f t="shared" si="18"/>
        <v>-7135</v>
      </c>
      <c r="H133" s="28">
        <v>0</v>
      </c>
      <c r="I133" s="23">
        <f t="shared" si="19"/>
        <v>-7135</v>
      </c>
      <c r="J133" s="107">
        <f t="shared" si="20"/>
        <v>24.473377791891608</v>
      </c>
      <c r="K133" s="103">
        <f t="shared" si="21"/>
        <v>24.473377791891608</v>
      </c>
      <c r="L133" s="126">
        <f>SUM(L128:L132)</f>
        <v>30</v>
      </c>
      <c r="M133" s="55">
        <v>15</v>
      </c>
      <c r="N133" s="55">
        <f t="shared" si="22"/>
        <v>-15</v>
      </c>
      <c r="O133" s="55">
        <v>0</v>
      </c>
      <c r="P133" s="55">
        <f t="shared" si="23"/>
        <v>-15</v>
      </c>
      <c r="Q133" s="127">
        <f t="shared" si="24"/>
        <v>50</v>
      </c>
      <c r="R133" s="186">
        <f>SUM(R128:R132)</f>
        <v>2</v>
      </c>
      <c r="S133" s="21">
        <v>2</v>
      </c>
      <c r="T133" s="23">
        <f t="shared" si="25"/>
        <v>0</v>
      </c>
      <c r="U133" s="28">
        <v>0</v>
      </c>
      <c r="V133" s="23">
        <f t="shared" si="26"/>
        <v>0</v>
      </c>
      <c r="W133" s="107">
        <f t="shared" si="29"/>
        <v>100</v>
      </c>
      <c r="X133" s="206">
        <f>SUM(X128:X132)</f>
        <v>5</v>
      </c>
      <c r="Y133" s="35">
        <v>3</v>
      </c>
      <c r="Z133" s="36">
        <f t="shared" si="27"/>
        <v>-2</v>
      </c>
      <c r="AA133" s="67">
        <v>0</v>
      </c>
      <c r="AB133" s="36">
        <f t="shared" si="28"/>
        <v>-2</v>
      </c>
      <c r="AC133" s="176">
        <f t="shared" si="30"/>
        <v>60</v>
      </c>
      <c r="AD133" s="155">
        <f t="shared" si="31"/>
        <v>60</v>
      </c>
      <c r="AE133" s="220">
        <f>SUM(AE128:AE132)</f>
        <v>2</v>
      </c>
      <c r="AF133" s="35">
        <v>1</v>
      </c>
      <c r="AG133" s="36">
        <f t="shared" si="32"/>
        <v>-1</v>
      </c>
      <c r="AH133" s="67">
        <v>0</v>
      </c>
      <c r="AI133" s="36">
        <f t="shared" si="33"/>
        <v>-1</v>
      </c>
      <c r="AJ133" s="176">
        <f t="shared" si="34"/>
        <v>50</v>
      </c>
      <c r="AK133" s="204">
        <f t="shared" si="35"/>
        <v>50</v>
      </c>
    </row>
    <row r="134" spans="1:37" ht="18.75">
      <c r="A134" s="6" t="s">
        <v>127</v>
      </c>
      <c r="B134" s="24"/>
      <c r="C134" s="144"/>
      <c r="D134" s="162"/>
      <c r="E134" s="37"/>
      <c r="F134" s="87"/>
      <c r="G134" s="37"/>
      <c r="H134" s="81"/>
      <c r="I134" s="37"/>
      <c r="J134" s="163"/>
      <c r="K134" s="37"/>
      <c r="L134" s="122"/>
      <c r="M134" s="38"/>
      <c r="N134" s="13"/>
      <c r="O134" s="14"/>
      <c r="P134" s="13"/>
      <c r="Q134" s="125"/>
      <c r="R134" s="183"/>
      <c r="S134" s="38"/>
      <c r="T134" s="13"/>
      <c r="U134" s="14"/>
      <c r="V134" s="13"/>
      <c r="W134" s="125"/>
      <c r="X134" s="188"/>
      <c r="Y134" s="38"/>
      <c r="Z134" s="13"/>
      <c r="AA134" s="14"/>
      <c r="AB134" s="13"/>
      <c r="AC134" s="125"/>
      <c r="AD134" s="102"/>
      <c r="AE134" s="183"/>
      <c r="AF134" s="38"/>
      <c r="AG134" s="13"/>
      <c r="AH134" s="14"/>
      <c r="AI134" s="13"/>
      <c r="AJ134" s="125"/>
      <c r="AK134" s="203"/>
    </row>
    <row r="135" spans="1:37" ht="18.75">
      <c r="A135" s="7" t="s">
        <v>128</v>
      </c>
      <c r="B135" s="92">
        <v>44330</v>
      </c>
      <c r="C135" s="144"/>
      <c r="D135" s="124">
        <v>2187</v>
      </c>
      <c r="E135" s="24">
        <v>1430</v>
      </c>
      <c r="F135" s="87">
        <v>7</v>
      </c>
      <c r="G135" s="13">
        <f t="shared" ref="G135:G197" si="36">E135-D135</f>
        <v>-757</v>
      </c>
      <c r="H135" s="32">
        <v>950</v>
      </c>
      <c r="I135" s="13">
        <f t="shared" ref="I135:I197" si="37">E135-H135-D135</f>
        <v>-1707</v>
      </c>
      <c r="J135" s="125">
        <f t="shared" ref="J135:J197" si="38">E135/D135*100</f>
        <v>65.386374028349337</v>
      </c>
      <c r="K135" s="102">
        <f t="shared" ref="K135:K197" si="39">(E135-H135)/D135*100</f>
        <v>21.947873799725652</v>
      </c>
      <c r="L135" s="134">
        <v>5</v>
      </c>
      <c r="M135" s="24">
        <v>7</v>
      </c>
      <c r="N135" s="13">
        <f t="shared" ref="N135:N197" si="40">M135-L135</f>
        <v>2</v>
      </c>
      <c r="O135" s="32">
        <v>0</v>
      </c>
      <c r="P135" s="13">
        <f t="shared" ref="P135:P197" si="41">M135-O135-L135</f>
        <v>2</v>
      </c>
      <c r="Q135" s="125">
        <f t="shared" ref="Q135:Q197" si="42">M135/L135*100</f>
        <v>140</v>
      </c>
      <c r="R135" s="188">
        <v>2</v>
      </c>
      <c r="S135" s="24">
        <v>0</v>
      </c>
      <c r="T135" s="13">
        <f t="shared" ref="T135:T197" si="43">S135-R135</f>
        <v>-2</v>
      </c>
      <c r="U135" s="32">
        <v>0</v>
      </c>
      <c r="V135" s="13">
        <f t="shared" ref="V135:V197" si="44">S135-U135-R135</f>
        <v>-2</v>
      </c>
      <c r="W135" s="125">
        <f t="shared" ref="W135:W192" si="45">S135/R135*100</f>
        <v>0</v>
      </c>
      <c r="X135" s="188">
        <v>1</v>
      </c>
      <c r="Y135" s="24">
        <v>0</v>
      </c>
      <c r="Z135" s="13">
        <f t="shared" ref="Z135:Z197" si="46">Y135-X135</f>
        <v>-1</v>
      </c>
      <c r="AA135" s="32">
        <v>0</v>
      </c>
      <c r="AB135" s="13">
        <f t="shared" ref="AB135:AB197" si="47">Y135-AA135-X135</f>
        <v>-1</v>
      </c>
      <c r="AC135" s="125">
        <f t="shared" ref="AC135:AC197" si="48">Y135/X135*100</f>
        <v>0</v>
      </c>
      <c r="AD135" s="102">
        <f t="shared" ref="AD135:AD197" si="49">(Y135-AA135)/X135*100</f>
        <v>0</v>
      </c>
      <c r="AE135" s="183">
        <v>0</v>
      </c>
      <c r="AF135" s="58">
        <v>0</v>
      </c>
      <c r="AG135" s="13">
        <v>0</v>
      </c>
      <c r="AH135" s="32">
        <v>0</v>
      </c>
      <c r="AI135" s="13">
        <v>0</v>
      </c>
      <c r="AJ135" s="197">
        <v>0</v>
      </c>
      <c r="AK135" s="213">
        <v>0</v>
      </c>
    </row>
    <row r="136" spans="1:37" ht="18.75">
      <c r="A136" s="7" t="s">
        <v>129</v>
      </c>
      <c r="B136" s="92">
        <v>4849</v>
      </c>
      <c r="C136" s="144"/>
      <c r="D136" s="161">
        <v>270</v>
      </c>
      <c r="E136" s="24">
        <v>270</v>
      </c>
      <c r="F136" s="87">
        <v>2</v>
      </c>
      <c r="G136" s="13">
        <f t="shared" si="36"/>
        <v>0</v>
      </c>
      <c r="H136" s="32">
        <v>50</v>
      </c>
      <c r="I136" s="13">
        <f t="shared" si="37"/>
        <v>-50</v>
      </c>
      <c r="J136" s="125">
        <f t="shared" si="38"/>
        <v>100</v>
      </c>
      <c r="K136" s="102">
        <f t="shared" si="39"/>
        <v>81.481481481481481</v>
      </c>
      <c r="L136" s="134">
        <v>2</v>
      </c>
      <c r="M136" s="24">
        <v>3</v>
      </c>
      <c r="N136" s="13">
        <f t="shared" si="40"/>
        <v>1</v>
      </c>
      <c r="O136" s="32">
        <v>1</v>
      </c>
      <c r="P136" s="13">
        <f t="shared" si="41"/>
        <v>0</v>
      </c>
      <c r="Q136" s="125">
        <f t="shared" si="42"/>
        <v>150</v>
      </c>
      <c r="R136" s="188">
        <v>0</v>
      </c>
      <c r="S136" s="24">
        <v>0</v>
      </c>
      <c r="T136" s="13">
        <f t="shared" si="43"/>
        <v>0</v>
      </c>
      <c r="U136" s="32">
        <v>0</v>
      </c>
      <c r="V136" s="13">
        <f t="shared" si="44"/>
        <v>0</v>
      </c>
      <c r="W136" s="125">
        <v>0</v>
      </c>
      <c r="X136" s="188">
        <v>0</v>
      </c>
      <c r="Y136" s="24">
        <v>0</v>
      </c>
      <c r="Z136" s="13">
        <f t="shared" si="46"/>
        <v>0</v>
      </c>
      <c r="AA136" s="32">
        <v>0</v>
      </c>
      <c r="AB136" s="13">
        <f t="shared" si="47"/>
        <v>0</v>
      </c>
      <c r="AC136" s="125">
        <v>0</v>
      </c>
      <c r="AD136" s="102">
        <v>0</v>
      </c>
      <c r="AE136" s="183">
        <v>0</v>
      </c>
      <c r="AF136" s="58">
        <v>0</v>
      </c>
      <c r="AG136" s="13">
        <v>0</v>
      </c>
      <c r="AH136" s="32">
        <v>0</v>
      </c>
      <c r="AI136" s="13">
        <v>0</v>
      </c>
      <c r="AJ136" s="197">
        <v>0</v>
      </c>
      <c r="AK136" s="213">
        <v>0</v>
      </c>
    </row>
    <row r="137" spans="1:37" ht="18.75">
      <c r="A137" s="7" t="s">
        <v>130</v>
      </c>
      <c r="B137" s="92">
        <v>2075</v>
      </c>
      <c r="C137" s="144"/>
      <c r="D137" s="161">
        <v>207</v>
      </c>
      <c r="E137" s="24">
        <v>207</v>
      </c>
      <c r="F137" s="87">
        <v>2</v>
      </c>
      <c r="G137" s="13">
        <f t="shared" si="36"/>
        <v>0</v>
      </c>
      <c r="H137" s="32">
        <v>207</v>
      </c>
      <c r="I137" s="13">
        <f t="shared" si="37"/>
        <v>-207</v>
      </c>
      <c r="J137" s="125">
        <f t="shared" si="38"/>
        <v>100</v>
      </c>
      <c r="K137" s="102">
        <f t="shared" si="39"/>
        <v>0</v>
      </c>
      <c r="L137" s="134">
        <v>2</v>
      </c>
      <c r="M137" s="24">
        <v>1</v>
      </c>
      <c r="N137" s="13">
        <f t="shared" si="40"/>
        <v>-1</v>
      </c>
      <c r="O137" s="32">
        <v>1</v>
      </c>
      <c r="P137" s="13">
        <f t="shared" si="41"/>
        <v>-2</v>
      </c>
      <c r="Q137" s="125">
        <f t="shared" si="42"/>
        <v>50</v>
      </c>
      <c r="R137" s="188">
        <v>0</v>
      </c>
      <c r="S137" s="24">
        <v>0</v>
      </c>
      <c r="T137" s="13">
        <f t="shared" si="43"/>
        <v>0</v>
      </c>
      <c r="U137" s="32">
        <v>0</v>
      </c>
      <c r="V137" s="13">
        <f t="shared" si="44"/>
        <v>0</v>
      </c>
      <c r="W137" s="125">
        <v>0</v>
      </c>
      <c r="X137" s="188">
        <v>0</v>
      </c>
      <c r="Y137" s="24">
        <v>0</v>
      </c>
      <c r="Z137" s="13">
        <f t="shared" si="46"/>
        <v>0</v>
      </c>
      <c r="AA137" s="32">
        <v>0</v>
      </c>
      <c r="AB137" s="13">
        <f t="shared" si="47"/>
        <v>0</v>
      </c>
      <c r="AC137" s="125">
        <v>0</v>
      </c>
      <c r="AD137" s="102">
        <v>0</v>
      </c>
      <c r="AE137" s="183">
        <v>0</v>
      </c>
      <c r="AF137" s="58">
        <v>0</v>
      </c>
      <c r="AG137" s="13">
        <v>0</v>
      </c>
      <c r="AH137" s="32">
        <v>0</v>
      </c>
      <c r="AI137" s="13">
        <v>0</v>
      </c>
      <c r="AJ137" s="197">
        <v>0</v>
      </c>
      <c r="AK137" s="213">
        <v>0</v>
      </c>
    </row>
    <row r="138" spans="1:37" ht="18.75">
      <c r="A138" s="7" t="s">
        <v>131</v>
      </c>
      <c r="B138" s="92">
        <v>2886</v>
      </c>
      <c r="C138" s="144"/>
      <c r="D138" s="161">
        <v>292</v>
      </c>
      <c r="E138" s="24">
        <v>292</v>
      </c>
      <c r="F138" s="87">
        <v>3</v>
      </c>
      <c r="G138" s="13">
        <f t="shared" si="36"/>
        <v>0</v>
      </c>
      <c r="H138" s="32">
        <v>192</v>
      </c>
      <c r="I138" s="13">
        <f t="shared" si="37"/>
        <v>-192</v>
      </c>
      <c r="J138" s="125">
        <f t="shared" si="38"/>
        <v>100</v>
      </c>
      <c r="K138" s="102">
        <f t="shared" si="39"/>
        <v>34.246575342465754</v>
      </c>
      <c r="L138" s="134">
        <v>3</v>
      </c>
      <c r="M138" s="24">
        <v>3</v>
      </c>
      <c r="N138" s="13">
        <f t="shared" si="40"/>
        <v>0</v>
      </c>
      <c r="O138" s="32">
        <v>0</v>
      </c>
      <c r="P138" s="13">
        <f t="shared" si="41"/>
        <v>0</v>
      </c>
      <c r="Q138" s="125">
        <f t="shared" si="42"/>
        <v>100</v>
      </c>
      <c r="R138" s="188">
        <v>1</v>
      </c>
      <c r="S138" s="24">
        <v>1</v>
      </c>
      <c r="T138" s="13">
        <f t="shared" si="43"/>
        <v>0</v>
      </c>
      <c r="U138" s="32">
        <v>0</v>
      </c>
      <c r="V138" s="13">
        <f t="shared" si="44"/>
        <v>0</v>
      </c>
      <c r="W138" s="125">
        <f t="shared" si="45"/>
        <v>100</v>
      </c>
      <c r="X138" s="188">
        <v>0</v>
      </c>
      <c r="Y138" s="24">
        <v>0</v>
      </c>
      <c r="Z138" s="13">
        <f t="shared" si="46"/>
        <v>0</v>
      </c>
      <c r="AA138" s="32">
        <v>0</v>
      </c>
      <c r="AB138" s="13">
        <f t="shared" si="47"/>
        <v>0</v>
      </c>
      <c r="AC138" s="125">
        <v>0</v>
      </c>
      <c r="AD138" s="102">
        <v>0</v>
      </c>
      <c r="AE138" s="183">
        <v>0</v>
      </c>
      <c r="AF138" s="58">
        <v>0</v>
      </c>
      <c r="AG138" s="13">
        <v>0</v>
      </c>
      <c r="AH138" s="32">
        <v>0</v>
      </c>
      <c r="AI138" s="13">
        <v>0</v>
      </c>
      <c r="AJ138" s="197">
        <v>0</v>
      </c>
      <c r="AK138" s="213">
        <v>0</v>
      </c>
    </row>
    <row r="139" spans="1:37" ht="18.75">
      <c r="A139" s="7" t="s">
        <v>132</v>
      </c>
      <c r="B139" s="92">
        <v>1623</v>
      </c>
      <c r="C139" s="144"/>
      <c r="D139" s="161">
        <v>244</v>
      </c>
      <c r="E139" s="24">
        <v>244</v>
      </c>
      <c r="F139" s="87">
        <v>2</v>
      </c>
      <c r="G139" s="13">
        <f t="shared" si="36"/>
        <v>0</v>
      </c>
      <c r="H139" s="32">
        <v>244</v>
      </c>
      <c r="I139" s="13">
        <f t="shared" si="37"/>
        <v>-244</v>
      </c>
      <c r="J139" s="125">
        <f t="shared" si="38"/>
        <v>100</v>
      </c>
      <c r="K139" s="102">
        <f t="shared" si="39"/>
        <v>0</v>
      </c>
      <c r="L139" s="134">
        <v>2</v>
      </c>
      <c r="M139" s="24">
        <v>2</v>
      </c>
      <c r="N139" s="13">
        <f t="shared" si="40"/>
        <v>0</v>
      </c>
      <c r="O139" s="32">
        <v>0</v>
      </c>
      <c r="P139" s="13">
        <f t="shared" si="41"/>
        <v>0</v>
      </c>
      <c r="Q139" s="125">
        <f t="shared" si="42"/>
        <v>100</v>
      </c>
      <c r="R139" s="188">
        <v>0</v>
      </c>
      <c r="S139" s="24">
        <v>0</v>
      </c>
      <c r="T139" s="13">
        <f t="shared" si="43"/>
        <v>0</v>
      </c>
      <c r="U139" s="32">
        <v>0</v>
      </c>
      <c r="V139" s="13">
        <f t="shared" si="44"/>
        <v>0</v>
      </c>
      <c r="W139" s="125">
        <v>0</v>
      </c>
      <c r="X139" s="188">
        <v>0</v>
      </c>
      <c r="Y139" s="24">
        <v>0</v>
      </c>
      <c r="Z139" s="13">
        <f t="shared" si="46"/>
        <v>0</v>
      </c>
      <c r="AA139" s="32">
        <v>0</v>
      </c>
      <c r="AB139" s="13">
        <f t="shared" si="47"/>
        <v>0</v>
      </c>
      <c r="AC139" s="125">
        <v>0</v>
      </c>
      <c r="AD139" s="102">
        <v>0</v>
      </c>
      <c r="AE139" s="183">
        <v>0</v>
      </c>
      <c r="AF139" s="58">
        <v>0</v>
      </c>
      <c r="AG139" s="13">
        <v>0</v>
      </c>
      <c r="AH139" s="32">
        <v>0</v>
      </c>
      <c r="AI139" s="13">
        <v>0</v>
      </c>
      <c r="AJ139" s="197">
        <v>0</v>
      </c>
      <c r="AK139" s="213">
        <v>0</v>
      </c>
    </row>
    <row r="140" spans="1:37" ht="18.75">
      <c r="A140" s="7" t="s">
        <v>133</v>
      </c>
      <c r="B140" s="92">
        <v>2053</v>
      </c>
      <c r="C140" s="144"/>
      <c r="D140" s="161">
        <v>203</v>
      </c>
      <c r="E140" s="24">
        <v>200</v>
      </c>
      <c r="F140" s="87">
        <v>2</v>
      </c>
      <c r="G140" s="13">
        <f t="shared" si="36"/>
        <v>-3</v>
      </c>
      <c r="H140" s="32">
        <v>50</v>
      </c>
      <c r="I140" s="13">
        <f t="shared" si="37"/>
        <v>-53</v>
      </c>
      <c r="J140" s="125">
        <f t="shared" si="38"/>
        <v>98.522167487684726</v>
      </c>
      <c r="K140" s="102">
        <f t="shared" si="39"/>
        <v>73.891625615763544</v>
      </c>
      <c r="L140" s="134">
        <v>2</v>
      </c>
      <c r="M140" s="24">
        <v>2</v>
      </c>
      <c r="N140" s="13">
        <f t="shared" si="40"/>
        <v>0</v>
      </c>
      <c r="O140" s="32">
        <v>0</v>
      </c>
      <c r="P140" s="13">
        <f t="shared" si="41"/>
        <v>0</v>
      </c>
      <c r="Q140" s="125">
        <f t="shared" si="42"/>
        <v>100</v>
      </c>
      <c r="R140" s="188">
        <v>0</v>
      </c>
      <c r="S140" s="24">
        <v>0</v>
      </c>
      <c r="T140" s="13">
        <f t="shared" si="43"/>
        <v>0</v>
      </c>
      <c r="U140" s="32">
        <v>0</v>
      </c>
      <c r="V140" s="13">
        <f t="shared" si="44"/>
        <v>0</v>
      </c>
      <c r="W140" s="125">
        <v>0</v>
      </c>
      <c r="X140" s="188">
        <v>0</v>
      </c>
      <c r="Y140" s="24">
        <v>0</v>
      </c>
      <c r="Z140" s="13">
        <f t="shared" si="46"/>
        <v>0</v>
      </c>
      <c r="AA140" s="32">
        <v>0</v>
      </c>
      <c r="AB140" s="13">
        <f t="shared" si="47"/>
        <v>0</v>
      </c>
      <c r="AC140" s="125">
        <v>0</v>
      </c>
      <c r="AD140" s="102">
        <v>0</v>
      </c>
      <c r="AE140" s="183">
        <v>0</v>
      </c>
      <c r="AF140" s="58">
        <v>0</v>
      </c>
      <c r="AG140" s="13">
        <v>0</v>
      </c>
      <c r="AH140" s="32">
        <v>0</v>
      </c>
      <c r="AI140" s="13">
        <v>0</v>
      </c>
      <c r="AJ140" s="197">
        <v>0</v>
      </c>
      <c r="AK140" s="213">
        <v>0</v>
      </c>
    </row>
    <row r="141" spans="1:37" ht="18.75">
      <c r="A141" s="7" t="s">
        <v>134</v>
      </c>
      <c r="B141" s="92">
        <v>3015</v>
      </c>
      <c r="C141" s="144"/>
      <c r="D141" s="161">
        <v>299</v>
      </c>
      <c r="E141" s="24">
        <v>400</v>
      </c>
      <c r="F141" s="87">
        <v>2</v>
      </c>
      <c r="G141" s="13">
        <f t="shared" si="36"/>
        <v>101</v>
      </c>
      <c r="H141" s="32">
        <v>100</v>
      </c>
      <c r="I141" s="13">
        <f t="shared" si="37"/>
        <v>1</v>
      </c>
      <c r="J141" s="125">
        <f t="shared" si="38"/>
        <v>133.77926421404683</v>
      </c>
      <c r="K141" s="102">
        <f t="shared" si="39"/>
        <v>100.33444816053512</v>
      </c>
      <c r="L141" s="134">
        <v>3</v>
      </c>
      <c r="M141" s="24">
        <v>2</v>
      </c>
      <c r="N141" s="13">
        <f t="shared" si="40"/>
        <v>-1</v>
      </c>
      <c r="O141" s="32">
        <v>0</v>
      </c>
      <c r="P141" s="13">
        <f t="shared" si="41"/>
        <v>-1</v>
      </c>
      <c r="Q141" s="125">
        <f t="shared" si="42"/>
        <v>66.666666666666657</v>
      </c>
      <c r="R141" s="188">
        <v>0</v>
      </c>
      <c r="S141" s="24">
        <v>0</v>
      </c>
      <c r="T141" s="13">
        <f t="shared" si="43"/>
        <v>0</v>
      </c>
      <c r="U141" s="32">
        <v>0</v>
      </c>
      <c r="V141" s="13">
        <f t="shared" si="44"/>
        <v>0</v>
      </c>
      <c r="W141" s="125">
        <v>0</v>
      </c>
      <c r="X141" s="188">
        <v>0</v>
      </c>
      <c r="Y141" s="24">
        <v>0</v>
      </c>
      <c r="Z141" s="13">
        <f t="shared" si="46"/>
        <v>0</v>
      </c>
      <c r="AA141" s="32">
        <v>0</v>
      </c>
      <c r="AB141" s="13">
        <f t="shared" si="47"/>
        <v>0</v>
      </c>
      <c r="AC141" s="125">
        <v>0</v>
      </c>
      <c r="AD141" s="102">
        <v>0</v>
      </c>
      <c r="AE141" s="183">
        <v>0</v>
      </c>
      <c r="AF141" s="58">
        <v>0</v>
      </c>
      <c r="AG141" s="13">
        <v>0</v>
      </c>
      <c r="AH141" s="32">
        <v>0</v>
      </c>
      <c r="AI141" s="13">
        <v>0</v>
      </c>
      <c r="AJ141" s="197">
        <v>0</v>
      </c>
      <c r="AK141" s="213">
        <v>0</v>
      </c>
    </row>
    <row r="142" spans="1:37" ht="18.75">
      <c r="A142" s="7" t="s">
        <v>135</v>
      </c>
      <c r="B142" s="92">
        <v>2761</v>
      </c>
      <c r="C142" s="144"/>
      <c r="D142" s="161">
        <v>279</v>
      </c>
      <c r="E142" s="24">
        <v>279</v>
      </c>
      <c r="F142" s="87">
        <v>2</v>
      </c>
      <c r="G142" s="13">
        <f t="shared" si="36"/>
        <v>0</v>
      </c>
      <c r="H142" s="32">
        <v>0</v>
      </c>
      <c r="I142" s="13">
        <f t="shared" si="37"/>
        <v>0</v>
      </c>
      <c r="J142" s="125">
        <f t="shared" si="38"/>
        <v>100</v>
      </c>
      <c r="K142" s="102">
        <f t="shared" si="39"/>
        <v>100</v>
      </c>
      <c r="L142" s="134">
        <v>3</v>
      </c>
      <c r="M142" s="24">
        <v>3</v>
      </c>
      <c r="N142" s="13">
        <f t="shared" si="40"/>
        <v>0</v>
      </c>
      <c r="O142" s="32">
        <v>0</v>
      </c>
      <c r="P142" s="13">
        <f t="shared" si="41"/>
        <v>0</v>
      </c>
      <c r="Q142" s="125">
        <f t="shared" si="42"/>
        <v>100</v>
      </c>
      <c r="R142" s="188">
        <v>0</v>
      </c>
      <c r="S142" s="24">
        <v>0</v>
      </c>
      <c r="T142" s="13">
        <f t="shared" si="43"/>
        <v>0</v>
      </c>
      <c r="U142" s="32">
        <v>0</v>
      </c>
      <c r="V142" s="13">
        <f t="shared" si="44"/>
        <v>0</v>
      </c>
      <c r="W142" s="125">
        <v>0</v>
      </c>
      <c r="X142" s="188">
        <v>0</v>
      </c>
      <c r="Y142" s="24">
        <v>0</v>
      </c>
      <c r="Z142" s="13">
        <f t="shared" si="46"/>
        <v>0</v>
      </c>
      <c r="AA142" s="32">
        <v>0</v>
      </c>
      <c r="AB142" s="13">
        <f t="shared" si="47"/>
        <v>0</v>
      </c>
      <c r="AC142" s="125">
        <v>0</v>
      </c>
      <c r="AD142" s="102">
        <v>0</v>
      </c>
      <c r="AE142" s="183">
        <v>0</v>
      </c>
      <c r="AF142" s="58">
        <v>0</v>
      </c>
      <c r="AG142" s="13">
        <v>0</v>
      </c>
      <c r="AH142" s="32">
        <v>0</v>
      </c>
      <c r="AI142" s="13">
        <v>0</v>
      </c>
      <c r="AJ142" s="197">
        <v>0</v>
      </c>
      <c r="AK142" s="213">
        <v>0</v>
      </c>
    </row>
    <row r="143" spans="1:37" ht="18.75">
      <c r="A143" s="7" t="s">
        <v>136</v>
      </c>
      <c r="B143" s="92">
        <v>3169</v>
      </c>
      <c r="C143" s="144"/>
      <c r="D143" s="161">
        <v>318</v>
      </c>
      <c r="E143" s="24">
        <v>318</v>
      </c>
      <c r="F143" s="87">
        <v>3</v>
      </c>
      <c r="G143" s="13">
        <f t="shared" si="36"/>
        <v>0</v>
      </c>
      <c r="H143" s="32">
        <v>20</v>
      </c>
      <c r="I143" s="13">
        <f t="shared" si="37"/>
        <v>-20</v>
      </c>
      <c r="J143" s="125">
        <f t="shared" si="38"/>
        <v>100</v>
      </c>
      <c r="K143" s="102">
        <f t="shared" si="39"/>
        <v>93.710691823899367</v>
      </c>
      <c r="L143" s="134">
        <v>4</v>
      </c>
      <c r="M143" s="24">
        <v>3</v>
      </c>
      <c r="N143" s="13">
        <f t="shared" si="40"/>
        <v>-1</v>
      </c>
      <c r="O143" s="32">
        <v>0</v>
      </c>
      <c r="P143" s="13">
        <f t="shared" si="41"/>
        <v>-1</v>
      </c>
      <c r="Q143" s="125">
        <f t="shared" si="42"/>
        <v>75</v>
      </c>
      <c r="R143" s="188">
        <v>0</v>
      </c>
      <c r="S143" s="24">
        <v>0</v>
      </c>
      <c r="T143" s="13">
        <f t="shared" si="43"/>
        <v>0</v>
      </c>
      <c r="U143" s="32">
        <v>0</v>
      </c>
      <c r="V143" s="13">
        <f t="shared" si="44"/>
        <v>0</v>
      </c>
      <c r="W143" s="125">
        <v>0</v>
      </c>
      <c r="X143" s="188">
        <v>0</v>
      </c>
      <c r="Y143" s="24">
        <v>0</v>
      </c>
      <c r="Z143" s="13">
        <f t="shared" si="46"/>
        <v>0</v>
      </c>
      <c r="AA143" s="32">
        <v>0</v>
      </c>
      <c r="AB143" s="13">
        <f t="shared" si="47"/>
        <v>0</v>
      </c>
      <c r="AC143" s="125">
        <v>0</v>
      </c>
      <c r="AD143" s="102">
        <v>0</v>
      </c>
      <c r="AE143" s="183">
        <v>0</v>
      </c>
      <c r="AF143" s="58">
        <v>0</v>
      </c>
      <c r="AG143" s="13">
        <v>0</v>
      </c>
      <c r="AH143" s="32">
        <v>0</v>
      </c>
      <c r="AI143" s="13">
        <v>0</v>
      </c>
      <c r="AJ143" s="197">
        <v>0</v>
      </c>
      <c r="AK143" s="213">
        <v>0</v>
      </c>
    </row>
    <row r="144" spans="1:37" ht="18.75">
      <c r="A144" s="7" t="s">
        <v>137</v>
      </c>
      <c r="B144" s="92">
        <v>2500</v>
      </c>
      <c r="C144" s="144"/>
      <c r="D144" s="161">
        <v>256</v>
      </c>
      <c r="E144" s="24">
        <v>256</v>
      </c>
      <c r="F144" s="87">
        <v>3</v>
      </c>
      <c r="G144" s="13">
        <f t="shared" si="36"/>
        <v>0</v>
      </c>
      <c r="H144" s="32">
        <v>256</v>
      </c>
      <c r="I144" s="13">
        <f t="shared" si="37"/>
        <v>-256</v>
      </c>
      <c r="J144" s="125">
        <f t="shared" si="38"/>
        <v>100</v>
      </c>
      <c r="K144" s="102">
        <f t="shared" si="39"/>
        <v>0</v>
      </c>
      <c r="L144" s="134">
        <v>2</v>
      </c>
      <c r="M144" s="24">
        <v>2</v>
      </c>
      <c r="N144" s="13">
        <f t="shared" si="40"/>
        <v>0</v>
      </c>
      <c r="O144" s="32">
        <v>0</v>
      </c>
      <c r="P144" s="13">
        <f t="shared" si="41"/>
        <v>0</v>
      </c>
      <c r="Q144" s="125">
        <f t="shared" si="42"/>
        <v>100</v>
      </c>
      <c r="R144" s="188">
        <v>0</v>
      </c>
      <c r="S144" s="24">
        <v>0</v>
      </c>
      <c r="T144" s="13">
        <f t="shared" si="43"/>
        <v>0</v>
      </c>
      <c r="U144" s="32">
        <v>0</v>
      </c>
      <c r="V144" s="13">
        <f t="shared" si="44"/>
        <v>0</v>
      </c>
      <c r="W144" s="125">
        <v>0</v>
      </c>
      <c r="X144" s="188">
        <v>0</v>
      </c>
      <c r="Y144" s="24">
        <v>0</v>
      </c>
      <c r="Z144" s="13">
        <f t="shared" si="46"/>
        <v>0</v>
      </c>
      <c r="AA144" s="32">
        <v>0</v>
      </c>
      <c r="AB144" s="13">
        <f t="shared" si="47"/>
        <v>0</v>
      </c>
      <c r="AC144" s="125">
        <v>0</v>
      </c>
      <c r="AD144" s="102">
        <v>0</v>
      </c>
      <c r="AE144" s="183">
        <v>0</v>
      </c>
      <c r="AF144" s="58">
        <v>0</v>
      </c>
      <c r="AG144" s="13">
        <v>0</v>
      </c>
      <c r="AH144" s="32">
        <v>0</v>
      </c>
      <c r="AI144" s="13">
        <v>0</v>
      </c>
      <c r="AJ144" s="197">
        <v>0</v>
      </c>
      <c r="AK144" s="213">
        <v>0</v>
      </c>
    </row>
    <row r="145" spans="1:37" ht="18.75">
      <c r="A145" s="7" t="s">
        <v>138</v>
      </c>
      <c r="B145" s="92">
        <v>3503</v>
      </c>
      <c r="C145" s="144"/>
      <c r="D145" s="161">
        <v>356</v>
      </c>
      <c r="E145" s="24">
        <v>75</v>
      </c>
      <c r="F145" s="87">
        <v>2</v>
      </c>
      <c r="G145" s="13">
        <f t="shared" si="36"/>
        <v>-281</v>
      </c>
      <c r="H145" s="32">
        <v>40</v>
      </c>
      <c r="I145" s="13">
        <f t="shared" si="37"/>
        <v>-321</v>
      </c>
      <c r="J145" s="125">
        <f t="shared" si="38"/>
        <v>21.067415730337078</v>
      </c>
      <c r="K145" s="102">
        <f t="shared" si="39"/>
        <v>9.8314606741573041</v>
      </c>
      <c r="L145" s="134">
        <v>3</v>
      </c>
      <c r="M145" s="24">
        <v>3</v>
      </c>
      <c r="N145" s="13">
        <f t="shared" si="40"/>
        <v>0</v>
      </c>
      <c r="O145" s="32">
        <v>0</v>
      </c>
      <c r="P145" s="13">
        <f t="shared" si="41"/>
        <v>0</v>
      </c>
      <c r="Q145" s="125">
        <f t="shared" si="42"/>
        <v>100</v>
      </c>
      <c r="R145" s="188">
        <v>0</v>
      </c>
      <c r="S145" s="24">
        <v>0</v>
      </c>
      <c r="T145" s="13">
        <f t="shared" si="43"/>
        <v>0</v>
      </c>
      <c r="U145" s="32">
        <v>0</v>
      </c>
      <c r="V145" s="13">
        <f t="shared" si="44"/>
        <v>0</v>
      </c>
      <c r="W145" s="125">
        <v>0</v>
      </c>
      <c r="X145" s="188">
        <v>0</v>
      </c>
      <c r="Y145" s="24">
        <v>0</v>
      </c>
      <c r="Z145" s="13">
        <f t="shared" si="46"/>
        <v>0</v>
      </c>
      <c r="AA145" s="32">
        <v>0</v>
      </c>
      <c r="AB145" s="13">
        <f t="shared" si="47"/>
        <v>0</v>
      </c>
      <c r="AC145" s="125">
        <v>0</v>
      </c>
      <c r="AD145" s="102">
        <v>0</v>
      </c>
      <c r="AE145" s="183">
        <v>0</v>
      </c>
      <c r="AF145" s="58">
        <v>0</v>
      </c>
      <c r="AG145" s="13">
        <v>0</v>
      </c>
      <c r="AH145" s="32">
        <v>0</v>
      </c>
      <c r="AI145" s="13">
        <v>0</v>
      </c>
      <c r="AJ145" s="197">
        <v>0</v>
      </c>
      <c r="AK145" s="213">
        <v>0</v>
      </c>
    </row>
    <row r="146" spans="1:37" ht="18.75">
      <c r="A146" s="20" t="s">
        <v>21</v>
      </c>
      <c r="B146" s="90">
        <f>SUM(B135:B145)</f>
        <v>72764</v>
      </c>
      <c r="C146" s="149"/>
      <c r="D146" s="108">
        <v>4911</v>
      </c>
      <c r="E146" s="27">
        <v>3971</v>
      </c>
      <c r="F146" s="27">
        <v>30</v>
      </c>
      <c r="G146" s="23">
        <f t="shared" si="36"/>
        <v>-940</v>
      </c>
      <c r="H146" s="28">
        <v>2109</v>
      </c>
      <c r="I146" s="23">
        <f t="shared" si="37"/>
        <v>-3049</v>
      </c>
      <c r="J146" s="107">
        <f t="shared" si="38"/>
        <v>80.859295459173282</v>
      </c>
      <c r="K146" s="103">
        <f t="shared" si="39"/>
        <v>37.914884952148235</v>
      </c>
      <c r="L146" s="126">
        <f>SUM(L135:L145)</f>
        <v>31</v>
      </c>
      <c r="M146" s="55">
        <v>31</v>
      </c>
      <c r="N146" s="55">
        <f t="shared" si="40"/>
        <v>0</v>
      </c>
      <c r="O146" s="55">
        <v>2</v>
      </c>
      <c r="P146" s="55">
        <f t="shared" si="41"/>
        <v>-2</v>
      </c>
      <c r="Q146" s="127">
        <f t="shared" si="42"/>
        <v>100</v>
      </c>
      <c r="R146" s="186">
        <f>SUM(R135:R145)</f>
        <v>3</v>
      </c>
      <c r="S146" s="21">
        <v>1</v>
      </c>
      <c r="T146" s="23">
        <f t="shared" si="43"/>
        <v>-2</v>
      </c>
      <c r="U146" s="28">
        <v>0</v>
      </c>
      <c r="V146" s="23">
        <f t="shared" si="44"/>
        <v>-2</v>
      </c>
      <c r="W146" s="107">
        <f t="shared" si="45"/>
        <v>33.333333333333329</v>
      </c>
      <c r="X146" s="206">
        <f>SUM(X135:X145)</f>
        <v>1</v>
      </c>
      <c r="Y146" s="35">
        <v>0</v>
      </c>
      <c r="Z146" s="36">
        <f t="shared" si="46"/>
        <v>-1</v>
      </c>
      <c r="AA146" s="67">
        <v>0</v>
      </c>
      <c r="AB146" s="36">
        <f t="shared" si="47"/>
        <v>-1</v>
      </c>
      <c r="AC146" s="176">
        <f t="shared" si="48"/>
        <v>0</v>
      </c>
      <c r="AD146" s="155">
        <f t="shared" si="49"/>
        <v>0</v>
      </c>
      <c r="AE146" s="220">
        <f>SUM(AE135:AE145)</f>
        <v>0</v>
      </c>
      <c r="AF146" s="35">
        <v>0</v>
      </c>
      <c r="AG146" s="36">
        <f t="shared" ref="AG146:AG197" si="50">AF146-AE146</f>
        <v>0</v>
      </c>
      <c r="AH146" s="67">
        <v>0</v>
      </c>
      <c r="AI146" s="36">
        <f t="shared" ref="AI146:AI197" si="51">AF146-AH146-AE146</f>
        <v>0</v>
      </c>
      <c r="AJ146" s="176">
        <v>0</v>
      </c>
      <c r="AK146" s="204">
        <v>0</v>
      </c>
    </row>
    <row r="147" spans="1:37" ht="18.75">
      <c r="A147" s="6" t="s">
        <v>139</v>
      </c>
      <c r="B147" s="24"/>
      <c r="C147" s="144"/>
      <c r="D147" s="172"/>
      <c r="E147" s="44"/>
      <c r="F147" s="61"/>
      <c r="G147" s="44"/>
      <c r="H147" s="85"/>
      <c r="I147" s="44"/>
      <c r="J147" s="173"/>
      <c r="K147" s="44"/>
      <c r="L147" s="133"/>
      <c r="M147" s="52"/>
      <c r="N147" s="13"/>
      <c r="O147" s="17"/>
      <c r="P147" s="13"/>
      <c r="Q147" s="125"/>
      <c r="R147" s="183"/>
      <c r="S147" s="52"/>
      <c r="T147" s="13"/>
      <c r="U147" s="17"/>
      <c r="V147" s="13"/>
      <c r="W147" s="125"/>
      <c r="X147" s="188"/>
      <c r="Y147" s="52"/>
      <c r="Z147" s="13"/>
      <c r="AA147" s="17"/>
      <c r="AB147" s="13"/>
      <c r="AC147" s="125"/>
      <c r="AD147" s="102"/>
      <c r="AE147" s="183"/>
      <c r="AF147" s="52"/>
      <c r="AG147" s="13"/>
      <c r="AH147" s="17"/>
      <c r="AI147" s="13"/>
      <c r="AJ147" s="125"/>
      <c r="AK147" s="203"/>
    </row>
    <row r="148" spans="1:37" s="265" customFormat="1" ht="18.75">
      <c r="A148" s="8" t="s">
        <v>140</v>
      </c>
      <c r="B148" s="95">
        <v>181738</v>
      </c>
      <c r="C148" s="255"/>
      <c r="D148" s="256">
        <v>4678</v>
      </c>
      <c r="E148" s="257">
        <v>1466</v>
      </c>
      <c r="F148" s="61">
        <v>4</v>
      </c>
      <c r="G148" s="78">
        <f t="shared" si="36"/>
        <v>-3212</v>
      </c>
      <c r="H148" s="258">
        <v>0</v>
      </c>
      <c r="I148" s="78">
        <f t="shared" si="37"/>
        <v>-3212</v>
      </c>
      <c r="J148" s="259">
        <f t="shared" si="38"/>
        <v>31.338178708849934</v>
      </c>
      <c r="K148" s="260">
        <f t="shared" si="39"/>
        <v>31.338178708849934</v>
      </c>
      <c r="L148" s="256">
        <v>23</v>
      </c>
      <c r="M148" s="257">
        <v>17</v>
      </c>
      <c r="N148" s="78">
        <f t="shared" si="40"/>
        <v>-6</v>
      </c>
      <c r="O148" s="258">
        <v>0</v>
      </c>
      <c r="P148" s="78">
        <f t="shared" si="41"/>
        <v>-6</v>
      </c>
      <c r="Q148" s="259">
        <f t="shared" si="42"/>
        <v>73.91304347826086</v>
      </c>
      <c r="R148" s="261">
        <v>2</v>
      </c>
      <c r="S148" s="257">
        <v>3</v>
      </c>
      <c r="T148" s="78">
        <f t="shared" si="43"/>
        <v>1</v>
      </c>
      <c r="U148" s="258">
        <v>0</v>
      </c>
      <c r="V148" s="78">
        <f t="shared" si="44"/>
        <v>1</v>
      </c>
      <c r="W148" s="259">
        <f t="shared" si="45"/>
        <v>150</v>
      </c>
      <c r="X148" s="262">
        <v>1</v>
      </c>
      <c r="Y148" s="257">
        <v>1</v>
      </c>
      <c r="Z148" s="78">
        <f t="shared" si="46"/>
        <v>0</v>
      </c>
      <c r="AA148" s="258">
        <v>0</v>
      </c>
      <c r="AB148" s="78">
        <f t="shared" si="47"/>
        <v>0</v>
      </c>
      <c r="AC148" s="259">
        <f t="shared" si="48"/>
        <v>100</v>
      </c>
      <c r="AD148" s="260">
        <f t="shared" si="49"/>
        <v>100</v>
      </c>
      <c r="AE148" s="263">
        <v>2</v>
      </c>
      <c r="AF148" s="257">
        <v>2</v>
      </c>
      <c r="AG148" s="78">
        <f t="shared" si="50"/>
        <v>0</v>
      </c>
      <c r="AH148" s="258">
        <v>0</v>
      </c>
      <c r="AI148" s="78">
        <f t="shared" si="51"/>
        <v>0</v>
      </c>
      <c r="AJ148" s="259">
        <f t="shared" ref="AJ148:AJ192" si="52">AF148/AE148*100</f>
        <v>100</v>
      </c>
      <c r="AK148" s="264">
        <f t="shared" ref="AK148:AK192" si="53">(AF148-AH148)/AE148*100</f>
        <v>100</v>
      </c>
    </row>
    <row r="149" spans="1:37" s="265" customFormat="1" ht="18.75">
      <c r="A149" s="8" t="s">
        <v>141</v>
      </c>
      <c r="B149" s="95">
        <v>12961</v>
      </c>
      <c r="C149" s="255"/>
      <c r="D149" s="256">
        <v>734</v>
      </c>
      <c r="E149" s="257">
        <v>1200</v>
      </c>
      <c r="F149" s="61">
        <v>6</v>
      </c>
      <c r="G149" s="78">
        <f t="shared" si="36"/>
        <v>466</v>
      </c>
      <c r="H149" s="258">
        <v>0</v>
      </c>
      <c r="I149" s="78">
        <f t="shared" si="37"/>
        <v>466</v>
      </c>
      <c r="J149" s="259">
        <f t="shared" si="38"/>
        <v>163.48773841961852</v>
      </c>
      <c r="K149" s="260">
        <f t="shared" si="39"/>
        <v>163.48773841961852</v>
      </c>
      <c r="L149" s="256">
        <v>2</v>
      </c>
      <c r="M149" s="257">
        <v>4</v>
      </c>
      <c r="N149" s="78">
        <f t="shared" si="40"/>
        <v>2</v>
      </c>
      <c r="O149" s="258">
        <v>0</v>
      </c>
      <c r="P149" s="78">
        <f t="shared" si="41"/>
        <v>2</v>
      </c>
      <c r="Q149" s="259">
        <f t="shared" si="42"/>
        <v>200</v>
      </c>
      <c r="R149" s="261">
        <v>0</v>
      </c>
      <c r="S149" s="257">
        <v>1</v>
      </c>
      <c r="T149" s="78">
        <f t="shared" si="43"/>
        <v>1</v>
      </c>
      <c r="U149" s="258">
        <v>0</v>
      </c>
      <c r="V149" s="78">
        <f t="shared" si="44"/>
        <v>1</v>
      </c>
      <c r="W149" s="259">
        <v>100</v>
      </c>
      <c r="X149" s="262">
        <v>1</v>
      </c>
      <c r="Y149" s="257">
        <v>0</v>
      </c>
      <c r="Z149" s="78">
        <f t="shared" si="46"/>
        <v>-1</v>
      </c>
      <c r="AA149" s="258">
        <v>0</v>
      </c>
      <c r="AB149" s="78">
        <f t="shared" si="47"/>
        <v>-1</v>
      </c>
      <c r="AC149" s="259">
        <f t="shared" si="48"/>
        <v>0</v>
      </c>
      <c r="AD149" s="260">
        <f t="shared" si="49"/>
        <v>0</v>
      </c>
      <c r="AE149" s="263">
        <v>0</v>
      </c>
      <c r="AF149" s="266">
        <v>0</v>
      </c>
      <c r="AG149" s="78">
        <v>0</v>
      </c>
      <c r="AH149" s="258">
        <v>0</v>
      </c>
      <c r="AI149" s="78">
        <v>0</v>
      </c>
      <c r="AJ149" s="267">
        <v>0</v>
      </c>
      <c r="AK149" s="268">
        <v>0</v>
      </c>
    </row>
    <row r="150" spans="1:37" s="265" customFormat="1" ht="18.75">
      <c r="A150" s="8" t="s">
        <v>142</v>
      </c>
      <c r="B150" s="95">
        <v>9157</v>
      </c>
      <c r="C150" s="255"/>
      <c r="D150" s="256">
        <v>660</v>
      </c>
      <c r="E150" s="257">
        <v>150</v>
      </c>
      <c r="F150" s="61">
        <v>3</v>
      </c>
      <c r="G150" s="78">
        <f t="shared" si="36"/>
        <v>-510</v>
      </c>
      <c r="H150" s="258">
        <v>0</v>
      </c>
      <c r="I150" s="78">
        <f t="shared" si="37"/>
        <v>-510</v>
      </c>
      <c r="J150" s="259">
        <f t="shared" si="38"/>
        <v>22.727272727272727</v>
      </c>
      <c r="K150" s="260">
        <f t="shared" si="39"/>
        <v>22.727272727272727</v>
      </c>
      <c r="L150" s="256">
        <v>8</v>
      </c>
      <c r="M150" s="257">
        <v>4</v>
      </c>
      <c r="N150" s="78">
        <f t="shared" si="40"/>
        <v>-4</v>
      </c>
      <c r="O150" s="258">
        <v>0</v>
      </c>
      <c r="P150" s="78">
        <f t="shared" si="41"/>
        <v>-4</v>
      </c>
      <c r="Q150" s="259">
        <f t="shared" si="42"/>
        <v>50</v>
      </c>
      <c r="R150" s="261">
        <v>2</v>
      </c>
      <c r="S150" s="257">
        <v>3</v>
      </c>
      <c r="T150" s="78">
        <f t="shared" si="43"/>
        <v>1</v>
      </c>
      <c r="U150" s="258">
        <v>0</v>
      </c>
      <c r="V150" s="78">
        <f t="shared" si="44"/>
        <v>1</v>
      </c>
      <c r="W150" s="259">
        <f t="shared" si="45"/>
        <v>150</v>
      </c>
      <c r="X150" s="262">
        <v>0</v>
      </c>
      <c r="Y150" s="257">
        <v>0</v>
      </c>
      <c r="Z150" s="78">
        <f t="shared" si="46"/>
        <v>0</v>
      </c>
      <c r="AA150" s="258">
        <v>0</v>
      </c>
      <c r="AB150" s="78">
        <f t="shared" si="47"/>
        <v>0</v>
      </c>
      <c r="AC150" s="259">
        <v>0</v>
      </c>
      <c r="AD150" s="260">
        <v>0</v>
      </c>
      <c r="AE150" s="263">
        <v>0</v>
      </c>
      <c r="AF150" s="266">
        <v>0</v>
      </c>
      <c r="AG150" s="78">
        <v>0</v>
      </c>
      <c r="AH150" s="258">
        <v>0</v>
      </c>
      <c r="AI150" s="78">
        <v>0</v>
      </c>
      <c r="AJ150" s="267">
        <v>0</v>
      </c>
      <c r="AK150" s="268">
        <v>0</v>
      </c>
    </row>
    <row r="151" spans="1:37" ht="18.75">
      <c r="A151" s="20" t="s">
        <v>21</v>
      </c>
      <c r="B151" s="90">
        <f>SUM(B148:B150)</f>
        <v>203856</v>
      </c>
      <c r="C151" s="149"/>
      <c r="D151" s="108">
        <f>D148+D149+D150</f>
        <v>6072</v>
      </c>
      <c r="E151" s="27">
        <v>2816</v>
      </c>
      <c r="F151" s="27">
        <f>F148+F149+F150</f>
        <v>13</v>
      </c>
      <c r="G151" s="23">
        <f t="shared" si="36"/>
        <v>-3256</v>
      </c>
      <c r="H151" s="28">
        <v>0</v>
      </c>
      <c r="I151" s="23">
        <f t="shared" si="37"/>
        <v>-3256</v>
      </c>
      <c r="J151" s="107">
        <f t="shared" si="38"/>
        <v>46.376811594202898</v>
      </c>
      <c r="K151" s="103">
        <f t="shared" si="39"/>
        <v>46.376811594202898</v>
      </c>
      <c r="L151" s="126">
        <f>SUM(L148:L150)</f>
        <v>33</v>
      </c>
      <c r="M151" s="55">
        <v>25</v>
      </c>
      <c r="N151" s="55">
        <f t="shared" si="40"/>
        <v>-8</v>
      </c>
      <c r="O151" s="55">
        <v>0</v>
      </c>
      <c r="P151" s="55">
        <f t="shared" si="41"/>
        <v>-8</v>
      </c>
      <c r="Q151" s="127">
        <f t="shared" si="42"/>
        <v>75.757575757575751</v>
      </c>
      <c r="R151" s="186">
        <f>SUM(R148:R150)</f>
        <v>4</v>
      </c>
      <c r="S151" s="21">
        <v>7</v>
      </c>
      <c r="T151" s="23">
        <f t="shared" si="43"/>
        <v>3</v>
      </c>
      <c r="U151" s="28">
        <v>0</v>
      </c>
      <c r="V151" s="23">
        <f t="shared" si="44"/>
        <v>3</v>
      </c>
      <c r="W151" s="107">
        <f t="shared" si="45"/>
        <v>175</v>
      </c>
      <c r="X151" s="206">
        <f>SUM(X148:X150)</f>
        <v>2</v>
      </c>
      <c r="Y151" s="35">
        <v>1</v>
      </c>
      <c r="Z151" s="36">
        <f t="shared" si="46"/>
        <v>-1</v>
      </c>
      <c r="AA151" s="67">
        <v>0</v>
      </c>
      <c r="AB151" s="36">
        <f t="shared" si="47"/>
        <v>-1</v>
      </c>
      <c r="AC151" s="176">
        <f t="shared" si="48"/>
        <v>50</v>
      </c>
      <c r="AD151" s="155">
        <f t="shared" si="49"/>
        <v>50</v>
      </c>
      <c r="AE151" s="220">
        <f>SUM(AE148:AE150)</f>
        <v>2</v>
      </c>
      <c r="AF151" s="35">
        <v>2</v>
      </c>
      <c r="AG151" s="36">
        <f t="shared" si="50"/>
        <v>0</v>
      </c>
      <c r="AH151" s="67">
        <v>0</v>
      </c>
      <c r="AI151" s="36">
        <f t="shared" si="51"/>
        <v>0</v>
      </c>
      <c r="AJ151" s="176">
        <f t="shared" si="52"/>
        <v>100</v>
      </c>
      <c r="AK151" s="204">
        <f t="shared" si="53"/>
        <v>100</v>
      </c>
    </row>
    <row r="152" spans="1:37" ht="18.75">
      <c r="A152" s="6" t="s">
        <v>143</v>
      </c>
      <c r="B152" s="24"/>
      <c r="C152" s="144"/>
      <c r="D152" s="172"/>
      <c r="E152" s="44"/>
      <c r="F152" s="61"/>
      <c r="G152" s="44"/>
      <c r="H152" s="85"/>
      <c r="I152" s="44"/>
      <c r="J152" s="173"/>
      <c r="K152" s="44"/>
      <c r="L152" s="133"/>
      <c r="M152" s="52"/>
      <c r="N152" s="13"/>
      <c r="O152" s="17"/>
      <c r="P152" s="13"/>
      <c r="Q152" s="125"/>
      <c r="R152" s="183">
        <v>3</v>
      </c>
      <c r="S152" s="52"/>
      <c r="T152" s="13"/>
      <c r="U152" s="17"/>
      <c r="V152" s="13"/>
      <c r="W152" s="125"/>
      <c r="X152" s="188"/>
      <c r="Y152" s="52"/>
      <c r="Z152" s="13"/>
      <c r="AA152" s="17"/>
      <c r="AB152" s="13"/>
      <c r="AC152" s="125"/>
      <c r="AD152" s="102"/>
      <c r="AE152" s="183"/>
      <c r="AF152" s="52"/>
      <c r="AG152" s="13"/>
      <c r="AH152" s="17"/>
      <c r="AI152" s="13"/>
      <c r="AJ152" s="125"/>
      <c r="AK152" s="203"/>
    </row>
    <row r="153" spans="1:37" ht="18.75">
      <c r="A153" s="7" t="s">
        <v>144</v>
      </c>
      <c r="B153" s="92">
        <v>19486</v>
      </c>
      <c r="C153" s="144"/>
      <c r="D153" s="165">
        <v>1108</v>
      </c>
      <c r="E153" s="24">
        <v>387</v>
      </c>
      <c r="F153" s="61">
        <v>1</v>
      </c>
      <c r="G153" s="13">
        <f t="shared" si="36"/>
        <v>-721</v>
      </c>
      <c r="H153" s="32">
        <v>0</v>
      </c>
      <c r="I153" s="13">
        <f t="shared" si="37"/>
        <v>-721</v>
      </c>
      <c r="J153" s="125">
        <f t="shared" si="38"/>
        <v>34.927797833935017</v>
      </c>
      <c r="K153" s="102">
        <f t="shared" si="39"/>
        <v>34.927797833935017</v>
      </c>
      <c r="L153" s="130">
        <v>3</v>
      </c>
      <c r="M153" s="24">
        <v>1</v>
      </c>
      <c r="N153" s="13">
        <f t="shared" si="40"/>
        <v>-2</v>
      </c>
      <c r="O153" s="32">
        <v>0</v>
      </c>
      <c r="P153" s="13">
        <f t="shared" si="41"/>
        <v>-2</v>
      </c>
      <c r="Q153" s="125">
        <f t="shared" si="42"/>
        <v>33.333333333333329</v>
      </c>
      <c r="R153" s="188">
        <v>0</v>
      </c>
      <c r="S153" s="24">
        <v>0</v>
      </c>
      <c r="T153" s="13">
        <f t="shared" si="43"/>
        <v>0</v>
      </c>
      <c r="U153" s="32">
        <v>0</v>
      </c>
      <c r="V153" s="13">
        <f t="shared" si="44"/>
        <v>0</v>
      </c>
      <c r="W153" s="125">
        <v>0</v>
      </c>
      <c r="X153" s="188">
        <v>1</v>
      </c>
      <c r="Y153" s="24">
        <v>0</v>
      </c>
      <c r="Z153" s="13">
        <f t="shared" si="46"/>
        <v>-1</v>
      </c>
      <c r="AA153" s="32">
        <v>0</v>
      </c>
      <c r="AB153" s="13">
        <f t="shared" si="47"/>
        <v>-1</v>
      </c>
      <c r="AC153" s="125">
        <f t="shared" si="48"/>
        <v>0</v>
      </c>
      <c r="AD153" s="102">
        <f t="shared" si="49"/>
        <v>0</v>
      </c>
      <c r="AE153" s="183">
        <v>0</v>
      </c>
      <c r="AF153" s="58">
        <v>0</v>
      </c>
      <c r="AG153" s="13">
        <v>0</v>
      </c>
      <c r="AH153" s="32">
        <v>0</v>
      </c>
      <c r="AI153" s="13">
        <v>0</v>
      </c>
      <c r="AJ153" s="197">
        <v>0</v>
      </c>
      <c r="AK153" s="213">
        <v>0</v>
      </c>
    </row>
    <row r="154" spans="1:37" ht="18.75">
      <c r="A154" s="7" t="s">
        <v>145</v>
      </c>
      <c r="B154" s="92">
        <v>6461</v>
      </c>
      <c r="C154" s="144"/>
      <c r="D154" s="165">
        <v>270</v>
      </c>
      <c r="E154" s="24">
        <v>360</v>
      </c>
      <c r="F154" s="61">
        <v>3</v>
      </c>
      <c r="G154" s="13">
        <f t="shared" si="36"/>
        <v>90</v>
      </c>
      <c r="H154" s="32">
        <v>300</v>
      </c>
      <c r="I154" s="13">
        <f t="shared" si="37"/>
        <v>-210</v>
      </c>
      <c r="J154" s="125">
        <f t="shared" si="38"/>
        <v>133.33333333333331</v>
      </c>
      <c r="K154" s="102">
        <f t="shared" si="39"/>
        <v>22.222222222222221</v>
      </c>
      <c r="L154" s="130">
        <v>2</v>
      </c>
      <c r="M154" s="24">
        <v>1</v>
      </c>
      <c r="N154" s="13">
        <f t="shared" si="40"/>
        <v>-1</v>
      </c>
      <c r="O154" s="32">
        <v>0</v>
      </c>
      <c r="P154" s="13">
        <f t="shared" si="41"/>
        <v>-1</v>
      </c>
      <c r="Q154" s="125">
        <f t="shared" si="42"/>
        <v>50</v>
      </c>
      <c r="R154" s="188">
        <v>1</v>
      </c>
      <c r="S154" s="24">
        <v>1</v>
      </c>
      <c r="T154" s="13">
        <f t="shared" si="43"/>
        <v>0</v>
      </c>
      <c r="U154" s="32">
        <v>0</v>
      </c>
      <c r="V154" s="13">
        <f t="shared" si="44"/>
        <v>0</v>
      </c>
      <c r="W154" s="125">
        <f t="shared" si="45"/>
        <v>100</v>
      </c>
      <c r="X154" s="189">
        <v>0</v>
      </c>
      <c r="Y154" s="24">
        <v>0</v>
      </c>
      <c r="Z154" s="13">
        <f t="shared" si="46"/>
        <v>0</v>
      </c>
      <c r="AA154" s="32">
        <v>0</v>
      </c>
      <c r="AB154" s="13">
        <f t="shared" si="47"/>
        <v>0</v>
      </c>
      <c r="AC154" s="125">
        <v>0</v>
      </c>
      <c r="AD154" s="102">
        <v>0</v>
      </c>
      <c r="AE154" s="183">
        <v>0</v>
      </c>
      <c r="AF154" s="58">
        <v>0</v>
      </c>
      <c r="AG154" s="13">
        <v>0</v>
      </c>
      <c r="AH154" s="32">
        <v>0</v>
      </c>
      <c r="AI154" s="13">
        <v>0</v>
      </c>
      <c r="AJ154" s="197">
        <v>0</v>
      </c>
      <c r="AK154" s="213">
        <v>0</v>
      </c>
    </row>
    <row r="155" spans="1:37" ht="18.75">
      <c r="A155" s="7" t="s">
        <v>146</v>
      </c>
      <c r="B155" s="92">
        <v>22547</v>
      </c>
      <c r="C155" s="144"/>
      <c r="D155" s="165">
        <v>1109</v>
      </c>
      <c r="E155" s="24">
        <v>200</v>
      </c>
      <c r="F155" s="61">
        <v>3</v>
      </c>
      <c r="G155" s="13">
        <f t="shared" si="36"/>
        <v>-909</v>
      </c>
      <c r="H155" s="32">
        <v>0</v>
      </c>
      <c r="I155" s="13">
        <f t="shared" si="37"/>
        <v>-909</v>
      </c>
      <c r="J155" s="125">
        <f t="shared" si="38"/>
        <v>18.034265103697024</v>
      </c>
      <c r="K155" s="102">
        <f t="shared" si="39"/>
        <v>18.034265103697024</v>
      </c>
      <c r="L155" s="130">
        <v>2</v>
      </c>
      <c r="M155" s="24">
        <v>1</v>
      </c>
      <c r="N155" s="13">
        <f t="shared" si="40"/>
        <v>-1</v>
      </c>
      <c r="O155" s="32">
        <v>0</v>
      </c>
      <c r="P155" s="13">
        <f t="shared" si="41"/>
        <v>-1</v>
      </c>
      <c r="Q155" s="125">
        <f t="shared" si="42"/>
        <v>50</v>
      </c>
      <c r="R155" s="188">
        <v>0</v>
      </c>
      <c r="S155" s="24">
        <v>0</v>
      </c>
      <c r="T155" s="13">
        <f t="shared" si="43"/>
        <v>0</v>
      </c>
      <c r="U155" s="32">
        <v>0</v>
      </c>
      <c r="V155" s="13">
        <f t="shared" si="44"/>
        <v>0</v>
      </c>
      <c r="W155" s="125">
        <v>0</v>
      </c>
      <c r="X155" s="188">
        <v>1</v>
      </c>
      <c r="Y155" s="24">
        <v>0</v>
      </c>
      <c r="Z155" s="13">
        <f t="shared" si="46"/>
        <v>-1</v>
      </c>
      <c r="AA155" s="32">
        <v>0</v>
      </c>
      <c r="AB155" s="13">
        <f t="shared" si="47"/>
        <v>-1</v>
      </c>
      <c r="AC155" s="125">
        <f t="shared" si="48"/>
        <v>0</v>
      </c>
      <c r="AD155" s="102">
        <f t="shared" si="49"/>
        <v>0</v>
      </c>
      <c r="AE155" s="183">
        <v>0</v>
      </c>
      <c r="AF155" s="58">
        <v>0</v>
      </c>
      <c r="AG155" s="13">
        <v>0</v>
      </c>
      <c r="AH155" s="32">
        <v>0</v>
      </c>
      <c r="AI155" s="13">
        <v>0</v>
      </c>
      <c r="AJ155" s="197">
        <v>0</v>
      </c>
      <c r="AK155" s="213">
        <v>0</v>
      </c>
    </row>
    <row r="156" spans="1:37" ht="18.75">
      <c r="A156" s="7" t="s">
        <v>147</v>
      </c>
      <c r="B156" s="92">
        <v>67101</v>
      </c>
      <c r="C156" s="144"/>
      <c r="D156" s="165">
        <v>1965</v>
      </c>
      <c r="E156" s="24">
        <v>722</v>
      </c>
      <c r="F156" s="61">
        <v>3</v>
      </c>
      <c r="G156" s="13">
        <f t="shared" si="36"/>
        <v>-1243</v>
      </c>
      <c r="H156" s="32">
        <v>0</v>
      </c>
      <c r="I156" s="13">
        <f t="shared" si="37"/>
        <v>-1243</v>
      </c>
      <c r="J156" s="125">
        <f t="shared" si="38"/>
        <v>36.743002544529261</v>
      </c>
      <c r="K156" s="102">
        <f t="shared" si="39"/>
        <v>36.743002544529261</v>
      </c>
      <c r="L156" s="130">
        <v>10</v>
      </c>
      <c r="M156" s="24">
        <v>4</v>
      </c>
      <c r="N156" s="13">
        <f t="shared" si="40"/>
        <v>-6</v>
      </c>
      <c r="O156" s="32">
        <v>0</v>
      </c>
      <c r="P156" s="13">
        <f t="shared" si="41"/>
        <v>-6</v>
      </c>
      <c r="Q156" s="125">
        <f t="shared" si="42"/>
        <v>40</v>
      </c>
      <c r="R156" s="188">
        <v>1</v>
      </c>
      <c r="S156" s="24">
        <v>1</v>
      </c>
      <c r="T156" s="13">
        <f t="shared" si="43"/>
        <v>0</v>
      </c>
      <c r="U156" s="32">
        <v>0</v>
      </c>
      <c r="V156" s="13">
        <f t="shared" si="44"/>
        <v>0</v>
      </c>
      <c r="W156" s="125">
        <f t="shared" si="45"/>
        <v>100</v>
      </c>
      <c r="X156" s="188">
        <v>1</v>
      </c>
      <c r="Y156" s="24">
        <v>0</v>
      </c>
      <c r="Z156" s="13">
        <f t="shared" si="46"/>
        <v>-1</v>
      </c>
      <c r="AA156" s="32">
        <v>0</v>
      </c>
      <c r="AB156" s="13">
        <f t="shared" si="47"/>
        <v>-1</v>
      </c>
      <c r="AC156" s="125">
        <f t="shared" si="48"/>
        <v>0</v>
      </c>
      <c r="AD156" s="102">
        <f t="shared" si="49"/>
        <v>0</v>
      </c>
      <c r="AE156" s="183">
        <v>0</v>
      </c>
      <c r="AF156" s="58">
        <v>0</v>
      </c>
      <c r="AG156" s="13">
        <v>0</v>
      </c>
      <c r="AH156" s="32">
        <v>0</v>
      </c>
      <c r="AI156" s="13">
        <v>0</v>
      </c>
      <c r="AJ156" s="197">
        <v>0</v>
      </c>
      <c r="AK156" s="213">
        <v>0</v>
      </c>
    </row>
    <row r="157" spans="1:37" ht="18.75">
      <c r="A157" s="7" t="s">
        <v>148</v>
      </c>
      <c r="B157" s="92">
        <v>15834</v>
      </c>
      <c r="C157" s="144"/>
      <c r="D157" s="165">
        <v>814</v>
      </c>
      <c r="E157" s="24">
        <v>355</v>
      </c>
      <c r="F157" s="61">
        <v>1</v>
      </c>
      <c r="G157" s="13">
        <f t="shared" si="36"/>
        <v>-459</v>
      </c>
      <c r="H157" s="32">
        <v>0</v>
      </c>
      <c r="I157" s="13">
        <f t="shared" si="37"/>
        <v>-459</v>
      </c>
      <c r="J157" s="125">
        <f t="shared" si="38"/>
        <v>43.611793611793615</v>
      </c>
      <c r="K157" s="102">
        <f t="shared" si="39"/>
        <v>43.611793611793615</v>
      </c>
      <c r="L157" s="130">
        <v>3</v>
      </c>
      <c r="M157" s="24">
        <v>2</v>
      </c>
      <c r="N157" s="13">
        <f t="shared" si="40"/>
        <v>-1</v>
      </c>
      <c r="O157" s="32">
        <v>0</v>
      </c>
      <c r="P157" s="13">
        <f t="shared" si="41"/>
        <v>-1</v>
      </c>
      <c r="Q157" s="125">
        <f t="shared" si="42"/>
        <v>66.666666666666657</v>
      </c>
      <c r="R157" s="188">
        <v>0</v>
      </c>
      <c r="S157" s="24">
        <v>0</v>
      </c>
      <c r="T157" s="13">
        <f t="shared" si="43"/>
        <v>0</v>
      </c>
      <c r="U157" s="32">
        <v>0</v>
      </c>
      <c r="V157" s="13">
        <f t="shared" si="44"/>
        <v>0</v>
      </c>
      <c r="W157" s="125">
        <v>0</v>
      </c>
      <c r="X157" s="188">
        <v>1</v>
      </c>
      <c r="Y157" s="24">
        <v>0</v>
      </c>
      <c r="Z157" s="13">
        <f t="shared" si="46"/>
        <v>-1</v>
      </c>
      <c r="AA157" s="32">
        <v>0</v>
      </c>
      <c r="AB157" s="13">
        <f t="shared" si="47"/>
        <v>-1</v>
      </c>
      <c r="AC157" s="125">
        <f t="shared" si="48"/>
        <v>0</v>
      </c>
      <c r="AD157" s="102">
        <f t="shared" si="49"/>
        <v>0</v>
      </c>
      <c r="AE157" s="183">
        <v>0</v>
      </c>
      <c r="AF157" s="58">
        <v>0</v>
      </c>
      <c r="AG157" s="13">
        <v>0</v>
      </c>
      <c r="AH157" s="32">
        <v>0</v>
      </c>
      <c r="AI157" s="13">
        <v>0</v>
      </c>
      <c r="AJ157" s="197">
        <v>0</v>
      </c>
      <c r="AK157" s="213">
        <v>0</v>
      </c>
    </row>
    <row r="158" spans="1:37" ht="18.75">
      <c r="A158" s="7" t="s">
        <v>149</v>
      </c>
      <c r="B158" s="92">
        <v>6937</v>
      </c>
      <c r="C158" s="144"/>
      <c r="D158" s="165">
        <v>498</v>
      </c>
      <c r="E158" s="24">
        <v>435</v>
      </c>
      <c r="F158" s="61">
        <v>3</v>
      </c>
      <c r="G158" s="13">
        <f t="shared" si="36"/>
        <v>-63</v>
      </c>
      <c r="H158" s="32">
        <v>0</v>
      </c>
      <c r="I158" s="13">
        <f t="shared" si="37"/>
        <v>-63</v>
      </c>
      <c r="J158" s="125">
        <f t="shared" si="38"/>
        <v>87.349397590361448</v>
      </c>
      <c r="K158" s="102">
        <f t="shared" si="39"/>
        <v>87.349397590361448</v>
      </c>
      <c r="L158" s="130">
        <v>3</v>
      </c>
      <c r="M158" s="24">
        <v>3</v>
      </c>
      <c r="N158" s="13">
        <f t="shared" si="40"/>
        <v>0</v>
      </c>
      <c r="O158" s="32">
        <v>0</v>
      </c>
      <c r="P158" s="13">
        <f t="shared" si="41"/>
        <v>0</v>
      </c>
      <c r="Q158" s="125">
        <f t="shared" si="42"/>
        <v>100</v>
      </c>
      <c r="R158" s="188">
        <v>0</v>
      </c>
      <c r="S158" s="24">
        <v>0</v>
      </c>
      <c r="T158" s="13">
        <f t="shared" si="43"/>
        <v>0</v>
      </c>
      <c r="U158" s="32">
        <v>0</v>
      </c>
      <c r="V158" s="13">
        <f t="shared" si="44"/>
        <v>0</v>
      </c>
      <c r="W158" s="125">
        <v>0</v>
      </c>
      <c r="X158" s="189">
        <v>0</v>
      </c>
      <c r="Y158" s="24">
        <v>0</v>
      </c>
      <c r="Z158" s="13">
        <f t="shared" si="46"/>
        <v>0</v>
      </c>
      <c r="AA158" s="32">
        <v>0</v>
      </c>
      <c r="AB158" s="13">
        <f t="shared" si="47"/>
        <v>0</v>
      </c>
      <c r="AC158" s="125">
        <v>0</v>
      </c>
      <c r="AD158" s="102">
        <v>0</v>
      </c>
      <c r="AE158" s="183">
        <v>0</v>
      </c>
      <c r="AF158" s="58">
        <v>0</v>
      </c>
      <c r="AG158" s="13">
        <v>0</v>
      </c>
      <c r="AH158" s="32">
        <v>0</v>
      </c>
      <c r="AI158" s="13">
        <v>0</v>
      </c>
      <c r="AJ158" s="197">
        <v>0</v>
      </c>
      <c r="AK158" s="213">
        <v>0</v>
      </c>
    </row>
    <row r="159" spans="1:37" ht="18.75">
      <c r="A159" s="7" t="s">
        <v>150</v>
      </c>
      <c r="B159" s="92">
        <v>2368</v>
      </c>
      <c r="C159" s="144"/>
      <c r="D159" s="165">
        <v>234</v>
      </c>
      <c r="E159" s="24">
        <v>160</v>
      </c>
      <c r="F159" s="61">
        <v>1</v>
      </c>
      <c r="G159" s="13">
        <f t="shared" si="36"/>
        <v>-74</v>
      </c>
      <c r="H159" s="32">
        <v>0</v>
      </c>
      <c r="I159" s="13">
        <f t="shared" si="37"/>
        <v>-74</v>
      </c>
      <c r="J159" s="125">
        <f t="shared" si="38"/>
        <v>68.376068376068375</v>
      </c>
      <c r="K159" s="102">
        <f t="shared" si="39"/>
        <v>68.376068376068375</v>
      </c>
      <c r="L159" s="130">
        <v>1</v>
      </c>
      <c r="M159" s="24">
        <v>3</v>
      </c>
      <c r="N159" s="13">
        <f t="shared" si="40"/>
        <v>2</v>
      </c>
      <c r="O159" s="32">
        <v>0</v>
      </c>
      <c r="P159" s="13">
        <f t="shared" si="41"/>
        <v>2</v>
      </c>
      <c r="Q159" s="125">
        <f t="shared" si="42"/>
        <v>300</v>
      </c>
      <c r="R159" s="188">
        <v>0</v>
      </c>
      <c r="S159" s="24">
        <v>0</v>
      </c>
      <c r="T159" s="13">
        <f t="shared" si="43"/>
        <v>0</v>
      </c>
      <c r="U159" s="32">
        <v>0</v>
      </c>
      <c r="V159" s="13">
        <f t="shared" si="44"/>
        <v>0</v>
      </c>
      <c r="W159" s="125">
        <v>0</v>
      </c>
      <c r="X159" s="189">
        <v>0</v>
      </c>
      <c r="Y159" s="24">
        <v>0</v>
      </c>
      <c r="Z159" s="13">
        <f t="shared" si="46"/>
        <v>0</v>
      </c>
      <c r="AA159" s="32">
        <v>0</v>
      </c>
      <c r="AB159" s="13">
        <f t="shared" si="47"/>
        <v>0</v>
      </c>
      <c r="AC159" s="125">
        <v>0</v>
      </c>
      <c r="AD159" s="102">
        <v>0</v>
      </c>
      <c r="AE159" s="183">
        <v>0</v>
      </c>
      <c r="AF159" s="58">
        <v>0</v>
      </c>
      <c r="AG159" s="13">
        <v>0</v>
      </c>
      <c r="AH159" s="32">
        <v>0</v>
      </c>
      <c r="AI159" s="13">
        <v>0</v>
      </c>
      <c r="AJ159" s="197">
        <v>0</v>
      </c>
      <c r="AK159" s="213">
        <v>0</v>
      </c>
    </row>
    <row r="160" spans="1:37" ht="18.75">
      <c r="A160" s="7" t="s">
        <v>151</v>
      </c>
      <c r="B160" s="92">
        <v>3758</v>
      </c>
      <c r="C160" s="144"/>
      <c r="D160" s="165">
        <v>382</v>
      </c>
      <c r="E160" s="24">
        <v>300</v>
      </c>
      <c r="F160" s="61">
        <v>2</v>
      </c>
      <c r="G160" s="13">
        <f t="shared" si="36"/>
        <v>-82</v>
      </c>
      <c r="H160" s="32">
        <v>0</v>
      </c>
      <c r="I160" s="13">
        <f t="shared" si="37"/>
        <v>-82</v>
      </c>
      <c r="J160" s="125">
        <f t="shared" si="38"/>
        <v>78.534031413612567</v>
      </c>
      <c r="K160" s="102">
        <f t="shared" si="39"/>
        <v>78.534031413612567</v>
      </c>
      <c r="L160" s="130">
        <v>1</v>
      </c>
      <c r="M160" s="24">
        <v>3</v>
      </c>
      <c r="N160" s="13">
        <f t="shared" si="40"/>
        <v>2</v>
      </c>
      <c r="O160" s="32">
        <v>0</v>
      </c>
      <c r="P160" s="13">
        <f t="shared" si="41"/>
        <v>2</v>
      </c>
      <c r="Q160" s="125">
        <f t="shared" si="42"/>
        <v>300</v>
      </c>
      <c r="R160" s="188">
        <v>0</v>
      </c>
      <c r="S160" s="24">
        <v>0</v>
      </c>
      <c r="T160" s="13">
        <f t="shared" si="43"/>
        <v>0</v>
      </c>
      <c r="U160" s="32">
        <v>0</v>
      </c>
      <c r="V160" s="13">
        <f t="shared" si="44"/>
        <v>0</v>
      </c>
      <c r="W160" s="125">
        <v>0</v>
      </c>
      <c r="X160" s="189">
        <v>0</v>
      </c>
      <c r="Y160" s="24">
        <v>0</v>
      </c>
      <c r="Z160" s="13">
        <f t="shared" si="46"/>
        <v>0</v>
      </c>
      <c r="AA160" s="32">
        <v>0</v>
      </c>
      <c r="AB160" s="13">
        <f t="shared" si="47"/>
        <v>0</v>
      </c>
      <c r="AC160" s="125">
        <v>0</v>
      </c>
      <c r="AD160" s="102">
        <v>0</v>
      </c>
      <c r="AE160" s="183">
        <v>0</v>
      </c>
      <c r="AF160" s="58">
        <v>0</v>
      </c>
      <c r="AG160" s="13">
        <v>0</v>
      </c>
      <c r="AH160" s="32">
        <v>0</v>
      </c>
      <c r="AI160" s="13">
        <v>0</v>
      </c>
      <c r="AJ160" s="197">
        <v>0</v>
      </c>
      <c r="AK160" s="213">
        <v>0</v>
      </c>
    </row>
    <row r="161" spans="1:37" ht="18.75">
      <c r="A161" s="7" t="s">
        <v>152</v>
      </c>
      <c r="B161" s="92">
        <v>6618</v>
      </c>
      <c r="C161" s="144"/>
      <c r="D161" s="165">
        <v>464</v>
      </c>
      <c r="E161" s="24">
        <v>655</v>
      </c>
      <c r="F161" s="61">
        <v>5</v>
      </c>
      <c r="G161" s="13">
        <f t="shared" si="36"/>
        <v>191</v>
      </c>
      <c r="H161" s="32">
        <v>0</v>
      </c>
      <c r="I161" s="13">
        <f t="shared" si="37"/>
        <v>191</v>
      </c>
      <c r="J161" s="125">
        <f t="shared" si="38"/>
        <v>141.16379310344826</v>
      </c>
      <c r="K161" s="102">
        <f t="shared" si="39"/>
        <v>141.16379310344826</v>
      </c>
      <c r="L161" s="130">
        <v>3</v>
      </c>
      <c r="M161" s="24">
        <v>4</v>
      </c>
      <c r="N161" s="13">
        <f t="shared" si="40"/>
        <v>1</v>
      </c>
      <c r="O161" s="32">
        <v>0</v>
      </c>
      <c r="P161" s="13">
        <f t="shared" si="41"/>
        <v>1</v>
      </c>
      <c r="Q161" s="125">
        <f t="shared" si="42"/>
        <v>133.33333333333331</v>
      </c>
      <c r="R161" s="188">
        <v>0</v>
      </c>
      <c r="S161" s="24">
        <v>0</v>
      </c>
      <c r="T161" s="13">
        <f t="shared" si="43"/>
        <v>0</v>
      </c>
      <c r="U161" s="32">
        <v>0</v>
      </c>
      <c r="V161" s="13">
        <f t="shared" si="44"/>
        <v>0</v>
      </c>
      <c r="W161" s="125">
        <v>0</v>
      </c>
      <c r="X161" s="189">
        <v>0</v>
      </c>
      <c r="Y161" s="24">
        <v>0</v>
      </c>
      <c r="Z161" s="13">
        <f t="shared" si="46"/>
        <v>0</v>
      </c>
      <c r="AA161" s="32">
        <v>0</v>
      </c>
      <c r="AB161" s="13">
        <f t="shared" si="47"/>
        <v>0</v>
      </c>
      <c r="AC161" s="125">
        <v>0</v>
      </c>
      <c r="AD161" s="102">
        <v>0</v>
      </c>
      <c r="AE161" s="183">
        <v>0</v>
      </c>
      <c r="AF161" s="58">
        <v>0</v>
      </c>
      <c r="AG161" s="13">
        <v>0</v>
      </c>
      <c r="AH161" s="32">
        <v>0</v>
      </c>
      <c r="AI161" s="13">
        <v>0</v>
      </c>
      <c r="AJ161" s="197">
        <v>0</v>
      </c>
      <c r="AK161" s="213">
        <v>0</v>
      </c>
    </row>
    <row r="162" spans="1:37" ht="18.75">
      <c r="A162" s="20" t="s">
        <v>21</v>
      </c>
      <c r="B162" s="91">
        <f>SUM(B153:B161)</f>
        <v>151110</v>
      </c>
      <c r="C162" s="149"/>
      <c r="D162" s="108">
        <v>6843</v>
      </c>
      <c r="E162" s="27">
        <v>3574</v>
      </c>
      <c r="F162" s="27">
        <v>22</v>
      </c>
      <c r="G162" s="23">
        <f t="shared" si="36"/>
        <v>-3269</v>
      </c>
      <c r="H162" s="28">
        <v>300</v>
      </c>
      <c r="I162" s="23">
        <f t="shared" si="37"/>
        <v>-3569</v>
      </c>
      <c r="J162" s="107">
        <f t="shared" si="38"/>
        <v>52.228554727458722</v>
      </c>
      <c r="K162" s="103">
        <f t="shared" si="39"/>
        <v>47.844512640654685</v>
      </c>
      <c r="L162" s="126">
        <f>SUM(L153:L161)</f>
        <v>28</v>
      </c>
      <c r="M162" s="55">
        <v>22</v>
      </c>
      <c r="N162" s="55">
        <f t="shared" si="40"/>
        <v>-6</v>
      </c>
      <c r="O162" s="55">
        <v>0</v>
      </c>
      <c r="P162" s="55">
        <f t="shared" si="41"/>
        <v>-6</v>
      </c>
      <c r="Q162" s="127">
        <f t="shared" si="42"/>
        <v>78.571428571428569</v>
      </c>
      <c r="R162" s="186">
        <f>SUM(R153:R161)</f>
        <v>2</v>
      </c>
      <c r="S162" s="21">
        <v>2</v>
      </c>
      <c r="T162" s="23">
        <f t="shared" si="43"/>
        <v>0</v>
      </c>
      <c r="U162" s="28">
        <v>0</v>
      </c>
      <c r="V162" s="23">
        <f t="shared" si="44"/>
        <v>0</v>
      </c>
      <c r="W162" s="107">
        <f>S162/R162*100</f>
        <v>100</v>
      </c>
      <c r="X162" s="206">
        <f>SUM(X153:X161)</f>
        <v>4</v>
      </c>
      <c r="Y162" s="35">
        <v>0</v>
      </c>
      <c r="Z162" s="36">
        <f t="shared" si="46"/>
        <v>-4</v>
      </c>
      <c r="AA162" s="67">
        <v>0</v>
      </c>
      <c r="AB162" s="36">
        <f t="shared" si="47"/>
        <v>-4</v>
      </c>
      <c r="AC162" s="176">
        <f t="shared" si="48"/>
        <v>0</v>
      </c>
      <c r="AD162" s="155">
        <f t="shared" si="49"/>
        <v>0</v>
      </c>
      <c r="AE162" s="220">
        <f>SUM(AE153:AE161)</f>
        <v>0</v>
      </c>
      <c r="AF162" s="35">
        <v>0</v>
      </c>
      <c r="AG162" s="36">
        <f t="shared" si="50"/>
        <v>0</v>
      </c>
      <c r="AH162" s="67">
        <v>0</v>
      </c>
      <c r="AI162" s="36">
        <f t="shared" si="51"/>
        <v>0</v>
      </c>
      <c r="AJ162" s="176">
        <v>0</v>
      </c>
      <c r="AK162" s="204">
        <v>0</v>
      </c>
    </row>
    <row r="163" spans="1:37" ht="18.75">
      <c r="A163" s="6" t="s">
        <v>153</v>
      </c>
      <c r="B163" s="24"/>
      <c r="C163" s="144"/>
      <c r="D163" s="172"/>
      <c r="E163" s="44"/>
      <c r="F163" s="61"/>
      <c r="G163" s="44"/>
      <c r="H163" s="85"/>
      <c r="I163" s="44"/>
      <c r="J163" s="173"/>
      <c r="K163" s="44"/>
      <c r="L163" s="133"/>
      <c r="M163" s="52"/>
      <c r="N163" s="13"/>
      <c r="O163" s="17"/>
      <c r="P163" s="13"/>
      <c r="Q163" s="125"/>
      <c r="R163" s="183"/>
      <c r="S163" s="52"/>
      <c r="T163" s="13"/>
      <c r="U163" s="17"/>
      <c r="V163" s="13"/>
      <c r="W163" s="125"/>
      <c r="X163" s="188"/>
      <c r="Y163" s="52"/>
      <c r="Z163" s="13"/>
      <c r="AA163" s="17"/>
      <c r="AB163" s="13"/>
      <c r="AC163" s="125"/>
      <c r="AD163" s="102"/>
      <c r="AE163" s="183"/>
      <c r="AF163" s="52"/>
      <c r="AG163" s="13"/>
      <c r="AH163" s="17"/>
      <c r="AI163" s="13"/>
      <c r="AJ163" s="125"/>
      <c r="AK163" s="203"/>
    </row>
    <row r="164" spans="1:37" ht="18.75">
      <c r="A164" s="7" t="s">
        <v>154</v>
      </c>
      <c r="B164" s="92">
        <v>5137</v>
      </c>
      <c r="C164" s="144"/>
      <c r="D164" s="165">
        <v>270</v>
      </c>
      <c r="E164" s="24">
        <v>185</v>
      </c>
      <c r="F164" s="61">
        <v>1</v>
      </c>
      <c r="G164" s="13">
        <f t="shared" si="36"/>
        <v>-85</v>
      </c>
      <c r="H164" s="32">
        <v>0</v>
      </c>
      <c r="I164" s="13">
        <f t="shared" si="37"/>
        <v>-85</v>
      </c>
      <c r="J164" s="125">
        <f t="shared" si="38"/>
        <v>68.518518518518519</v>
      </c>
      <c r="K164" s="102">
        <f t="shared" si="39"/>
        <v>68.518518518518519</v>
      </c>
      <c r="L164" s="130">
        <v>2</v>
      </c>
      <c r="M164" s="24">
        <v>1</v>
      </c>
      <c r="N164" s="13">
        <f t="shared" si="40"/>
        <v>-1</v>
      </c>
      <c r="O164" s="32">
        <v>0</v>
      </c>
      <c r="P164" s="13">
        <f t="shared" si="41"/>
        <v>-1</v>
      </c>
      <c r="Q164" s="125">
        <f t="shared" si="42"/>
        <v>50</v>
      </c>
      <c r="R164" s="189">
        <v>0</v>
      </c>
      <c r="S164" s="24">
        <v>0</v>
      </c>
      <c r="T164" s="13">
        <f t="shared" si="43"/>
        <v>0</v>
      </c>
      <c r="U164" s="32">
        <v>0</v>
      </c>
      <c r="V164" s="13">
        <f t="shared" si="44"/>
        <v>0</v>
      </c>
      <c r="W164" s="125">
        <v>0</v>
      </c>
      <c r="X164" s="189">
        <v>0</v>
      </c>
      <c r="Y164" s="24">
        <v>0</v>
      </c>
      <c r="Z164" s="13">
        <f t="shared" si="46"/>
        <v>0</v>
      </c>
      <c r="AA164" s="32">
        <v>0</v>
      </c>
      <c r="AB164" s="13">
        <f t="shared" si="47"/>
        <v>0</v>
      </c>
      <c r="AC164" s="125">
        <v>0</v>
      </c>
      <c r="AD164" s="102">
        <v>0</v>
      </c>
      <c r="AE164" s="183">
        <v>0</v>
      </c>
      <c r="AF164" s="58">
        <v>0</v>
      </c>
      <c r="AG164" s="13">
        <v>0</v>
      </c>
      <c r="AH164" s="32">
        <v>0</v>
      </c>
      <c r="AI164" s="13">
        <v>0</v>
      </c>
      <c r="AJ164" s="197">
        <v>0</v>
      </c>
      <c r="AK164" s="213">
        <v>0</v>
      </c>
    </row>
    <row r="165" spans="1:37" ht="18.75">
      <c r="A165" s="7" t="s">
        <v>155</v>
      </c>
      <c r="B165" s="92">
        <v>102080</v>
      </c>
      <c r="C165" s="144"/>
      <c r="D165" s="165">
        <v>2598</v>
      </c>
      <c r="E165" s="24">
        <v>1750</v>
      </c>
      <c r="F165" s="61">
        <v>6</v>
      </c>
      <c r="G165" s="13">
        <f t="shared" si="36"/>
        <v>-848</v>
      </c>
      <c r="H165" s="32">
        <v>855</v>
      </c>
      <c r="I165" s="13">
        <f t="shared" si="37"/>
        <v>-1703</v>
      </c>
      <c r="J165" s="125">
        <f t="shared" si="38"/>
        <v>67.359507313317934</v>
      </c>
      <c r="K165" s="102">
        <f t="shared" si="39"/>
        <v>34.449576597382602</v>
      </c>
      <c r="L165" s="130">
        <v>16</v>
      </c>
      <c r="M165" s="24">
        <v>8</v>
      </c>
      <c r="N165" s="13">
        <f t="shared" si="40"/>
        <v>-8</v>
      </c>
      <c r="O165" s="32">
        <v>7</v>
      </c>
      <c r="P165" s="13">
        <f t="shared" si="41"/>
        <v>-15</v>
      </c>
      <c r="Q165" s="125">
        <f t="shared" si="42"/>
        <v>50</v>
      </c>
      <c r="R165" s="188">
        <v>2</v>
      </c>
      <c r="S165" s="24">
        <v>2</v>
      </c>
      <c r="T165" s="13">
        <f t="shared" si="43"/>
        <v>0</v>
      </c>
      <c r="U165" s="32">
        <v>0</v>
      </c>
      <c r="V165" s="13">
        <f t="shared" si="44"/>
        <v>0</v>
      </c>
      <c r="W165" s="125">
        <f t="shared" si="45"/>
        <v>100</v>
      </c>
      <c r="X165" s="188">
        <v>1</v>
      </c>
      <c r="Y165" s="24">
        <v>1</v>
      </c>
      <c r="Z165" s="13">
        <f t="shared" si="46"/>
        <v>0</v>
      </c>
      <c r="AA165" s="32">
        <v>0</v>
      </c>
      <c r="AB165" s="13">
        <f t="shared" si="47"/>
        <v>0</v>
      </c>
      <c r="AC165" s="125">
        <f t="shared" si="48"/>
        <v>100</v>
      </c>
      <c r="AD165" s="102">
        <f t="shared" si="49"/>
        <v>100</v>
      </c>
      <c r="AE165" s="183">
        <v>1</v>
      </c>
      <c r="AF165" s="24">
        <v>1</v>
      </c>
      <c r="AG165" s="13">
        <f t="shared" si="50"/>
        <v>0</v>
      </c>
      <c r="AH165" s="32">
        <v>0</v>
      </c>
      <c r="AI165" s="13">
        <f t="shared" si="51"/>
        <v>0</v>
      </c>
      <c r="AJ165" s="125">
        <f t="shared" si="52"/>
        <v>100</v>
      </c>
      <c r="AK165" s="203">
        <f t="shared" si="53"/>
        <v>100</v>
      </c>
    </row>
    <row r="166" spans="1:37" ht="18.75">
      <c r="A166" s="7" t="s">
        <v>156</v>
      </c>
      <c r="B166" s="92">
        <v>10192</v>
      </c>
      <c r="C166" s="144"/>
      <c r="D166" s="165">
        <v>522</v>
      </c>
      <c r="E166" s="24">
        <v>611</v>
      </c>
      <c r="F166" s="61">
        <v>2</v>
      </c>
      <c r="G166" s="13">
        <f t="shared" si="36"/>
        <v>89</v>
      </c>
      <c r="H166" s="32">
        <v>200</v>
      </c>
      <c r="I166" s="13">
        <f t="shared" si="37"/>
        <v>-111</v>
      </c>
      <c r="J166" s="125">
        <f t="shared" si="38"/>
        <v>117.04980842911878</v>
      </c>
      <c r="K166" s="102">
        <f t="shared" si="39"/>
        <v>78.735632183908038</v>
      </c>
      <c r="L166" s="130">
        <v>2</v>
      </c>
      <c r="M166" s="24">
        <v>1</v>
      </c>
      <c r="N166" s="13">
        <f t="shared" si="40"/>
        <v>-1</v>
      </c>
      <c r="O166" s="32">
        <v>0</v>
      </c>
      <c r="P166" s="13">
        <f t="shared" si="41"/>
        <v>-1</v>
      </c>
      <c r="Q166" s="125">
        <f t="shared" si="42"/>
        <v>50</v>
      </c>
      <c r="R166" s="189">
        <v>0</v>
      </c>
      <c r="S166" s="24">
        <v>0</v>
      </c>
      <c r="T166" s="13">
        <f t="shared" si="43"/>
        <v>0</v>
      </c>
      <c r="U166" s="32">
        <v>0</v>
      </c>
      <c r="V166" s="13">
        <f t="shared" si="44"/>
        <v>0</v>
      </c>
      <c r="W166" s="125">
        <v>0</v>
      </c>
      <c r="X166" s="188">
        <v>1</v>
      </c>
      <c r="Y166" s="24">
        <v>0</v>
      </c>
      <c r="Z166" s="13">
        <f t="shared" si="46"/>
        <v>-1</v>
      </c>
      <c r="AA166" s="32">
        <v>0</v>
      </c>
      <c r="AB166" s="13">
        <f t="shared" si="47"/>
        <v>-1</v>
      </c>
      <c r="AC166" s="125">
        <f t="shared" si="48"/>
        <v>0</v>
      </c>
      <c r="AD166" s="102">
        <f t="shared" si="49"/>
        <v>0</v>
      </c>
      <c r="AE166" s="183">
        <v>0</v>
      </c>
      <c r="AF166" s="58">
        <v>0</v>
      </c>
      <c r="AG166" s="13">
        <v>0</v>
      </c>
      <c r="AH166" s="32">
        <v>0</v>
      </c>
      <c r="AI166" s="13">
        <v>0</v>
      </c>
      <c r="AJ166" s="197">
        <v>0</v>
      </c>
      <c r="AK166" s="213">
        <v>0</v>
      </c>
    </row>
    <row r="167" spans="1:37" ht="18.75">
      <c r="A167" s="7" t="s">
        <v>157</v>
      </c>
      <c r="B167" s="92">
        <v>28716</v>
      </c>
      <c r="C167" s="144"/>
      <c r="D167" s="165">
        <v>1473</v>
      </c>
      <c r="E167" s="24">
        <v>1100</v>
      </c>
      <c r="F167" s="61">
        <v>2</v>
      </c>
      <c r="G167" s="13">
        <f t="shared" si="36"/>
        <v>-373</v>
      </c>
      <c r="H167" s="32">
        <v>0</v>
      </c>
      <c r="I167" s="13">
        <f t="shared" si="37"/>
        <v>-373</v>
      </c>
      <c r="J167" s="125">
        <f t="shared" si="38"/>
        <v>74.677528852681604</v>
      </c>
      <c r="K167" s="102">
        <f t="shared" si="39"/>
        <v>74.677528852681604</v>
      </c>
      <c r="L167" s="130">
        <v>2</v>
      </c>
      <c r="M167" s="24">
        <v>1</v>
      </c>
      <c r="N167" s="13">
        <f t="shared" si="40"/>
        <v>-1</v>
      </c>
      <c r="O167" s="32">
        <v>0</v>
      </c>
      <c r="P167" s="13">
        <f t="shared" si="41"/>
        <v>-1</v>
      </c>
      <c r="Q167" s="125">
        <f t="shared" si="42"/>
        <v>50</v>
      </c>
      <c r="R167" s="189">
        <v>0</v>
      </c>
      <c r="S167" s="24">
        <v>0</v>
      </c>
      <c r="T167" s="13">
        <f t="shared" si="43"/>
        <v>0</v>
      </c>
      <c r="U167" s="32">
        <v>0</v>
      </c>
      <c r="V167" s="13">
        <f t="shared" si="44"/>
        <v>0</v>
      </c>
      <c r="W167" s="125">
        <v>0</v>
      </c>
      <c r="X167" s="188">
        <v>1</v>
      </c>
      <c r="Y167" s="24">
        <v>0</v>
      </c>
      <c r="Z167" s="13">
        <f t="shared" si="46"/>
        <v>-1</v>
      </c>
      <c r="AA167" s="32">
        <v>0</v>
      </c>
      <c r="AB167" s="13">
        <f t="shared" si="47"/>
        <v>-1</v>
      </c>
      <c r="AC167" s="125">
        <f t="shared" si="48"/>
        <v>0</v>
      </c>
      <c r="AD167" s="102">
        <f t="shared" si="49"/>
        <v>0</v>
      </c>
      <c r="AE167" s="183">
        <v>0</v>
      </c>
      <c r="AF167" s="58">
        <v>0</v>
      </c>
      <c r="AG167" s="13">
        <v>0</v>
      </c>
      <c r="AH167" s="32">
        <v>0</v>
      </c>
      <c r="AI167" s="13">
        <v>0</v>
      </c>
      <c r="AJ167" s="197">
        <v>0</v>
      </c>
      <c r="AK167" s="213">
        <v>0</v>
      </c>
    </row>
    <row r="168" spans="1:37" ht="18.75">
      <c r="A168" s="7" t="s">
        <v>158</v>
      </c>
      <c r="B168" s="92">
        <v>21576</v>
      </c>
      <c r="C168" s="144"/>
      <c r="D168" s="165">
        <v>1096</v>
      </c>
      <c r="E168" s="24">
        <v>650</v>
      </c>
      <c r="F168" s="61">
        <v>2</v>
      </c>
      <c r="G168" s="13">
        <f t="shared" si="36"/>
        <v>-446</v>
      </c>
      <c r="H168" s="32">
        <v>0</v>
      </c>
      <c r="I168" s="13">
        <f t="shared" si="37"/>
        <v>-446</v>
      </c>
      <c r="J168" s="125">
        <f t="shared" si="38"/>
        <v>59.306569343065696</v>
      </c>
      <c r="K168" s="102">
        <f t="shared" si="39"/>
        <v>59.306569343065696</v>
      </c>
      <c r="L168" s="130">
        <v>2</v>
      </c>
      <c r="M168" s="24">
        <v>1</v>
      </c>
      <c r="N168" s="13">
        <f t="shared" si="40"/>
        <v>-1</v>
      </c>
      <c r="O168" s="32">
        <v>1</v>
      </c>
      <c r="P168" s="13">
        <f t="shared" si="41"/>
        <v>-2</v>
      </c>
      <c r="Q168" s="125">
        <f t="shared" si="42"/>
        <v>50</v>
      </c>
      <c r="R168" s="189">
        <v>0</v>
      </c>
      <c r="S168" s="24">
        <v>0</v>
      </c>
      <c r="T168" s="13">
        <f t="shared" si="43"/>
        <v>0</v>
      </c>
      <c r="U168" s="32">
        <v>0</v>
      </c>
      <c r="V168" s="13">
        <f t="shared" si="44"/>
        <v>0</v>
      </c>
      <c r="W168" s="125">
        <v>0</v>
      </c>
      <c r="X168" s="188">
        <v>1</v>
      </c>
      <c r="Y168" s="24">
        <v>0</v>
      </c>
      <c r="Z168" s="13">
        <f t="shared" si="46"/>
        <v>-1</v>
      </c>
      <c r="AA168" s="32">
        <v>0</v>
      </c>
      <c r="AB168" s="13">
        <f t="shared" si="47"/>
        <v>-1</v>
      </c>
      <c r="AC168" s="125">
        <f t="shared" si="48"/>
        <v>0</v>
      </c>
      <c r="AD168" s="102">
        <f t="shared" si="49"/>
        <v>0</v>
      </c>
      <c r="AE168" s="183">
        <v>0</v>
      </c>
      <c r="AF168" s="58">
        <v>0</v>
      </c>
      <c r="AG168" s="13">
        <v>0</v>
      </c>
      <c r="AH168" s="32">
        <v>0</v>
      </c>
      <c r="AI168" s="13">
        <v>0</v>
      </c>
      <c r="AJ168" s="197">
        <v>0</v>
      </c>
      <c r="AK168" s="213">
        <v>0</v>
      </c>
    </row>
    <row r="169" spans="1:37" ht="18.75">
      <c r="A169" s="7" t="s">
        <v>159</v>
      </c>
      <c r="B169" s="92">
        <v>7355</v>
      </c>
      <c r="C169" s="144"/>
      <c r="D169" s="165">
        <v>541</v>
      </c>
      <c r="E169" s="24">
        <v>770</v>
      </c>
      <c r="F169" s="61">
        <v>3</v>
      </c>
      <c r="G169" s="13">
        <f t="shared" si="36"/>
        <v>229</v>
      </c>
      <c r="H169" s="32">
        <v>770</v>
      </c>
      <c r="I169" s="13">
        <f t="shared" si="37"/>
        <v>-541</v>
      </c>
      <c r="J169" s="125">
        <f t="shared" si="38"/>
        <v>142.32902033271719</v>
      </c>
      <c r="K169" s="102">
        <f t="shared" si="39"/>
        <v>0</v>
      </c>
      <c r="L169" s="130">
        <v>6</v>
      </c>
      <c r="M169" s="24">
        <v>4</v>
      </c>
      <c r="N169" s="13">
        <f t="shared" si="40"/>
        <v>-2</v>
      </c>
      <c r="O169" s="32">
        <v>4</v>
      </c>
      <c r="P169" s="13">
        <f t="shared" si="41"/>
        <v>-6</v>
      </c>
      <c r="Q169" s="125">
        <f t="shared" si="42"/>
        <v>66.666666666666657</v>
      </c>
      <c r="R169" s="189">
        <v>0</v>
      </c>
      <c r="S169" s="24">
        <v>0</v>
      </c>
      <c r="T169" s="13">
        <f t="shared" si="43"/>
        <v>0</v>
      </c>
      <c r="U169" s="32">
        <v>0</v>
      </c>
      <c r="V169" s="13">
        <f t="shared" si="44"/>
        <v>0</v>
      </c>
      <c r="W169" s="125">
        <v>0</v>
      </c>
      <c r="X169" s="189">
        <v>0</v>
      </c>
      <c r="Y169" s="24">
        <v>0</v>
      </c>
      <c r="Z169" s="13">
        <f t="shared" si="46"/>
        <v>0</v>
      </c>
      <c r="AA169" s="32">
        <v>0</v>
      </c>
      <c r="AB169" s="13">
        <f t="shared" si="47"/>
        <v>0</v>
      </c>
      <c r="AC169" s="125">
        <v>0</v>
      </c>
      <c r="AD169" s="102">
        <v>0</v>
      </c>
      <c r="AE169" s="183">
        <v>0</v>
      </c>
      <c r="AF169" s="58">
        <v>0</v>
      </c>
      <c r="AG169" s="13">
        <v>0</v>
      </c>
      <c r="AH169" s="32">
        <v>0</v>
      </c>
      <c r="AI169" s="13">
        <v>0</v>
      </c>
      <c r="AJ169" s="197">
        <v>0</v>
      </c>
      <c r="AK169" s="213">
        <v>0</v>
      </c>
    </row>
    <row r="170" spans="1:37" ht="18.75">
      <c r="A170" s="7" t="s">
        <v>160</v>
      </c>
      <c r="B170" s="92">
        <v>7519</v>
      </c>
      <c r="C170" s="144"/>
      <c r="D170" s="165">
        <v>524</v>
      </c>
      <c r="E170" s="24">
        <v>325</v>
      </c>
      <c r="F170" s="61">
        <v>2</v>
      </c>
      <c r="G170" s="13">
        <f t="shared" si="36"/>
        <v>-199</v>
      </c>
      <c r="H170" s="32">
        <v>65</v>
      </c>
      <c r="I170" s="13">
        <f t="shared" si="37"/>
        <v>-264</v>
      </c>
      <c r="J170" s="125">
        <f t="shared" si="38"/>
        <v>62.022900763358777</v>
      </c>
      <c r="K170" s="102">
        <f t="shared" si="39"/>
        <v>49.618320610687022</v>
      </c>
      <c r="L170" s="130">
        <v>5</v>
      </c>
      <c r="M170" s="24">
        <v>3</v>
      </c>
      <c r="N170" s="13">
        <f t="shared" si="40"/>
        <v>-2</v>
      </c>
      <c r="O170" s="32">
        <v>3</v>
      </c>
      <c r="P170" s="13">
        <f t="shared" si="41"/>
        <v>-5</v>
      </c>
      <c r="Q170" s="125">
        <f t="shared" si="42"/>
        <v>60</v>
      </c>
      <c r="R170" s="189">
        <v>0</v>
      </c>
      <c r="S170" s="24">
        <v>0</v>
      </c>
      <c r="T170" s="13">
        <f t="shared" si="43"/>
        <v>0</v>
      </c>
      <c r="U170" s="32">
        <v>0</v>
      </c>
      <c r="V170" s="13">
        <f t="shared" si="44"/>
        <v>0</v>
      </c>
      <c r="W170" s="125">
        <v>0</v>
      </c>
      <c r="X170" s="189">
        <v>0</v>
      </c>
      <c r="Y170" s="24">
        <v>0</v>
      </c>
      <c r="Z170" s="13">
        <f t="shared" si="46"/>
        <v>0</v>
      </c>
      <c r="AA170" s="32">
        <v>0</v>
      </c>
      <c r="AB170" s="13">
        <f t="shared" si="47"/>
        <v>0</v>
      </c>
      <c r="AC170" s="125">
        <v>0</v>
      </c>
      <c r="AD170" s="102">
        <v>0</v>
      </c>
      <c r="AE170" s="183">
        <v>0</v>
      </c>
      <c r="AF170" s="58">
        <v>0</v>
      </c>
      <c r="AG170" s="13">
        <v>0</v>
      </c>
      <c r="AH170" s="32">
        <v>0</v>
      </c>
      <c r="AI170" s="13">
        <v>0</v>
      </c>
      <c r="AJ170" s="197">
        <v>0</v>
      </c>
      <c r="AK170" s="213">
        <v>0</v>
      </c>
    </row>
    <row r="171" spans="1:37" ht="18.75">
      <c r="A171" s="7" t="s">
        <v>161</v>
      </c>
      <c r="B171" s="92">
        <v>9447</v>
      </c>
      <c r="C171" s="144"/>
      <c r="D171" s="165">
        <v>675</v>
      </c>
      <c r="E171" s="24">
        <v>0</v>
      </c>
      <c r="F171" s="61">
        <v>2</v>
      </c>
      <c r="G171" s="13">
        <f t="shared" si="36"/>
        <v>-675</v>
      </c>
      <c r="H171" s="32">
        <v>0</v>
      </c>
      <c r="I171" s="13">
        <f t="shared" si="37"/>
        <v>-675</v>
      </c>
      <c r="J171" s="125">
        <f t="shared" si="38"/>
        <v>0</v>
      </c>
      <c r="K171" s="102">
        <f t="shared" si="39"/>
        <v>0</v>
      </c>
      <c r="L171" s="130">
        <v>8</v>
      </c>
      <c r="M171" s="24">
        <v>5</v>
      </c>
      <c r="N171" s="13">
        <f t="shared" si="40"/>
        <v>-3</v>
      </c>
      <c r="O171" s="32">
        <v>5</v>
      </c>
      <c r="P171" s="13">
        <f t="shared" si="41"/>
        <v>-8</v>
      </c>
      <c r="Q171" s="125">
        <f t="shared" si="42"/>
        <v>62.5</v>
      </c>
      <c r="R171" s="189">
        <v>0</v>
      </c>
      <c r="S171" s="24">
        <v>0</v>
      </c>
      <c r="T171" s="13">
        <f t="shared" si="43"/>
        <v>0</v>
      </c>
      <c r="U171" s="32">
        <v>0</v>
      </c>
      <c r="V171" s="13">
        <f t="shared" si="44"/>
        <v>0</v>
      </c>
      <c r="W171" s="125">
        <v>0</v>
      </c>
      <c r="X171" s="189">
        <v>0</v>
      </c>
      <c r="Y171" s="24">
        <v>0</v>
      </c>
      <c r="Z171" s="13">
        <f t="shared" si="46"/>
        <v>0</v>
      </c>
      <c r="AA171" s="32">
        <v>0</v>
      </c>
      <c r="AB171" s="13">
        <f t="shared" si="47"/>
        <v>0</v>
      </c>
      <c r="AC171" s="125">
        <v>0</v>
      </c>
      <c r="AD171" s="102">
        <v>0</v>
      </c>
      <c r="AE171" s="183">
        <v>0</v>
      </c>
      <c r="AF171" s="58">
        <v>0</v>
      </c>
      <c r="AG171" s="13">
        <v>0</v>
      </c>
      <c r="AH171" s="32">
        <v>0</v>
      </c>
      <c r="AI171" s="13">
        <v>0</v>
      </c>
      <c r="AJ171" s="197">
        <v>0</v>
      </c>
      <c r="AK171" s="213">
        <v>0</v>
      </c>
    </row>
    <row r="172" spans="1:37" ht="18.75">
      <c r="A172" s="7" t="s">
        <v>162</v>
      </c>
      <c r="B172" s="92">
        <v>7860</v>
      </c>
      <c r="C172" s="144"/>
      <c r="D172" s="165">
        <v>555</v>
      </c>
      <c r="E172" s="24">
        <v>274</v>
      </c>
      <c r="F172" s="61">
        <v>1</v>
      </c>
      <c r="G172" s="13">
        <f t="shared" si="36"/>
        <v>-281</v>
      </c>
      <c r="H172" s="32">
        <v>0</v>
      </c>
      <c r="I172" s="13">
        <f t="shared" si="37"/>
        <v>-281</v>
      </c>
      <c r="J172" s="125">
        <f t="shared" si="38"/>
        <v>49.369369369369373</v>
      </c>
      <c r="K172" s="102">
        <f t="shared" si="39"/>
        <v>49.369369369369373</v>
      </c>
      <c r="L172" s="130">
        <v>5</v>
      </c>
      <c r="M172" s="24">
        <v>3</v>
      </c>
      <c r="N172" s="13">
        <f t="shared" si="40"/>
        <v>-2</v>
      </c>
      <c r="O172" s="32">
        <v>3</v>
      </c>
      <c r="P172" s="13">
        <f t="shared" si="41"/>
        <v>-5</v>
      </c>
      <c r="Q172" s="125">
        <f t="shared" si="42"/>
        <v>60</v>
      </c>
      <c r="R172" s="189">
        <v>0</v>
      </c>
      <c r="S172" s="24">
        <v>0</v>
      </c>
      <c r="T172" s="13">
        <f t="shared" si="43"/>
        <v>0</v>
      </c>
      <c r="U172" s="32">
        <v>0</v>
      </c>
      <c r="V172" s="13">
        <f t="shared" si="44"/>
        <v>0</v>
      </c>
      <c r="W172" s="125">
        <v>0</v>
      </c>
      <c r="X172" s="189">
        <v>0</v>
      </c>
      <c r="Y172" s="24">
        <v>0</v>
      </c>
      <c r="Z172" s="13">
        <f t="shared" si="46"/>
        <v>0</v>
      </c>
      <c r="AA172" s="32">
        <v>0</v>
      </c>
      <c r="AB172" s="13">
        <f t="shared" si="47"/>
        <v>0</v>
      </c>
      <c r="AC172" s="125">
        <v>0</v>
      </c>
      <c r="AD172" s="102">
        <v>0</v>
      </c>
      <c r="AE172" s="183">
        <v>0</v>
      </c>
      <c r="AF172" s="58">
        <v>0</v>
      </c>
      <c r="AG172" s="13">
        <v>0</v>
      </c>
      <c r="AH172" s="32">
        <v>0</v>
      </c>
      <c r="AI172" s="13">
        <v>0</v>
      </c>
      <c r="AJ172" s="197">
        <v>0</v>
      </c>
      <c r="AK172" s="213">
        <v>0</v>
      </c>
    </row>
    <row r="173" spans="1:37" ht="18.75">
      <c r="A173" s="7" t="s">
        <v>163</v>
      </c>
      <c r="B173" s="92">
        <v>4067</v>
      </c>
      <c r="C173" s="144"/>
      <c r="D173" s="165">
        <v>424</v>
      </c>
      <c r="E173" s="24">
        <v>350</v>
      </c>
      <c r="F173" s="61">
        <v>1</v>
      </c>
      <c r="G173" s="13">
        <f t="shared" si="36"/>
        <v>-74</v>
      </c>
      <c r="H173" s="32">
        <v>0</v>
      </c>
      <c r="I173" s="13">
        <f t="shared" si="37"/>
        <v>-74</v>
      </c>
      <c r="J173" s="125">
        <f t="shared" si="38"/>
        <v>82.547169811320757</v>
      </c>
      <c r="K173" s="102">
        <f t="shared" si="39"/>
        <v>82.547169811320757</v>
      </c>
      <c r="L173" s="130">
        <v>4</v>
      </c>
      <c r="M173" s="24">
        <v>4</v>
      </c>
      <c r="N173" s="13">
        <f t="shared" si="40"/>
        <v>0</v>
      </c>
      <c r="O173" s="32">
        <v>3</v>
      </c>
      <c r="P173" s="13">
        <f t="shared" si="41"/>
        <v>-3</v>
      </c>
      <c r="Q173" s="125">
        <f t="shared" si="42"/>
        <v>100</v>
      </c>
      <c r="R173" s="189">
        <v>0</v>
      </c>
      <c r="S173" s="24">
        <v>0</v>
      </c>
      <c r="T173" s="13">
        <f t="shared" si="43"/>
        <v>0</v>
      </c>
      <c r="U173" s="32">
        <v>0</v>
      </c>
      <c r="V173" s="13">
        <f t="shared" si="44"/>
        <v>0</v>
      </c>
      <c r="W173" s="125">
        <v>0</v>
      </c>
      <c r="X173" s="189">
        <v>0</v>
      </c>
      <c r="Y173" s="24">
        <v>0</v>
      </c>
      <c r="Z173" s="13">
        <f t="shared" si="46"/>
        <v>0</v>
      </c>
      <c r="AA173" s="32">
        <v>0</v>
      </c>
      <c r="AB173" s="13">
        <f t="shared" si="47"/>
        <v>0</v>
      </c>
      <c r="AC173" s="125">
        <v>0</v>
      </c>
      <c r="AD173" s="102">
        <v>0</v>
      </c>
      <c r="AE173" s="183">
        <v>0</v>
      </c>
      <c r="AF173" s="58">
        <v>0</v>
      </c>
      <c r="AG173" s="13">
        <v>0</v>
      </c>
      <c r="AH173" s="32">
        <v>0</v>
      </c>
      <c r="AI173" s="13">
        <v>0</v>
      </c>
      <c r="AJ173" s="197">
        <v>0</v>
      </c>
      <c r="AK173" s="213">
        <v>0</v>
      </c>
    </row>
    <row r="174" spans="1:37" ht="18.75">
      <c r="A174" s="20" t="s">
        <v>21</v>
      </c>
      <c r="B174" s="90">
        <f>SUM(B164:B173)</f>
        <v>203949</v>
      </c>
      <c r="C174" s="149"/>
      <c r="D174" s="108">
        <v>8678</v>
      </c>
      <c r="E174" s="27">
        <v>6015</v>
      </c>
      <c r="F174" s="27">
        <v>22</v>
      </c>
      <c r="G174" s="23">
        <f t="shared" si="36"/>
        <v>-2663</v>
      </c>
      <c r="H174" s="28">
        <v>1890</v>
      </c>
      <c r="I174" s="23">
        <f t="shared" si="37"/>
        <v>-4553</v>
      </c>
      <c r="J174" s="107">
        <f t="shared" si="38"/>
        <v>69.313205807789814</v>
      </c>
      <c r="K174" s="103">
        <f t="shared" si="39"/>
        <v>47.533994007835908</v>
      </c>
      <c r="L174" s="126">
        <f>SUM(L164:L173)</f>
        <v>52</v>
      </c>
      <c r="M174" s="55">
        <v>31</v>
      </c>
      <c r="N174" s="55">
        <f t="shared" si="40"/>
        <v>-21</v>
      </c>
      <c r="O174" s="55">
        <v>26</v>
      </c>
      <c r="P174" s="55">
        <f t="shared" si="41"/>
        <v>-47</v>
      </c>
      <c r="Q174" s="127">
        <f t="shared" si="42"/>
        <v>59.615384615384613</v>
      </c>
      <c r="R174" s="186">
        <f>SUM(R164:R173)</f>
        <v>2</v>
      </c>
      <c r="S174" s="21">
        <v>2</v>
      </c>
      <c r="T174" s="23">
        <f t="shared" si="43"/>
        <v>0</v>
      </c>
      <c r="U174" s="28">
        <v>0</v>
      </c>
      <c r="V174" s="23">
        <f t="shared" si="44"/>
        <v>0</v>
      </c>
      <c r="W174" s="107">
        <f t="shared" si="45"/>
        <v>100</v>
      </c>
      <c r="X174" s="206">
        <f>SUM(X165:X173)</f>
        <v>4</v>
      </c>
      <c r="Y174" s="35">
        <v>1</v>
      </c>
      <c r="Z174" s="36">
        <f t="shared" si="46"/>
        <v>-3</v>
      </c>
      <c r="AA174" s="67">
        <v>0</v>
      </c>
      <c r="AB174" s="36">
        <f t="shared" si="47"/>
        <v>-3</v>
      </c>
      <c r="AC174" s="176">
        <f t="shared" si="48"/>
        <v>25</v>
      </c>
      <c r="AD174" s="155">
        <f t="shared" si="49"/>
        <v>25</v>
      </c>
      <c r="AE174" s="220">
        <f>SUM(AE164:AE173)</f>
        <v>1</v>
      </c>
      <c r="AF174" s="35">
        <v>1</v>
      </c>
      <c r="AG174" s="36">
        <f t="shared" si="50"/>
        <v>0</v>
      </c>
      <c r="AH174" s="67"/>
      <c r="AI174" s="36">
        <f t="shared" si="51"/>
        <v>0</v>
      </c>
      <c r="AJ174" s="176">
        <f t="shared" si="52"/>
        <v>100</v>
      </c>
      <c r="AK174" s="204">
        <f t="shared" si="53"/>
        <v>100</v>
      </c>
    </row>
    <row r="175" spans="1:37" ht="18.75">
      <c r="A175" s="6" t="s">
        <v>164</v>
      </c>
      <c r="B175" s="24"/>
      <c r="C175" s="144"/>
      <c r="D175" s="172"/>
      <c r="E175" s="44"/>
      <c r="F175" s="61"/>
      <c r="G175" s="44"/>
      <c r="H175" s="85"/>
      <c r="I175" s="44"/>
      <c r="J175" s="173"/>
      <c r="K175" s="44"/>
      <c r="L175" s="133"/>
      <c r="M175" s="52"/>
      <c r="N175" s="13"/>
      <c r="O175" s="17"/>
      <c r="P175" s="13"/>
      <c r="Q175" s="125"/>
      <c r="R175" s="183"/>
      <c r="S175" s="52"/>
      <c r="T175" s="13"/>
      <c r="U175" s="17"/>
      <c r="V175" s="13"/>
      <c r="W175" s="125"/>
      <c r="X175" s="188"/>
      <c r="Y175" s="52"/>
      <c r="Z175" s="13"/>
      <c r="AA175" s="17"/>
      <c r="AB175" s="13"/>
      <c r="AC175" s="125"/>
      <c r="AD175" s="102"/>
      <c r="AE175" s="183"/>
      <c r="AF175" s="52"/>
      <c r="AG175" s="13"/>
      <c r="AH175" s="17"/>
      <c r="AI175" s="13"/>
      <c r="AJ175" s="125"/>
      <c r="AK175" s="203"/>
    </row>
    <row r="176" spans="1:37" ht="18.75">
      <c r="A176" s="7" t="s">
        <v>165</v>
      </c>
      <c r="B176" s="92">
        <v>14613</v>
      </c>
      <c r="C176" s="144"/>
      <c r="D176" s="161">
        <v>733</v>
      </c>
      <c r="E176" s="24">
        <v>0</v>
      </c>
      <c r="F176" s="61">
        <v>0</v>
      </c>
      <c r="G176" s="13">
        <f t="shared" si="36"/>
        <v>-733</v>
      </c>
      <c r="H176" s="32">
        <v>0</v>
      </c>
      <c r="I176" s="13">
        <f t="shared" si="37"/>
        <v>-733</v>
      </c>
      <c r="J176" s="125">
        <f t="shared" si="38"/>
        <v>0</v>
      </c>
      <c r="K176" s="102">
        <f t="shared" si="39"/>
        <v>0</v>
      </c>
      <c r="L176" s="124">
        <v>4</v>
      </c>
      <c r="M176" s="24">
        <v>1</v>
      </c>
      <c r="N176" s="13">
        <f t="shared" si="40"/>
        <v>-3</v>
      </c>
      <c r="O176" s="32">
        <v>0</v>
      </c>
      <c r="P176" s="13">
        <f t="shared" si="41"/>
        <v>-3</v>
      </c>
      <c r="Q176" s="125">
        <f t="shared" si="42"/>
        <v>25</v>
      </c>
      <c r="R176" s="188">
        <v>1</v>
      </c>
      <c r="S176" s="24">
        <v>1</v>
      </c>
      <c r="T176" s="13">
        <f t="shared" si="43"/>
        <v>0</v>
      </c>
      <c r="U176" s="32">
        <v>0</v>
      </c>
      <c r="V176" s="13">
        <f t="shared" si="44"/>
        <v>0</v>
      </c>
      <c r="W176" s="125">
        <f t="shared" si="45"/>
        <v>100</v>
      </c>
      <c r="X176" s="188">
        <v>1</v>
      </c>
      <c r="Y176" s="24">
        <v>0</v>
      </c>
      <c r="Z176" s="13">
        <f t="shared" si="46"/>
        <v>-1</v>
      </c>
      <c r="AA176" s="32">
        <v>0</v>
      </c>
      <c r="AB176" s="13">
        <f t="shared" si="47"/>
        <v>-1</v>
      </c>
      <c r="AC176" s="125">
        <f t="shared" si="48"/>
        <v>0</v>
      </c>
      <c r="AD176" s="102">
        <f t="shared" si="49"/>
        <v>0</v>
      </c>
      <c r="AE176" s="183">
        <v>0</v>
      </c>
      <c r="AF176" s="58">
        <v>0</v>
      </c>
      <c r="AG176" s="13">
        <v>0</v>
      </c>
      <c r="AH176" s="32">
        <v>0</v>
      </c>
      <c r="AI176" s="13">
        <v>0</v>
      </c>
      <c r="AJ176" s="197">
        <v>0</v>
      </c>
      <c r="AK176" s="213">
        <v>0</v>
      </c>
    </row>
    <row r="177" spans="1:37" ht="18.75">
      <c r="A177" s="7" t="s">
        <v>166</v>
      </c>
      <c r="B177" s="92">
        <v>18276</v>
      </c>
      <c r="C177" s="144"/>
      <c r="D177" s="161">
        <v>914</v>
      </c>
      <c r="E177" s="24">
        <v>200</v>
      </c>
      <c r="F177" s="61">
        <v>2</v>
      </c>
      <c r="G177" s="13">
        <f t="shared" si="36"/>
        <v>-714</v>
      </c>
      <c r="H177" s="32">
        <v>200</v>
      </c>
      <c r="I177" s="13">
        <f t="shared" si="37"/>
        <v>-914</v>
      </c>
      <c r="J177" s="125">
        <f t="shared" si="38"/>
        <v>21.881838074398249</v>
      </c>
      <c r="K177" s="102">
        <f t="shared" si="39"/>
        <v>0</v>
      </c>
      <c r="L177" s="124">
        <v>4</v>
      </c>
      <c r="M177" s="24">
        <v>1</v>
      </c>
      <c r="N177" s="13">
        <f t="shared" si="40"/>
        <v>-3</v>
      </c>
      <c r="O177" s="32">
        <v>0</v>
      </c>
      <c r="P177" s="13">
        <f t="shared" si="41"/>
        <v>-3</v>
      </c>
      <c r="Q177" s="125">
        <f t="shared" si="42"/>
        <v>25</v>
      </c>
      <c r="R177" s="188">
        <v>0</v>
      </c>
      <c r="S177" s="24">
        <v>0</v>
      </c>
      <c r="T177" s="13">
        <f t="shared" si="43"/>
        <v>0</v>
      </c>
      <c r="U177" s="32">
        <v>0</v>
      </c>
      <c r="V177" s="13">
        <f t="shared" si="44"/>
        <v>0</v>
      </c>
      <c r="W177" s="125">
        <v>0</v>
      </c>
      <c r="X177" s="188">
        <v>1</v>
      </c>
      <c r="Y177" s="24">
        <v>0</v>
      </c>
      <c r="Z177" s="13">
        <f t="shared" si="46"/>
        <v>-1</v>
      </c>
      <c r="AA177" s="32">
        <v>0</v>
      </c>
      <c r="AB177" s="13">
        <f t="shared" si="47"/>
        <v>-1</v>
      </c>
      <c r="AC177" s="125">
        <f t="shared" si="48"/>
        <v>0</v>
      </c>
      <c r="AD177" s="102">
        <f t="shared" si="49"/>
        <v>0</v>
      </c>
      <c r="AE177" s="183">
        <v>0</v>
      </c>
      <c r="AF177" s="58">
        <v>0</v>
      </c>
      <c r="AG177" s="13">
        <v>0</v>
      </c>
      <c r="AH177" s="32">
        <v>0</v>
      </c>
      <c r="AI177" s="13">
        <v>0</v>
      </c>
      <c r="AJ177" s="197">
        <v>0</v>
      </c>
      <c r="AK177" s="213">
        <v>0</v>
      </c>
    </row>
    <row r="178" spans="1:37" ht="18.75">
      <c r="A178" s="7" t="s">
        <v>167</v>
      </c>
      <c r="B178" s="92">
        <v>6281</v>
      </c>
      <c r="C178" s="144"/>
      <c r="D178" s="161">
        <v>270</v>
      </c>
      <c r="E178" s="24">
        <v>600</v>
      </c>
      <c r="F178" s="61">
        <v>1</v>
      </c>
      <c r="G178" s="13">
        <f t="shared" si="36"/>
        <v>330</v>
      </c>
      <c r="H178" s="32">
        <v>0</v>
      </c>
      <c r="I178" s="13">
        <f t="shared" si="37"/>
        <v>330</v>
      </c>
      <c r="J178" s="125">
        <f t="shared" si="38"/>
        <v>222.22222222222223</v>
      </c>
      <c r="K178" s="102">
        <f t="shared" si="39"/>
        <v>222.22222222222223</v>
      </c>
      <c r="L178" s="124">
        <v>1</v>
      </c>
      <c r="M178" s="24">
        <v>1</v>
      </c>
      <c r="N178" s="13">
        <f t="shared" si="40"/>
        <v>0</v>
      </c>
      <c r="O178" s="32">
        <v>0</v>
      </c>
      <c r="P178" s="13">
        <f t="shared" si="41"/>
        <v>0</v>
      </c>
      <c r="Q178" s="125">
        <f t="shared" si="42"/>
        <v>100</v>
      </c>
      <c r="R178" s="188">
        <v>0</v>
      </c>
      <c r="S178" s="24">
        <v>0</v>
      </c>
      <c r="T178" s="13">
        <f t="shared" si="43"/>
        <v>0</v>
      </c>
      <c r="U178" s="32">
        <v>0</v>
      </c>
      <c r="V178" s="13">
        <f t="shared" si="44"/>
        <v>0</v>
      </c>
      <c r="W178" s="125">
        <v>0</v>
      </c>
      <c r="X178" s="188">
        <v>0</v>
      </c>
      <c r="Y178" s="24">
        <v>0</v>
      </c>
      <c r="Z178" s="13">
        <f t="shared" si="46"/>
        <v>0</v>
      </c>
      <c r="AA178" s="32">
        <v>0</v>
      </c>
      <c r="AB178" s="13">
        <f t="shared" si="47"/>
        <v>0</v>
      </c>
      <c r="AC178" s="125">
        <v>0</v>
      </c>
      <c r="AD178" s="102">
        <v>0</v>
      </c>
      <c r="AE178" s="183">
        <v>0</v>
      </c>
      <c r="AF178" s="58">
        <v>0</v>
      </c>
      <c r="AG178" s="13">
        <v>0</v>
      </c>
      <c r="AH178" s="32">
        <v>0</v>
      </c>
      <c r="AI178" s="13">
        <v>0</v>
      </c>
      <c r="AJ178" s="197">
        <v>0</v>
      </c>
      <c r="AK178" s="213">
        <v>0</v>
      </c>
    </row>
    <row r="179" spans="1:37" ht="18.75">
      <c r="A179" s="7" t="s">
        <v>168</v>
      </c>
      <c r="B179" s="92">
        <v>26323</v>
      </c>
      <c r="C179" s="144"/>
      <c r="D179" s="161">
        <v>1280</v>
      </c>
      <c r="E179" s="24">
        <v>1470</v>
      </c>
      <c r="F179" s="61">
        <v>3</v>
      </c>
      <c r="G179" s="13">
        <f t="shared" si="36"/>
        <v>190</v>
      </c>
      <c r="H179" s="32">
        <v>0</v>
      </c>
      <c r="I179" s="13">
        <f t="shared" si="37"/>
        <v>190</v>
      </c>
      <c r="J179" s="125">
        <f t="shared" si="38"/>
        <v>114.84375</v>
      </c>
      <c r="K179" s="102">
        <f t="shared" si="39"/>
        <v>114.84375</v>
      </c>
      <c r="L179" s="124">
        <v>5</v>
      </c>
      <c r="M179" s="24">
        <v>5</v>
      </c>
      <c r="N179" s="13">
        <f t="shared" si="40"/>
        <v>0</v>
      </c>
      <c r="O179" s="32">
        <v>0</v>
      </c>
      <c r="P179" s="13">
        <f t="shared" si="41"/>
        <v>0</v>
      </c>
      <c r="Q179" s="125">
        <f t="shared" si="42"/>
        <v>100</v>
      </c>
      <c r="R179" s="188">
        <v>0</v>
      </c>
      <c r="S179" s="24">
        <v>1</v>
      </c>
      <c r="T179" s="13">
        <f t="shared" si="43"/>
        <v>1</v>
      </c>
      <c r="U179" s="32">
        <v>0</v>
      </c>
      <c r="V179" s="13">
        <f t="shared" si="44"/>
        <v>1</v>
      </c>
      <c r="W179" s="125">
        <v>0</v>
      </c>
      <c r="X179" s="188">
        <v>1</v>
      </c>
      <c r="Y179" s="24">
        <v>0</v>
      </c>
      <c r="Z179" s="13">
        <f t="shared" si="46"/>
        <v>-1</v>
      </c>
      <c r="AA179" s="32">
        <v>0</v>
      </c>
      <c r="AB179" s="13">
        <f t="shared" si="47"/>
        <v>-1</v>
      </c>
      <c r="AC179" s="125">
        <f t="shared" si="48"/>
        <v>0</v>
      </c>
      <c r="AD179" s="102">
        <f t="shared" si="49"/>
        <v>0</v>
      </c>
      <c r="AE179" s="183">
        <v>0</v>
      </c>
      <c r="AF179" s="58">
        <v>0</v>
      </c>
      <c r="AG179" s="13">
        <v>0</v>
      </c>
      <c r="AH179" s="32">
        <v>0</v>
      </c>
      <c r="AI179" s="13">
        <v>0</v>
      </c>
      <c r="AJ179" s="197">
        <v>0</v>
      </c>
      <c r="AK179" s="213">
        <v>0</v>
      </c>
    </row>
    <row r="180" spans="1:37" ht="18.75">
      <c r="A180" s="7" t="s">
        <v>169</v>
      </c>
      <c r="B180" s="92">
        <v>15849</v>
      </c>
      <c r="C180" s="144"/>
      <c r="D180" s="161">
        <v>965</v>
      </c>
      <c r="E180" s="24">
        <v>150</v>
      </c>
      <c r="F180" s="61">
        <v>1</v>
      </c>
      <c r="G180" s="13">
        <f t="shared" si="36"/>
        <v>-815</v>
      </c>
      <c r="H180" s="32">
        <v>0</v>
      </c>
      <c r="I180" s="13">
        <f t="shared" si="37"/>
        <v>-815</v>
      </c>
      <c r="J180" s="125">
        <f t="shared" si="38"/>
        <v>15.544041450777202</v>
      </c>
      <c r="K180" s="102">
        <f t="shared" si="39"/>
        <v>15.544041450777202</v>
      </c>
      <c r="L180" s="124">
        <v>2</v>
      </c>
      <c r="M180" s="24">
        <v>2</v>
      </c>
      <c r="N180" s="13">
        <f t="shared" si="40"/>
        <v>0</v>
      </c>
      <c r="O180" s="32">
        <v>0</v>
      </c>
      <c r="P180" s="13">
        <f t="shared" si="41"/>
        <v>0</v>
      </c>
      <c r="Q180" s="125">
        <f t="shared" si="42"/>
        <v>100</v>
      </c>
      <c r="R180" s="188">
        <v>0</v>
      </c>
      <c r="S180" s="24">
        <v>0</v>
      </c>
      <c r="T180" s="13">
        <f t="shared" si="43"/>
        <v>0</v>
      </c>
      <c r="U180" s="32">
        <v>0</v>
      </c>
      <c r="V180" s="13">
        <f t="shared" si="44"/>
        <v>0</v>
      </c>
      <c r="W180" s="125">
        <v>0</v>
      </c>
      <c r="X180" s="188">
        <v>1</v>
      </c>
      <c r="Y180" s="24">
        <v>0</v>
      </c>
      <c r="Z180" s="13">
        <f t="shared" si="46"/>
        <v>-1</v>
      </c>
      <c r="AA180" s="32">
        <v>0</v>
      </c>
      <c r="AB180" s="13">
        <f t="shared" si="47"/>
        <v>-1</v>
      </c>
      <c r="AC180" s="125">
        <v>0</v>
      </c>
      <c r="AD180" s="102">
        <v>0</v>
      </c>
      <c r="AE180" s="183">
        <v>0</v>
      </c>
      <c r="AF180" s="58">
        <v>0</v>
      </c>
      <c r="AG180" s="13">
        <v>0</v>
      </c>
      <c r="AH180" s="32">
        <v>0</v>
      </c>
      <c r="AI180" s="13">
        <v>0</v>
      </c>
      <c r="AJ180" s="197">
        <v>0</v>
      </c>
      <c r="AK180" s="213">
        <v>0</v>
      </c>
    </row>
    <row r="181" spans="1:37" ht="18.75">
      <c r="A181" s="7" t="s">
        <v>170</v>
      </c>
      <c r="B181" s="92">
        <v>7062</v>
      </c>
      <c r="C181" s="144"/>
      <c r="D181" s="161">
        <v>270</v>
      </c>
      <c r="E181" s="24">
        <v>70</v>
      </c>
      <c r="F181" s="61">
        <v>1</v>
      </c>
      <c r="G181" s="13">
        <f t="shared" si="36"/>
        <v>-200</v>
      </c>
      <c r="H181" s="32">
        <v>0</v>
      </c>
      <c r="I181" s="13">
        <f t="shared" si="37"/>
        <v>-200</v>
      </c>
      <c r="J181" s="125">
        <f t="shared" si="38"/>
        <v>25.925925925925924</v>
      </c>
      <c r="K181" s="102">
        <f t="shared" si="39"/>
        <v>25.925925925925924</v>
      </c>
      <c r="L181" s="124">
        <v>2</v>
      </c>
      <c r="M181" s="24">
        <v>1</v>
      </c>
      <c r="N181" s="13">
        <f t="shared" si="40"/>
        <v>-1</v>
      </c>
      <c r="O181" s="32">
        <v>0</v>
      </c>
      <c r="P181" s="13">
        <f t="shared" si="41"/>
        <v>-1</v>
      </c>
      <c r="Q181" s="125">
        <f t="shared" si="42"/>
        <v>50</v>
      </c>
      <c r="R181" s="188">
        <v>0</v>
      </c>
      <c r="S181" s="24">
        <v>0</v>
      </c>
      <c r="T181" s="13">
        <f t="shared" si="43"/>
        <v>0</v>
      </c>
      <c r="U181" s="32">
        <v>0</v>
      </c>
      <c r="V181" s="13">
        <f t="shared" si="44"/>
        <v>0</v>
      </c>
      <c r="W181" s="125">
        <v>0</v>
      </c>
      <c r="X181" s="188">
        <v>0</v>
      </c>
      <c r="Y181" s="24">
        <v>0</v>
      </c>
      <c r="Z181" s="13">
        <f t="shared" si="46"/>
        <v>0</v>
      </c>
      <c r="AA181" s="32">
        <v>0</v>
      </c>
      <c r="AB181" s="13">
        <f t="shared" si="47"/>
        <v>0</v>
      </c>
      <c r="AC181" s="125">
        <v>0</v>
      </c>
      <c r="AD181" s="102">
        <v>0</v>
      </c>
      <c r="AE181" s="183">
        <v>0</v>
      </c>
      <c r="AF181" s="58">
        <v>0</v>
      </c>
      <c r="AG181" s="13">
        <v>0</v>
      </c>
      <c r="AH181" s="32">
        <v>0</v>
      </c>
      <c r="AI181" s="13">
        <v>0</v>
      </c>
      <c r="AJ181" s="197">
        <v>0</v>
      </c>
      <c r="AK181" s="213">
        <v>0</v>
      </c>
    </row>
    <row r="182" spans="1:37" ht="18.75">
      <c r="A182" s="7" t="s">
        <v>171</v>
      </c>
      <c r="B182" s="92">
        <v>145053</v>
      </c>
      <c r="C182" s="144"/>
      <c r="D182" s="161">
        <v>3598</v>
      </c>
      <c r="E182" s="24">
        <v>2137</v>
      </c>
      <c r="F182" s="61">
        <v>8</v>
      </c>
      <c r="G182" s="13">
        <f t="shared" si="36"/>
        <v>-1461</v>
      </c>
      <c r="H182" s="32">
        <v>75</v>
      </c>
      <c r="I182" s="13">
        <f t="shared" si="37"/>
        <v>-1536</v>
      </c>
      <c r="J182" s="125">
        <f t="shared" si="38"/>
        <v>59.394107837687606</v>
      </c>
      <c r="K182" s="102">
        <f t="shared" si="39"/>
        <v>57.309616453585321</v>
      </c>
      <c r="L182" s="124">
        <v>14</v>
      </c>
      <c r="M182" s="24">
        <v>11</v>
      </c>
      <c r="N182" s="13">
        <f t="shared" si="40"/>
        <v>-3</v>
      </c>
      <c r="O182" s="32">
        <v>0</v>
      </c>
      <c r="P182" s="13">
        <f t="shared" si="41"/>
        <v>-3</v>
      </c>
      <c r="Q182" s="125">
        <f t="shared" si="42"/>
        <v>78.571428571428569</v>
      </c>
      <c r="R182" s="188">
        <v>1</v>
      </c>
      <c r="S182" s="24">
        <v>0</v>
      </c>
      <c r="T182" s="13">
        <f t="shared" si="43"/>
        <v>-1</v>
      </c>
      <c r="U182" s="32">
        <v>0</v>
      </c>
      <c r="V182" s="13">
        <f t="shared" si="44"/>
        <v>-1</v>
      </c>
      <c r="W182" s="125">
        <f t="shared" si="45"/>
        <v>0</v>
      </c>
      <c r="X182" s="188">
        <v>1</v>
      </c>
      <c r="Y182" s="24">
        <v>0</v>
      </c>
      <c r="Z182" s="13">
        <f t="shared" si="46"/>
        <v>-1</v>
      </c>
      <c r="AA182" s="32">
        <v>0</v>
      </c>
      <c r="AB182" s="13">
        <f t="shared" si="47"/>
        <v>-1</v>
      </c>
      <c r="AC182" s="125">
        <f t="shared" si="48"/>
        <v>0</v>
      </c>
      <c r="AD182" s="102">
        <f t="shared" si="49"/>
        <v>0</v>
      </c>
      <c r="AE182" s="183">
        <v>1</v>
      </c>
      <c r="AF182" s="24">
        <v>0</v>
      </c>
      <c r="AG182" s="13">
        <f t="shared" si="50"/>
        <v>-1</v>
      </c>
      <c r="AH182" s="32">
        <v>0</v>
      </c>
      <c r="AI182" s="13">
        <f t="shared" si="51"/>
        <v>-1</v>
      </c>
      <c r="AJ182" s="125">
        <f t="shared" si="52"/>
        <v>0</v>
      </c>
      <c r="AK182" s="203">
        <f t="shared" si="53"/>
        <v>0</v>
      </c>
    </row>
    <row r="183" spans="1:37" ht="18.75">
      <c r="A183" s="7" t="s">
        <v>172</v>
      </c>
      <c r="B183" s="92">
        <v>8117</v>
      </c>
      <c r="C183" s="144"/>
      <c r="D183" s="161">
        <v>553</v>
      </c>
      <c r="E183" s="24">
        <v>150</v>
      </c>
      <c r="F183" s="61">
        <v>3</v>
      </c>
      <c r="G183" s="13">
        <f t="shared" si="36"/>
        <v>-403</v>
      </c>
      <c r="H183" s="32">
        <v>0</v>
      </c>
      <c r="I183" s="13">
        <f t="shared" si="37"/>
        <v>-403</v>
      </c>
      <c r="J183" s="125">
        <f t="shared" si="38"/>
        <v>27.124773960216999</v>
      </c>
      <c r="K183" s="102">
        <f t="shared" si="39"/>
        <v>27.124773960216999</v>
      </c>
      <c r="L183" s="124">
        <v>2</v>
      </c>
      <c r="M183" s="24">
        <v>3</v>
      </c>
      <c r="N183" s="13">
        <f t="shared" si="40"/>
        <v>1</v>
      </c>
      <c r="O183" s="32">
        <v>0</v>
      </c>
      <c r="P183" s="13">
        <f t="shared" si="41"/>
        <v>1</v>
      </c>
      <c r="Q183" s="125">
        <f t="shared" si="42"/>
        <v>150</v>
      </c>
      <c r="R183" s="188">
        <v>0</v>
      </c>
      <c r="S183" s="24">
        <v>0</v>
      </c>
      <c r="T183" s="13">
        <f t="shared" si="43"/>
        <v>0</v>
      </c>
      <c r="U183" s="32">
        <v>0</v>
      </c>
      <c r="V183" s="13">
        <f t="shared" si="44"/>
        <v>0</v>
      </c>
      <c r="W183" s="125">
        <v>0</v>
      </c>
      <c r="X183" s="188">
        <v>0</v>
      </c>
      <c r="Y183" s="24">
        <v>0</v>
      </c>
      <c r="Z183" s="13">
        <f t="shared" si="46"/>
        <v>0</v>
      </c>
      <c r="AA183" s="32">
        <v>0</v>
      </c>
      <c r="AB183" s="13">
        <f t="shared" si="47"/>
        <v>0</v>
      </c>
      <c r="AC183" s="125">
        <v>0</v>
      </c>
      <c r="AD183" s="102">
        <v>0</v>
      </c>
      <c r="AE183" s="183">
        <v>0</v>
      </c>
      <c r="AF183" s="58">
        <v>0</v>
      </c>
      <c r="AG183" s="13">
        <v>0</v>
      </c>
      <c r="AH183" s="32">
        <v>0</v>
      </c>
      <c r="AI183" s="13">
        <v>0</v>
      </c>
      <c r="AJ183" s="197">
        <v>0</v>
      </c>
      <c r="AK183" s="213">
        <v>0</v>
      </c>
    </row>
    <row r="184" spans="1:37" ht="18.75">
      <c r="A184" s="7" t="s">
        <v>173</v>
      </c>
      <c r="B184" s="92">
        <v>3855</v>
      </c>
      <c r="C184" s="144"/>
      <c r="D184" s="161">
        <v>386</v>
      </c>
      <c r="E184" s="24">
        <v>565</v>
      </c>
      <c r="F184" s="61">
        <v>2</v>
      </c>
      <c r="G184" s="13">
        <f t="shared" si="36"/>
        <v>179</v>
      </c>
      <c r="H184" s="32">
        <v>367</v>
      </c>
      <c r="I184" s="13">
        <f t="shared" si="37"/>
        <v>-188</v>
      </c>
      <c r="J184" s="125">
        <f t="shared" si="38"/>
        <v>146.37305699481865</v>
      </c>
      <c r="K184" s="102">
        <f t="shared" si="39"/>
        <v>51.295336787564771</v>
      </c>
      <c r="L184" s="124">
        <v>1</v>
      </c>
      <c r="M184" s="24">
        <v>1</v>
      </c>
      <c r="N184" s="13">
        <f t="shared" si="40"/>
        <v>0</v>
      </c>
      <c r="O184" s="32">
        <v>0</v>
      </c>
      <c r="P184" s="13">
        <f t="shared" si="41"/>
        <v>0</v>
      </c>
      <c r="Q184" s="125">
        <f t="shared" si="42"/>
        <v>100</v>
      </c>
      <c r="R184" s="188">
        <v>0</v>
      </c>
      <c r="S184" s="24">
        <v>0</v>
      </c>
      <c r="T184" s="13">
        <f t="shared" si="43"/>
        <v>0</v>
      </c>
      <c r="U184" s="32">
        <v>0</v>
      </c>
      <c r="V184" s="13">
        <f t="shared" si="44"/>
        <v>0</v>
      </c>
      <c r="W184" s="125">
        <v>0</v>
      </c>
      <c r="X184" s="188">
        <v>0</v>
      </c>
      <c r="Y184" s="24">
        <v>0</v>
      </c>
      <c r="Z184" s="13">
        <f t="shared" si="46"/>
        <v>0</v>
      </c>
      <c r="AA184" s="32">
        <v>0</v>
      </c>
      <c r="AB184" s="13">
        <f t="shared" si="47"/>
        <v>0</v>
      </c>
      <c r="AC184" s="125">
        <v>0</v>
      </c>
      <c r="AD184" s="102">
        <v>0</v>
      </c>
      <c r="AE184" s="183">
        <v>0</v>
      </c>
      <c r="AF184" s="58">
        <v>0</v>
      </c>
      <c r="AG184" s="13">
        <v>0</v>
      </c>
      <c r="AH184" s="32">
        <v>0</v>
      </c>
      <c r="AI184" s="13">
        <v>0</v>
      </c>
      <c r="AJ184" s="197">
        <v>0</v>
      </c>
      <c r="AK184" s="213">
        <v>0</v>
      </c>
    </row>
    <row r="185" spans="1:37" ht="18.75">
      <c r="A185" s="7" t="s">
        <v>174</v>
      </c>
      <c r="B185" s="92">
        <v>9475</v>
      </c>
      <c r="C185" s="144"/>
      <c r="D185" s="161">
        <v>657</v>
      </c>
      <c r="E185" s="24">
        <v>988</v>
      </c>
      <c r="F185" s="61">
        <v>5</v>
      </c>
      <c r="G185" s="13">
        <f t="shared" si="36"/>
        <v>331</v>
      </c>
      <c r="H185" s="32">
        <v>0</v>
      </c>
      <c r="I185" s="13">
        <f t="shared" si="37"/>
        <v>331</v>
      </c>
      <c r="J185" s="125">
        <f t="shared" si="38"/>
        <v>150.38051750380518</v>
      </c>
      <c r="K185" s="102">
        <f t="shared" si="39"/>
        <v>150.38051750380518</v>
      </c>
      <c r="L185" s="124">
        <v>2</v>
      </c>
      <c r="M185" s="24">
        <v>5</v>
      </c>
      <c r="N185" s="13">
        <f t="shared" si="40"/>
        <v>3</v>
      </c>
      <c r="O185" s="32">
        <v>0</v>
      </c>
      <c r="P185" s="13">
        <f t="shared" si="41"/>
        <v>3</v>
      </c>
      <c r="Q185" s="125">
        <f t="shared" si="42"/>
        <v>250</v>
      </c>
      <c r="R185" s="188">
        <v>0</v>
      </c>
      <c r="S185" s="24">
        <v>0</v>
      </c>
      <c r="T185" s="13">
        <f t="shared" si="43"/>
        <v>0</v>
      </c>
      <c r="U185" s="32">
        <v>0</v>
      </c>
      <c r="V185" s="13">
        <f t="shared" si="44"/>
        <v>0</v>
      </c>
      <c r="W185" s="125">
        <v>0</v>
      </c>
      <c r="X185" s="188">
        <v>0</v>
      </c>
      <c r="Y185" s="24">
        <v>0</v>
      </c>
      <c r="Z185" s="13">
        <f t="shared" si="46"/>
        <v>0</v>
      </c>
      <c r="AA185" s="32">
        <v>0</v>
      </c>
      <c r="AB185" s="13">
        <f t="shared" si="47"/>
        <v>0</v>
      </c>
      <c r="AC185" s="125">
        <v>0</v>
      </c>
      <c r="AD185" s="102">
        <v>0</v>
      </c>
      <c r="AE185" s="183">
        <v>0</v>
      </c>
      <c r="AF185" s="58">
        <v>0</v>
      </c>
      <c r="AG185" s="13">
        <v>0</v>
      </c>
      <c r="AH185" s="32">
        <v>0</v>
      </c>
      <c r="AI185" s="13">
        <v>0</v>
      </c>
      <c r="AJ185" s="197">
        <v>0</v>
      </c>
      <c r="AK185" s="213">
        <v>0</v>
      </c>
    </row>
    <row r="186" spans="1:37" ht="18.75">
      <c r="A186" s="7" t="s">
        <v>175</v>
      </c>
      <c r="B186" s="92">
        <v>8684</v>
      </c>
      <c r="C186" s="144"/>
      <c r="D186" s="161">
        <v>609</v>
      </c>
      <c r="E186" s="24">
        <v>217</v>
      </c>
      <c r="F186" s="61">
        <v>2</v>
      </c>
      <c r="G186" s="13">
        <f t="shared" si="36"/>
        <v>-392</v>
      </c>
      <c r="H186" s="32">
        <v>0</v>
      </c>
      <c r="I186" s="13">
        <f t="shared" si="37"/>
        <v>-392</v>
      </c>
      <c r="J186" s="125">
        <f t="shared" si="38"/>
        <v>35.632183908045981</v>
      </c>
      <c r="K186" s="102">
        <f t="shared" si="39"/>
        <v>35.632183908045981</v>
      </c>
      <c r="L186" s="124">
        <v>2</v>
      </c>
      <c r="M186" s="24">
        <v>3</v>
      </c>
      <c r="N186" s="13">
        <f t="shared" si="40"/>
        <v>1</v>
      </c>
      <c r="O186" s="32">
        <v>0</v>
      </c>
      <c r="P186" s="13">
        <f t="shared" si="41"/>
        <v>1</v>
      </c>
      <c r="Q186" s="125">
        <f t="shared" si="42"/>
        <v>150</v>
      </c>
      <c r="R186" s="188">
        <v>0</v>
      </c>
      <c r="S186" s="24">
        <v>0</v>
      </c>
      <c r="T186" s="13">
        <f t="shared" si="43"/>
        <v>0</v>
      </c>
      <c r="U186" s="32">
        <v>0</v>
      </c>
      <c r="V186" s="13">
        <f t="shared" si="44"/>
        <v>0</v>
      </c>
      <c r="W186" s="125">
        <v>0</v>
      </c>
      <c r="X186" s="188">
        <v>0</v>
      </c>
      <c r="Y186" s="24">
        <v>0</v>
      </c>
      <c r="Z186" s="13">
        <f t="shared" si="46"/>
        <v>0</v>
      </c>
      <c r="AA186" s="32">
        <v>0</v>
      </c>
      <c r="AB186" s="13">
        <f t="shared" si="47"/>
        <v>0</v>
      </c>
      <c r="AC186" s="125">
        <v>0</v>
      </c>
      <c r="AD186" s="102">
        <v>0</v>
      </c>
      <c r="AE186" s="183">
        <v>0</v>
      </c>
      <c r="AF186" s="58">
        <v>0</v>
      </c>
      <c r="AG186" s="13">
        <v>0</v>
      </c>
      <c r="AH186" s="32">
        <v>0</v>
      </c>
      <c r="AI186" s="13">
        <v>0</v>
      </c>
      <c r="AJ186" s="197">
        <v>0</v>
      </c>
      <c r="AK186" s="213">
        <v>0</v>
      </c>
    </row>
    <row r="187" spans="1:37" ht="18.75">
      <c r="A187" s="7" t="s">
        <v>176</v>
      </c>
      <c r="B187" s="92">
        <v>6147</v>
      </c>
      <c r="C187" s="144"/>
      <c r="D187" s="161">
        <v>428</v>
      </c>
      <c r="E187" s="24">
        <v>710</v>
      </c>
      <c r="F187" s="61">
        <v>2</v>
      </c>
      <c r="G187" s="13">
        <f t="shared" si="36"/>
        <v>282</v>
      </c>
      <c r="H187" s="32">
        <v>0</v>
      </c>
      <c r="I187" s="13">
        <f t="shared" si="37"/>
        <v>282</v>
      </c>
      <c r="J187" s="125">
        <f t="shared" si="38"/>
        <v>165.88785046728972</v>
      </c>
      <c r="K187" s="102">
        <f t="shared" si="39"/>
        <v>165.88785046728972</v>
      </c>
      <c r="L187" s="124">
        <v>2</v>
      </c>
      <c r="M187" s="24">
        <v>3</v>
      </c>
      <c r="N187" s="13">
        <f t="shared" si="40"/>
        <v>1</v>
      </c>
      <c r="O187" s="32">
        <v>0</v>
      </c>
      <c r="P187" s="13">
        <f t="shared" si="41"/>
        <v>1</v>
      </c>
      <c r="Q187" s="125">
        <f t="shared" si="42"/>
        <v>150</v>
      </c>
      <c r="R187" s="188">
        <v>1</v>
      </c>
      <c r="S187" s="24">
        <v>0</v>
      </c>
      <c r="T187" s="13">
        <f t="shared" si="43"/>
        <v>-1</v>
      </c>
      <c r="U187" s="32">
        <v>0</v>
      </c>
      <c r="V187" s="13">
        <f t="shared" si="44"/>
        <v>-1</v>
      </c>
      <c r="W187" s="125">
        <f t="shared" si="45"/>
        <v>0</v>
      </c>
      <c r="X187" s="188">
        <v>0</v>
      </c>
      <c r="Y187" s="24">
        <v>1</v>
      </c>
      <c r="Z187" s="13">
        <f t="shared" si="46"/>
        <v>1</v>
      </c>
      <c r="AA187" s="32">
        <v>0</v>
      </c>
      <c r="AB187" s="13">
        <f t="shared" si="47"/>
        <v>1</v>
      </c>
      <c r="AC187" s="125">
        <v>0</v>
      </c>
      <c r="AD187" s="102">
        <v>0</v>
      </c>
      <c r="AE187" s="183">
        <v>0</v>
      </c>
      <c r="AF187" s="58">
        <v>0</v>
      </c>
      <c r="AG187" s="13">
        <v>0</v>
      </c>
      <c r="AH187" s="32">
        <v>0</v>
      </c>
      <c r="AI187" s="13">
        <v>0</v>
      </c>
      <c r="AJ187" s="197">
        <v>0</v>
      </c>
      <c r="AK187" s="213">
        <v>0</v>
      </c>
    </row>
    <row r="188" spans="1:37" ht="18.75">
      <c r="A188" s="7" t="s">
        <v>177</v>
      </c>
      <c r="B188" s="92">
        <v>4867</v>
      </c>
      <c r="C188" s="144"/>
      <c r="D188" s="161">
        <v>488</v>
      </c>
      <c r="E188" s="24">
        <v>350</v>
      </c>
      <c r="F188" s="61">
        <v>1</v>
      </c>
      <c r="G188" s="13">
        <f t="shared" si="36"/>
        <v>-138</v>
      </c>
      <c r="H188" s="32">
        <v>0</v>
      </c>
      <c r="I188" s="13">
        <f t="shared" si="37"/>
        <v>-138</v>
      </c>
      <c r="J188" s="125">
        <f t="shared" si="38"/>
        <v>71.721311475409834</v>
      </c>
      <c r="K188" s="102">
        <f t="shared" si="39"/>
        <v>71.721311475409834</v>
      </c>
      <c r="L188" s="124">
        <v>2</v>
      </c>
      <c r="M188" s="24">
        <v>2</v>
      </c>
      <c r="N188" s="13">
        <f t="shared" si="40"/>
        <v>0</v>
      </c>
      <c r="O188" s="32">
        <v>0</v>
      </c>
      <c r="P188" s="13">
        <f t="shared" si="41"/>
        <v>0</v>
      </c>
      <c r="Q188" s="125">
        <f t="shared" si="42"/>
        <v>100</v>
      </c>
      <c r="R188" s="188">
        <v>0</v>
      </c>
      <c r="S188" s="24">
        <v>0</v>
      </c>
      <c r="T188" s="13">
        <f t="shared" si="43"/>
        <v>0</v>
      </c>
      <c r="U188" s="32">
        <v>0</v>
      </c>
      <c r="V188" s="13">
        <f t="shared" si="44"/>
        <v>0</v>
      </c>
      <c r="W188" s="125">
        <v>0</v>
      </c>
      <c r="X188" s="188">
        <v>0</v>
      </c>
      <c r="Y188" s="24">
        <v>0</v>
      </c>
      <c r="Z188" s="13">
        <f t="shared" si="46"/>
        <v>0</v>
      </c>
      <c r="AA188" s="32">
        <v>0</v>
      </c>
      <c r="AB188" s="13">
        <f t="shared" si="47"/>
        <v>0</v>
      </c>
      <c r="AC188" s="125">
        <v>0</v>
      </c>
      <c r="AD188" s="102">
        <v>0</v>
      </c>
      <c r="AE188" s="183">
        <v>0</v>
      </c>
      <c r="AF188" s="58">
        <v>0</v>
      </c>
      <c r="AG188" s="13">
        <v>0</v>
      </c>
      <c r="AH188" s="32">
        <v>0</v>
      </c>
      <c r="AI188" s="13">
        <v>0</v>
      </c>
      <c r="AJ188" s="197">
        <v>0</v>
      </c>
      <c r="AK188" s="213">
        <v>0</v>
      </c>
    </row>
    <row r="189" spans="1:37" ht="18.75">
      <c r="A189" s="7" t="s">
        <v>178</v>
      </c>
      <c r="B189" s="92">
        <v>22246</v>
      </c>
      <c r="C189" s="144"/>
      <c r="D189" s="161">
        <v>1517</v>
      </c>
      <c r="E189" s="24">
        <v>709</v>
      </c>
      <c r="F189" s="61">
        <v>2</v>
      </c>
      <c r="G189" s="13">
        <f t="shared" si="36"/>
        <v>-808</v>
      </c>
      <c r="H189" s="32">
        <v>0</v>
      </c>
      <c r="I189" s="13">
        <f t="shared" si="37"/>
        <v>-808</v>
      </c>
      <c r="J189" s="125">
        <f t="shared" si="38"/>
        <v>46.736980883322346</v>
      </c>
      <c r="K189" s="102">
        <f t="shared" si="39"/>
        <v>46.736980883322346</v>
      </c>
      <c r="L189" s="124">
        <v>4</v>
      </c>
      <c r="M189" s="24">
        <v>4</v>
      </c>
      <c r="N189" s="13">
        <f t="shared" si="40"/>
        <v>0</v>
      </c>
      <c r="O189" s="32">
        <v>0</v>
      </c>
      <c r="P189" s="13">
        <f t="shared" si="41"/>
        <v>0</v>
      </c>
      <c r="Q189" s="125">
        <f t="shared" si="42"/>
        <v>100</v>
      </c>
      <c r="R189" s="188">
        <v>0</v>
      </c>
      <c r="S189" s="24">
        <v>0</v>
      </c>
      <c r="T189" s="13">
        <f t="shared" si="43"/>
        <v>0</v>
      </c>
      <c r="U189" s="32">
        <v>0</v>
      </c>
      <c r="V189" s="13">
        <f t="shared" si="44"/>
        <v>0</v>
      </c>
      <c r="W189" s="125">
        <v>0</v>
      </c>
      <c r="X189" s="188">
        <v>1</v>
      </c>
      <c r="Y189" s="24">
        <v>0</v>
      </c>
      <c r="Z189" s="13">
        <f t="shared" si="46"/>
        <v>-1</v>
      </c>
      <c r="AA189" s="32">
        <v>0</v>
      </c>
      <c r="AB189" s="13">
        <f t="shared" si="47"/>
        <v>-1</v>
      </c>
      <c r="AC189" s="125">
        <f t="shared" si="48"/>
        <v>0</v>
      </c>
      <c r="AD189" s="102">
        <f t="shared" si="49"/>
        <v>0</v>
      </c>
      <c r="AE189" s="183">
        <v>0</v>
      </c>
      <c r="AF189" s="58">
        <v>0</v>
      </c>
      <c r="AG189" s="13">
        <v>0</v>
      </c>
      <c r="AH189" s="32">
        <v>0</v>
      </c>
      <c r="AI189" s="13">
        <v>0</v>
      </c>
      <c r="AJ189" s="197">
        <v>0</v>
      </c>
      <c r="AK189" s="213">
        <v>0</v>
      </c>
    </row>
    <row r="190" spans="1:37" ht="18.75">
      <c r="A190" s="7" t="s">
        <v>179</v>
      </c>
      <c r="B190" s="92">
        <v>11977</v>
      </c>
      <c r="C190" s="144"/>
      <c r="D190" s="161">
        <v>833</v>
      </c>
      <c r="E190" s="24">
        <v>700</v>
      </c>
      <c r="F190" s="61">
        <v>4</v>
      </c>
      <c r="G190" s="13">
        <f t="shared" si="36"/>
        <v>-133</v>
      </c>
      <c r="H190" s="32">
        <v>0</v>
      </c>
      <c r="I190" s="13">
        <f t="shared" si="37"/>
        <v>-133</v>
      </c>
      <c r="J190" s="125">
        <f t="shared" si="38"/>
        <v>84.033613445378151</v>
      </c>
      <c r="K190" s="102">
        <f t="shared" si="39"/>
        <v>84.033613445378151</v>
      </c>
      <c r="L190" s="124">
        <v>2</v>
      </c>
      <c r="M190" s="24">
        <v>2</v>
      </c>
      <c r="N190" s="13">
        <f t="shared" si="40"/>
        <v>0</v>
      </c>
      <c r="O190" s="32">
        <v>0</v>
      </c>
      <c r="P190" s="13">
        <f t="shared" si="41"/>
        <v>0</v>
      </c>
      <c r="Q190" s="125">
        <f t="shared" si="42"/>
        <v>100</v>
      </c>
      <c r="R190" s="188">
        <v>1</v>
      </c>
      <c r="S190" s="24">
        <v>2</v>
      </c>
      <c r="T190" s="13">
        <f t="shared" si="43"/>
        <v>1</v>
      </c>
      <c r="U190" s="32">
        <v>0</v>
      </c>
      <c r="V190" s="13">
        <f t="shared" si="44"/>
        <v>1</v>
      </c>
      <c r="W190" s="125">
        <f t="shared" si="45"/>
        <v>200</v>
      </c>
      <c r="X190" s="188">
        <v>1</v>
      </c>
      <c r="Y190" s="24">
        <v>0</v>
      </c>
      <c r="Z190" s="13">
        <f t="shared" si="46"/>
        <v>-1</v>
      </c>
      <c r="AA190" s="32">
        <v>0</v>
      </c>
      <c r="AB190" s="13">
        <f t="shared" si="47"/>
        <v>-1</v>
      </c>
      <c r="AC190" s="125">
        <f t="shared" si="48"/>
        <v>0</v>
      </c>
      <c r="AD190" s="102">
        <f t="shared" si="49"/>
        <v>0</v>
      </c>
      <c r="AE190" s="183">
        <v>0</v>
      </c>
      <c r="AF190" s="58">
        <v>0</v>
      </c>
      <c r="AG190" s="13">
        <v>0</v>
      </c>
      <c r="AH190" s="32">
        <v>0</v>
      </c>
      <c r="AI190" s="13">
        <v>0</v>
      </c>
      <c r="AJ190" s="197">
        <v>0</v>
      </c>
      <c r="AK190" s="213">
        <v>0</v>
      </c>
    </row>
    <row r="191" spans="1:37" ht="18.75">
      <c r="A191" s="7" t="s">
        <v>180</v>
      </c>
      <c r="B191" s="92">
        <v>7870</v>
      </c>
      <c r="C191" s="144"/>
      <c r="D191" s="161">
        <v>546</v>
      </c>
      <c r="E191" s="24">
        <v>600</v>
      </c>
      <c r="F191" s="61">
        <v>1</v>
      </c>
      <c r="G191" s="13">
        <f t="shared" si="36"/>
        <v>54</v>
      </c>
      <c r="H191" s="32">
        <v>0</v>
      </c>
      <c r="I191" s="13">
        <f t="shared" si="37"/>
        <v>54</v>
      </c>
      <c r="J191" s="125">
        <f t="shared" si="38"/>
        <v>109.8901098901099</v>
      </c>
      <c r="K191" s="102">
        <f t="shared" si="39"/>
        <v>109.8901098901099</v>
      </c>
      <c r="L191" s="124">
        <v>2</v>
      </c>
      <c r="M191" s="24">
        <v>2</v>
      </c>
      <c r="N191" s="13">
        <f t="shared" si="40"/>
        <v>0</v>
      </c>
      <c r="O191" s="32">
        <v>0</v>
      </c>
      <c r="P191" s="13">
        <f t="shared" si="41"/>
        <v>0</v>
      </c>
      <c r="Q191" s="125">
        <f t="shared" si="42"/>
        <v>100</v>
      </c>
      <c r="R191" s="188">
        <v>0</v>
      </c>
      <c r="S191" s="24">
        <v>0</v>
      </c>
      <c r="T191" s="13">
        <f t="shared" si="43"/>
        <v>0</v>
      </c>
      <c r="U191" s="32">
        <v>0</v>
      </c>
      <c r="V191" s="13">
        <f t="shared" si="44"/>
        <v>0</v>
      </c>
      <c r="W191" s="125">
        <v>0</v>
      </c>
      <c r="X191" s="188">
        <v>0</v>
      </c>
      <c r="Y191" s="24">
        <v>0</v>
      </c>
      <c r="Z191" s="13">
        <f t="shared" si="46"/>
        <v>0</v>
      </c>
      <c r="AA191" s="32">
        <v>0</v>
      </c>
      <c r="AB191" s="13">
        <f t="shared" si="47"/>
        <v>0</v>
      </c>
      <c r="AC191" s="125">
        <v>0</v>
      </c>
      <c r="AD191" s="102">
        <v>0</v>
      </c>
      <c r="AE191" s="183">
        <v>0</v>
      </c>
      <c r="AF191" s="58">
        <v>0</v>
      </c>
      <c r="AG191" s="13">
        <v>0</v>
      </c>
      <c r="AH191" s="32">
        <v>0</v>
      </c>
      <c r="AI191" s="13">
        <v>0</v>
      </c>
      <c r="AJ191" s="197">
        <v>0</v>
      </c>
      <c r="AK191" s="213">
        <v>0</v>
      </c>
    </row>
    <row r="192" spans="1:37" ht="18.75">
      <c r="A192" s="20" t="s">
        <v>21</v>
      </c>
      <c r="B192" s="91">
        <f>SUM(B176:B191)</f>
        <v>316695</v>
      </c>
      <c r="C192" s="149"/>
      <c r="D192" s="108">
        <f>SUM(D176:D191)</f>
        <v>14047</v>
      </c>
      <c r="E192" s="27">
        <v>9616</v>
      </c>
      <c r="F192" s="27">
        <v>38</v>
      </c>
      <c r="G192" s="23">
        <f t="shared" si="36"/>
        <v>-4431</v>
      </c>
      <c r="H192" s="28">
        <v>642</v>
      </c>
      <c r="I192" s="23">
        <f t="shared" si="37"/>
        <v>-5073</v>
      </c>
      <c r="J192" s="107">
        <f t="shared" si="38"/>
        <v>68.455898056524518</v>
      </c>
      <c r="K192" s="103">
        <f t="shared" si="39"/>
        <v>63.885527158823955</v>
      </c>
      <c r="L192" s="126">
        <f>SUM(L176:L191)</f>
        <v>51</v>
      </c>
      <c r="M192" s="55">
        <v>47</v>
      </c>
      <c r="N192" s="55">
        <f t="shared" si="40"/>
        <v>-4</v>
      </c>
      <c r="O192" s="55">
        <v>0</v>
      </c>
      <c r="P192" s="55">
        <f t="shared" si="41"/>
        <v>-4</v>
      </c>
      <c r="Q192" s="127">
        <f t="shared" si="42"/>
        <v>92.156862745098039</v>
      </c>
      <c r="R192" s="186">
        <f>SUM(R176:R191)</f>
        <v>4</v>
      </c>
      <c r="S192" s="21">
        <v>4</v>
      </c>
      <c r="T192" s="23">
        <f t="shared" si="43"/>
        <v>0</v>
      </c>
      <c r="U192" s="28">
        <v>0</v>
      </c>
      <c r="V192" s="23">
        <f t="shared" si="44"/>
        <v>0</v>
      </c>
      <c r="W192" s="107">
        <f t="shared" si="45"/>
        <v>100</v>
      </c>
      <c r="X192" s="206">
        <f>SUM(X176:X191)</f>
        <v>7</v>
      </c>
      <c r="Y192" s="35">
        <v>1</v>
      </c>
      <c r="Z192" s="36">
        <f t="shared" si="46"/>
        <v>-6</v>
      </c>
      <c r="AA192" s="67">
        <v>0</v>
      </c>
      <c r="AB192" s="36">
        <f t="shared" si="47"/>
        <v>-6</v>
      </c>
      <c r="AC192" s="176">
        <f t="shared" si="48"/>
        <v>14.285714285714285</v>
      </c>
      <c r="AD192" s="155">
        <f t="shared" si="49"/>
        <v>14.285714285714285</v>
      </c>
      <c r="AE192" s="220">
        <f>SUM(AE176:AE191)</f>
        <v>1</v>
      </c>
      <c r="AF192" s="35">
        <v>0</v>
      </c>
      <c r="AG192" s="36">
        <f t="shared" si="50"/>
        <v>-1</v>
      </c>
      <c r="AH192" s="67">
        <v>0</v>
      </c>
      <c r="AI192" s="36">
        <f t="shared" si="51"/>
        <v>-1</v>
      </c>
      <c r="AJ192" s="176">
        <f t="shared" si="52"/>
        <v>0</v>
      </c>
      <c r="AK192" s="204">
        <f t="shared" si="53"/>
        <v>0</v>
      </c>
    </row>
    <row r="193" spans="1:37" ht="18.75">
      <c r="A193" s="6" t="s">
        <v>181</v>
      </c>
      <c r="B193" s="24"/>
      <c r="C193" s="144"/>
      <c r="D193" s="172"/>
      <c r="E193" s="44"/>
      <c r="F193" s="61"/>
      <c r="G193" s="44"/>
      <c r="H193" s="85"/>
      <c r="I193" s="44"/>
      <c r="J193" s="173"/>
      <c r="K193" s="44"/>
      <c r="L193" s="133"/>
      <c r="M193" s="52"/>
      <c r="N193" s="13"/>
      <c r="O193" s="17"/>
      <c r="P193" s="13"/>
      <c r="Q193" s="125"/>
      <c r="R193" s="183"/>
      <c r="S193" s="52"/>
      <c r="T193" s="13"/>
      <c r="U193" s="17"/>
      <c r="V193" s="13"/>
      <c r="W193" s="125"/>
      <c r="X193" s="188"/>
      <c r="Y193" s="52"/>
      <c r="Z193" s="13"/>
      <c r="AA193" s="17"/>
      <c r="AB193" s="13"/>
      <c r="AC193" s="125"/>
      <c r="AD193" s="102"/>
      <c r="AE193" s="183"/>
      <c r="AF193" s="52"/>
      <c r="AG193" s="13"/>
      <c r="AH193" s="17"/>
      <c r="AI193" s="13"/>
      <c r="AJ193" s="125"/>
      <c r="AK193" s="203"/>
    </row>
    <row r="194" spans="1:37" ht="18.75">
      <c r="A194" s="7" t="s">
        <v>182</v>
      </c>
      <c r="B194" s="92">
        <v>28748</v>
      </c>
      <c r="C194" s="144"/>
      <c r="D194" s="161">
        <v>1433</v>
      </c>
      <c r="E194" s="24">
        <v>860</v>
      </c>
      <c r="F194" s="61">
        <v>3</v>
      </c>
      <c r="G194" s="13">
        <f t="shared" si="36"/>
        <v>-573</v>
      </c>
      <c r="H194" s="32">
        <v>0</v>
      </c>
      <c r="I194" s="13">
        <f t="shared" si="37"/>
        <v>-573</v>
      </c>
      <c r="J194" s="125">
        <f t="shared" si="38"/>
        <v>60.013956734124221</v>
      </c>
      <c r="K194" s="102">
        <f t="shared" si="39"/>
        <v>60.013956734124221</v>
      </c>
      <c r="L194" s="135">
        <v>7</v>
      </c>
      <c r="M194" s="24">
        <v>5</v>
      </c>
      <c r="N194" s="13">
        <f t="shared" si="40"/>
        <v>-2</v>
      </c>
      <c r="O194" s="32">
        <v>0</v>
      </c>
      <c r="P194" s="13">
        <f t="shared" si="41"/>
        <v>-2</v>
      </c>
      <c r="Q194" s="125">
        <f t="shared" si="42"/>
        <v>71.428571428571431</v>
      </c>
      <c r="R194" s="188">
        <v>0</v>
      </c>
      <c r="S194" s="24">
        <v>0</v>
      </c>
      <c r="T194" s="13">
        <f t="shared" si="43"/>
        <v>0</v>
      </c>
      <c r="U194" s="32">
        <v>0</v>
      </c>
      <c r="V194" s="13">
        <f t="shared" si="44"/>
        <v>0</v>
      </c>
      <c r="W194" s="125">
        <v>0</v>
      </c>
      <c r="X194" s="188">
        <v>1</v>
      </c>
      <c r="Y194" s="24">
        <v>0</v>
      </c>
      <c r="Z194" s="13">
        <f t="shared" si="46"/>
        <v>-1</v>
      </c>
      <c r="AA194" s="32">
        <v>0</v>
      </c>
      <c r="AB194" s="13">
        <f t="shared" si="47"/>
        <v>-1</v>
      </c>
      <c r="AC194" s="125">
        <f t="shared" si="48"/>
        <v>0</v>
      </c>
      <c r="AD194" s="102">
        <f t="shared" si="49"/>
        <v>0</v>
      </c>
      <c r="AE194" s="183">
        <v>0</v>
      </c>
      <c r="AF194" s="58">
        <v>0</v>
      </c>
      <c r="AG194" s="13">
        <v>0</v>
      </c>
      <c r="AH194" s="32">
        <v>0</v>
      </c>
      <c r="AI194" s="13">
        <v>0</v>
      </c>
      <c r="AJ194" s="197">
        <v>0</v>
      </c>
      <c r="AK194" s="213">
        <v>0</v>
      </c>
    </row>
    <row r="195" spans="1:37" ht="18.75">
      <c r="A195" s="7" t="s">
        <v>183</v>
      </c>
      <c r="B195" s="92">
        <v>3007</v>
      </c>
      <c r="C195" s="144"/>
      <c r="D195" s="133">
        <v>314</v>
      </c>
      <c r="E195" s="24">
        <v>710</v>
      </c>
      <c r="F195" s="61">
        <v>5</v>
      </c>
      <c r="G195" s="13">
        <f t="shared" si="36"/>
        <v>396</v>
      </c>
      <c r="H195" s="32">
        <v>0</v>
      </c>
      <c r="I195" s="13">
        <f t="shared" si="37"/>
        <v>396</v>
      </c>
      <c r="J195" s="125">
        <f t="shared" si="38"/>
        <v>226.11464968152868</v>
      </c>
      <c r="K195" s="102">
        <f t="shared" si="39"/>
        <v>226.11464968152868</v>
      </c>
      <c r="L195" s="124">
        <v>4</v>
      </c>
      <c r="M195" s="24">
        <v>4</v>
      </c>
      <c r="N195" s="13">
        <f t="shared" si="40"/>
        <v>0</v>
      </c>
      <c r="O195" s="32">
        <v>0</v>
      </c>
      <c r="P195" s="13">
        <f t="shared" si="41"/>
        <v>0</v>
      </c>
      <c r="Q195" s="125">
        <f t="shared" si="42"/>
        <v>100</v>
      </c>
      <c r="R195" s="188">
        <v>0</v>
      </c>
      <c r="S195" s="24">
        <v>0</v>
      </c>
      <c r="T195" s="13">
        <f t="shared" si="43"/>
        <v>0</v>
      </c>
      <c r="U195" s="32">
        <v>0</v>
      </c>
      <c r="V195" s="13">
        <f t="shared" si="44"/>
        <v>0</v>
      </c>
      <c r="W195" s="125">
        <v>0</v>
      </c>
      <c r="X195" s="188">
        <v>0</v>
      </c>
      <c r="Y195" s="24">
        <v>0</v>
      </c>
      <c r="Z195" s="13">
        <f t="shared" si="46"/>
        <v>0</v>
      </c>
      <c r="AA195" s="32">
        <v>0</v>
      </c>
      <c r="AB195" s="13">
        <f t="shared" si="47"/>
        <v>0</v>
      </c>
      <c r="AC195" s="125">
        <v>0</v>
      </c>
      <c r="AD195" s="102">
        <v>0</v>
      </c>
      <c r="AE195" s="183">
        <v>0</v>
      </c>
      <c r="AF195" s="58">
        <v>0</v>
      </c>
      <c r="AG195" s="13">
        <v>0</v>
      </c>
      <c r="AH195" s="32">
        <v>0</v>
      </c>
      <c r="AI195" s="13">
        <v>0</v>
      </c>
      <c r="AJ195" s="197">
        <v>0</v>
      </c>
      <c r="AK195" s="213">
        <v>0</v>
      </c>
    </row>
    <row r="196" spans="1:37" ht="18.75">
      <c r="A196" s="7" t="s">
        <v>184</v>
      </c>
      <c r="B196" s="92">
        <v>3923</v>
      </c>
      <c r="C196" s="144"/>
      <c r="D196" s="133">
        <v>398</v>
      </c>
      <c r="E196" s="24">
        <v>1248</v>
      </c>
      <c r="F196" s="61">
        <v>7</v>
      </c>
      <c r="G196" s="13">
        <f t="shared" si="36"/>
        <v>850</v>
      </c>
      <c r="H196" s="32">
        <v>0</v>
      </c>
      <c r="I196" s="13">
        <f t="shared" si="37"/>
        <v>850</v>
      </c>
      <c r="J196" s="125">
        <f t="shared" si="38"/>
        <v>313.5678391959799</v>
      </c>
      <c r="K196" s="102">
        <f t="shared" si="39"/>
        <v>313.5678391959799</v>
      </c>
      <c r="L196" s="124">
        <v>6</v>
      </c>
      <c r="M196" s="24">
        <v>6</v>
      </c>
      <c r="N196" s="13">
        <f t="shared" si="40"/>
        <v>0</v>
      </c>
      <c r="O196" s="32">
        <v>0</v>
      </c>
      <c r="P196" s="13">
        <f t="shared" si="41"/>
        <v>0</v>
      </c>
      <c r="Q196" s="125">
        <f t="shared" si="42"/>
        <v>100</v>
      </c>
      <c r="R196" s="188">
        <v>0</v>
      </c>
      <c r="S196" s="24">
        <v>0</v>
      </c>
      <c r="T196" s="13">
        <f t="shared" si="43"/>
        <v>0</v>
      </c>
      <c r="U196" s="32">
        <v>0</v>
      </c>
      <c r="V196" s="13">
        <f t="shared" si="44"/>
        <v>0</v>
      </c>
      <c r="W196" s="125">
        <v>0</v>
      </c>
      <c r="X196" s="188">
        <v>0</v>
      </c>
      <c r="Y196" s="24">
        <v>0</v>
      </c>
      <c r="Z196" s="13">
        <f t="shared" si="46"/>
        <v>0</v>
      </c>
      <c r="AA196" s="32">
        <v>0</v>
      </c>
      <c r="AB196" s="13">
        <f t="shared" si="47"/>
        <v>0</v>
      </c>
      <c r="AC196" s="125">
        <v>0</v>
      </c>
      <c r="AD196" s="102">
        <v>0</v>
      </c>
      <c r="AE196" s="183">
        <v>0</v>
      </c>
      <c r="AF196" s="58">
        <v>0</v>
      </c>
      <c r="AG196" s="13">
        <v>0</v>
      </c>
      <c r="AH196" s="32">
        <v>0</v>
      </c>
      <c r="AI196" s="13">
        <v>0</v>
      </c>
      <c r="AJ196" s="197">
        <v>0</v>
      </c>
      <c r="AK196" s="213">
        <v>0</v>
      </c>
    </row>
    <row r="197" spans="1:37" ht="18.75">
      <c r="A197" s="20" t="s">
        <v>21</v>
      </c>
      <c r="B197" s="91">
        <f>SUM(B194:B196)</f>
        <v>35678</v>
      </c>
      <c r="C197" s="149"/>
      <c r="D197" s="108">
        <f>SUM(D194:D196)</f>
        <v>2145</v>
      </c>
      <c r="E197" s="27">
        <v>2818</v>
      </c>
      <c r="F197" s="27">
        <v>15</v>
      </c>
      <c r="G197" s="23">
        <f t="shared" si="36"/>
        <v>673</v>
      </c>
      <c r="H197" s="28">
        <v>0</v>
      </c>
      <c r="I197" s="23">
        <f t="shared" si="37"/>
        <v>673</v>
      </c>
      <c r="J197" s="107">
        <f t="shared" si="38"/>
        <v>131.37529137529137</v>
      </c>
      <c r="K197" s="103">
        <f t="shared" si="39"/>
        <v>131.37529137529137</v>
      </c>
      <c r="L197" s="126">
        <f>SUM(L194:L196)</f>
        <v>17</v>
      </c>
      <c r="M197" s="55">
        <v>15</v>
      </c>
      <c r="N197" s="55">
        <f t="shared" si="40"/>
        <v>-2</v>
      </c>
      <c r="O197" s="55">
        <v>0</v>
      </c>
      <c r="P197" s="55">
        <f t="shared" si="41"/>
        <v>-2</v>
      </c>
      <c r="Q197" s="127">
        <f t="shared" si="42"/>
        <v>88.235294117647058</v>
      </c>
      <c r="R197" s="186">
        <f>SUM(R194:R196)</f>
        <v>0</v>
      </c>
      <c r="S197" s="21">
        <v>0</v>
      </c>
      <c r="T197" s="23">
        <f t="shared" si="43"/>
        <v>0</v>
      </c>
      <c r="U197" s="28">
        <v>0</v>
      </c>
      <c r="V197" s="23">
        <f t="shared" si="44"/>
        <v>0</v>
      </c>
      <c r="W197" s="107">
        <v>0</v>
      </c>
      <c r="X197" s="206">
        <f>SUM(X194:X196)</f>
        <v>1</v>
      </c>
      <c r="Y197" s="35">
        <v>0</v>
      </c>
      <c r="Z197" s="36">
        <f t="shared" si="46"/>
        <v>-1</v>
      </c>
      <c r="AA197" s="67">
        <v>0</v>
      </c>
      <c r="AB197" s="36">
        <f t="shared" si="47"/>
        <v>-1</v>
      </c>
      <c r="AC197" s="176">
        <f t="shared" si="48"/>
        <v>0</v>
      </c>
      <c r="AD197" s="155">
        <f t="shared" si="49"/>
        <v>0</v>
      </c>
      <c r="AE197" s="220">
        <f>SUM(AE194:AE196)</f>
        <v>0</v>
      </c>
      <c r="AF197" s="35">
        <v>0</v>
      </c>
      <c r="AG197" s="36">
        <f t="shared" si="50"/>
        <v>0</v>
      </c>
      <c r="AH197" s="67">
        <v>0</v>
      </c>
      <c r="AI197" s="36">
        <f t="shared" si="51"/>
        <v>0</v>
      </c>
      <c r="AJ197" s="176">
        <v>0</v>
      </c>
      <c r="AK197" s="204">
        <v>0</v>
      </c>
    </row>
    <row r="198" spans="1:37" ht="18.75">
      <c r="A198" s="6" t="s">
        <v>185</v>
      </c>
      <c r="B198" s="24"/>
      <c r="C198" s="144"/>
      <c r="D198" s="162"/>
      <c r="E198" s="37"/>
      <c r="F198" s="87"/>
      <c r="G198" s="37"/>
      <c r="H198" s="81"/>
      <c r="I198" s="37"/>
      <c r="J198" s="163"/>
      <c r="K198" s="37"/>
      <c r="L198" s="122"/>
      <c r="M198" s="38"/>
      <c r="N198" s="13"/>
      <c r="O198" s="14"/>
      <c r="P198" s="13"/>
      <c r="Q198" s="125"/>
      <c r="R198" s="183"/>
      <c r="S198" s="38"/>
      <c r="T198" s="13"/>
      <c r="U198" s="14"/>
      <c r="V198" s="13"/>
      <c r="W198" s="125"/>
      <c r="X198" s="188"/>
      <c r="Y198" s="38"/>
      <c r="Z198" s="13"/>
      <c r="AA198" s="14"/>
      <c r="AB198" s="13"/>
      <c r="AC198" s="125"/>
      <c r="AD198" s="102"/>
      <c r="AE198" s="183"/>
      <c r="AF198" s="38"/>
      <c r="AG198" s="13"/>
      <c r="AH198" s="14"/>
      <c r="AI198" s="13"/>
      <c r="AJ198" s="125"/>
      <c r="AK198" s="203"/>
    </row>
    <row r="199" spans="1:37" ht="18.75">
      <c r="A199" s="7" t="s">
        <v>186</v>
      </c>
      <c r="B199" s="92">
        <v>11820</v>
      </c>
      <c r="C199" s="144"/>
      <c r="D199" s="165">
        <v>588</v>
      </c>
      <c r="E199" s="24">
        <v>100</v>
      </c>
      <c r="F199" s="87">
        <v>1</v>
      </c>
      <c r="G199" s="13">
        <f t="shared" ref="G199:G261" si="54">E199-D199</f>
        <v>-488</v>
      </c>
      <c r="H199" s="32">
        <v>0</v>
      </c>
      <c r="I199" s="13">
        <f t="shared" ref="I199:I261" si="55">E199-H199-D199</f>
        <v>-488</v>
      </c>
      <c r="J199" s="125">
        <f t="shared" ref="J199:J261" si="56">E199/D199*100</f>
        <v>17.006802721088434</v>
      </c>
      <c r="K199" s="102">
        <f t="shared" ref="K199:K261" si="57">(E199-H199)/D199*100</f>
        <v>17.006802721088434</v>
      </c>
      <c r="L199" s="130">
        <v>2</v>
      </c>
      <c r="M199" s="24">
        <v>1</v>
      </c>
      <c r="N199" s="13">
        <f t="shared" ref="N199:N261" si="58">M199-L199</f>
        <v>-1</v>
      </c>
      <c r="O199" s="32">
        <v>0</v>
      </c>
      <c r="P199" s="13">
        <f t="shared" ref="P199:P261" si="59">M199-O199-L199</f>
        <v>-1</v>
      </c>
      <c r="Q199" s="125">
        <f t="shared" ref="Q199:Q261" si="60">M199/L199*100</f>
        <v>50</v>
      </c>
      <c r="R199" s="188">
        <v>1</v>
      </c>
      <c r="S199" s="24">
        <v>0</v>
      </c>
      <c r="T199" s="13">
        <f t="shared" ref="T199:T261" si="61">S199-R199</f>
        <v>-1</v>
      </c>
      <c r="U199" s="32">
        <v>0</v>
      </c>
      <c r="V199" s="13">
        <f t="shared" ref="V199:V261" si="62">S199-U199-R199</f>
        <v>-1</v>
      </c>
      <c r="W199" s="125">
        <f t="shared" ref="W199:W261" si="63">S199/R199*100</f>
        <v>0</v>
      </c>
      <c r="X199" s="188">
        <v>1</v>
      </c>
      <c r="Y199" s="24">
        <v>1</v>
      </c>
      <c r="Z199" s="13">
        <f t="shared" ref="Z199:Z261" si="64">Y199-X199</f>
        <v>0</v>
      </c>
      <c r="AA199" s="32">
        <v>0</v>
      </c>
      <c r="AB199" s="13">
        <f t="shared" ref="AB199:AB261" si="65">Y199-AA199-X199</f>
        <v>0</v>
      </c>
      <c r="AC199" s="125">
        <f t="shared" ref="AC199:AC261" si="66">Y199/X199*100</f>
        <v>100</v>
      </c>
      <c r="AD199" s="102">
        <f t="shared" ref="AD199:AD261" si="67">(Y199-AA199)/X199*100</f>
        <v>100</v>
      </c>
      <c r="AE199" s="183">
        <v>0</v>
      </c>
      <c r="AF199" s="58">
        <v>0</v>
      </c>
      <c r="AG199" s="13">
        <v>0</v>
      </c>
      <c r="AH199" s="32">
        <v>0</v>
      </c>
      <c r="AI199" s="13">
        <v>0</v>
      </c>
      <c r="AJ199" s="197">
        <v>0</v>
      </c>
      <c r="AK199" s="213">
        <v>0</v>
      </c>
    </row>
    <row r="200" spans="1:37" ht="18.75">
      <c r="A200" s="7" t="s">
        <v>187</v>
      </c>
      <c r="B200" s="92">
        <v>21828</v>
      </c>
      <c r="C200" s="144"/>
      <c r="D200" s="165">
        <v>1080</v>
      </c>
      <c r="E200" s="24">
        <v>800</v>
      </c>
      <c r="F200" s="87">
        <v>1</v>
      </c>
      <c r="G200" s="13">
        <f t="shared" si="54"/>
        <v>-280</v>
      </c>
      <c r="H200" s="32">
        <v>0</v>
      </c>
      <c r="I200" s="13">
        <f t="shared" si="55"/>
        <v>-280</v>
      </c>
      <c r="J200" s="125">
        <f t="shared" si="56"/>
        <v>74.074074074074076</v>
      </c>
      <c r="K200" s="102">
        <f t="shared" si="57"/>
        <v>74.074074074074076</v>
      </c>
      <c r="L200" s="130">
        <v>3</v>
      </c>
      <c r="M200" s="24">
        <v>2</v>
      </c>
      <c r="N200" s="13">
        <f t="shared" si="58"/>
        <v>-1</v>
      </c>
      <c r="O200" s="32">
        <v>0</v>
      </c>
      <c r="P200" s="13">
        <f t="shared" si="59"/>
        <v>-1</v>
      </c>
      <c r="Q200" s="125">
        <f t="shared" si="60"/>
        <v>66.666666666666657</v>
      </c>
      <c r="R200" s="189">
        <v>1</v>
      </c>
      <c r="S200" s="24">
        <v>0</v>
      </c>
      <c r="T200" s="13">
        <f t="shared" si="61"/>
        <v>-1</v>
      </c>
      <c r="U200" s="32">
        <v>0</v>
      </c>
      <c r="V200" s="13">
        <f t="shared" si="62"/>
        <v>-1</v>
      </c>
      <c r="W200" s="125">
        <f t="shared" si="63"/>
        <v>0</v>
      </c>
      <c r="X200" s="188">
        <v>1</v>
      </c>
      <c r="Y200" s="24">
        <v>0</v>
      </c>
      <c r="Z200" s="13">
        <f t="shared" si="64"/>
        <v>-1</v>
      </c>
      <c r="AA200" s="32">
        <v>0</v>
      </c>
      <c r="AB200" s="13">
        <f t="shared" si="65"/>
        <v>-1</v>
      </c>
      <c r="AC200" s="125">
        <f t="shared" si="66"/>
        <v>0</v>
      </c>
      <c r="AD200" s="102">
        <f t="shared" si="67"/>
        <v>0</v>
      </c>
      <c r="AE200" s="183">
        <v>0</v>
      </c>
      <c r="AF200" s="58">
        <v>0</v>
      </c>
      <c r="AG200" s="13">
        <v>0</v>
      </c>
      <c r="AH200" s="32">
        <v>0</v>
      </c>
      <c r="AI200" s="13">
        <v>0</v>
      </c>
      <c r="AJ200" s="197">
        <v>0</v>
      </c>
      <c r="AK200" s="213">
        <v>0</v>
      </c>
    </row>
    <row r="201" spans="1:37" ht="18.75">
      <c r="A201" s="7" t="s">
        <v>188</v>
      </c>
      <c r="B201" s="92">
        <v>31310</v>
      </c>
      <c r="C201" s="144"/>
      <c r="D201" s="165">
        <v>1546</v>
      </c>
      <c r="E201" s="24">
        <v>625</v>
      </c>
      <c r="F201" s="87">
        <v>2</v>
      </c>
      <c r="G201" s="13">
        <f t="shared" si="54"/>
        <v>-921</v>
      </c>
      <c r="H201" s="32">
        <v>400</v>
      </c>
      <c r="I201" s="13">
        <f t="shared" si="55"/>
        <v>-1321</v>
      </c>
      <c r="J201" s="125">
        <f t="shared" si="56"/>
        <v>40.426908150064683</v>
      </c>
      <c r="K201" s="102">
        <f t="shared" si="57"/>
        <v>14.553686934023286</v>
      </c>
      <c r="L201" s="130">
        <v>6</v>
      </c>
      <c r="M201" s="24">
        <v>3</v>
      </c>
      <c r="N201" s="13">
        <f t="shared" si="58"/>
        <v>-3</v>
      </c>
      <c r="O201" s="32">
        <v>0</v>
      </c>
      <c r="P201" s="13">
        <f t="shared" si="59"/>
        <v>-3</v>
      </c>
      <c r="Q201" s="125">
        <f t="shared" si="60"/>
        <v>50</v>
      </c>
      <c r="R201" s="188">
        <v>1</v>
      </c>
      <c r="S201" s="24">
        <v>2</v>
      </c>
      <c r="T201" s="13">
        <f t="shared" si="61"/>
        <v>1</v>
      </c>
      <c r="U201" s="32">
        <v>0</v>
      </c>
      <c r="V201" s="13">
        <f t="shared" si="62"/>
        <v>1</v>
      </c>
      <c r="W201" s="125">
        <f t="shared" si="63"/>
        <v>200</v>
      </c>
      <c r="X201" s="188">
        <v>1</v>
      </c>
      <c r="Y201" s="24">
        <v>0</v>
      </c>
      <c r="Z201" s="13">
        <f t="shared" si="64"/>
        <v>-1</v>
      </c>
      <c r="AA201" s="32">
        <v>0</v>
      </c>
      <c r="AB201" s="13">
        <f t="shared" si="65"/>
        <v>-1</v>
      </c>
      <c r="AC201" s="125">
        <f t="shared" si="66"/>
        <v>0</v>
      </c>
      <c r="AD201" s="102">
        <f t="shared" si="67"/>
        <v>0</v>
      </c>
      <c r="AE201" s="183">
        <v>0</v>
      </c>
      <c r="AF201" s="58">
        <v>0</v>
      </c>
      <c r="AG201" s="13">
        <v>0</v>
      </c>
      <c r="AH201" s="32">
        <v>0</v>
      </c>
      <c r="AI201" s="13">
        <v>0</v>
      </c>
      <c r="AJ201" s="197">
        <v>0</v>
      </c>
      <c r="AK201" s="213">
        <v>0</v>
      </c>
    </row>
    <row r="202" spans="1:37" ht="18.75">
      <c r="A202" s="7" t="s">
        <v>189</v>
      </c>
      <c r="B202" s="92">
        <v>4799</v>
      </c>
      <c r="C202" s="144"/>
      <c r="D202" s="165">
        <v>473</v>
      </c>
      <c r="E202" s="24">
        <v>568</v>
      </c>
      <c r="F202" s="87">
        <v>2</v>
      </c>
      <c r="G202" s="13">
        <f t="shared" si="54"/>
        <v>95</v>
      </c>
      <c r="H202" s="32">
        <v>268</v>
      </c>
      <c r="I202" s="13">
        <f t="shared" si="55"/>
        <v>-173</v>
      </c>
      <c r="J202" s="125">
        <f t="shared" si="56"/>
        <v>120.08456659619451</v>
      </c>
      <c r="K202" s="102">
        <f t="shared" si="57"/>
        <v>63.424947145877375</v>
      </c>
      <c r="L202" s="130">
        <v>2</v>
      </c>
      <c r="M202" s="24">
        <v>2</v>
      </c>
      <c r="N202" s="13">
        <f t="shared" si="58"/>
        <v>0</v>
      </c>
      <c r="O202" s="32">
        <v>1</v>
      </c>
      <c r="P202" s="13">
        <f t="shared" si="59"/>
        <v>-1</v>
      </c>
      <c r="Q202" s="125">
        <f t="shared" si="60"/>
        <v>100</v>
      </c>
      <c r="R202" s="189">
        <v>0</v>
      </c>
      <c r="S202" s="24">
        <v>0</v>
      </c>
      <c r="T202" s="13">
        <f t="shared" si="61"/>
        <v>0</v>
      </c>
      <c r="U202" s="32">
        <v>0</v>
      </c>
      <c r="V202" s="13">
        <f t="shared" si="62"/>
        <v>0</v>
      </c>
      <c r="W202" s="125">
        <v>0</v>
      </c>
      <c r="X202" s="188">
        <v>0</v>
      </c>
      <c r="Y202" s="24">
        <v>0</v>
      </c>
      <c r="Z202" s="13">
        <f t="shared" si="64"/>
        <v>0</v>
      </c>
      <c r="AA202" s="32">
        <v>0</v>
      </c>
      <c r="AB202" s="13">
        <f t="shared" si="65"/>
        <v>0</v>
      </c>
      <c r="AC202" s="125">
        <v>0</v>
      </c>
      <c r="AD202" s="102">
        <v>0</v>
      </c>
      <c r="AE202" s="183">
        <v>0</v>
      </c>
      <c r="AF202" s="58">
        <v>0</v>
      </c>
      <c r="AG202" s="13">
        <v>0</v>
      </c>
      <c r="AH202" s="32">
        <v>0</v>
      </c>
      <c r="AI202" s="13">
        <v>0</v>
      </c>
      <c r="AJ202" s="197">
        <v>0</v>
      </c>
      <c r="AK202" s="213">
        <v>0</v>
      </c>
    </row>
    <row r="203" spans="1:37" s="248" customFormat="1" ht="18.75">
      <c r="A203" s="232" t="s">
        <v>190</v>
      </c>
      <c r="B203" s="233">
        <v>5731</v>
      </c>
      <c r="C203" s="234"/>
      <c r="D203" s="235">
        <v>401</v>
      </c>
      <c r="E203" s="236">
        <v>770</v>
      </c>
      <c r="F203" s="237">
        <v>3</v>
      </c>
      <c r="G203" s="238">
        <f t="shared" si="54"/>
        <v>369</v>
      </c>
      <c r="H203" s="239">
        <v>0</v>
      </c>
      <c r="I203" s="238">
        <f t="shared" si="55"/>
        <v>369</v>
      </c>
      <c r="J203" s="240">
        <f t="shared" si="56"/>
        <v>192.01995012468828</v>
      </c>
      <c r="K203" s="241">
        <f t="shared" si="57"/>
        <v>192.01995012468828</v>
      </c>
      <c r="L203" s="235">
        <v>4</v>
      </c>
      <c r="M203" s="236">
        <v>0</v>
      </c>
      <c r="N203" s="238">
        <f t="shared" si="58"/>
        <v>-4</v>
      </c>
      <c r="O203" s="239">
        <v>0</v>
      </c>
      <c r="P203" s="238">
        <f t="shared" si="59"/>
        <v>-4</v>
      </c>
      <c r="Q203" s="240">
        <f t="shared" si="60"/>
        <v>0</v>
      </c>
      <c r="R203" s="242">
        <v>0</v>
      </c>
      <c r="S203" s="236">
        <v>0</v>
      </c>
      <c r="T203" s="238">
        <f t="shared" si="61"/>
        <v>0</v>
      </c>
      <c r="U203" s="239">
        <v>0</v>
      </c>
      <c r="V203" s="238">
        <f t="shared" si="62"/>
        <v>0</v>
      </c>
      <c r="W203" s="240">
        <v>0</v>
      </c>
      <c r="X203" s="243">
        <v>0</v>
      </c>
      <c r="Y203" s="236">
        <v>0</v>
      </c>
      <c r="Z203" s="238">
        <f t="shared" si="64"/>
        <v>0</v>
      </c>
      <c r="AA203" s="239">
        <v>0</v>
      </c>
      <c r="AB203" s="238">
        <f t="shared" si="65"/>
        <v>0</v>
      </c>
      <c r="AC203" s="240">
        <v>0</v>
      </c>
      <c r="AD203" s="241">
        <v>0</v>
      </c>
      <c r="AE203" s="244">
        <v>0</v>
      </c>
      <c r="AF203" s="245">
        <v>0</v>
      </c>
      <c r="AG203" s="238">
        <v>0</v>
      </c>
      <c r="AH203" s="239">
        <v>0</v>
      </c>
      <c r="AI203" s="238">
        <v>0</v>
      </c>
      <c r="AJ203" s="246">
        <v>0</v>
      </c>
      <c r="AK203" s="247">
        <v>0</v>
      </c>
    </row>
    <row r="204" spans="1:37" ht="18.75">
      <c r="A204" s="7" t="s">
        <v>173</v>
      </c>
      <c r="B204" s="92">
        <v>4549</v>
      </c>
      <c r="C204" s="144"/>
      <c r="D204" s="165">
        <v>452</v>
      </c>
      <c r="E204" s="24">
        <v>200</v>
      </c>
      <c r="F204" s="87">
        <v>1</v>
      </c>
      <c r="G204" s="13">
        <f t="shared" si="54"/>
        <v>-252</v>
      </c>
      <c r="H204" s="32">
        <v>0</v>
      </c>
      <c r="I204" s="13">
        <f t="shared" si="55"/>
        <v>-252</v>
      </c>
      <c r="J204" s="125">
        <f t="shared" si="56"/>
        <v>44.247787610619469</v>
      </c>
      <c r="K204" s="102">
        <f t="shared" si="57"/>
        <v>44.247787610619469</v>
      </c>
      <c r="L204" s="130">
        <v>3</v>
      </c>
      <c r="M204" s="24">
        <v>2</v>
      </c>
      <c r="N204" s="13">
        <f t="shared" si="58"/>
        <v>-1</v>
      </c>
      <c r="O204" s="32">
        <v>2</v>
      </c>
      <c r="P204" s="13">
        <f t="shared" si="59"/>
        <v>-3</v>
      </c>
      <c r="Q204" s="125">
        <f t="shared" si="60"/>
        <v>66.666666666666657</v>
      </c>
      <c r="R204" s="189">
        <v>0</v>
      </c>
      <c r="S204" s="24">
        <v>0</v>
      </c>
      <c r="T204" s="13">
        <f t="shared" si="61"/>
        <v>0</v>
      </c>
      <c r="U204" s="32">
        <v>0</v>
      </c>
      <c r="V204" s="13">
        <f t="shared" si="62"/>
        <v>0</v>
      </c>
      <c r="W204" s="125">
        <v>0</v>
      </c>
      <c r="X204" s="188">
        <v>0</v>
      </c>
      <c r="Y204" s="24">
        <v>0</v>
      </c>
      <c r="Z204" s="13">
        <f t="shared" si="64"/>
        <v>0</v>
      </c>
      <c r="AA204" s="32">
        <v>0</v>
      </c>
      <c r="AB204" s="13">
        <f t="shared" si="65"/>
        <v>0</v>
      </c>
      <c r="AC204" s="125">
        <v>0</v>
      </c>
      <c r="AD204" s="102">
        <v>0</v>
      </c>
      <c r="AE204" s="183">
        <v>0</v>
      </c>
      <c r="AF204" s="58">
        <v>0</v>
      </c>
      <c r="AG204" s="13">
        <v>0</v>
      </c>
      <c r="AH204" s="32">
        <v>0</v>
      </c>
      <c r="AI204" s="13">
        <v>0</v>
      </c>
      <c r="AJ204" s="197">
        <v>0</v>
      </c>
      <c r="AK204" s="213">
        <v>0</v>
      </c>
    </row>
    <row r="205" spans="1:37" ht="18.75">
      <c r="A205" s="7" t="s">
        <v>191</v>
      </c>
      <c r="B205" s="92">
        <v>12060</v>
      </c>
      <c r="C205" s="144"/>
      <c r="D205" s="165">
        <v>842</v>
      </c>
      <c r="E205" s="24">
        <v>430</v>
      </c>
      <c r="F205" s="87">
        <v>4</v>
      </c>
      <c r="G205" s="13">
        <f t="shared" si="54"/>
        <v>-412</v>
      </c>
      <c r="H205" s="32">
        <v>132</v>
      </c>
      <c r="I205" s="13">
        <f t="shared" si="55"/>
        <v>-544</v>
      </c>
      <c r="J205" s="125">
        <f t="shared" si="56"/>
        <v>51.068883610451309</v>
      </c>
      <c r="K205" s="102">
        <f t="shared" si="57"/>
        <v>35.39192399049881</v>
      </c>
      <c r="L205" s="130">
        <v>3</v>
      </c>
      <c r="M205" s="24">
        <v>2</v>
      </c>
      <c r="N205" s="13">
        <f t="shared" si="58"/>
        <v>-1</v>
      </c>
      <c r="O205" s="32">
        <v>0</v>
      </c>
      <c r="P205" s="13">
        <f t="shared" si="59"/>
        <v>-1</v>
      </c>
      <c r="Q205" s="125">
        <f t="shared" si="60"/>
        <v>66.666666666666657</v>
      </c>
      <c r="R205" s="189">
        <v>0</v>
      </c>
      <c r="S205" s="24">
        <v>0</v>
      </c>
      <c r="T205" s="13">
        <f t="shared" si="61"/>
        <v>0</v>
      </c>
      <c r="U205" s="32">
        <v>0</v>
      </c>
      <c r="V205" s="13">
        <f t="shared" si="62"/>
        <v>0</v>
      </c>
      <c r="W205" s="125">
        <v>0</v>
      </c>
      <c r="X205" s="188">
        <v>1</v>
      </c>
      <c r="Y205" s="24">
        <v>0</v>
      </c>
      <c r="Z205" s="13">
        <f t="shared" si="64"/>
        <v>-1</v>
      </c>
      <c r="AA205" s="32">
        <v>0</v>
      </c>
      <c r="AB205" s="13">
        <f t="shared" si="65"/>
        <v>-1</v>
      </c>
      <c r="AC205" s="125">
        <f t="shared" si="66"/>
        <v>0</v>
      </c>
      <c r="AD205" s="102">
        <f t="shared" si="67"/>
        <v>0</v>
      </c>
      <c r="AE205" s="183">
        <v>0</v>
      </c>
      <c r="AF205" s="58">
        <v>0</v>
      </c>
      <c r="AG205" s="13">
        <v>0</v>
      </c>
      <c r="AH205" s="32">
        <v>0</v>
      </c>
      <c r="AI205" s="13">
        <v>0</v>
      </c>
      <c r="AJ205" s="197">
        <v>0</v>
      </c>
      <c r="AK205" s="213">
        <v>0</v>
      </c>
    </row>
    <row r="206" spans="1:37" ht="18.75">
      <c r="A206" s="7" t="s">
        <v>192</v>
      </c>
      <c r="B206" s="92">
        <v>6723</v>
      </c>
      <c r="C206" s="144"/>
      <c r="D206" s="165">
        <v>468</v>
      </c>
      <c r="E206" s="24">
        <v>405</v>
      </c>
      <c r="F206" s="87">
        <v>2</v>
      </c>
      <c r="G206" s="13">
        <f t="shared" si="54"/>
        <v>-63</v>
      </c>
      <c r="H206" s="32">
        <v>132</v>
      </c>
      <c r="I206" s="13">
        <f t="shared" si="55"/>
        <v>-195</v>
      </c>
      <c r="J206" s="125">
        <f t="shared" si="56"/>
        <v>86.538461538461547</v>
      </c>
      <c r="K206" s="102">
        <f t="shared" si="57"/>
        <v>58.333333333333336</v>
      </c>
      <c r="L206" s="130">
        <v>3</v>
      </c>
      <c r="M206" s="24">
        <v>3</v>
      </c>
      <c r="N206" s="13">
        <f t="shared" si="58"/>
        <v>0</v>
      </c>
      <c r="O206" s="32">
        <v>3</v>
      </c>
      <c r="P206" s="13">
        <f t="shared" si="59"/>
        <v>-3</v>
      </c>
      <c r="Q206" s="125">
        <f t="shared" si="60"/>
        <v>100</v>
      </c>
      <c r="R206" s="189">
        <v>0</v>
      </c>
      <c r="S206" s="24">
        <v>0</v>
      </c>
      <c r="T206" s="13">
        <f t="shared" si="61"/>
        <v>0</v>
      </c>
      <c r="U206" s="32">
        <v>0</v>
      </c>
      <c r="V206" s="13">
        <f t="shared" si="62"/>
        <v>0</v>
      </c>
      <c r="W206" s="125">
        <v>0</v>
      </c>
      <c r="X206" s="188">
        <v>0</v>
      </c>
      <c r="Y206" s="24">
        <v>0</v>
      </c>
      <c r="Z206" s="13">
        <f t="shared" si="64"/>
        <v>0</v>
      </c>
      <c r="AA206" s="32">
        <v>0</v>
      </c>
      <c r="AB206" s="13">
        <f t="shared" si="65"/>
        <v>0</v>
      </c>
      <c r="AC206" s="125">
        <v>0</v>
      </c>
      <c r="AD206" s="102">
        <v>0</v>
      </c>
      <c r="AE206" s="183">
        <v>0</v>
      </c>
      <c r="AF206" s="58">
        <v>0</v>
      </c>
      <c r="AG206" s="13">
        <v>0</v>
      </c>
      <c r="AH206" s="32">
        <v>0</v>
      </c>
      <c r="AI206" s="13">
        <v>0</v>
      </c>
      <c r="AJ206" s="197">
        <v>0</v>
      </c>
      <c r="AK206" s="213">
        <v>0</v>
      </c>
    </row>
    <row r="207" spans="1:37" ht="18.75">
      <c r="A207" s="7" t="s">
        <v>193</v>
      </c>
      <c r="B207" s="92">
        <v>8924</v>
      </c>
      <c r="C207" s="144"/>
      <c r="D207" s="165">
        <v>620</v>
      </c>
      <c r="E207" s="24">
        <v>301</v>
      </c>
      <c r="F207" s="87">
        <v>11</v>
      </c>
      <c r="G207" s="13">
        <f t="shared" si="54"/>
        <v>-319</v>
      </c>
      <c r="H207" s="32">
        <v>300</v>
      </c>
      <c r="I207" s="13">
        <f t="shared" si="55"/>
        <v>-619</v>
      </c>
      <c r="J207" s="125">
        <f t="shared" si="56"/>
        <v>48.548387096774192</v>
      </c>
      <c r="K207" s="102">
        <f t="shared" si="57"/>
        <v>0.16129032258064516</v>
      </c>
      <c r="L207" s="130">
        <v>6</v>
      </c>
      <c r="M207" s="24">
        <v>6</v>
      </c>
      <c r="N207" s="13">
        <f t="shared" si="58"/>
        <v>0</v>
      </c>
      <c r="O207" s="32">
        <v>6</v>
      </c>
      <c r="P207" s="13">
        <f t="shared" si="59"/>
        <v>-6</v>
      </c>
      <c r="Q207" s="125">
        <f t="shared" si="60"/>
        <v>100</v>
      </c>
      <c r="R207" s="189">
        <v>0</v>
      </c>
      <c r="S207" s="24">
        <v>0</v>
      </c>
      <c r="T207" s="13">
        <f t="shared" si="61"/>
        <v>0</v>
      </c>
      <c r="U207" s="32">
        <v>0</v>
      </c>
      <c r="V207" s="13">
        <f t="shared" si="62"/>
        <v>0</v>
      </c>
      <c r="W207" s="125">
        <v>0</v>
      </c>
      <c r="X207" s="188">
        <v>0</v>
      </c>
      <c r="Y207" s="24">
        <v>0</v>
      </c>
      <c r="Z207" s="13">
        <f t="shared" si="64"/>
        <v>0</v>
      </c>
      <c r="AA207" s="32">
        <v>0</v>
      </c>
      <c r="AB207" s="13">
        <f t="shared" si="65"/>
        <v>0</v>
      </c>
      <c r="AC207" s="125">
        <v>0</v>
      </c>
      <c r="AD207" s="102">
        <v>0</v>
      </c>
      <c r="AE207" s="183">
        <v>0</v>
      </c>
      <c r="AF207" s="58">
        <v>0</v>
      </c>
      <c r="AG207" s="13">
        <v>0</v>
      </c>
      <c r="AH207" s="32">
        <v>0</v>
      </c>
      <c r="AI207" s="13">
        <v>0</v>
      </c>
      <c r="AJ207" s="197">
        <v>0</v>
      </c>
      <c r="AK207" s="213">
        <v>0</v>
      </c>
    </row>
    <row r="208" spans="1:37" ht="18.75">
      <c r="A208" s="7" t="s">
        <v>98</v>
      </c>
      <c r="B208" s="92">
        <v>4013</v>
      </c>
      <c r="C208" s="144"/>
      <c r="D208" s="165">
        <v>387</v>
      </c>
      <c r="E208" s="24">
        <v>660</v>
      </c>
      <c r="F208" s="87">
        <v>3</v>
      </c>
      <c r="G208" s="13">
        <f t="shared" si="54"/>
        <v>273</v>
      </c>
      <c r="H208" s="32">
        <v>200</v>
      </c>
      <c r="I208" s="13">
        <f t="shared" si="55"/>
        <v>73</v>
      </c>
      <c r="J208" s="125">
        <f t="shared" si="56"/>
        <v>170.54263565891472</v>
      </c>
      <c r="K208" s="102">
        <f t="shared" si="57"/>
        <v>118.86304909560724</v>
      </c>
      <c r="L208" s="136">
        <v>4</v>
      </c>
      <c r="M208" s="24">
        <v>3</v>
      </c>
      <c r="N208" s="13">
        <f t="shared" si="58"/>
        <v>-1</v>
      </c>
      <c r="O208" s="32">
        <v>3</v>
      </c>
      <c r="P208" s="13">
        <f t="shared" si="59"/>
        <v>-4</v>
      </c>
      <c r="Q208" s="125">
        <f t="shared" si="60"/>
        <v>75</v>
      </c>
      <c r="R208" s="188">
        <v>1</v>
      </c>
      <c r="S208" s="24">
        <v>1</v>
      </c>
      <c r="T208" s="13">
        <f t="shared" si="61"/>
        <v>0</v>
      </c>
      <c r="U208" s="32">
        <v>0</v>
      </c>
      <c r="V208" s="13">
        <f t="shared" si="62"/>
        <v>0</v>
      </c>
      <c r="W208" s="125">
        <f t="shared" si="63"/>
        <v>100</v>
      </c>
      <c r="X208" s="188">
        <v>0</v>
      </c>
      <c r="Y208" s="24">
        <v>0</v>
      </c>
      <c r="Z208" s="13">
        <f t="shared" si="64"/>
        <v>0</v>
      </c>
      <c r="AA208" s="32">
        <v>0</v>
      </c>
      <c r="AB208" s="13">
        <f t="shared" si="65"/>
        <v>0</v>
      </c>
      <c r="AC208" s="125">
        <v>0</v>
      </c>
      <c r="AD208" s="102">
        <v>0</v>
      </c>
      <c r="AE208" s="183">
        <v>0</v>
      </c>
      <c r="AF208" s="58">
        <v>0</v>
      </c>
      <c r="AG208" s="13">
        <v>0</v>
      </c>
      <c r="AH208" s="32">
        <v>0</v>
      </c>
      <c r="AI208" s="13">
        <v>0</v>
      </c>
      <c r="AJ208" s="197">
        <v>0</v>
      </c>
      <c r="AK208" s="213">
        <v>0</v>
      </c>
    </row>
    <row r="209" spans="1:37" ht="18.75">
      <c r="A209" s="7" t="s">
        <v>194</v>
      </c>
      <c r="B209" s="92">
        <v>2591</v>
      </c>
      <c r="C209" s="144"/>
      <c r="D209" s="165">
        <v>265</v>
      </c>
      <c r="E209" s="24">
        <v>500</v>
      </c>
      <c r="F209" s="87">
        <v>1</v>
      </c>
      <c r="G209" s="13">
        <f t="shared" si="54"/>
        <v>235</v>
      </c>
      <c r="H209" s="32">
        <v>400</v>
      </c>
      <c r="I209" s="13">
        <f t="shared" si="55"/>
        <v>-165</v>
      </c>
      <c r="J209" s="125">
        <f t="shared" si="56"/>
        <v>188.67924528301887</v>
      </c>
      <c r="K209" s="102">
        <f t="shared" si="57"/>
        <v>37.735849056603776</v>
      </c>
      <c r="L209" s="130">
        <v>1</v>
      </c>
      <c r="M209" s="24">
        <v>1</v>
      </c>
      <c r="N209" s="13">
        <f t="shared" si="58"/>
        <v>0</v>
      </c>
      <c r="O209" s="32">
        <v>1</v>
      </c>
      <c r="P209" s="13">
        <f t="shared" si="59"/>
        <v>-1</v>
      </c>
      <c r="Q209" s="125">
        <f t="shared" si="60"/>
        <v>100</v>
      </c>
      <c r="R209" s="189">
        <v>0</v>
      </c>
      <c r="S209" s="24">
        <v>0</v>
      </c>
      <c r="T209" s="13">
        <f t="shared" si="61"/>
        <v>0</v>
      </c>
      <c r="U209" s="32">
        <v>0</v>
      </c>
      <c r="V209" s="13">
        <f t="shared" si="62"/>
        <v>0</v>
      </c>
      <c r="W209" s="125">
        <v>0</v>
      </c>
      <c r="X209" s="188">
        <v>0</v>
      </c>
      <c r="Y209" s="24">
        <v>0</v>
      </c>
      <c r="Z209" s="13">
        <f t="shared" si="64"/>
        <v>0</v>
      </c>
      <c r="AA209" s="32">
        <v>0</v>
      </c>
      <c r="AB209" s="13">
        <f t="shared" si="65"/>
        <v>0</v>
      </c>
      <c r="AC209" s="125">
        <v>0</v>
      </c>
      <c r="AD209" s="102">
        <v>0</v>
      </c>
      <c r="AE209" s="183">
        <v>0</v>
      </c>
      <c r="AF209" s="58">
        <v>0</v>
      </c>
      <c r="AG209" s="13">
        <v>0</v>
      </c>
      <c r="AH209" s="32">
        <v>0</v>
      </c>
      <c r="AI209" s="13">
        <v>0</v>
      </c>
      <c r="AJ209" s="197">
        <v>0</v>
      </c>
      <c r="AK209" s="213">
        <v>0</v>
      </c>
    </row>
    <row r="210" spans="1:37" ht="18.75">
      <c r="A210" s="7" t="s">
        <v>195</v>
      </c>
      <c r="B210" s="92">
        <v>4733</v>
      </c>
      <c r="C210" s="144"/>
      <c r="D210" s="165">
        <v>472</v>
      </c>
      <c r="E210" s="24">
        <v>330</v>
      </c>
      <c r="F210" s="87">
        <v>4</v>
      </c>
      <c r="G210" s="13">
        <f t="shared" si="54"/>
        <v>-142</v>
      </c>
      <c r="H210" s="32">
        <v>280</v>
      </c>
      <c r="I210" s="13">
        <f t="shared" si="55"/>
        <v>-422</v>
      </c>
      <c r="J210" s="125">
        <f t="shared" si="56"/>
        <v>69.915254237288138</v>
      </c>
      <c r="K210" s="102">
        <f t="shared" si="57"/>
        <v>10.59322033898305</v>
      </c>
      <c r="L210" s="130">
        <v>3</v>
      </c>
      <c r="M210" s="24">
        <v>2</v>
      </c>
      <c r="N210" s="13">
        <f t="shared" si="58"/>
        <v>-1</v>
      </c>
      <c r="O210" s="32">
        <v>1</v>
      </c>
      <c r="P210" s="13">
        <f t="shared" si="59"/>
        <v>-2</v>
      </c>
      <c r="Q210" s="125">
        <f t="shared" si="60"/>
        <v>66.666666666666657</v>
      </c>
      <c r="R210" s="189">
        <v>0</v>
      </c>
      <c r="S210" s="24">
        <v>0</v>
      </c>
      <c r="T210" s="13">
        <f t="shared" si="61"/>
        <v>0</v>
      </c>
      <c r="U210" s="32">
        <v>0</v>
      </c>
      <c r="V210" s="13">
        <f t="shared" si="62"/>
        <v>0</v>
      </c>
      <c r="W210" s="125">
        <v>0</v>
      </c>
      <c r="X210" s="188">
        <v>0</v>
      </c>
      <c r="Y210" s="24">
        <v>0</v>
      </c>
      <c r="Z210" s="13">
        <f t="shared" si="64"/>
        <v>0</v>
      </c>
      <c r="AA210" s="32">
        <v>0</v>
      </c>
      <c r="AB210" s="13">
        <f t="shared" si="65"/>
        <v>0</v>
      </c>
      <c r="AC210" s="125">
        <v>0</v>
      </c>
      <c r="AD210" s="102">
        <v>0</v>
      </c>
      <c r="AE210" s="183">
        <v>0</v>
      </c>
      <c r="AF210" s="58">
        <v>0</v>
      </c>
      <c r="AG210" s="13">
        <v>0</v>
      </c>
      <c r="AH210" s="32">
        <v>0</v>
      </c>
      <c r="AI210" s="13">
        <v>0</v>
      </c>
      <c r="AJ210" s="197">
        <v>0</v>
      </c>
      <c r="AK210" s="213">
        <v>0</v>
      </c>
    </row>
    <row r="211" spans="1:37" ht="18.75">
      <c r="A211" s="7" t="s">
        <v>196</v>
      </c>
      <c r="B211" s="92">
        <v>2781</v>
      </c>
      <c r="C211" s="144"/>
      <c r="D211" s="165">
        <v>267</v>
      </c>
      <c r="E211" s="24">
        <v>353</v>
      </c>
      <c r="F211" s="87">
        <v>2</v>
      </c>
      <c r="G211" s="13">
        <f t="shared" si="54"/>
        <v>86</v>
      </c>
      <c r="H211" s="32">
        <v>353</v>
      </c>
      <c r="I211" s="13">
        <f t="shared" si="55"/>
        <v>-267</v>
      </c>
      <c r="J211" s="125">
        <f t="shared" si="56"/>
        <v>132.20973782771534</v>
      </c>
      <c r="K211" s="102">
        <f t="shared" si="57"/>
        <v>0</v>
      </c>
      <c r="L211" s="130">
        <v>3</v>
      </c>
      <c r="M211" s="24">
        <v>3</v>
      </c>
      <c r="N211" s="13">
        <f t="shared" si="58"/>
        <v>0</v>
      </c>
      <c r="O211" s="32">
        <v>3</v>
      </c>
      <c r="P211" s="13">
        <f t="shared" si="59"/>
        <v>-3</v>
      </c>
      <c r="Q211" s="125">
        <f t="shared" si="60"/>
        <v>100</v>
      </c>
      <c r="R211" s="189">
        <v>0</v>
      </c>
      <c r="S211" s="24">
        <v>0</v>
      </c>
      <c r="T211" s="13">
        <f t="shared" si="61"/>
        <v>0</v>
      </c>
      <c r="U211" s="32">
        <v>0</v>
      </c>
      <c r="V211" s="13">
        <f t="shared" si="62"/>
        <v>0</v>
      </c>
      <c r="W211" s="125">
        <v>0</v>
      </c>
      <c r="X211" s="188">
        <v>0</v>
      </c>
      <c r="Y211" s="24">
        <v>0</v>
      </c>
      <c r="Z211" s="13">
        <f t="shared" si="64"/>
        <v>0</v>
      </c>
      <c r="AA211" s="32">
        <v>0</v>
      </c>
      <c r="AB211" s="13">
        <f t="shared" si="65"/>
        <v>0</v>
      </c>
      <c r="AC211" s="125">
        <v>0</v>
      </c>
      <c r="AD211" s="102">
        <v>0</v>
      </c>
      <c r="AE211" s="183">
        <v>0</v>
      </c>
      <c r="AF211" s="58">
        <v>0</v>
      </c>
      <c r="AG211" s="13">
        <v>0</v>
      </c>
      <c r="AH211" s="32">
        <v>0</v>
      </c>
      <c r="AI211" s="13">
        <v>0</v>
      </c>
      <c r="AJ211" s="197">
        <v>0</v>
      </c>
      <c r="AK211" s="213">
        <v>0</v>
      </c>
    </row>
    <row r="212" spans="1:37" ht="18.75">
      <c r="A212" s="20" t="s">
        <v>21</v>
      </c>
      <c r="B212" s="91">
        <f>SUM(B199:B211)</f>
        <v>121862</v>
      </c>
      <c r="C212" s="149"/>
      <c r="D212" s="108">
        <v>7863</v>
      </c>
      <c r="E212" s="27">
        <v>6042</v>
      </c>
      <c r="F212" s="27">
        <v>37</v>
      </c>
      <c r="G212" s="23">
        <f t="shared" si="54"/>
        <v>-1821</v>
      </c>
      <c r="H212" s="28">
        <v>2465</v>
      </c>
      <c r="I212" s="23">
        <f t="shared" si="55"/>
        <v>-4286</v>
      </c>
      <c r="J212" s="107">
        <f t="shared" si="56"/>
        <v>76.840900419687145</v>
      </c>
      <c r="K212" s="103">
        <f t="shared" si="57"/>
        <v>45.4915426681928</v>
      </c>
      <c r="L212" s="126">
        <f>SUM(L199:L211)</f>
        <v>43</v>
      </c>
      <c r="M212" s="55">
        <v>30</v>
      </c>
      <c r="N212" s="55">
        <f t="shared" si="58"/>
        <v>-13</v>
      </c>
      <c r="O212" s="55">
        <v>20</v>
      </c>
      <c r="P212" s="55">
        <f t="shared" si="59"/>
        <v>-33</v>
      </c>
      <c r="Q212" s="127">
        <f t="shared" si="60"/>
        <v>69.767441860465112</v>
      </c>
      <c r="R212" s="186">
        <f>SUM(R199:R211)</f>
        <v>4</v>
      </c>
      <c r="S212" s="21">
        <v>3</v>
      </c>
      <c r="T212" s="23">
        <f t="shared" si="61"/>
        <v>-1</v>
      </c>
      <c r="U212" s="28">
        <v>0</v>
      </c>
      <c r="V212" s="23">
        <f t="shared" si="62"/>
        <v>-1</v>
      </c>
      <c r="W212" s="107">
        <f t="shared" si="63"/>
        <v>75</v>
      </c>
      <c r="X212" s="206">
        <f>SUM(X199:X211)</f>
        <v>4</v>
      </c>
      <c r="Y212" s="35">
        <v>1</v>
      </c>
      <c r="Z212" s="36">
        <f t="shared" si="64"/>
        <v>-3</v>
      </c>
      <c r="AA212" s="67">
        <v>0</v>
      </c>
      <c r="AB212" s="36">
        <f t="shared" si="65"/>
        <v>-3</v>
      </c>
      <c r="AC212" s="176">
        <f t="shared" si="66"/>
        <v>25</v>
      </c>
      <c r="AD212" s="155">
        <f t="shared" si="67"/>
        <v>25</v>
      </c>
      <c r="AE212" s="220">
        <f>SUM(AE199:AE211)</f>
        <v>0</v>
      </c>
      <c r="AF212" s="35">
        <v>0</v>
      </c>
      <c r="AG212" s="36">
        <f t="shared" ref="AG212:AG261" si="68">AF212-AE212</f>
        <v>0</v>
      </c>
      <c r="AH212" s="67">
        <v>0</v>
      </c>
      <c r="AI212" s="36">
        <f t="shared" ref="AI212:AI261" si="69">AF212-AH212-AE212</f>
        <v>0</v>
      </c>
      <c r="AJ212" s="176">
        <v>0</v>
      </c>
      <c r="AK212" s="204">
        <v>0</v>
      </c>
    </row>
    <row r="213" spans="1:37" ht="18.75">
      <c r="A213" s="6" t="s">
        <v>197</v>
      </c>
      <c r="B213" s="24"/>
      <c r="C213" s="144"/>
      <c r="D213" s="172"/>
      <c r="E213" s="44"/>
      <c r="F213" s="61"/>
      <c r="G213" s="44"/>
      <c r="H213" s="85"/>
      <c r="I213" s="44"/>
      <c r="J213" s="173"/>
      <c r="K213" s="44"/>
      <c r="L213" s="133"/>
      <c r="M213" s="52"/>
      <c r="N213" s="13"/>
      <c r="O213" s="17"/>
      <c r="P213" s="13"/>
      <c r="Q213" s="125"/>
      <c r="R213" s="183"/>
      <c r="S213" s="52"/>
      <c r="T213" s="13"/>
      <c r="U213" s="17"/>
      <c r="V213" s="13"/>
      <c r="W213" s="125"/>
      <c r="X213" s="188"/>
      <c r="Y213" s="52"/>
      <c r="Z213" s="13"/>
      <c r="AA213" s="17"/>
      <c r="AB213" s="13"/>
      <c r="AC213" s="125"/>
      <c r="AD213" s="102"/>
      <c r="AE213" s="183"/>
      <c r="AF213" s="52"/>
      <c r="AG213" s="13"/>
      <c r="AH213" s="17"/>
      <c r="AI213" s="13"/>
      <c r="AJ213" s="125"/>
      <c r="AK213" s="203"/>
    </row>
    <row r="214" spans="1:37" ht="18.75">
      <c r="A214" s="7" t="s">
        <v>198</v>
      </c>
      <c r="B214" s="92">
        <v>4928</v>
      </c>
      <c r="C214" s="144"/>
      <c r="D214" s="165">
        <v>270</v>
      </c>
      <c r="E214" s="24">
        <v>150</v>
      </c>
      <c r="F214" s="61">
        <v>1</v>
      </c>
      <c r="G214" s="13">
        <f t="shared" si="54"/>
        <v>-120</v>
      </c>
      <c r="H214" s="32">
        <v>0</v>
      </c>
      <c r="I214" s="13">
        <f t="shared" si="55"/>
        <v>-120</v>
      </c>
      <c r="J214" s="125">
        <f t="shared" si="56"/>
        <v>55.555555555555557</v>
      </c>
      <c r="K214" s="102">
        <f t="shared" si="57"/>
        <v>55.555555555555557</v>
      </c>
      <c r="L214" s="124">
        <v>2</v>
      </c>
      <c r="M214" s="24">
        <v>1</v>
      </c>
      <c r="N214" s="13">
        <f t="shared" si="58"/>
        <v>-1</v>
      </c>
      <c r="O214" s="32">
        <v>0</v>
      </c>
      <c r="P214" s="13">
        <f t="shared" si="59"/>
        <v>-1</v>
      </c>
      <c r="Q214" s="125">
        <f t="shared" si="60"/>
        <v>50</v>
      </c>
      <c r="R214" s="188">
        <v>0</v>
      </c>
      <c r="S214" s="24">
        <v>1</v>
      </c>
      <c r="T214" s="13">
        <f t="shared" si="61"/>
        <v>1</v>
      </c>
      <c r="U214" s="32">
        <v>0</v>
      </c>
      <c r="V214" s="13">
        <f t="shared" si="62"/>
        <v>1</v>
      </c>
      <c r="W214" s="125">
        <v>100</v>
      </c>
      <c r="X214" s="188">
        <v>0</v>
      </c>
      <c r="Y214" s="24"/>
      <c r="Z214" s="13">
        <f t="shared" si="64"/>
        <v>0</v>
      </c>
      <c r="AA214" s="32"/>
      <c r="AB214" s="13">
        <f t="shared" si="65"/>
        <v>0</v>
      </c>
      <c r="AC214" s="125">
        <v>0</v>
      </c>
      <c r="AD214" s="102">
        <v>0</v>
      </c>
      <c r="AE214" s="183">
        <v>0</v>
      </c>
      <c r="AF214" s="58">
        <v>0</v>
      </c>
      <c r="AG214" s="13">
        <v>0</v>
      </c>
      <c r="AH214" s="32">
        <v>0</v>
      </c>
      <c r="AI214" s="13">
        <v>0</v>
      </c>
      <c r="AJ214" s="197">
        <v>0</v>
      </c>
      <c r="AK214" s="213">
        <v>0</v>
      </c>
    </row>
    <row r="215" spans="1:37" ht="18.75">
      <c r="A215" s="7" t="s">
        <v>199</v>
      </c>
      <c r="B215" s="92">
        <v>63868</v>
      </c>
      <c r="C215" s="144"/>
      <c r="D215" s="165">
        <v>1950</v>
      </c>
      <c r="E215" s="24">
        <v>2702</v>
      </c>
      <c r="F215" s="61">
        <v>5</v>
      </c>
      <c r="G215" s="13">
        <f t="shared" si="54"/>
        <v>752</v>
      </c>
      <c r="H215" s="32">
        <v>1000</v>
      </c>
      <c r="I215" s="13">
        <f t="shared" si="55"/>
        <v>-248</v>
      </c>
      <c r="J215" s="125">
        <f t="shared" si="56"/>
        <v>138.56410256410257</v>
      </c>
      <c r="K215" s="102">
        <f t="shared" si="57"/>
        <v>87.282051282051285</v>
      </c>
      <c r="L215" s="124">
        <v>9</v>
      </c>
      <c r="M215" s="24">
        <v>6</v>
      </c>
      <c r="N215" s="13">
        <f t="shared" si="58"/>
        <v>-3</v>
      </c>
      <c r="O215" s="32">
        <v>1</v>
      </c>
      <c r="P215" s="13">
        <f t="shared" si="59"/>
        <v>-4</v>
      </c>
      <c r="Q215" s="125">
        <f t="shared" si="60"/>
        <v>66.666666666666657</v>
      </c>
      <c r="R215" s="188">
        <v>2</v>
      </c>
      <c r="S215" s="24">
        <v>2</v>
      </c>
      <c r="T215" s="13">
        <f t="shared" si="61"/>
        <v>0</v>
      </c>
      <c r="U215" s="32">
        <v>0</v>
      </c>
      <c r="V215" s="13">
        <f t="shared" si="62"/>
        <v>0</v>
      </c>
      <c r="W215" s="125">
        <f t="shared" si="63"/>
        <v>100</v>
      </c>
      <c r="X215" s="188">
        <v>1</v>
      </c>
      <c r="Y215" s="24">
        <v>1</v>
      </c>
      <c r="Z215" s="13">
        <f t="shared" si="64"/>
        <v>0</v>
      </c>
      <c r="AA215" s="32"/>
      <c r="AB215" s="13">
        <f t="shared" si="65"/>
        <v>0</v>
      </c>
      <c r="AC215" s="125">
        <f t="shared" si="66"/>
        <v>100</v>
      </c>
      <c r="AD215" s="102">
        <f t="shared" si="67"/>
        <v>100</v>
      </c>
      <c r="AE215" s="183">
        <v>0</v>
      </c>
      <c r="AF215" s="58">
        <v>0</v>
      </c>
      <c r="AG215" s="13">
        <v>0</v>
      </c>
      <c r="AH215" s="32">
        <v>0</v>
      </c>
      <c r="AI215" s="13">
        <v>0</v>
      </c>
      <c r="AJ215" s="197">
        <v>0</v>
      </c>
      <c r="AK215" s="213">
        <v>0</v>
      </c>
    </row>
    <row r="216" spans="1:37" ht="18.75">
      <c r="A216" s="7" t="s">
        <v>200</v>
      </c>
      <c r="B216" s="92">
        <v>3087</v>
      </c>
      <c r="C216" s="144"/>
      <c r="D216" s="165">
        <v>315</v>
      </c>
      <c r="E216" s="24">
        <v>465</v>
      </c>
      <c r="F216" s="61">
        <v>5</v>
      </c>
      <c r="G216" s="13">
        <f t="shared" si="54"/>
        <v>150</v>
      </c>
      <c r="H216" s="32">
        <v>165</v>
      </c>
      <c r="I216" s="13">
        <f t="shared" si="55"/>
        <v>-15</v>
      </c>
      <c r="J216" s="125">
        <f t="shared" si="56"/>
        <v>147.61904761904762</v>
      </c>
      <c r="K216" s="102">
        <f t="shared" si="57"/>
        <v>95.238095238095227</v>
      </c>
      <c r="L216" s="124">
        <v>1</v>
      </c>
      <c r="M216" s="24">
        <v>2</v>
      </c>
      <c r="N216" s="13">
        <f t="shared" si="58"/>
        <v>1</v>
      </c>
      <c r="O216" s="32">
        <v>0</v>
      </c>
      <c r="P216" s="13">
        <f t="shared" si="59"/>
        <v>1</v>
      </c>
      <c r="Q216" s="125">
        <f t="shared" si="60"/>
        <v>200</v>
      </c>
      <c r="R216" s="188">
        <v>0</v>
      </c>
      <c r="S216" s="24">
        <v>0</v>
      </c>
      <c r="T216" s="13">
        <f t="shared" si="61"/>
        <v>0</v>
      </c>
      <c r="U216" s="32">
        <v>0</v>
      </c>
      <c r="V216" s="13">
        <f t="shared" si="62"/>
        <v>0</v>
      </c>
      <c r="W216" s="125">
        <v>0</v>
      </c>
      <c r="X216" s="188">
        <v>0</v>
      </c>
      <c r="Y216" s="24"/>
      <c r="Z216" s="13">
        <f t="shared" si="64"/>
        <v>0</v>
      </c>
      <c r="AA216" s="32"/>
      <c r="AB216" s="13">
        <f t="shared" si="65"/>
        <v>0</v>
      </c>
      <c r="AC216" s="125">
        <v>0</v>
      </c>
      <c r="AD216" s="102">
        <v>0</v>
      </c>
      <c r="AE216" s="183">
        <v>0</v>
      </c>
      <c r="AF216" s="58">
        <v>0</v>
      </c>
      <c r="AG216" s="13">
        <v>0</v>
      </c>
      <c r="AH216" s="32">
        <v>0</v>
      </c>
      <c r="AI216" s="13">
        <v>0</v>
      </c>
      <c r="AJ216" s="197">
        <v>0</v>
      </c>
      <c r="AK216" s="213">
        <v>0</v>
      </c>
    </row>
    <row r="217" spans="1:37" ht="18.75">
      <c r="A217" s="7" t="s">
        <v>201</v>
      </c>
      <c r="B217" s="92">
        <v>2800</v>
      </c>
      <c r="C217" s="144"/>
      <c r="D217" s="165">
        <v>285</v>
      </c>
      <c r="E217" s="24">
        <v>140</v>
      </c>
      <c r="F217" s="61">
        <v>2</v>
      </c>
      <c r="G217" s="13">
        <f t="shared" si="54"/>
        <v>-145</v>
      </c>
      <c r="H217" s="32">
        <v>40</v>
      </c>
      <c r="I217" s="13">
        <f t="shared" si="55"/>
        <v>-185</v>
      </c>
      <c r="J217" s="125">
        <f t="shared" si="56"/>
        <v>49.122807017543856</v>
      </c>
      <c r="K217" s="102">
        <f t="shared" si="57"/>
        <v>35.087719298245609</v>
      </c>
      <c r="L217" s="124">
        <v>1</v>
      </c>
      <c r="M217" s="24">
        <v>2</v>
      </c>
      <c r="N217" s="13">
        <f t="shared" si="58"/>
        <v>1</v>
      </c>
      <c r="O217" s="32">
        <v>0</v>
      </c>
      <c r="P217" s="13">
        <f t="shared" si="59"/>
        <v>1</v>
      </c>
      <c r="Q217" s="125">
        <f t="shared" si="60"/>
        <v>200</v>
      </c>
      <c r="R217" s="188">
        <v>0</v>
      </c>
      <c r="S217" s="24">
        <v>0</v>
      </c>
      <c r="T217" s="13">
        <f t="shared" si="61"/>
        <v>0</v>
      </c>
      <c r="U217" s="32">
        <v>0</v>
      </c>
      <c r="V217" s="13">
        <f t="shared" si="62"/>
        <v>0</v>
      </c>
      <c r="W217" s="125">
        <v>0</v>
      </c>
      <c r="X217" s="188">
        <v>0</v>
      </c>
      <c r="Y217" s="24"/>
      <c r="Z217" s="13">
        <f t="shared" si="64"/>
        <v>0</v>
      </c>
      <c r="AA217" s="32"/>
      <c r="AB217" s="13">
        <f t="shared" si="65"/>
        <v>0</v>
      </c>
      <c r="AC217" s="125">
        <v>0</v>
      </c>
      <c r="AD217" s="102">
        <v>0</v>
      </c>
      <c r="AE217" s="183">
        <v>0</v>
      </c>
      <c r="AF217" s="58">
        <v>0</v>
      </c>
      <c r="AG217" s="13">
        <v>0</v>
      </c>
      <c r="AH217" s="32">
        <v>0</v>
      </c>
      <c r="AI217" s="13">
        <v>0</v>
      </c>
      <c r="AJ217" s="197">
        <v>0</v>
      </c>
      <c r="AK217" s="213">
        <v>0</v>
      </c>
    </row>
    <row r="218" spans="1:37" ht="18.75">
      <c r="A218" s="7" t="s">
        <v>202</v>
      </c>
      <c r="B218" s="92">
        <v>4010</v>
      </c>
      <c r="C218" s="144"/>
      <c r="D218" s="165">
        <v>409</v>
      </c>
      <c r="E218" s="24">
        <v>500</v>
      </c>
      <c r="F218" s="61">
        <v>4</v>
      </c>
      <c r="G218" s="13">
        <f t="shared" si="54"/>
        <v>91</v>
      </c>
      <c r="H218" s="32">
        <v>500</v>
      </c>
      <c r="I218" s="13">
        <f t="shared" si="55"/>
        <v>-409</v>
      </c>
      <c r="J218" s="125">
        <f t="shared" si="56"/>
        <v>122.24938875305624</v>
      </c>
      <c r="K218" s="102">
        <f t="shared" si="57"/>
        <v>0</v>
      </c>
      <c r="L218" s="124">
        <v>1</v>
      </c>
      <c r="M218" s="24">
        <v>3</v>
      </c>
      <c r="N218" s="13">
        <f t="shared" si="58"/>
        <v>2</v>
      </c>
      <c r="O218" s="32">
        <v>2</v>
      </c>
      <c r="P218" s="13">
        <f t="shared" si="59"/>
        <v>0</v>
      </c>
      <c r="Q218" s="125">
        <f t="shared" si="60"/>
        <v>300</v>
      </c>
      <c r="R218" s="188">
        <v>0</v>
      </c>
      <c r="S218" s="24">
        <v>0</v>
      </c>
      <c r="T218" s="13">
        <f t="shared" si="61"/>
        <v>0</v>
      </c>
      <c r="U218" s="32">
        <v>0</v>
      </c>
      <c r="V218" s="13">
        <f t="shared" si="62"/>
        <v>0</v>
      </c>
      <c r="W218" s="125">
        <v>0</v>
      </c>
      <c r="X218" s="188">
        <v>0</v>
      </c>
      <c r="Y218" s="24"/>
      <c r="Z218" s="13">
        <f t="shared" si="64"/>
        <v>0</v>
      </c>
      <c r="AA218" s="32"/>
      <c r="AB218" s="13">
        <f t="shared" si="65"/>
        <v>0</v>
      </c>
      <c r="AC218" s="125">
        <v>0</v>
      </c>
      <c r="AD218" s="102">
        <v>0</v>
      </c>
      <c r="AE218" s="183">
        <v>0</v>
      </c>
      <c r="AF218" s="58">
        <v>0</v>
      </c>
      <c r="AG218" s="13">
        <v>0</v>
      </c>
      <c r="AH218" s="32">
        <v>0</v>
      </c>
      <c r="AI218" s="13">
        <v>0</v>
      </c>
      <c r="AJ218" s="197">
        <v>0</v>
      </c>
      <c r="AK218" s="213">
        <v>0</v>
      </c>
    </row>
    <row r="219" spans="1:37" ht="18.75">
      <c r="A219" s="7" t="s">
        <v>203</v>
      </c>
      <c r="B219" s="92">
        <v>4969</v>
      </c>
      <c r="C219" s="144"/>
      <c r="D219" s="165">
        <v>355</v>
      </c>
      <c r="E219" s="24">
        <v>864</v>
      </c>
      <c r="F219" s="61">
        <v>9</v>
      </c>
      <c r="G219" s="13">
        <f t="shared" si="54"/>
        <v>509</v>
      </c>
      <c r="H219" s="32">
        <v>183</v>
      </c>
      <c r="I219" s="13">
        <f t="shared" si="55"/>
        <v>326</v>
      </c>
      <c r="J219" s="125">
        <f t="shared" si="56"/>
        <v>243.38028169014083</v>
      </c>
      <c r="K219" s="102">
        <f t="shared" si="57"/>
        <v>191.83098591549296</v>
      </c>
      <c r="L219" s="124">
        <v>1</v>
      </c>
      <c r="M219" s="24">
        <v>2</v>
      </c>
      <c r="N219" s="13">
        <f t="shared" si="58"/>
        <v>1</v>
      </c>
      <c r="O219" s="32">
        <v>0</v>
      </c>
      <c r="P219" s="13">
        <f t="shared" si="59"/>
        <v>1</v>
      </c>
      <c r="Q219" s="125">
        <f t="shared" si="60"/>
        <v>200</v>
      </c>
      <c r="R219" s="188">
        <v>0</v>
      </c>
      <c r="S219" s="24">
        <v>0</v>
      </c>
      <c r="T219" s="13">
        <f t="shared" si="61"/>
        <v>0</v>
      </c>
      <c r="U219" s="32">
        <v>0</v>
      </c>
      <c r="V219" s="13">
        <f t="shared" si="62"/>
        <v>0</v>
      </c>
      <c r="W219" s="125">
        <v>0</v>
      </c>
      <c r="X219" s="188">
        <v>0</v>
      </c>
      <c r="Y219" s="24"/>
      <c r="Z219" s="13">
        <f t="shared" si="64"/>
        <v>0</v>
      </c>
      <c r="AA219" s="32"/>
      <c r="AB219" s="13">
        <f t="shared" si="65"/>
        <v>0</v>
      </c>
      <c r="AC219" s="125">
        <v>0</v>
      </c>
      <c r="AD219" s="102">
        <v>0</v>
      </c>
      <c r="AE219" s="183">
        <v>0</v>
      </c>
      <c r="AF219" s="58">
        <v>0</v>
      </c>
      <c r="AG219" s="13">
        <v>0</v>
      </c>
      <c r="AH219" s="32">
        <v>0</v>
      </c>
      <c r="AI219" s="13">
        <v>0</v>
      </c>
      <c r="AJ219" s="197">
        <v>0</v>
      </c>
      <c r="AK219" s="213">
        <v>0</v>
      </c>
    </row>
    <row r="220" spans="1:37" ht="18.75">
      <c r="A220" s="20" t="s">
        <v>21</v>
      </c>
      <c r="B220" s="91">
        <f>SUM(B214:B219)</f>
        <v>83662</v>
      </c>
      <c r="C220" s="149"/>
      <c r="D220" s="108">
        <f>SUM(D214:D219)</f>
        <v>3584</v>
      </c>
      <c r="E220" s="27">
        <v>4821</v>
      </c>
      <c r="F220" s="27">
        <v>26</v>
      </c>
      <c r="G220" s="23">
        <f t="shared" si="54"/>
        <v>1237</v>
      </c>
      <c r="H220" s="28">
        <v>1888</v>
      </c>
      <c r="I220" s="23">
        <f t="shared" si="55"/>
        <v>-651</v>
      </c>
      <c r="J220" s="107">
        <f t="shared" si="56"/>
        <v>134.51450892857142</v>
      </c>
      <c r="K220" s="103">
        <f t="shared" si="57"/>
        <v>81.8359375</v>
      </c>
      <c r="L220" s="126">
        <f>SUM(L214:L219)</f>
        <v>15</v>
      </c>
      <c r="M220" s="55">
        <v>16</v>
      </c>
      <c r="N220" s="55">
        <f t="shared" si="58"/>
        <v>1</v>
      </c>
      <c r="O220" s="55">
        <v>3</v>
      </c>
      <c r="P220" s="55">
        <f t="shared" si="59"/>
        <v>-2</v>
      </c>
      <c r="Q220" s="127">
        <f t="shared" si="60"/>
        <v>106.66666666666667</v>
      </c>
      <c r="R220" s="186">
        <f>SUM(R214:R219)</f>
        <v>2</v>
      </c>
      <c r="S220" s="21">
        <v>3</v>
      </c>
      <c r="T220" s="23">
        <f t="shared" si="61"/>
        <v>1</v>
      </c>
      <c r="U220" s="28">
        <v>0</v>
      </c>
      <c r="V220" s="23">
        <f t="shared" si="62"/>
        <v>1</v>
      </c>
      <c r="W220" s="107">
        <f t="shared" si="63"/>
        <v>150</v>
      </c>
      <c r="X220" s="206">
        <f>SUM(X215:X219)</f>
        <v>1</v>
      </c>
      <c r="Y220" s="35">
        <v>1</v>
      </c>
      <c r="Z220" s="36">
        <f t="shared" si="64"/>
        <v>0</v>
      </c>
      <c r="AA220" s="67"/>
      <c r="AB220" s="36">
        <f t="shared" si="65"/>
        <v>0</v>
      </c>
      <c r="AC220" s="176">
        <f t="shared" si="66"/>
        <v>100</v>
      </c>
      <c r="AD220" s="155">
        <f t="shared" si="67"/>
        <v>100</v>
      </c>
      <c r="AE220" s="220">
        <f>SUM(AE214:AE219)</f>
        <v>0</v>
      </c>
      <c r="AF220" s="35">
        <v>0</v>
      </c>
      <c r="AG220" s="36">
        <f t="shared" si="68"/>
        <v>0</v>
      </c>
      <c r="AH220" s="67">
        <v>0</v>
      </c>
      <c r="AI220" s="36">
        <f t="shared" si="69"/>
        <v>0</v>
      </c>
      <c r="AJ220" s="176">
        <v>0</v>
      </c>
      <c r="AK220" s="204">
        <v>0</v>
      </c>
    </row>
    <row r="221" spans="1:37" ht="18.75">
      <c r="A221" s="9" t="s">
        <v>204</v>
      </c>
      <c r="B221" s="24"/>
      <c r="C221" s="144"/>
      <c r="D221" s="133">
        <v>500</v>
      </c>
      <c r="E221" s="24"/>
      <c r="F221" s="61">
        <v>1</v>
      </c>
      <c r="G221" s="13">
        <f t="shared" si="54"/>
        <v>-500</v>
      </c>
      <c r="H221" s="32"/>
      <c r="I221" s="13">
        <f t="shared" si="55"/>
        <v>-500</v>
      </c>
      <c r="J221" s="125">
        <f t="shared" si="56"/>
        <v>0</v>
      </c>
      <c r="K221" s="102">
        <f t="shared" si="57"/>
        <v>0</v>
      </c>
      <c r="L221" s="133"/>
      <c r="M221" s="52"/>
      <c r="N221" s="13"/>
      <c r="O221" s="17"/>
      <c r="P221" s="13"/>
      <c r="Q221" s="125"/>
      <c r="R221" s="183"/>
      <c r="S221" s="52"/>
      <c r="T221" s="13"/>
      <c r="U221" s="17"/>
      <c r="V221" s="13"/>
      <c r="W221" s="125"/>
      <c r="X221" s="188"/>
      <c r="Y221" s="52"/>
      <c r="Z221" s="13"/>
      <c r="AA221" s="17"/>
      <c r="AB221" s="13"/>
      <c r="AC221" s="125"/>
      <c r="AD221" s="102"/>
      <c r="AE221" s="183"/>
      <c r="AF221" s="52"/>
      <c r="AG221" s="13"/>
      <c r="AH221" s="17"/>
      <c r="AI221" s="13"/>
      <c r="AJ221" s="125"/>
      <c r="AK221" s="203"/>
    </row>
    <row r="222" spans="1:37" ht="18.75">
      <c r="A222" s="8" t="s">
        <v>205</v>
      </c>
      <c r="B222" s="92">
        <v>10745</v>
      </c>
      <c r="C222" s="144"/>
      <c r="D222" s="165">
        <v>539</v>
      </c>
      <c r="E222" s="24">
        <v>520</v>
      </c>
      <c r="F222" s="61">
        <v>1</v>
      </c>
      <c r="G222" s="13">
        <f t="shared" si="54"/>
        <v>-19</v>
      </c>
      <c r="H222" s="32">
        <v>0</v>
      </c>
      <c r="I222" s="13">
        <f t="shared" si="55"/>
        <v>-19</v>
      </c>
      <c r="J222" s="125">
        <f t="shared" si="56"/>
        <v>96.474953617810769</v>
      </c>
      <c r="K222" s="102">
        <f t="shared" si="57"/>
        <v>96.474953617810769</v>
      </c>
      <c r="L222" s="130">
        <v>4</v>
      </c>
      <c r="M222" s="24">
        <v>3</v>
      </c>
      <c r="N222" s="13">
        <f t="shared" si="58"/>
        <v>-1</v>
      </c>
      <c r="O222" s="32"/>
      <c r="P222" s="13">
        <f t="shared" si="59"/>
        <v>-1</v>
      </c>
      <c r="Q222" s="125">
        <f t="shared" si="60"/>
        <v>75</v>
      </c>
      <c r="R222" s="189">
        <v>0</v>
      </c>
      <c r="S222" s="24">
        <v>0</v>
      </c>
      <c r="T222" s="13">
        <f t="shared" si="61"/>
        <v>0</v>
      </c>
      <c r="U222" s="32">
        <v>0</v>
      </c>
      <c r="V222" s="13">
        <f t="shared" si="62"/>
        <v>0</v>
      </c>
      <c r="W222" s="125">
        <v>0</v>
      </c>
      <c r="X222" s="188">
        <v>1</v>
      </c>
      <c r="Y222" s="24">
        <v>0</v>
      </c>
      <c r="Z222" s="13">
        <f t="shared" si="64"/>
        <v>-1</v>
      </c>
      <c r="AA222" s="32">
        <v>0</v>
      </c>
      <c r="AB222" s="13">
        <f t="shared" si="65"/>
        <v>-1</v>
      </c>
      <c r="AC222" s="125">
        <f t="shared" si="66"/>
        <v>0</v>
      </c>
      <c r="AD222" s="102">
        <f t="shared" si="67"/>
        <v>0</v>
      </c>
      <c r="AE222" s="183">
        <v>0</v>
      </c>
      <c r="AF222" s="58">
        <v>0</v>
      </c>
      <c r="AG222" s="13">
        <v>0</v>
      </c>
      <c r="AH222" s="32">
        <v>0</v>
      </c>
      <c r="AI222" s="13">
        <v>0</v>
      </c>
      <c r="AJ222" s="197">
        <v>0</v>
      </c>
      <c r="AK222" s="213">
        <v>0</v>
      </c>
    </row>
    <row r="223" spans="1:37" ht="18.75">
      <c r="A223" s="7" t="s">
        <v>206</v>
      </c>
      <c r="B223" s="92">
        <v>7768</v>
      </c>
      <c r="C223" s="144"/>
      <c r="D223" s="165">
        <v>532</v>
      </c>
      <c r="E223" s="24">
        <v>400</v>
      </c>
      <c r="F223" s="61">
        <v>1</v>
      </c>
      <c r="G223" s="13">
        <f t="shared" si="54"/>
        <v>-132</v>
      </c>
      <c r="H223" s="32">
        <v>0</v>
      </c>
      <c r="I223" s="13">
        <f t="shared" si="55"/>
        <v>-132</v>
      </c>
      <c r="J223" s="125">
        <f t="shared" si="56"/>
        <v>75.187969924812023</v>
      </c>
      <c r="K223" s="102">
        <f t="shared" si="57"/>
        <v>75.187969924812023</v>
      </c>
      <c r="L223" s="130">
        <v>1</v>
      </c>
      <c r="M223" s="24">
        <v>1</v>
      </c>
      <c r="N223" s="13">
        <f t="shared" si="58"/>
        <v>0</v>
      </c>
      <c r="O223" s="32"/>
      <c r="P223" s="13">
        <f t="shared" si="59"/>
        <v>0</v>
      </c>
      <c r="Q223" s="125">
        <f t="shared" si="60"/>
        <v>100</v>
      </c>
      <c r="R223" s="189">
        <v>0</v>
      </c>
      <c r="S223" s="24">
        <v>0</v>
      </c>
      <c r="T223" s="13">
        <f t="shared" si="61"/>
        <v>0</v>
      </c>
      <c r="U223" s="32">
        <v>0</v>
      </c>
      <c r="V223" s="13">
        <f t="shared" si="62"/>
        <v>0</v>
      </c>
      <c r="W223" s="125">
        <v>0</v>
      </c>
      <c r="X223" s="188">
        <v>0</v>
      </c>
      <c r="Y223" s="24">
        <v>0</v>
      </c>
      <c r="Z223" s="13">
        <f t="shared" si="64"/>
        <v>0</v>
      </c>
      <c r="AA223" s="32">
        <v>0</v>
      </c>
      <c r="AB223" s="13">
        <f t="shared" si="65"/>
        <v>0</v>
      </c>
      <c r="AC223" s="125">
        <v>0</v>
      </c>
      <c r="AD223" s="102">
        <v>0</v>
      </c>
      <c r="AE223" s="183">
        <v>0</v>
      </c>
      <c r="AF223" s="58">
        <v>0</v>
      </c>
      <c r="AG223" s="13">
        <v>0</v>
      </c>
      <c r="AH223" s="32">
        <v>0</v>
      </c>
      <c r="AI223" s="13">
        <v>0</v>
      </c>
      <c r="AJ223" s="197">
        <v>0</v>
      </c>
      <c r="AK223" s="213">
        <v>0</v>
      </c>
    </row>
    <row r="224" spans="1:37" ht="18.75">
      <c r="A224" s="7" t="s">
        <v>207</v>
      </c>
      <c r="B224" s="92">
        <v>10419</v>
      </c>
      <c r="C224" s="144"/>
      <c r="D224" s="165">
        <v>749</v>
      </c>
      <c r="E224" s="24">
        <v>730</v>
      </c>
      <c r="F224" s="61">
        <v>4</v>
      </c>
      <c r="G224" s="13">
        <f t="shared" si="54"/>
        <v>-19</v>
      </c>
      <c r="H224" s="32">
        <v>0</v>
      </c>
      <c r="I224" s="13">
        <f t="shared" si="55"/>
        <v>-19</v>
      </c>
      <c r="J224" s="125">
        <f t="shared" si="56"/>
        <v>97.463284379172237</v>
      </c>
      <c r="K224" s="102">
        <f t="shared" si="57"/>
        <v>97.463284379172237</v>
      </c>
      <c r="L224" s="130">
        <v>5</v>
      </c>
      <c r="M224" s="24">
        <v>5</v>
      </c>
      <c r="N224" s="13">
        <f t="shared" si="58"/>
        <v>0</v>
      </c>
      <c r="O224" s="32"/>
      <c r="P224" s="13">
        <f t="shared" si="59"/>
        <v>0</v>
      </c>
      <c r="Q224" s="125">
        <f t="shared" si="60"/>
        <v>100</v>
      </c>
      <c r="R224" s="189">
        <v>0</v>
      </c>
      <c r="S224" s="24">
        <v>0</v>
      </c>
      <c r="T224" s="13">
        <f t="shared" si="61"/>
        <v>0</v>
      </c>
      <c r="U224" s="32">
        <v>0</v>
      </c>
      <c r="V224" s="13">
        <f t="shared" si="62"/>
        <v>0</v>
      </c>
      <c r="W224" s="125">
        <v>0</v>
      </c>
      <c r="X224" s="188">
        <v>1</v>
      </c>
      <c r="Y224" s="24">
        <v>0</v>
      </c>
      <c r="Z224" s="13">
        <f t="shared" si="64"/>
        <v>-1</v>
      </c>
      <c r="AA224" s="32">
        <v>0</v>
      </c>
      <c r="AB224" s="13">
        <f t="shared" si="65"/>
        <v>-1</v>
      </c>
      <c r="AC224" s="125">
        <f t="shared" si="66"/>
        <v>0</v>
      </c>
      <c r="AD224" s="102">
        <f t="shared" si="67"/>
        <v>0</v>
      </c>
      <c r="AE224" s="183">
        <v>0</v>
      </c>
      <c r="AF224" s="58">
        <v>0</v>
      </c>
      <c r="AG224" s="13">
        <v>0</v>
      </c>
      <c r="AH224" s="32">
        <v>0</v>
      </c>
      <c r="AI224" s="13">
        <v>0</v>
      </c>
      <c r="AJ224" s="197">
        <v>0</v>
      </c>
      <c r="AK224" s="213">
        <v>0</v>
      </c>
    </row>
    <row r="225" spans="1:37" ht="18.75">
      <c r="A225" s="7" t="s">
        <v>208</v>
      </c>
      <c r="B225" s="92">
        <v>7718</v>
      </c>
      <c r="C225" s="144"/>
      <c r="D225" s="165">
        <v>556</v>
      </c>
      <c r="E225" s="24">
        <v>541</v>
      </c>
      <c r="F225" s="61">
        <v>3</v>
      </c>
      <c r="G225" s="13">
        <f t="shared" si="54"/>
        <v>-15</v>
      </c>
      <c r="H225" s="32">
        <v>0</v>
      </c>
      <c r="I225" s="13">
        <f t="shared" si="55"/>
        <v>-15</v>
      </c>
      <c r="J225" s="125">
        <f t="shared" si="56"/>
        <v>97.302158273381295</v>
      </c>
      <c r="K225" s="102">
        <f t="shared" si="57"/>
        <v>97.302158273381295</v>
      </c>
      <c r="L225" s="130">
        <v>4</v>
      </c>
      <c r="M225" s="24">
        <v>3</v>
      </c>
      <c r="N225" s="13">
        <f t="shared" si="58"/>
        <v>-1</v>
      </c>
      <c r="O225" s="32"/>
      <c r="P225" s="13">
        <f t="shared" si="59"/>
        <v>-1</v>
      </c>
      <c r="Q225" s="125">
        <f t="shared" si="60"/>
        <v>75</v>
      </c>
      <c r="R225" s="188">
        <v>0</v>
      </c>
      <c r="S225" s="24">
        <v>1</v>
      </c>
      <c r="T225" s="13">
        <f t="shared" si="61"/>
        <v>1</v>
      </c>
      <c r="U225" s="32">
        <v>0</v>
      </c>
      <c r="V225" s="13">
        <f t="shared" si="62"/>
        <v>1</v>
      </c>
      <c r="W225" s="125">
        <v>0</v>
      </c>
      <c r="X225" s="188">
        <v>0</v>
      </c>
      <c r="Y225" s="24">
        <v>0</v>
      </c>
      <c r="Z225" s="13">
        <f t="shared" si="64"/>
        <v>0</v>
      </c>
      <c r="AA225" s="32">
        <v>0</v>
      </c>
      <c r="AB225" s="13">
        <f t="shared" si="65"/>
        <v>0</v>
      </c>
      <c r="AC225" s="125">
        <v>0</v>
      </c>
      <c r="AD225" s="102">
        <v>0</v>
      </c>
      <c r="AE225" s="183">
        <v>0</v>
      </c>
      <c r="AF225" s="58">
        <v>0</v>
      </c>
      <c r="AG225" s="13">
        <v>0</v>
      </c>
      <c r="AH225" s="32">
        <v>0</v>
      </c>
      <c r="AI225" s="13">
        <v>0</v>
      </c>
      <c r="AJ225" s="197">
        <v>0</v>
      </c>
      <c r="AK225" s="213">
        <v>0</v>
      </c>
    </row>
    <row r="226" spans="1:37" ht="18.75">
      <c r="A226" s="20" t="s">
        <v>21</v>
      </c>
      <c r="B226" s="91">
        <f>SUM(B222:B225)</f>
        <v>36650</v>
      </c>
      <c r="C226" s="149"/>
      <c r="D226" s="108">
        <f>D222+D223+D224+D225+D221</f>
        <v>2876</v>
      </c>
      <c r="E226" s="27">
        <v>2191</v>
      </c>
      <c r="F226" s="27">
        <v>10</v>
      </c>
      <c r="G226" s="23">
        <f t="shared" si="54"/>
        <v>-685</v>
      </c>
      <c r="H226" s="28">
        <v>0</v>
      </c>
      <c r="I226" s="23">
        <f t="shared" si="55"/>
        <v>-685</v>
      </c>
      <c r="J226" s="107">
        <f t="shared" si="56"/>
        <v>76.182197496522946</v>
      </c>
      <c r="K226" s="103">
        <f t="shared" si="57"/>
        <v>76.182197496522946</v>
      </c>
      <c r="L226" s="126">
        <f>SUM(L222:L225)</f>
        <v>14</v>
      </c>
      <c r="M226" s="55">
        <v>12</v>
      </c>
      <c r="N226" s="55">
        <f t="shared" si="58"/>
        <v>-2</v>
      </c>
      <c r="O226" s="55"/>
      <c r="P226" s="55">
        <f t="shared" si="59"/>
        <v>-2</v>
      </c>
      <c r="Q226" s="127">
        <f t="shared" si="60"/>
        <v>85.714285714285708</v>
      </c>
      <c r="R226" s="186">
        <f>SUM(R222:R225)</f>
        <v>0</v>
      </c>
      <c r="S226" s="21">
        <v>1</v>
      </c>
      <c r="T226" s="23">
        <f t="shared" si="61"/>
        <v>1</v>
      </c>
      <c r="U226" s="28">
        <v>0</v>
      </c>
      <c r="V226" s="23">
        <f t="shared" si="62"/>
        <v>1</v>
      </c>
      <c r="W226" s="107">
        <v>100</v>
      </c>
      <c r="X226" s="206">
        <f>SUM(X222:X225)</f>
        <v>2</v>
      </c>
      <c r="Y226" s="35">
        <v>0</v>
      </c>
      <c r="Z226" s="36">
        <f t="shared" si="64"/>
        <v>-2</v>
      </c>
      <c r="AA226" s="67">
        <v>0</v>
      </c>
      <c r="AB226" s="36">
        <f t="shared" si="65"/>
        <v>-2</v>
      </c>
      <c r="AC226" s="176">
        <f t="shared" si="66"/>
        <v>0</v>
      </c>
      <c r="AD226" s="155">
        <f t="shared" si="67"/>
        <v>0</v>
      </c>
      <c r="AE226" s="220">
        <f>SUM(AE222:AE225)</f>
        <v>0</v>
      </c>
      <c r="AF226" s="35">
        <v>0</v>
      </c>
      <c r="AG226" s="36">
        <f t="shared" si="68"/>
        <v>0</v>
      </c>
      <c r="AH226" s="67">
        <v>0</v>
      </c>
      <c r="AI226" s="36">
        <f t="shared" si="69"/>
        <v>0</v>
      </c>
      <c r="AJ226" s="176">
        <v>0</v>
      </c>
      <c r="AK226" s="204">
        <v>0</v>
      </c>
    </row>
    <row r="227" spans="1:37" ht="18.75">
      <c r="A227" s="6" t="s">
        <v>209</v>
      </c>
      <c r="B227" s="24"/>
      <c r="C227" s="144"/>
      <c r="D227" s="172"/>
      <c r="E227" s="44"/>
      <c r="F227" s="61"/>
      <c r="G227" s="44"/>
      <c r="H227" s="85"/>
      <c r="I227" s="44"/>
      <c r="J227" s="173"/>
      <c r="K227" s="44"/>
      <c r="L227" s="133"/>
      <c r="M227" s="52"/>
      <c r="N227" s="13"/>
      <c r="O227" s="17"/>
      <c r="P227" s="13"/>
      <c r="Q227" s="125"/>
      <c r="R227" s="183"/>
      <c r="S227" s="52"/>
      <c r="T227" s="13"/>
      <c r="U227" s="17"/>
      <c r="V227" s="13"/>
      <c r="W227" s="125"/>
      <c r="X227" s="188"/>
      <c r="Y227" s="52"/>
      <c r="Z227" s="13"/>
      <c r="AA227" s="17"/>
      <c r="AB227" s="13"/>
      <c r="AC227" s="125"/>
      <c r="AD227" s="102"/>
      <c r="AE227" s="183"/>
      <c r="AF227" s="52"/>
      <c r="AG227" s="13"/>
      <c r="AH227" s="17"/>
      <c r="AI227" s="13"/>
      <c r="AJ227" s="125"/>
      <c r="AK227" s="203"/>
    </row>
    <row r="228" spans="1:37" ht="18.75">
      <c r="A228" s="7" t="s">
        <v>210</v>
      </c>
      <c r="B228" s="92">
        <v>10851</v>
      </c>
      <c r="C228" s="144"/>
      <c r="D228" s="133">
        <v>530</v>
      </c>
      <c r="E228" s="24">
        <v>120</v>
      </c>
      <c r="F228" s="61">
        <v>2</v>
      </c>
      <c r="G228" s="13">
        <f t="shared" si="54"/>
        <v>-410</v>
      </c>
      <c r="H228" s="32">
        <v>0</v>
      </c>
      <c r="I228" s="13">
        <f t="shared" si="55"/>
        <v>-410</v>
      </c>
      <c r="J228" s="125">
        <f t="shared" si="56"/>
        <v>22.641509433962266</v>
      </c>
      <c r="K228" s="102">
        <f t="shared" si="57"/>
        <v>22.641509433962266</v>
      </c>
      <c r="L228" s="124">
        <v>2</v>
      </c>
      <c r="M228" s="24">
        <v>4</v>
      </c>
      <c r="N228" s="13">
        <f t="shared" si="58"/>
        <v>2</v>
      </c>
      <c r="O228" s="32">
        <v>0</v>
      </c>
      <c r="P228" s="13">
        <f t="shared" si="59"/>
        <v>2</v>
      </c>
      <c r="Q228" s="125">
        <f t="shared" si="60"/>
        <v>200</v>
      </c>
      <c r="R228" s="188">
        <v>1</v>
      </c>
      <c r="S228" s="24">
        <v>1</v>
      </c>
      <c r="T228" s="13">
        <f t="shared" si="61"/>
        <v>0</v>
      </c>
      <c r="U228" s="32">
        <v>0</v>
      </c>
      <c r="V228" s="13">
        <f t="shared" si="62"/>
        <v>0</v>
      </c>
      <c r="W228" s="125">
        <f t="shared" si="63"/>
        <v>100</v>
      </c>
      <c r="X228" s="188">
        <v>1</v>
      </c>
      <c r="Y228" s="24">
        <v>0</v>
      </c>
      <c r="Z228" s="13">
        <f t="shared" si="64"/>
        <v>-1</v>
      </c>
      <c r="AA228" s="32">
        <v>0</v>
      </c>
      <c r="AB228" s="13">
        <f t="shared" si="65"/>
        <v>-1</v>
      </c>
      <c r="AC228" s="125">
        <f t="shared" si="66"/>
        <v>0</v>
      </c>
      <c r="AD228" s="102">
        <f t="shared" si="67"/>
        <v>0</v>
      </c>
      <c r="AE228" s="183">
        <v>0</v>
      </c>
      <c r="AF228" s="58">
        <v>0</v>
      </c>
      <c r="AG228" s="13">
        <v>0</v>
      </c>
      <c r="AH228" s="32">
        <v>0</v>
      </c>
      <c r="AI228" s="13">
        <v>0</v>
      </c>
      <c r="AJ228" s="197">
        <v>0</v>
      </c>
      <c r="AK228" s="213">
        <v>0</v>
      </c>
    </row>
    <row r="229" spans="1:37" ht="18.75">
      <c r="A229" s="7" t="s">
        <v>211</v>
      </c>
      <c r="B229" s="92">
        <v>2821</v>
      </c>
      <c r="C229" s="144"/>
      <c r="D229" s="133">
        <v>270</v>
      </c>
      <c r="E229" s="24">
        <v>0</v>
      </c>
      <c r="F229" s="61">
        <v>0</v>
      </c>
      <c r="G229" s="13">
        <f t="shared" si="54"/>
        <v>-270</v>
      </c>
      <c r="H229" s="32">
        <v>0</v>
      </c>
      <c r="I229" s="13">
        <f t="shared" si="55"/>
        <v>-270</v>
      </c>
      <c r="J229" s="125">
        <f t="shared" si="56"/>
        <v>0</v>
      </c>
      <c r="K229" s="102">
        <f t="shared" si="57"/>
        <v>0</v>
      </c>
      <c r="L229" s="124">
        <v>2</v>
      </c>
      <c r="M229" s="24">
        <v>1</v>
      </c>
      <c r="N229" s="13">
        <f t="shared" si="58"/>
        <v>-1</v>
      </c>
      <c r="O229" s="32">
        <v>0</v>
      </c>
      <c r="P229" s="13">
        <f t="shared" si="59"/>
        <v>-1</v>
      </c>
      <c r="Q229" s="125">
        <f t="shared" si="60"/>
        <v>50</v>
      </c>
      <c r="R229" s="188">
        <v>0</v>
      </c>
      <c r="S229" s="24">
        <v>0</v>
      </c>
      <c r="T229" s="13">
        <f t="shared" si="61"/>
        <v>0</v>
      </c>
      <c r="U229" s="32">
        <v>0</v>
      </c>
      <c r="V229" s="13">
        <f t="shared" si="62"/>
        <v>0</v>
      </c>
      <c r="W229" s="125">
        <v>0</v>
      </c>
      <c r="X229" s="188">
        <v>0</v>
      </c>
      <c r="Y229" s="24">
        <v>0</v>
      </c>
      <c r="Z229" s="13">
        <f t="shared" si="64"/>
        <v>0</v>
      </c>
      <c r="AA229" s="32">
        <v>0</v>
      </c>
      <c r="AB229" s="13">
        <f t="shared" si="65"/>
        <v>0</v>
      </c>
      <c r="AC229" s="125">
        <v>0</v>
      </c>
      <c r="AD229" s="102">
        <v>0</v>
      </c>
      <c r="AE229" s="183">
        <v>0</v>
      </c>
      <c r="AF229" s="58">
        <v>0</v>
      </c>
      <c r="AG229" s="13">
        <v>0</v>
      </c>
      <c r="AH229" s="32">
        <v>0</v>
      </c>
      <c r="AI229" s="13">
        <v>0</v>
      </c>
      <c r="AJ229" s="197">
        <v>0</v>
      </c>
      <c r="AK229" s="213">
        <v>0</v>
      </c>
    </row>
    <row r="230" spans="1:37" ht="18.75">
      <c r="A230" s="7" t="s">
        <v>212</v>
      </c>
      <c r="B230" s="92">
        <v>8599</v>
      </c>
      <c r="C230" s="144"/>
      <c r="D230" s="133">
        <v>270</v>
      </c>
      <c r="E230" s="24">
        <v>280</v>
      </c>
      <c r="F230" s="61">
        <v>1</v>
      </c>
      <c r="G230" s="13">
        <f t="shared" si="54"/>
        <v>10</v>
      </c>
      <c r="H230" s="32">
        <v>0</v>
      </c>
      <c r="I230" s="13">
        <f t="shared" si="55"/>
        <v>10</v>
      </c>
      <c r="J230" s="125">
        <f t="shared" si="56"/>
        <v>103.7037037037037</v>
      </c>
      <c r="K230" s="102">
        <f t="shared" si="57"/>
        <v>103.7037037037037</v>
      </c>
      <c r="L230" s="124">
        <v>2</v>
      </c>
      <c r="M230" s="24">
        <v>1</v>
      </c>
      <c r="N230" s="13">
        <f t="shared" si="58"/>
        <v>-1</v>
      </c>
      <c r="O230" s="32">
        <v>0</v>
      </c>
      <c r="P230" s="13">
        <f t="shared" si="59"/>
        <v>-1</v>
      </c>
      <c r="Q230" s="125">
        <f t="shared" si="60"/>
        <v>50</v>
      </c>
      <c r="R230" s="188">
        <v>0</v>
      </c>
      <c r="S230" s="24">
        <v>0</v>
      </c>
      <c r="T230" s="13">
        <f t="shared" si="61"/>
        <v>0</v>
      </c>
      <c r="U230" s="32">
        <v>0</v>
      </c>
      <c r="V230" s="13">
        <f t="shared" si="62"/>
        <v>0</v>
      </c>
      <c r="W230" s="125">
        <v>0</v>
      </c>
      <c r="X230" s="188">
        <v>0</v>
      </c>
      <c r="Y230" s="24">
        <v>0</v>
      </c>
      <c r="Z230" s="13">
        <f t="shared" si="64"/>
        <v>0</v>
      </c>
      <c r="AA230" s="32">
        <v>0</v>
      </c>
      <c r="AB230" s="13">
        <f t="shared" si="65"/>
        <v>0</v>
      </c>
      <c r="AC230" s="125">
        <v>0</v>
      </c>
      <c r="AD230" s="102">
        <v>0</v>
      </c>
      <c r="AE230" s="183">
        <v>0</v>
      </c>
      <c r="AF230" s="58">
        <v>0</v>
      </c>
      <c r="AG230" s="13">
        <v>0</v>
      </c>
      <c r="AH230" s="32">
        <v>0</v>
      </c>
      <c r="AI230" s="13">
        <v>0</v>
      </c>
      <c r="AJ230" s="197">
        <v>0</v>
      </c>
      <c r="AK230" s="213">
        <v>0</v>
      </c>
    </row>
    <row r="231" spans="1:37" ht="18.75">
      <c r="A231" s="7" t="s">
        <v>213</v>
      </c>
      <c r="B231" s="92">
        <v>12951</v>
      </c>
      <c r="C231" s="144"/>
      <c r="D231" s="133">
        <v>641</v>
      </c>
      <c r="E231" s="24">
        <v>0</v>
      </c>
      <c r="F231" s="61">
        <v>0</v>
      </c>
      <c r="G231" s="13">
        <f t="shared" si="54"/>
        <v>-641</v>
      </c>
      <c r="H231" s="32">
        <v>0</v>
      </c>
      <c r="I231" s="13">
        <f t="shared" si="55"/>
        <v>-641</v>
      </c>
      <c r="J231" s="125">
        <f t="shared" si="56"/>
        <v>0</v>
      </c>
      <c r="K231" s="102">
        <f t="shared" si="57"/>
        <v>0</v>
      </c>
      <c r="L231" s="124">
        <v>2</v>
      </c>
      <c r="M231" s="24">
        <v>2</v>
      </c>
      <c r="N231" s="13">
        <f t="shared" si="58"/>
        <v>0</v>
      </c>
      <c r="O231" s="32">
        <v>0</v>
      </c>
      <c r="P231" s="13">
        <f t="shared" si="59"/>
        <v>0</v>
      </c>
      <c r="Q231" s="125">
        <f t="shared" si="60"/>
        <v>100</v>
      </c>
      <c r="R231" s="188">
        <v>0</v>
      </c>
      <c r="S231" s="24">
        <v>0</v>
      </c>
      <c r="T231" s="13">
        <f t="shared" si="61"/>
        <v>0</v>
      </c>
      <c r="U231" s="32">
        <v>0</v>
      </c>
      <c r="V231" s="13">
        <f t="shared" si="62"/>
        <v>0</v>
      </c>
      <c r="W231" s="125">
        <v>0</v>
      </c>
      <c r="X231" s="188">
        <v>1</v>
      </c>
      <c r="Y231" s="24">
        <v>0</v>
      </c>
      <c r="Z231" s="13">
        <f t="shared" si="64"/>
        <v>-1</v>
      </c>
      <c r="AA231" s="32">
        <v>0</v>
      </c>
      <c r="AB231" s="13">
        <f t="shared" si="65"/>
        <v>-1</v>
      </c>
      <c r="AC231" s="125">
        <f t="shared" si="66"/>
        <v>0</v>
      </c>
      <c r="AD231" s="102">
        <f t="shared" si="67"/>
        <v>0</v>
      </c>
      <c r="AE231" s="183">
        <v>0</v>
      </c>
      <c r="AF231" s="58">
        <v>0</v>
      </c>
      <c r="AG231" s="13">
        <v>0</v>
      </c>
      <c r="AH231" s="32">
        <v>0</v>
      </c>
      <c r="AI231" s="13">
        <v>0</v>
      </c>
      <c r="AJ231" s="197">
        <v>0</v>
      </c>
      <c r="AK231" s="213">
        <v>0</v>
      </c>
    </row>
    <row r="232" spans="1:37" ht="18.75">
      <c r="A232" s="7" t="s">
        <v>214</v>
      </c>
      <c r="B232" s="92">
        <v>102816</v>
      </c>
      <c r="C232" s="144"/>
      <c r="D232" s="133">
        <v>2619</v>
      </c>
      <c r="E232" s="24">
        <v>785</v>
      </c>
      <c r="F232" s="61">
        <v>2</v>
      </c>
      <c r="G232" s="13">
        <f t="shared" si="54"/>
        <v>-1834</v>
      </c>
      <c r="H232" s="32">
        <v>100</v>
      </c>
      <c r="I232" s="13">
        <f t="shared" si="55"/>
        <v>-1934</v>
      </c>
      <c r="J232" s="125">
        <f t="shared" si="56"/>
        <v>29.973272241313481</v>
      </c>
      <c r="K232" s="102">
        <f t="shared" si="57"/>
        <v>26.155021000381822</v>
      </c>
      <c r="L232" s="124">
        <v>14</v>
      </c>
      <c r="M232" s="24">
        <v>10</v>
      </c>
      <c r="N232" s="13">
        <f t="shared" si="58"/>
        <v>-4</v>
      </c>
      <c r="O232" s="32">
        <v>0</v>
      </c>
      <c r="P232" s="13">
        <f t="shared" si="59"/>
        <v>-4</v>
      </c>
      <c r="Q232" s="125">
        <f t="shared" si="60"/>
        <v>71.428571428571431</v>
      </c>
      <c r="R232" s="188">
        <v>1</v>
      </c>
      <c r="S232" s="24">
        <v>1</v>
      </c>
      <c r="T232" s="13">
        <f t="shared" si="61"/>
        <v>0</v>
      </c>
      <c r="U232" s="32">
        <v>1</v>
      </c>
      <c r="V232" s="13">
        <f t="shared" si="62"/>
        <v>-1</v>
      </c>
      <c r="W232" s="125">
        <f t="shared" si="63"/>
        <v>100</v>
      </c>
      <c r="X232" s="188">
        <v>1</v>
      </c>
      <c r="Y232" s="24">
        <v>3</v>
      </c>
      <c r="Z232" s="13">
        <f t="shared" si="64"/>
        <v>2</v>
      </c>
      <c r="AA232" s="32">
        <v>0</v>
      </c>
      <c r="AB232" s="13">
        <f t="shared" si="65"/>
        <v>2</v>
      </c>
      <c r="AC232" s="125">
        <f t="shared" si="66"/>
        <v>300</v>
      </c>
      <c r="AD232" s="102">
        <f t="shared" si="67"/>
        <v>300</v>
      </c>
      <c r="AE232" s="183">
        <v>1</v>
      </c>
      <c r="AF232" s="24">
        <v>0</v>
      </c>
      <c r="AG232" s="13">
        <f t="shared" si="68"/>
        <v>-1</v>
      </c>
      <c r="AH232" s="32">
        <v>0</v>
      </c>
      <c r="AI232" s="13">
        <f t="shared" si="69"/>
        <v>-1</v>
      </c>
      <c r="AJ232" s="125">
        <f t="shared" ref="AJ232:AJ238" si="70">AF232/AE232*100</f>
        <v>0</v>
      </c>
      <c r="AK232" s="203">
        <f t="shared" ref="AK232:AK238" si="71">(AF232-AH232)/AE232*100</f>
        <v>0</v>
      </c>
    </row>
    <row r="233" spans="1:37" ht="18.75">
      <c r="A233" s="7" t="s">
        <v>215</v>
      </c>
      <c r="B233" s="92">
        <v>17617</v>
      </c>
      <c r="C233" s="144"/>
      <c r="D233" s="133">
        <v>863</v>
      </c>
      <c r="E233" s="24">
        <v>496</v>
      </c>
      <c r="F233" s="61">
        <v>3</v>
      </c>
      <c r="G233" s="13">
        <f t="shared" si="54"/>
        <v>-367</v>
      </c>
      <c r="H233" s="32">
        <v>0</v>
      </c>
      <c r="I233" s="13">
        <f t="shared" si="55"/>
        <v>-367</v>
      </c>
      <c r="J233" s="125">
        <f t="shared" si="56"/>
        <v>57.473928157589803</v>
      </c>
      <c r="K233" s="102">
        <f t="shared" si="57"/>
        <v>57.473928157589803</v>
      </c>
      <c r="L233" s="124">
        <v>2</v>
      </c>
      <c r="M233" s="24">
        <v>3</v>
      </c>
      <c r="N233" s="13">
        <f t="shared" si="58"/>
        <v>1</v>
      </c>
      <c r="O233" s="32">
        <v>0</v>
      </c>
      <c r="P233" s="13">
        <f t="shared" si="59"/>
        <v>1</v>
      </c>
      <c r="Q233" s="125">
        <f t="shared" si="60"/>
        <v>150</v>
      </c>
      <c r="R233" s="188">
        <v>0</v>
      </c>
      <c r="S233" s="24">
        <v>0</v>
      </c>
      <c r="T233" s="13">
        <f t="shared" si="61"/>
        <v>0</v>
      </c>
      <c r="U233" s="32">
        <v>0</v>
      </c>
      <c r="V233" s="13">
        <f t="shared" si="62"/>
        <v>0</v>
      </c>
      <c r="W233" s="125">
        <v>0</v>
      </c>
      <c r="X233" s="188">
        <v>1</v>
      </c>
      <c r="Y233" s="24">
        <v>0</v>
      </c>
      <c r="Z233" s="13">
        <f t="shared" si="64"/>
        <v>-1</v>
      </c>
      <c r="AA233" s="32">
        <v>0</v>
      </c>
      <c r="AB233" s="13">
        <f t="shared" si="65"/>
        <v>-1</v>
      </c>
      <c r="AC233" s="125">
        <f t="shared" si="66"/>
        <v>0</v>
      </c>
      <c r="AD233" s="102">
        <f t="shared" si="67"/>
        <v>0</v>
      </c>
      <c r="AE233" s="183">
        <v>0</v>
      </c>
      <c r="AF233" s="58">
        <v>0</v>
      </c>
      <c r="AG233" s="13">
        <v>0</v>
      </c>
      <c r="AH233" s="32">
        <v>0</v>
      </c>
      <c r="AI233" s="13">
        <v>0</v>
      </c>
      <c r="AJ233" s="197">
        <v>0</v>
      </c>
      <c r="AK233" s="213">
        <v>0</v>
      </c>
    </row>
    <row r="234" spans="1:37" ht="18.75">
      <c r="A234" s="7" t="s">
        <v>216</v>
      </c>
      <c r="B234" s="92">
        <v>3573</v>
      </c>
      <c r="C234" s="144"/>
      <c r="D234" s="133">
        <v>270</v>
      </c>
      <c r="E234" s="24">
        <v>0</v>
      </c>
      <c r="F234" s="61">
        <v>0</v>
      </c>
      <c r="G234" s="13">
        <f t="shared" si="54"/>
        <v>-270</v>
      </c>
      <c r="H234" s="32">
        <v>0</v>
      </c>
      <c r="I234" s="13">
        <f t="shared" si="55"/>
        <v>-270</v>
      </c>
      <c r="J234" s="125">
        <f t="shared" si="56"/>
        <v>0</v>
      </c>
      <c r="K234" s="102">
        <f t="shared" si="57"/>
        <v>0</v>
      </c>
      <c r="L234" s="124">
        <v>2</v>
      </c>
      <c r="M234" s="24">
        <v>1</v>
      </c>
      <c r="N234" s="13">
        <f t="shared" si="58"/>
        <v>-1</v>
      </c>
      <c r="O234" s="32">
        <v>0</v>
      </c>
      <c r="P234" s="13">
        <f t="shared" si="59"/>
        <v>-1</v>
      </c>
      <c r="Q234" s="125">
        <f t="shared" si="60"/>
        <v>50</v>
      </c>
      <c r="R234" s="188">
        <v>0</v>
      </c>
      <c r="S234" s="24">
        <v>0</v>
      </c>
      <c r="T234" s="13">
        <f t="shared" si="61"/>
        <v>0</v>
      </c>
      <c r="U234" s="32">
        <v>0</v>
      </c>
      <c r="V234" s="13">
        <f t="shared" si="62"/>
        <v>0</v>
      </c>
      <c r="W234" s="125">
        <v>0</v>
      </c>
      <c r="X234" s="188">
        <v>0</v>
      </c>
      <c r="Y234" s="24">
        <v>0</v>
      </c>
      <c r="Z234" s="13">
        <f t="shared" si="64"/>
        <v>0</v>
      </c>
      <c r="AA234" s="32">
        <v>0</v>
      </c>
      <c r="AB234" s="13">
        <f t="shared" si="65"/>
        <v>0</v>
      </c>
      <c r="AC234" s="125">
        <v>0</v>
      </c>
      <c r="AD234" s="102">
        <v>0</v>
      </c>
      <c r="AE234" s="183">
        <v>0</v>
      </c>
      <c r="AF234" s="58">
        <v>0</v>
      </c>
      <c r="AG234" s="13">
        <v>0</v>
      </c>
      <c r="AH234" s="32">
        <v>0</v>
      </c>
      <c r="AI234" s="13">
        <v>0</v>
      </c>
      <c r="AJ234" s="197">
        <v>0</v>
      </c>
      <c r="AK234" s="213">
        <v>0</v>
      </c>
    </row>
    <row r="235" spans="1:37" ht="18.75">
      <c r="A235" s="7" t="s">
        <v>217</v>
      </c>
      <c r="B235" s="92">
        <v>2763</v>
      </c>
      <c r="C235" s="144"/>
      <c r="D235" s="133">
        <v>273</v>
      </c>
      <c r="E235" s="24">
        <v>500</v>
      </c>
      <c r="F235" s="61">
        <v>2</v>
      </c>
      <c r="G235" s="13">
        <f t="shared" si="54"/>
        <v>227</v>
      </c>
      <c r="H235" s="32">
        <v>0</v>
      </c>
      <c r="I235" s="13">
        <f t="shared" si="55"/>
        <v>227</v>
      </c>
      <c r="J235" s="125">
        <f t="shared" si="56"/>
        <v>183.15018315018315</v>
      </c>
      <c r="K235" s="102">
        <f t="shared" si="57"/>
        <v>183.15018315018315</v>
      </c>
      <c r="L235" s="124">
        <v>3</v>
      </c>
      <c r="M235" s="24">
        <v>2</v>
      </c>
      <c r="N235" s="13">
        <f t="shared" si="58"/>
        <v>-1</v>
      </c>
      <c r="O235" s="32">
        <v>0</v>
      </c>
      <c r="P235" s="13">
        <f t="shared" si="59"/>
        <v>-1</v>
      </c>
      <c r="Q235" s="125">
        <f t="shared" si="60"/>
        <v>66.666666666666657</v>
      </c>
      <c r="R235" s="188">
        <v>0</v>
      </c>
      <c r="S235" s="24">
        <v>0</v>
      </c>
      <c r="T235" s="13">
        <f t="shared" si="61"/>
        <v>0</v>
      </c>
      <c r="U235" s="32">
        <v>0</v>
      </c>
      <c r="V235" s="13">
        <f t="shared" si="62"/>
        <v>0</v>
      </c>
      <c r="W235" s="125">
        <v>0</v>
      </c>
      <c r="X235" s="188">
        <v>0</v>
      </c>
      <c r="Y235" s="24">
        <v>0</v>
      </c>
      <c r="Z235" s="13">
        <f t="shared" si="64"/>
        <v>0</v>
      </c>
      <c r="AA235" s="32">
        <v>0</v>
      </c>
      <c r="AB235" s="13">
        <f t="shared" si="65"/>
        <v>0</v>
      </c>
      <c r="AC235" s="125">
        <v>0</v>
      </c>
      <c r="AD235" s="102">
        <v>0</v>
      </c>
      <c r="AE235" s="183">
        <v>0</v>
      </c>
      <c r="AF235" s="58">
        <v>0</v>
      </c>
      <c r="AG235" s="13">
        <v>0</v>
      </c>
      <c r="AH235" s="32">
        <v>0</v>
      </c>
      <c r="AI235" s="13">
        <v>0</v>
      </c>
      <c r="AJ235" s="197">
        <v>0</v>
      </c>
      <c r="AK235" s="213">
        <v>0</v>
      </c>
    </row>
    <row r="236" spans="1:37" ht="18.75">
      <c r="A236" s="7" t="s">
        <v>218</v>
      </c>
      <c r="B236" s="92">
        <v>9232</v>
      </c>
      <c r="C236" s="144"/>
      <c r="D236" s="133">
        <v>653</v>
      </c>
      <c r="E236" s="24">
        <v>658</v>
      </c>
      <c r="F236" s="61">
        <v>2</v>
      </c>
      <c r="G236" s="13">
        <f t="shared" si="54"/>
        <v>5</v>
      </c>
      <c r="H236" s="32">
        <v>0</v>
      </c>
      <c r="I236" s="13">
        <f t="shared" si="55"/>
        <v>5</v>
      </c>
      <c r="J236" s="125">
        <f t="shared" si="56"/>
        <v>100.7656967840735</v>
      </c>
      <c r="K236" s="102">
        <f t="shared" si="57"/>
        <v>100.7656967840735</v>
      </c>
      <c r="L236" s="124">
        <v>5</v>
      </c>
      <c r="M236" s="24">
        <v>3</v>
      </c>
      <c r="N236" s="13">
        <f t="shared" si="58"/>
        <v>-2</v>
      </c>
      <c r="O236" s="32">
        <v>0</v>
      </c>
      <c r="P236" s="13">
        <f t="shared" si="59"/>
        <v>-2</v>
      </c>
      <c r="Q236" s="125">
        <f t="shared" si="60"/>
        <v>60</v>
      </c>
      <c r="R236" s="188">
        <v>0</v>
      </c>
      <c r="S236" s="24">
        <v>0</v>
      </c>
      <c r="T236" s="13">
        <f t="shared" si="61"/>
        <v>0</v>
      </c>
      <c r="U236" s="32">
        <v>0</v>
      </c>
      <c r="V236" s="13">
        <f t="shared" si="62"/>
        <v>0</v>
      </c>
      <c r="W236" s="125">
        <v>0</v>
      </c>
      <c r="X236" s="188">
        <v>0</v>
      </c>
      <c r="Y236" s="24">
        <v>0</v>
      </c>
      <c r="Z236" s="13">
        <f t="shared" si="64"/>
        <v>0</v>
      </c>
      <c r="AA236" s="32">
        <v>0</v>
      </c>
      <c r="AB236" s="13">
        <f t="shared" si="65"/>
        <v>0</v>
      </c>
      <c r="AC236" s="125">
        <v>0</v>
      </c>
      <c r="AD236" s="102">
        <v>0</v>
      </c>
      <c r="AE236" s="183">
        <v>0</v>
      </c>
      <c r="AF236" s="58">
        <v>0</v>
      </c>
      <c r="AG236" s="13">
        <v>0</v>
      </c>
      <c r="AH236" s="32">
        <v>0</v>
      </c>
      <c r="AI236" s="13">
        <v>0</v>
      </c>
      <c r="AJ236" s="197">
        <v>0</v>
      </c>
      <c r="AK236" s="213">
        <v>0</v>
      </c>
    </row>
    <row r="237" spans="1:37" ht="18.75">
      <c r="A237" s="7" t="s">
        <v>219</v>
      </c>
      <c r="B237" s="92">
        <v>6277</v>
      </c>
      <c r="C237" s="144"/>
      <c r="D237" s="133">
        <v>455</v>
      </c>
      <c r="E237" s="24">
        <v>100</v>
      </c>
      <c r="F237" s="61">
        <v>1</v>
      </c>
      <c r="G237" s="13">
        <f t="shared" si="54"/>
        <v>-355</v>
      </c>
      <c r="H237" s="32">
        <v>0</v>
      </c>
      <c r="I237" s="13">
        <f t="shared" si="55"/>
        <v>-355</v>
      </c>
      <c r="J237" s="125">
        <f t="shared" si="56"/>
        <v>21.978021978021978</v>
      </c>
      <c r="K237" s="102">
        <f t="shared" si="57"/>
        <v>21.978021978021978</v>
      </c>
      <c r="L237" s="124">
        <v>4</v>
      </c>
      <c r="M237" s="24">
        <v>4</v>
      </c>
      <c r="N237" s="13">
        <f t="shared" si="58"/>
        <v>0</v>
      </c>
      <c r="O237" s="32">
        <v>0</v>
      </c>
      <c r="P237" s="13">
        <f t="shared" si="59"/>
        <v>0</v>
      </c>
      <c r="Q237" s="125">
        <f t="shared" si="60"/>
        <v>100</v>
      </c>
      <c r="R237" s="188">
        <v>0</v>
      </c>
      <c r="S237" s="24">
        <v>0</v>
      </c>
      <c r="T237" s="13">
        <f t="shared" si="61"/>
        <v>0</v>
      </c>
      <c r="U237" s="32">
        <v>0</v>
      </c>
      <c r="V237" s="13">
        <f t="shared" si="62"/>
        <v>0</v>
      </c>
      <c r="W237" s="125">
        <v>0</v>
      </c>
      <c r="X237" s="188">
        <v>0</v>
      </c>
      <c r="Y237" s="24">
        <v>0</v>
      </c>
      <c r="Z237" s="13">
        <f t="shared" si="64"/>
        <v>0</v>
      </c>
      <c r="AA237" s="32">
        <v>0</v>
      </c>
      <c r="AB237" s="13">
        <f t="shared" si="65"/>
        <v>0</v>
      </c>
      <c r="AC237" s="125">
        <v>0</v>
      </c>
      <c r="AD237" s="102">
        <v>0</v>
      </c>
      <c r="AE237" s="183">
        <v>0</v>
      </c>
      <c r="AF237" s="58">
        <v>0</v>
      </c>
      <c r="AG237" s="13">
        <v>0</v>
      </c>
      <c r="AH237" s="32">
        <v>0</v>
      </c>
      <c r="AI237" s="13">
        <v>0</v>
      </c>
      <c r="AJ237" s="197">
        <v>0</v>
      </c>
      <c r="AK237" s="213">
        <v>0</v>
      </c>
    </row>
    <row r="238" spans="1:37" ht="18.75">
      <c r="A238" s="20" t="s">
        <v>21</v>
      </c>
      <c r="B238" s="91">
        <f>SUM(B228:B237)</f>
        <v>177500</v>
      </c>
      <c r="C238" s="149"/>
      <c r="D238" s="108">
        <v>6845</v>
      </c>
      <c r="E238" s="27">
        <v>2939</v>
      </c>
      <c r="F238" s="27">
        <f>F228+F229+F230+F231+F232+F233+F234+F235+F236+F237</f>
        <v>13</v>
      </c>
      <c r="G238" s="23">
        <f t="shared" si="54"/>
        <v>-3906</v>
      </c>
      <c r="H238" s="28">
        <v>100</v>
      </c>
      <c r="I238" s="23">
        <f t="shared" si="55"/>
        <v>-4006</v>
      </c>
      <c r="J238" s="107">
        <f t="shared" si="56"/>
        <v>42.936449963476989</v>
      </c>
      <c r="K238" s="103">
        <f t="shared" si="57"/>
        <v>41.475529583637694</v>
      </c>
      <c r="L238" s="126">
        <f>SUM(L228:L237)</f>
        <v>38</v>
      </c>
      <c r="M238" s="55">
        <v>31</v>
      </c>
      <c r="N238" s="55">
        <f t="shared" si="58"/>
        <v>-7</v>
      </c>
      <c r="O238" s="55">
        <v>0</v>
      </c>
      <c r="P238" s="55">
        <f t="shared" si="59"/>
        <v>-7</v>
      </c>
      <c r="Q238" s="127">
        <f t="shared" si="60"/>
        <v>81.578947368421055</v>
      </c>
      <c r="R238" s="186">
        <f>SUM(R228:R237)</f>
        <v>2</v>
      </c>
      <c r="S238" s="21">
        <v>2</v>
      </c>
      <c r="T238" s="23">
        <f t="shared" si="61"/>
        <v>0</v>
      </c>
      <c r="U238" s="28">
        <v>1</v>
      </c>
      <c r="V238" s="23">
        <f t="shared" si="62"/>
        <v>-1</v>
      </c>
      <c r="W238" s="107">
        <f t="shared" si="63"/>
        <v>100</v>
      </c>
      <c r="X238" s="206">
        <f>SUM(X228:X237)</f>
        <v>4</v>
      </c>
      <c r="Y238" s="35">
        <v>3</v>
      </c>
      <c r="Z238" s="36">
        <f t="shared" si="64"/>
        <v>-1</v>
      </c>
      <c r="AA238" s="67">
        <v>0</v>
      </c>
      <c r="AB238" s="36">
        <f t="shared" si="65"/>
        <v>-1</v>
      </c>
      <c r="AC238" s="176">
        <f t="shared" si="66"/>
        <v>75</v>
      </c>
      <c r="AD238" s="155">
        <f t="shared" si="67"/>
        <v>75</v>
      </c>
      <c r="AE238" s="220">
        <f>SUM(AE228:AE237)</f>
        <v>1</v>
      </c>
      <c r="AF238" s="35">
        <v>0</v>
      </c>
      <c r="AG238" s="36">
        <f t="shared" si="68"/>
        <v>-1</v>
      </c>
      <c r="AH238" s="67">
        <v>0</v>
      </c>
      <c r="AI238" s="36">
        <f t="shared" si="69"/>
        <v>-1</v>
      </c>
      <c r="AJ238" s="176">
        <f t="shared" si="70"/>
        <v>0</v>
      </c>
      <c r="AK238" s="204">
        <f t="shared" si="71"/>
        <v>0</v>
      </c>
    </row>
    <row r="239" spans="1:37" ht="18.75">
      <c r="A239" s="6" t="s">
        <v>220</v>
      </c>
      <c r="B239" s="24"/>
      <c r="C239" s="144"/>
      <c r="D239" s="172"/>
      <c r="E239" s="44"/>
      <c r="F239" s="61"/>
      <c r="G239" s="44"/>
      <c r="H239" s="85"/>
      <c r="I239" s="44"/>
      <c r="J239" s="173"/>
      <c r="K239" s="44"/>
      <c r="L239" s="133"/>
      <c r="M239" s="52"/>
      <c r="N239" s="13"/>
      <c r="O239" s="17"/>
      <c r="P239" s="13"/>
      <c r="Q239" s="125"/>
      <c r="R239" s="183"/>
      <c r="S239" s="52"/>
      <c r="T239" s="13"/>
      <c r="U239" s="17"/>
      <c r="V239" s="13"/>
      <c r="W239" s="125"/>
      <c r="X239" s="188"/>
      <c r="Y239" s="52"/>
      <c r="Z239" s="13"/>
      <c r="AA239" s="17"/>
      <c r="AB239" s="13"/>
      <c r="AC239" s="125"/>
      <c r="AD239" s="102"/>
      <c r="AE239" s="183"/>
      <c r="AF239" s="52"/>
      <c r="AG239" s="13"/>
      <c r="AH239" s="17"/>
      <c r="AI239" s="13"/>
      <c r="AJ239" s="125"/>
      <c r="AK239" s="203"/>
    </row>
    <row r="240" spans="1:37" ht="18.75">
      <c r="A240" s="7" t="s">
        <v>221</v>
      </c>
      <c r="B240" s="92">
        <v>10573</v>
      </c>
      <c r="C240" s="144"/>
      <c r="D240" s="133">
        <v>542</v>
      </c>
      <c r="E240" s="24">
        <v>200</v>
      </c>
      <c r="F240" s="61">
        <v>1</v>
      </c>
      <c r="G240" s="13">
        <f t="shared" si="54"/>
        <v>-342</v>
      </c>
      <c r="H240" s="32">
        <v>0</v>
      </c>
      <c r="I240" s="13">
        <f t="shared" si="55"/>
        <v>-342</v>
      </c>
      <c r="J240" s="125">
        <f t="shared" si="56"/>
        <v>36.900369003690038</v>
      </c>
      <c r="K240" s="102">
        <f t="shared" si="57"/>
        <v>36.900369003690038</v>
      </c>
      <c r="L240" s="124">
        <v>2</v>
      </c>
      <c r="M240" s="24">
        <v>3</v>
      </c>
      <c r="N240" s="13">
        <f t="shared" si="58"/>
        <v>1</v>
      </c>
      <c r="O240" s="32">
        <v>0</v>
      </c>
      <c r="P240" s="13">
        <f t="shared" si="59"/>
        <v>1</v>
      </c>
      <c r="Q240" s="125">
        <f t="shared" si="60"/>
        <v>150</v>
      </c>
      <c r="R240" s="188">
        <v>0</v>
      </c>
      <c r="S240" s="24">
        <v>0</v>
      </c>
      <c r="T240" s="13">
        <f t="shared" si="61"/>
        <v>0</v>
      </c>
      <c r="U240" s="32">
        <v>0</v>
      </c>
      <c r="V240" s="13">
        <f t="shared" si="62"/>
        <v>0</v>
      </c>
      <c r="W240" s="125">
        <v>0</v>
      </c>
      <c r="X240" s="188">
        <v>1</v>
      </c>
      <c r="Y240" s="24">
        <v>0</v>
      </c>
      <c r="Z240" s="13">
        <f t="shared" si="64"/>
        <v>-1</v>
      </c>
      <c r="AA240" s="32">
        <v>0</v>
      </c>
      <c r="AB240" s="13">
        <f t="shared" si="65"/>
        <v>-1</v>
      </c>
      <c r="AC240" s="125">
        <f t="shared" si="66"/>
        <v>0</v>
      </c>
      <c r="AD240" s="102">
        <f t="shared" si="67"/>
        <v>0</v>
      </c>
      <c r="AE240" s="183">
        <v>0</v>
      </c>
      <c r="AF240" s="58">
        <v>0</v>
      </c>
      <c r="AG240" s="13">
        <v>0</v>
      </c>
      <c r="AH240" s="32">
        <v>0</v>
      </c>
      <c r="AI240" s="13">
        <v>0</v>
      </c>
      <c r="AJ240" s="197">
        <v>0</v>
      </c>
      <c r="AK240" s="213">
        <v>0</v>
      </c>
    </row>
    <row r="241" spans="1:37" ht="18.75">
      <c r="A241" s="7" t="s">
        <v>222</v>
      </c>
      <c r="B241" s="92">
        <v>10304</v>
      </c>
      <c r="C241" s="144"/>
      <c r="D241" s="133">
        <v>537</v>
      </c>
      <c r="E241" s="24">
        <v>40</v>
      </c>
      <c r="F241" s="61">
        <v>1</v>
      </c>
      <c r="G241" s="13">
        <f t="shared" si="54"/>
        <v>-497</v>
      </c>
      <c r="H241" s="32">
        <v>0</v>
      </c>
      <c r="I241" s="13">
        <f t="shared" si="55"/>
        <v>-497</v>
      </c>
      <c r="J241" s="125">
        <f t="shared" si="56"/>
        <v>7.4487895716945998</v>
      </c>
      <c r="K241" s="102">
        <f t="shared" si="57"/>
        <v>7.4487895716945998</v>
      </c>
      <c r="L241" s="124">
        <v>2</v>
      </c>
      <c r="M241" s="24">
        <v>1</v>
      </c>
      <c r="N241" s="13">
        <f t="shared" si="58"/>
        <v>-1</v>
      </c>
      <c r="O241" s="32">
        <v>0</v>
      </c>
      <c r="P241" s="13">
        <f t="shared" si="59"/>
        <v>-1</v>
      </c>
      <c r="Q241" s="125">
        <f t="shared" si="60"/>
        <v>50</v>
      </c>
      <c r="R241" s="188">
        <v>0</v>
      </c>
      <c r="S241" s="24">
        <v>0</v>
      </c>
      <c r="T241" s="13">
        <f t="shared" si="61"/>
        <v>0</v>
      </c>
      <c r="U241" s="32">
        <v>0</v>
      </c>
      <c r="V241" s="13">
        <f t="shared" si="62"/>
        <v>0</v>
      </c>
      <c r="W241" s="125">
        <v>0</v>
      </c>
      <c r="X241" s="188">
        <v>1</v>
      </c>
      <c r="Y241" s="24">
        <v>0</v>
      </c>
      <c r="Z241" s="13">
        <f t="shared" si="64"/>
        <v>-1</v>
      </c>
      <c r="AA241" s="32">
        <v>0</v>
      </c>
      <c r="AB241" s="13">
        <f t="shared" si="65"/>
        <v>-1</v>
      </c>
      <c r="AC241" s="125">
        <f t="shared" si="66"/>
        <v>0</v>
      </c>
      <c r="AD241" s="102">
        <f t="shared" si="67"/>
        <v>0</v>
      </c>
      <c r="AE241" s="183">
        <v>0</v>
      </c>
      <c r="AF241" s="58">
        <v>0</v>
      </c>
      <c r="AG241" s="13">
        <v>0</v>
      </c>
      <c r="AH241" s="32">
        <v>0</v>
      </c>
      <c r="AI241" s="13">
        <v>0</v>
      </c>
      <c r="AJ241" s="197">
        <v>0</v>
      </c>
      <c r="AK241" s="213">
        <v>0</v>
      </c>
    </row>
    <row r="242" spans="1:37" ht="18.75">
      <c r="A242" s="7" t="s">
        <v>223</v>
      </c>
      <c r="B242" s="92">
        <v>12181</v>
      </c>
      <c r="C242" s="144"/>
      <c r="D242" s="133">
        <v>653</v>
      </c>
      <c r="E242" s="24">
        <v>580</v>
      </c>
      <c r="F242" s="61">
        <v>6</v>
      </c>
      <c r="G242" s="13">
        <f t="shared" si="54"/>
        <v>-73</v>
      </c>
      <c r="H242" s="32">
        <v>0</v>
      </c>
      <c r="I242" s="13">
        <f t="shared" si="55"/>
        <v>-73</v>
      </c>
      <c r="J242" s="125">
        <f t="shared" si="56"/>
        <v>88.820826952526801</v>
      </c>
      <c r="K242" s="102">
        <f t="shared" si="57"/>
        <v>88.820826952526801</v>
      </c>
      <c r="L242" s="124">
        <v>3</v>
      </c>
      <c r="M242" s="24">
        <v>3</v>
      </c>
      <c r="N242" s="13">
        <f t="shared" si="58"/>
        <v>0</v>
      </c>
      <c r="O242" s="32">
        <v>0</v>
      </c>
      <c r="P242" s="13">
        <f t="shared" si="59"/>
        <v>0</v>
      </c>
      <c r="Q242" s="125">
        <f t="shared" si="60"/>
        <v>100</v>
      </c>
      <c r="R242" s="188">
        <v>0</v>
      </c>
      <c r="S242" s="24">
        <v>0</v>
      </c>
      <c r="T242" s="13">
        <f t="shared" si="61"/>
        <v>0</v>
      </c>
      <c r="U242" s="32">
        <v>0</v>
      </c>
      <c r="V242" s="13">
        <f t="shared" si="62"/>
        <v>0</v>
      </c>
      <c r="W242" s="125">
        <v>0</v>
      </c>
      <c r="X242" s="188">
        <v>1</v>
      </c>
      <c r="Y242" s="24">
        <v>0</v>
      </c>
      <c r="Z242" s="13">
        <f t="shared" si="64"/>
        <v>-1</v>
      </c>
      <c r="AA242" s="32">
        <v>0</v>
      </c>
      <c r="AB242" s="13">
        <f t="shared" si="65"/>
        <v>-1</v>
      </c>
      <c r="AC242" s="125">
        <f t="shared" si="66"/>
        <v>0</v>
      </c>
      <c r="AD242" s="102">
        <f t="shared" si="67"/>
        <v>0</v>
      </c>
      <c r="AE242" s="183">
        <v>0</v>
      </c>
      <c r="AF242" s="58">
        <v>0</v>
      </c>
      <c r="AG242" s="13">
        <v>0</v>
      </c>
      <c r="AH242" s="32">
        <v>0</v>
      </c>
      <c r="AI242" s="13">
        <v>0</v>
      </c>
      <c r="AJ242" s="197">
        <v>0</v>
      </c>
      <c r="AK242" s="213">
        <v>0</v>
      </c>
    </row>
    <row r="243" spans="1:37" ht="18.75">
      <c r="A243" s="7" t="s">
        <v>224</v>
      </c>
      <c r="B243" s="92">
        <v>98835</v>
      </c>
      <c r="C243" s="144"/>
      <c r="D243" s="133">
        <v>2572</v>
      </c>
      <c r="E243" s="24">
        <v>4296</v>
      </c>
      <c r="F243" s="61">
        <v>4</v>
      </c>
      <c r="G243" s="13">
        <f t="shared" si="54"/>
        <v>1724</v>
      </c>
      <c r="H243" s="32">
        <v>0</v>
      </c>
      <c r="I243" s="13">
        <f t="shared" si="55"/>
        <v>1724</v>
      </c>
      <c r="J243" s="125">
        <f t="shared" si="56"/>
        <v>167.02954898911352</v>
      </c>
      <c r="K243" s="102">
        <f t="shared" si="57"/>
        <v>167.02954898911352</v>
      </c>
      <c r="L243" s="124">
        <v>10</v>
      </c>
      <c r="M243" s="24">
        <v>8</v>
      </c>
      <c r="N243" s="13">
        <f t="shared" si="58"/>
        <v>-2</v>
      </c>
      <c r="O243" s="32">
        <v>0</v>
      </c>
      <c r="P243" s="13">
        <f t="shared" si="59"/>
        <v>-2</v>
      </c>
      <c r="Q243" s="125">
        <f t="shared" si="60"/>
        <v>80</v>
      </c>
      <c r="R243" s="188">
        <v>2</v>
      </c>
      <c r="S243" s="24">
        <v>1</v>
      </c>
      <c r="T243" s="13">
        <f t="shared" si="61"/>
        <v>-1</v>
      </c>
      <c r="U243" s="32">
        <v>0</v>
      </c>
      <c r="V243" s="13">
        <f t="shared" si="62"/>
        <v>-1</v>
      </c>
      <c r="W243" s="125">
        <f t="shared" si="63"/>
        <v>50</v>
      </c>
      <c r="X243" s="188">
        <v>1</v>
      </c>
      <c r="Y243" s="24">
        <v>1</v>
      </c>
      <c r="Z243" s="13">
        <f t="shared" si="64"/>
        <v>0</v>
      </c>
      <c r="AA243" s="32">
        <v>0</v>
      </c>
      <c r="AB243" s="13">
        <f t="shared" si="65"/>
        <v>0</v>
      </c>
      <c r="AC243" s="125">
        <f t="shared" si="66"/>
        <v>100</v>
      </c>
      <c r="AD243" s="102">
        <f t="shared" si="67"/>
        <v>100</v>
      </c>
      <c r="AE243" s="183">
        <v>0</v>
      </c>
      <c r="AF243" s="58">
        <v>0</v>
      </c>
      <c r="AG243" s="13">
        <v>0</v>
      </c>
      <c r="AH243" s="32">
        <v>0</v>
      </c>
      <c r="AI243" s="13">
        <v>0</v>
      </c>
      <c r="AJ243" s="197">
        <v>0</v>
      </c>
      <c r="AK243" s="213">
        <v>0</v>
      </c>
    </row>
    <row r="244" spans="1:37" ht="18.75">
      <c r="A244" s="7" t="s">
        <v>225</v>
      </c>
      <c r="B244" s="92">
        <v>5246</v>
      </c>
      <c r="C244" s="144"/>
      <c r="D244" s="133">
        <v>270</v>
      </c>
      <c r="E244" s="24">
        <v>400</v>
      </c>
      <c r="F244" s="61">
        <v>1</v>
      </c>
      <c r="G244" s="13">
        <f t="shared" si="54"/>
        <v>130</v>
      </c>
      <c r="H244" s="32">
        <v>0</v>
      </c>
      <c r="I244" s="13">
        <f t="shared" si="55"/>
        <v>130</v>
      </c>
      <c r="J244" s="125">
        <f t="shared" si="56"/>
        <v>148.14814814814815</v>
      </c>
      <c r="K244" s="102">
        <f t="shared" si="57"/>
        <v>148.14814814814815</v>
      </c>
      <c r="L244" s="124">
        <v>1</v>
      </c>
      <c r="M244" s="24">
        <v>1</v>
      </c>
      <c r="N244" s="13">
        <f t="shared" si="58"/>
        <v>0</v>
      </c>
      <c r="O244" s="32">
        <v>0</v>
      </c>
      <c r="P244" s="13">
        <f t="shared" si="59"/>
        <v>0</v>
      </c>
      <c r="Q244" s="125">
        <f t="shared" si="60"/>
        <v>100</v>
      </c>
      <c r="R244" s="188">
        <v>0</v>
      </c>
      <c r="S244" s="24">
        <v>0</v>
      </c>
      <c r="T244" s="13">
        <f t="shared" si="61"/>
        <v>0</v>
      </c>
      <c r="U244" s="32">
        <v>0</v>
      </c>
      <c r="V244" s="13">
        <f t="shared" si="62"/>
        <v>0</v>
      </c>
      <c r="W244" s="125">
        <v>0</v>
      </c>
      <c r="X244" s="188">
        <v>0</v>
      </c>
      <c r="Y244" s="24">
        <v>0</v>
      </c>
      <c r="Z244" s="13">
        <f t="shared" si="64"/>
        <v>0</v>
      </c>
      <c r="AA244" s="32">
        <v>0</v>
      </c>
      <c r="AB244" s="13">
        <f t="shared" si="65"/>
        <v>0</v>
      </c>
      <c r="AC244" s="125">
        <v>0</v>
      </c>
      <c r="AD244" s="102">
        <v>0</v>
      </c>
      <c r="AE244" s="183">
        <v>0</v>
      </c>
      <c r="AF244" s="58">
        <v>0</v>
      </c>
      <c r="AG244" s="13">
        <v>0</v>
      </c>
      <c r="AH244" s="32">
        <v>0</v>
      </c>
      <c r="AI244" s="13">
        <v>0</v>
      </c>
      <c r="AJ244" s="197">
        <v>0</v>
      </c>
      <c r="AK244" s="213">
        <v>0</v>
      </c>
    </row>
    <row r="245" spans="1:37" ht="18.75">
      <c r="A245" s="7" t="s">
        <v>226</v>
      </c>
      <c r="B245" s="92">
        <v>15035</v>
      </c>
      <c r="C245" s="144"/>
      <c r="D245" s="133">
        <v>771</v>
      </c>
      <c r="E245" s="24">
        <v>830</v>
      </c>
      <c r="F245" s="61">
        <v>1</v>
      </c>
      <c r="G245" s="13">
        <f t="shared" si="54"/>
        <v>59</v>
      </c>
      <c r="H245" s="32">
        <v>0</v>
      </c>
      <c r="I245" s="13">
        <f t="shared" si="55"/>
        <v>59</v>
      </c>
      <c r="J245" s="125">
        <f t="shared" si="56"/>
        <v>107.65239948119326</v>
      </c>
      <c r="K245" s="102">
        <f t="shared" si="57"/>
        <v>107.65239948119326</v>
      </c>
      <c r="L245" s="124">
        <v>3</v>
      </c>
      <c r="M245" s="24">
        <v>2</v>
      </c>
      <c r="N245" s="13">
        <f t="shared" si="58"/>
        <v>-1</v>
      </c>
      <c r="O245" s="32">
        <v>0</v>
      </c>
      <c r="P245" s="13">
        <f t="shared" si="59"/>
        <v>-1</v>
      </c>
      <c r="Q245" s="125">
        <f t="shared" si="60"/>
        <v>66.666666666666657</v>
      </c>
      <c r="R245" s="188">
        <v>0</v>
      </c>
      <c r="S245" s="24">
        <v>0</v>
      </c>
      <c r="T245" s="13">
        <f t="shared" si="61"/>
        <v>0</v>
      </c>
      <c r="U245" s="32">
        <v>0</v>
      </c>
      <c r="V245" s="13">
        <f t="shared" si="62"/>
        <v>0</v>
      </c>
      <c r="W245" s="125">
        <v>0</v>
      </c>
      <c r="X245" s="188">
        <v>1</v>
      </c>
      <c r="Y245" s="24">
        <v>0</v>
      </c>
      <c r="Z245" s="13">
        <f t="shared" si="64"/>
        <v>-1</v>
      </c>
      <c r="AA245" s="32">
        <v>0</v>
      </c>
      <c r="AB245" s="13">
        <f t="shared" si="65"/>
        <v>-1</v>
      </c>
      <c r="AC245" s="125">
        <f t="shared" si="66"/>
        <v>0</v>
      </c>
      <c r="AD245" s="102">
        <f t="shared" si="67"/>
        <v>0</v>
      </c>
      <c r="AE245" s="183">
        <v>0</v>
      </c>
      <c r="AF245" s="58">
        <v>0</v>
      </c>
      <c r="AG245" s="13">
        <v>0</v>
      </c>
      <c r="AH245" s="32">
        <v>0</v>
      </c>
      <c r="AI245" s="13">
        <v>0</v>
      </c>
      <c r="AJ245" s="197">
        <v>0</v>
      </c>
      <c r="AK245" s="213">
        <v>0</v>
      </c>
    </row>
    <row r="246" spans="1:37" ht="18.75">
      <c r="A246" s="7" t="s">
        <v>190</v>
      </c>
      <c r="B246" s="92">
        <v>6558</v>
      </c>
      <c r="C246" s="144"/>
      <c r="D246" s="133">
        <v>465</v>
      </c>
      <c r="E246" s="24">
        <v>120</v>
      </c>
      <c r="F246" s="61">
        <v>2</v>
      </c>
      <c r="G246" s="13">
        <f t="shared" si="54"/>
        <v>-345</v>
      </c>
      <c r="H246" s="32">
        <v>60</v>
      </c>
      <c r="I246" s="13">
        <f t="shared" si="55"/>
        <v>-405</v>
      </c>
      <c r="J246" s="125">
        <f t="shared" si="56"/>
        <v>25.806451612903224</v>
      </c>
      <c r="K246" s="102">
        <f t="shared" si="57"/>
        <v>12.903225806451612</v>
      </c>
      <c r="L246" s="124">
        <v>1</v>
      </c>
      <c r="M246" s="24">
        <v>3</v>
      </c>
      <c r="N246" s="13">
        <f t="shared" si="58"/>
        <v>2</v>
      </c>
      <c r="O246" s="32">
        <v>2</v>
      </c>
      <c r="P246" s="13">
        <f t="shared" si="59"/>
        <v>0</v>
      </c>
      <c r="Q246" s="125">
        <f t="shared" si="60"/>
        <v>300</v>
      </c>
      <c r="R246" s="188">
        <v>0</v>
      </c>
      <c r="S246" s="24">
        <v>0</v>
      </c>
      <c r="T246" s="13">
        <f t="shared" si="61"/>
        <v>0</v>
      </c>
      <c r="U246" s="32">
        <v>0</v>
      </c>
      <c r="V246" s="13">
        <f t="shared" si="62"/>
        <v>0</v>
      </c>
      <c r="W246" s="125">
        <v>0</v>
      </c>
      <c r="X246" s="188">
        <v>0</v>
      </c>
      <c r="Y246" s="24">
        <v>0</v>
      </c>
      <c r="Z246" s="13">
        <f t="shared" si="64"/>
        <v>0</v>
      </c>
      <c r="AA246" s="32">
        <v>0</v>
      </c>
      <c r="AB246" s="13">
        <f t="shared" si="65"/>
        <v>0</v>
      </c>
      <c r="AC246" s="125">
        <v>0</v>
      </c>
      <c r="AD246" s="102">
        <v>0</v>
      </c>
      <c r="AE246" s="183">
        <v>0</v>
      </c>
      <c r="AF246" s="58">
        <v>0</v>
      </c>
      <c r="AG246" s="13">
        <v>0</v>
      </c>
      <c r="AH246" s="32">
        <v>0</v>
      </c>
      <c r="AI246" s="13">
        <v>0</v>
      </c>
      <c r="AJ246" s="197">
        <v>0</v>
      </c>
      <c r="AK246" s="213">
        <v>0</v>
      </c>
    </row>
    <row r="247" spans="1:37" ht="18.75">
      <c r="A247" s="7" t="s">
        <v>227</v>
      </c>
      <c r="B247" s="92">
        <v>6073</v>
      </c>
      <c r="C247" s="144"/>
      <c r="D247" s="133">
        <v>446</v>
      </c>
      <c r="E247" s="24">
        <v>380</v>
      </c>
      <c r="F247" s="61">
        <v>3</v>
      </c>
      <c r="G247" s="13">
        <f t="shared" si="54"/>
        <v>-66</v>
      </c>
      <c r="H247" s="32">
        <v>0</v>
      </c>
      <c r="I247" s="13">
        <f t="shared" si="55"/>
        <v>-66</v>
      </c>
      <c r="J247" s="125">
        <f t="shared" si="56"/>
        <v>85.20179372197309</v>
      </c>
      <c r="K247" s="102">
        <f t="shared" si="57"/>
        <v>85.20179372197309</v>
      </c>
      <c r="L247" s="124">
        <v>1</v>
      </c>
      <c r="M247" s="24">
        <v>2</v>
      </c>
      <c r="N247" s="13">
        <f t="shared" si="58"/>
        <v>1</v>
      </c>
      <c r="O247" s="32">
        <v>0</v>
      </c>
      <c r="P247" s="13">
        <f t="shared" si="59"/>
        <v>1</v>
      </c>
      <c r="Q247" s="125">
        <f t="shared" si="60"/>
        <v>200</v>
      </c>
      <c r="R247" s="188">
        <v>0</v>
      </c>
      <c r="S247" s="24">
        <v>0</v>
      </c>
      <c r="T247" s="13">
        <f t="shared" si="61"/>
        <v>0</v>
      </c>
      <c r="U247" s="32">
        <v>0</v>
      </c>
      <c r="V247" s="13">
        <f t="shared" si="62"/>
        <v>0</v>
      </c>
      <c r="W247" s="125">
        <v>0</v>
      </c>
      <c r="X247" s="188">
        <v>0</v>
      </c>
      <c r="Y247" s="24">
        <v>0</v>
      </c>
      <c r="Z247" s="13">
        <f t="shared" si="64"/>
        <v>0</v>
      </c>
      <c r="AA247" s="32">
        <v>0</v>
      </c>
      <c r="AB247" s="13">
        <f t="shared" si="65"/>
        <v>0</v>
      </c>
      <c r="AC247" s="125">
        <v>0</v>
      </c>
      <c r="AD247" s="102">
        <v>0</v>
      </c>
      <c r="AE247" s="183">
        <v>0</v>
      </c>
      <c r="AF247" s="58">
        <v>0</v>
      </c>
      <c r="AG247" s="13">
        <v>0</v>
      </c>
      <c r="AH247" s="32">
        <v>0</v>
      </c>
      <c r="AI247" s="13">
        <v>0</v>
      </c>
      <c r="AJ247" s="197">
        <v>0</v>
      </c>
      <c r="AK247" s="213">
        <v>0</v>
      </c>
    </row>
    <row r="248" spans="1:37" ht="18.75">
      <c r="A248" s="7" t="s">
        <v>228</v>
      </c>
      <c r="B248" s="92">
        <v>4952</v>
      </c>
      <c r="C248" s="144"/>
      <c r="D248" s="133">
        <v>362</v>
      </c>
      <c r="E248" s="24">
        <v>700</v>
      </c>
      <c r="F248" s="61">
        <v>2</v>
      </c>
      <c r="G248" s="13">
        <f t="shared" si="54"/>
        <v>338</v>
      </c>
      <c r="H248" s="32">
        <v>0</v>
      </c>
      <c r="I248" s="13">
        <f t="shared" si="55"/>
        <v>338</v>
      </c>
      <c r="J248" s="125">
        <f t="shared" si="56"/>
        <v>193.37016574585635</v>
      </c>
      <c r="K248" s="102">
        <f t="shared" si="57"/>
        <v>193.37016574585635</v>
      </c>
      <c r="L248" s="124">
        <v>1</v>
      </c>
      <c r="M248" s="24">
        <v>2</v>
      </c>
      <c r="N248" s="13">
        <f t="shared" si="58"/>
        <v>1</v>
      </c>
      <c r="O248" s="32">
        <v>0</v>
      </c>
      <c r="P248" s="13">
        <f t="shared" si="59"/>
        <v>1</v>
      </c>
      <c r="Q248" s="125">
        <f t="shared" si="60"/>
        <v>200</v>
      </c>
      <c r="R248" s="188">
        <v>0</v>
      </c>
      <c r="S248" s="24">
        <v>0</v>
      </c>
      <c r="T248" s="13">
        <f t="shared" si="61"/>
        <v>0</v>
      </c>
      <c r="U248" s="32">
        <v>0</v>
      </c>
      <c r="V248" s="13">
        <f t="shared" si="62"/>
        <v>0</v>
      </c>
      <c r="W248" s="125">
        <v>0</v>
      </c>
      <c r="X248" s="188">
        <v>0</v>
      </c>
      <c r="Y248" s="24">
        <v>0</v>
      </c>
      <c r="Z248" s="13">
        <f t="shared" si="64"/>
        <v>0</v>
      </c>
      <c r="AA248" s="32">
        <v>0</v>
      </c>
      <c r="AB248" s="13">
        <f t="shared" si="65"/>
        <v>0</v>
      </c>
      <c r="AC248" s="125">
        <v>0</v>
      </c>
      <c r="AD248" s="102">
        <v>0</v>
      </c>
      <c r="AE248" s="183">
        <v>0</v>
      </c>
      <c r="AF248" s="58">
        <v>0</v>
      </c>
      <c r="AG248" s="13">
        <v>0</v>
      </c>
      <c r="AH248" s="32">
        <v>0</v>
      </c>
      <c r="AI248" s="13">
        <v>0</v>
      </c>
      <c r="AJ248" s="197">
        <v>0</v>
      </c>
      <c r="AK248" s="213">
        <v>0</v>
      </c>
    </row>
    <row r="249" spans="1:37" ht="18.75">
      <c r="A249" s="7" t="s">
        <v>229</v>
      </c>
      <c r="B249" s="92">
        <v>10449</v>
      </c>
      <c r="C249" s="144"/>
      <c r="D249" s="133">
        <v>755</v>
      </c>
      <c r="E249" s="24">
        <v>1085</v>
      </c>
      <c r="F249" s="61">
        <v>5</v>
      </c>
      <c r="G249" s="13">
        <f t="shared" si="54"/>
        <v>330</v>
      </c>
      <c r="H249" s="32">
        <v>0</v>
      </c>
      <c r="I249" s="13">
        <f t="shared" si="55"/>
        <v>330</v>
      </c>
      <c r="J249" s="125">
        <f t="shared" si="56"/>
        <v>143.70860927152319</v>
      </c>
      <c r="K249" s="102">
        <f t="shared" si="57"/>
        <v>143.70860927152319</v>
      </c>
      <c r="L249" s="124">
        <v>2</v>
      </c>
      <c r="M249" s="24">
        <v>3</v>
      </c>
      <c r="N249" s="13">
        <f t="shared" si="58"/>
        <v>1</v>
      </c>
      <c r="O249" s="32">
        <v>0</v>
      </c>
      <c r="P249" s="13">
        <f t="shared" si="59"/>
        <v>1</v>
      </c>
      <c r="Q249" s="125">
        <f t="shared" si="60"/>
        <v>150</v>
      </c>
      <c r="R249" s="188">
        <v>0</v>
      </c>
      <c r="S249" s="24">
        <v>0</v>
      </c>
      <c r="T249" s="13">
        <f t="shared" si="61"/>
        <v>0</v>
      </c>
      <c r="U249" s="32">
        <v>0</v>
      </c>
      <c r="V249" s="13">
        <f t="shared" si="62"/>
        <v>0</v>
      </c>
      <c r="W249" s="125">
        <v>0</v>
      </c>
      <c r="X249" s="188">
        <v>1</v>
      </c>
      <c r="Y249" s="24">
        <v>0</v>
      </c>
      <c r="Z249" s="13">
        <f t="shared" si="64"/>
        <v>-1</v>
      </c>
      <c r="AA249" s="32">
        <v>0</v>
      </c>
      <c r="AB249" s="13">
        <f t="shared" si="65"/>
        <v>-1</v>
      </c>
      <c r="AC249" s="125">
        <f t="shared" si="66"/>
        <v>0</v>
      </c>
      <c r="AD249" s="102">
        <f t="shared" si="67"/>
        <v>0</v>
      </c>
      <c r="AE249" s="183">
        <v>0</v>
      </c>
      <c r="AF249" s="58">
        <v>0</v>
      </c>
      <c r="AG249" s="13">
        <v>0</v>
      </c>
      <c r="AH249" s="32">
        <v>0</v>
      </c>
      <c r="AI249" s="13">
        <v>0</v>
      </c>
      <c r="AJ249" s="197">
        <v>0</v>
      </c>
      <c r="AK249" s="213">
        <v>0</v>
      </c>
    </row>
    <row r="250" spans="1:37" ht="18.75">
      <c r="A250" s="7" t="s">
        <v>230</v>
      </c>
      <c r="B250" s="92">
        <v>10267</v>
      </c>
      <c r="C250" s="144"/>
      <c r="D250" s="133">
        <v>744</v>
      </c>
      <c r="E250" s="86">
        <v>270</v>
      </c>
      <c r="F250" s="61">
        <v>0</v>
      </c>
      <c r="G250" s="13">
        <f t="shared" si="54"/>
        <v>-474</v>
      </c>
      <c r="H250" s="32">
        <v>0</v>
      </c>
      <c r="I250" s="13">
        <f t="shared" si="55"/>
        <v>-474</v>
      </c>
      <c r="J250" s="125">
        <f t="shared" si="56"/>
        <v>36.29032258064516</v>
      </c>
      <c r="K250" s="102">
        <f t="shared" si="57"/>
        <v>36.29032258064516</v>
      </c>
      <c r="L250" s="124">
        <v>2</v>
      </c>
      <c r="M250" s="24">
        <v>1</v>
      </c>
      <c r="N250" s="13">
        <f t="shared" si="58"/>
        <v>-1</v>
      </c>
      <c r="O250" s="32">
        <v>1</v>
      </c>
      <c r="P250" s="13">
        <f t="shared" si="59"/>
        <v>-2</v>
      </c>
      <c r="Q250" s="125">
        <f t="shared" si="60"/>
        <v>50</v>
      </c>
      <c r="R250" s="188">
        <v>0</v>
      </c>
      <c r="S250" s="24">
        <v>0</v>
      </c>
      <c r="T250" s="13">
        <f t="shared" si="61"/>
        <v>0</v>
      </c>
      <c r="U250" s="32">
        <v>0</v>
      </c>
      <c r="V250" s="13">
        <f t="shared" si="62"/>
        <v>0</v>
      </c>
      <c r="W250" s="125">
        <v>0</v>
      </c>
      <c r="X250" s="188">
        <v>1</v>
      </c>
      <c r="Y250" s="24">
        <v>0</v>
      </c>
      <c r="Z250" s="13">
        <f t="shared" si="64"/>
        <v>-1</v>
      </c>
      <c r="AA250" s="32">
        <v>0</v>
      </c>
      <c r="AB250" s="13">
        <f t="shared" si="65"/>
        <v>-1</v>
      </c>
      <c r="AC250" s="125">
        <f t="shared" si="66"/>
        <v>0</v>
      </c>
      <c r="AD250" s="102">
        <f t="shared" si="67"/>
        <v>0</v>
      </c>
      <c r="AE250" s="183">
        <v>0</v>
      </c>
      <c r="AF250" s="58">
        <v>0</v>
      </c>
      <c r="AG250" s="13">
        <v>0</v>
      </c>
      <c r="AH250" s="32">
        <v>0</v>
      </c>
      <c r="AI250" s="13">
        <v>0</v>
      </c>
      <c r="AJ250" s="197">
        <v>0</v>
      </c>
      <c r="AK250" s="213">
        <v>0</v>
      </c>
    </row>
    <row r="251" spans="1:37" ht="18.75">
      <c r="A251" s="7" t="s">
        <v>231</v>
      </c>
      <c r="B251" s="92">
        <v>5368</v>
      </c>
      <c r="C251" s="144"/>
      <c r="D251" s="133">
        <v>393</v>
      </c>
      <c r="E251" s="24">
        <v>492</v>
      </c>
      <c r="F251" s="61">
        <v>2</v>
      </c>
      <c r="G251" s="13">
        <f t="shared" si="54"/>
        <v>99</v>
      </c>
      <c r="H251" s="32">
        <v>0</v>
      </c>
      <c r="I251" s="13">
        <f t="shared" si="55"/>
        <v>99</v>
      </c>
      <c r="J251" s="125">
        <f t="shared" si="56"/>
        <v>125.1908396946565</v>
      </c>
      <c r="K251" s="102">
        <f t="shared" si="57"/>
        <v>125.1908396946565</v>
      </c>
      <c r="L251" s="124">
        <v>1</v>
      </c>
      <c r="M251" s="24">
        <v>2</v>
      </c>
      <c r="N251" s="13">
        <f t="shared" si="58"/>
        <v>1</v>
      </c>
      <c r="O251" s="32">
        <v>0</v>
      </c>
      <c r="P251" s="13">
        <f t="shared" si="59"/>
        <v>1</v>
      </c>
      <c r="Q251" s="125">
        <f t="shared" si="60"/>
        <v>200</v>
      </c>
      <c r="R251" s="188">
        <v>0</v>
      </c>
      <c r="S251" s="24">
        <v>0</v>
      </c>
      <c r="T251" s="13">
        <f t="shared" si="61"/>
        <v>0</v>
      </c>
      <c r="U251" s="32">
        <v>0</v>
      </c>
      <c r="V251" s="13">
        <f t="shared" si="62"/>
        <v>0</v>
      </c>
      <c r="W251" s="125">
        <v>0</v>
      </c>
      <c r="X251" s="188">
        <v>0</v>
      </c>
      <c r="Y251" s="24">
        <v>0</v>
      </c>
      <c r="Z251" s="13">
        <f t="shared" si="64"/>
        <v>0</v>
      </c>
      <c r="AA251" s="32">
        <v>0</v>
      </c>
      <c r="AB251" s="13">
        <f t="shared" si="65"/>
        <v>0</v>
      </c>
      <c r="AC251" s="125">
        <v>0</v>
      </c>
      <c r="AD251" s="102">
        <v>0</v>
      </c>
      <c r="AE251" s="183">
        <v>0</v>
      </c>
      <c r="AF251" s="58">
        <v>0</v>
      </c>
      <c r="AG251" s="13">
        <v>0</v>
      </c>
      <c r="AH251" s="32">
        <v>0</v>
      </c>
      <c r="AI251" s="13">
        <v>0</v>
      </c>
      <c r="AJ251" s="197">
        <v>0</v>
      </c>
      <c r="AK251" s="213">
        <v>0</v>
      </c>
    </row>
    <row r="252" spans="1:37" ht="18.75">
      <c r="A252" s="7" t="s">
        <v>201</v>
      </c>
      <c r="B252" s="92">
        <v>10051</v>
      </c>
      <c r="C252" s="144"/>
      <c r="D252" s="133">
        <v>727</v>
      </c>
      <c r="E252" s="24">
        <v>80</v>
      </c>
      <c r="F252" s="61">
        <v>1</v>
      </c>
      <c r="G252" s="13">
        <f t="shared" si="54"/>
        <v>-647</v>
      </c>
      <c r="H252" s="32">
        <v>0</v>
      </c>
      <c r="I252" s="13">
        <f t="shared" si="55"/>
        <v>-647</v>
      </c>
      <c r="J252" s="125">
        <f t="shared" si="56"/>
        <v>11.004126547455295</v>
      </c>
      <c r="K252" s="102">
        <f t="shared" si="57"/>
        <v>11.004126547455295</v>
      </c>
      <c r="L252" s="124">
        <v>2</v>
      </c>
      <c r="M252" s="24">
        <v>2</v>
      </c>
      <c r="N252" s="13">
        <f t="shared" si="58"/>
        <v>0</v>
      </c>
      <c r="O252" s="32">
        <v>0</v>
      </c>
      <c r="P252" s="13">
        <f t="shared" si="59"/>
        <v>0</v>
      </c>
      <c r="Q252" s="125">
        <f t="shared" si="60"/>
        <v>100</v>
      </c>
      <c r="R252" s="188">
        <v>0</v>
      </c>
      <c r="S252" s="24">
        <v>0</v>
      </c>
      <c r="T252" s="13">
        <f t="shared" si="61"/>
        <v>0</v>
      </c>
      <c r="U252" s="32">
        <v>0</v>
      </c>
      <c r="V252" s="13">
        <f t="shared" si="62"/>
        <v>0</v>
      </c>
      <c r="W252" s="125">
        <v>0</v>
      </c>
      <c r="X252" s="188">
        <v>1</v>
      </c>
      <c r="Y252" s="24">
        <v>0</v>
      </c>
      <c r="Z252" s="13">
        <f t="shared" si="64"/>
        <v>-1</v>
      </c>
      <c r="AA252" s="32">
        <v>0</v>
      </c>
      <c r="AB252" s="13">
        <f t="shared" si="65"/>
        <v>-1</v>
      </c>
      <c r="AC252" s="125">
        <f t="shared" si="66"/>
        <v>0</v>
      </c>
      <c r="AD252" s="102">
        <f t="shared" si="67"/>
        <v>0</v>
      </c>
      <c r="AE252" s="183">
        <v>0</v>
      </c>
      <c r="AF252" s="58">
        <v>0</v>
      </c>
      <c r="AG252" s="13">
        <v>0</v>
      </c>
      <c r="AH252" s="32">
        <v>0</v>
      </c>
      <c r="AI252" s="13">
        <v>0</v>
      </c>
      <c r="AJ252" s="197">
        <v>0</v>
      </c>
      <c r="AK252" s="213">
        <v>0</v>
      </c>
    </row>
    <row r="253" spans="1:37" ht="18.75">
      <c r="A253" s="7" t="s">
        <v>232</v>
      </c>
      <c r="B253" s="92">
        <v>4052</v>
      </c>
      <c r="C253" s="144"/>
      <c r="D253" s="133">
        <v>417</v>
      </c>
      <c r="E253" s="24">
        <v>640</v>
      </c>
      <c r="F253" s="61">
        <v>3</v>
      </c>
      <c r="G253" s="13">
        <f t="shared" si="54"/>
        <v>223</v>
      </c>
      <c r="H253" s="32">
        <v>0</v>
      </c>
      <c r="I253" s="13">
        <f t="shared" si="55"/>
        <v>223</v>
      </c>
      <c r="J253" s="125">
        <f t="shared" si="56"/>
        <v>153.47721822541968</v>
      </c>
      <c r="K253" s="102">
        <f t="shared" si="57"/>
        <v>153.47721822541968</v>
      </c>
      <c r="L253" s="124">
        <v>1</v>
      </c>
      <c r="M253" s="24">
        <v>2</v>
      </c>
      <c r="N253" s="13">
        <f t="shared" si="58"/>
        <v>1</v>
      </c>
      <c r="O253" s="32">
        <v>0</v>
      </c>
      <c r="P253" s="13">
        <f t="shared" si="59"/>
        <v>1</v>
      </c>
      <c r="Q253" s="125">
        <f t="shared" si="60"/>
        <v>200</v>
      </c>
      <c r="R253" s="188">
        <v>0</v>
      </c>
      <c r="S253" s="24">
        <v>0</v>
      </c>
      <c r="T253" s="13">
        <f t="shared" si="61"/>
        <v>0</v>
      </c>
      <c r="U253" s="32">
        <v>0</v>
      </c>
      <c r="V253" s="13">
        <f t="shared" si="62"/>
        <v>0</v>
      </c>
      <c r="W253" s="125">
        <v>0</v>
      </c>
      <c r="X253" s="188">
        <v>0</v>
      </c>
      <c r="Y253" s="24">
        <v>0</v>
      </c>
      <c r="Z253" s="13">
        <f t="shared" si="64"/>
        <v>0</v>
      </c>
      <c r="AA253" s="32">
        <v>0</v>
      </c>
      <c r="AB253" s="13">
        <f t="shared" si="65"/>
        <v>0</v>
      </c>
      <c r="AC253" s="125">
        <v>0</v>
      </c>
      <c r="AD253" s="102">
        <v>0</v>
      </c>
      <c r="AE253" s="183">
        <v>0</v>
      </c>
      <c r="AF253" s="58">
        <v>0</v>
      </c>
      <c r="AG253" s="13">
        <v>0</v>
      </c>
      <c r="AH253" s="32">
        <v>0</v>
      </c>
      <c r="AI253" s="13">
        <v>0</v>
      </c>
      <c r="AJ253" s="197">
        <v>0</v>
      </c>
      <c r="AK253" s="213">
        <v>0</v>
      </c>
    </row>
    <row r="254" spans="1:37" ht="18.75">
      <c r="A254" s="7" t="s">
        <v>233</v>
      </c>
      <c r="B254" s="92">
        <v>10111</v>
      </c>
      <c r="C254" s="144"/>
      <c r="D254" s="133">
        <v>729</v>
      </c>
      <c r="E254" s="24">
        <v>100</v>
      </c>
      <c r="F254" s="61">
        <v>1</v>
      </c>
      <c r="G254" s="13">
        <f t="shared" si="54"/>
        <v>-629</v>
      </c>
      <c r="H254" s="32">
        <v>0</v>
      </c>
      <c r="I254" s="13">
        <f t="shared" si="55"/>
        <v>-629</v>
      </c>
      <c r="J254" s="125">
        <f t="shared" si="56"/>
        <v>13.717421124828533</v>
      </c>
      <c r="K254" s="102">
        <f t="shared" si="57"/>
        <v>13.717421124828533</v>
      </c>
      <c r="L254" s="124">
        <v>2</v>
      </c>
      <c r="M254" s="24">
        <v>2</v>
      </c>
      <c r="N254" s="13">
        <f t="shared" si="58"/>
        <v>0</v>
      </c>
      <c r="O254" s="32">
        <v>0</v>
      </c>
      <c r="P254" s="13">
        <f t="shared" si="59"/>
        <v>0</v>
      </c>
      <c r="Q254" s="125">
        <f t="shared" si="60"/>
        <v>100</v>
      </c>
      <c r="R254" s="188">
        <v>0</v>
      </c>
      <c r="S254" s="24">
        <v>0</v>
      </c>
      <c r="T254" s="13">
        <f t="shared" si="61"/>
        <v>0</v>
      </c>
      <c r="U254" s="32">
        <v>0</v>
      </c>
      <c r="V254" s="13">
        <f t="shared" si="62"/>
        <v>0</v>
      </c>
      <c r="W254" s="125">
        <v>0</v>
      </c>
      <c r="X254" s="188">
        <v>1</v>
      </c>
      <c r="Y254" s="24">
        <v>0</v>
      </c>
      <c r="Z254" s="13">
        <f t="shared" si="64"/>
        <v>-1</v>
      </c>
      <c r="AA254" s="32">
        <v>0</v>
      </c>
      <c r="AB254" s="13">
        <f t="shared" si="65"/>
        <v>-1</v>
      </c>
      <c r="AC254" s="125">
        <f t="shared" si="66"/>
        <v>0</v>
      </c>
      <c r="AD254" s="102">
        <f t="shared" si="67"/>
        <v>0</v>
      </c>
      <c r="AE254" s="183">
        <v>0</v>
      </c>
      <c r="AF254" s="58">
        <v>0</v>
      </c>
      <c r="AG254" s="13">
        <v>0</v>
      </c>
      <c r="AH254" s="32">
        <v>0</v>
      </c>
      <c r="AI254" s="13">
        <v>0</v>
      </c>
      <c r="AJ254" s="197">
        <v>0</v>
      </c>
      <c r="AK254" s="213">
        <v>0</v>
      </c>
    </row>
    <row r="255" spans="1:37" ht="18.75">
      <c r="A255" s="7" t="s">
        <v>234</v>
      </c>
      <c r="B255" s="92">
        <v>6524</v>
      </c>
      <c r="C255" s="144"/>
      <c r="D255" s="133">
        <v>580</v>
      </c>
      <c r="E255" s="24">
        <v>200</v>
      </c>
      <c r="F255" s="61">
        <v>1</v>
      </c>
      <c r="G255" s="13">
        <f t="shared" si="54"/>
        <v>-380</v>
      </c>
      <c r="H255" s="32">
        <v>0</v>
      </c>
      <c r="I255" s="13">
        <f t="shared" si="55"/>
        <v>-380</v>
      </c>
      <c r="J255" s="125">
        <f t="shared" si="56"/>
        <v>34.482758620689658</v>
      </c>
      <c r="K255" s="102">
        <f t="shared" si="57"/>
        <v>34.482758620689658</v>
      </c>
      <c r="L255" s="124">
        <v>2</v>
      </c>
      <c r="M255" s="24">
        <v>1</v>
      </c>
      <c r="N255" s="13">
        <f t="shared" si="58"/>
        <v>-1</v>
      </c>
      <c r="O255" s="32">
        <v>0</v>
      </c>
      <c r="P255" s="13">
        <f t="shared" si="59"/>
        <v>-1</v>
      </c>
      <c r="Q255" s="125">
        <f t="shared" si="60"/>
        <v>50</v>
      </c>
      <c r="R255" s="188">
        <v>0</v>
      </c>
      <c r="S255" s="24">
        <v>0</v>
      </c>
      <c r="T255" s="13">
        <f t="shared" si="61"/>
        <v>0</v>
      </c>
      <c r="U255" s="32">
        <v>0</v>
      </c>
      <c r="V255" s="13">
        <f t="shared" si="62"/>
        <v>0</v>
      </c>
      <c r="W255" s="125">
        <v>0</v>
      </c>
      <c r="X255" s="188">
        <v>0</v>
      </c>
      <c r="Y255" s="24">
        <v>0</v>
      </c>
      <c r="Z255" s="13">
        <f t="shared" si="64"/>
        <v>0</v>
      </c>
      <c r="AA255" s="32">
        <v>0</v>
      </c>
      <c r="AB255" s="13">
        <f t="shared" si="65"/>
        <v>0</v>
      </c>
      <c r="AC255" s="125">
        <v>0</v>
      </c>
      <c r="AD255" s="102">
        <v>0</v>
      </c>
      <c r="AE255" s="183">
        <v>0</v>
      </c>
      <c r="AF255" s="58">
        <v>0</v>
      </c>
      <c r="AG255" s="13">
        <v>0</v>
      </c>
      <c r="AH255" s="32">
        <v>0</v>
      </c>
      <c r="AI255" s="13">
        <v>0</v>
      </c>
      <c r="AJ255" s="197">
        <v>0</v>
      </c>
      <c r="AK255" s="213">
        <v>0</v>
      </c>
    </row>
    <row r="256" spans="1:37" ht="18.75">
      <c r="A256" s="7" t="s">
        <v>235</v>
      </c>
      <c r="B256" s="92">
        <v>5173</v>
      </c>
      <c r="C256" s="144"/>
      <c r="D256" s="133">
        <v>371</v>
      </c>
      <c r="E256" s="24">
        <v>689</v>
      </c>
      <c r="F256" s="61">
        <v>4</v>
      </c>
      <c r="G256" s="13">
        <f t="shared" si="54"/>
        <v>318</v>
      </c>
      <c r="H256" s="32">
        <v>0</v>
      </c>
      <c r="I256" s="13">
        <f t="shared" si="55"/>
        <v>318</v>
      </c>
      <c r="J256" s="125">
        <f t="shared" si="56"/>
        <v>185.71428571428572</v>
      </c>
      <c r="K256" s="102">
        <f t="shared" si="57"/>
        <v>185.71428571428572</v>
      </c>
      <c r="L256" s="124">
        <v>1</v>
      </c>
      <c r="M256" s="24">
        <v>5</v>
      </c>
      <c r="N256" s="13">
        <f t="shared" si="58"/>
        <v>4</v>
      </c>
      <c r="O256" s="32">
        <v>0</v>
      </c>
      <c r="P256" s="13">
        <f t="shared" si="59"/>
        <v>4</v>
      </c>
      <c r="Q256" s="125">
        <f t="shared" si="60"/>
        <v>500</v>
      </c>
      <c r="R256" s="188">
        <v>0</v>
      </c>
      <c r="S256" s="24">
        <v>0</v>
      </c>
      <c r="T256" s="13">
        <f t="shared" si="61"/>
        <v>0</v>
      </c>
      <c r="U256" s="32">
        <v>0</v>
      </c>
      <c r="V256" s="13">
        <f t="shared" si="62"/>
        <v>0</v>
      </c>
      <c r="W256" s="125">
        <v>0</v>
      </c>
      <c r="X256" s="188">
        <v>0</v>
      </c>
      <c r="Y256" s="24">
        <v>0</v>
      </c>
      <c r="Z256" s="13">
        <f t="shared" si="64"/>
        <v>0</v>
      </c>
      <c r="AA256" s="32">
        <v>0</v>
      </c>
      <c r="AB256" s="13">
        <f t="shared" si="65"/>
        <v>0</v>
      </c>
      <c r="AC256" s="125">
        <v>0</v>
      </c>
      <c r="AD256" s="102">
        <v>0</v>
      </c>
      <c r="AE256" s="183">
        <v>0</v>
      </c>
      <c r="AF256" s="58">
        <v>0</v>
      </c>
      <c r="AG256" s="13">
        <v>0</v>
      </c>
      <c r="AH256" s="32">
        <v>0</v>
      </c>
      <c r="AI256" s="13">
        <v>0</v>
      </c>
      <c r="AJ256" s="197">
        <v>0</v>
      </c>
      <c r="AK256" s="213">
        <v>0</v>
      </c>
    </row>
    <row r="257" spans="1:37" ht="18.75">
      <c r="A257" s="7" t="s">
        <v>236</v>
      </c>
      <c r="B257" s="92">
        <v>8247</v>
      </c>
      <c r="C257" s="144"/>
      <c r="D257" s="133">
        <v>622</v>
      </c>
      <c r="E257" s="24">
        <v>148</v>
      </c>
      <c r="F257" s="61">
        <v>4</v>
      </c>
      <c r="G257" s="13">
        <f t="shared" si="54"/>
        <v>-474</v>
      </c>
      <c r="H257" s="32">
        <v>0</v>
      </c>
      <c r="I257" s="13">
        <f t="shared" si="55"/>
        <v>-474</v>
      </c>
      <c r="J257" s="125">
        <f t="shared" si="56"/>
        <v>23.79421221864952</v>
      </c>
      <c r="K257" s="102">
        <f t="shared" si="57"/>
        <v>23.79421221864952</v>
      </c>
      <c r="L257" s="124">
        <v>2</v>
      </c>
      <c r="M257" s="24">
        <v>2</v>
      </c>
      <c r="N257" s="13">
        <f t="shared" si="58"/>
        <v>0</v>
      </c>
      <c r="O257" s="32">
        <v>0</v>
      </c>
      <c r="P257" s="13">
        <f t="shared" si="59"/>
        <v>0</v>
      </c>
      <c r="Q257" s="125">
        <f t="shared" si="60"/>
        <v>100</v>
      </c>
      <c r="R257" s="188">
        <v>0</v>
      </c>
      <c r="S257" s="24">
        <v>0</v>
      </c>
      <c r="T257" s="13">
        <f t="shared" si="61"/>
        <v>0</v>
      </c>
      <c r="U257" s="32">
        <v>0</v>
      </c>
      <c r="V257" s="13">
        <f t="shared" si="62"/>
        <v>0</v>
      </c>
      <c r="W257" s="125">
        <v>0</v>
      </c>
      <c r="X257" s="188">
        <v>0</v>
      </c>
      <c r="Y257" s="24">
        <v>0</v>
      </c>
      <c r="Z257" s="13">
        <f t="shared" si="64"/>
        <v>0</v>
      </c>
      <c r="AA257" s="32">
        <v>0</v>
      </c>
      <c r="AB257" s="13">
        <f t="shared" si="65"/>
        <v>0</v>
      </c>
      <c r="AC257" s="125">
        <v>0</v>
      </c>
      <c r="AD257" s="102">
        <v>0</v>
      </c>
      <c r="AE257" s="183">
        <v>0</v>
      </c>
      <c r="AF257" s="58">
        <v>0</v>
      </c>
      <c r="AG257" s="13">
        <v>0</v>
      </c>
      <c r="AH257" s="32">
        <v>0</v>
      </c>
      <c r="AI257" s="13">
        <v>0</v>
      </c>
      <c r="AJ257" s="197">
        <v>0</v>
      </c>
      <c r="AK257" s="213">
        <v>0</v>
      </c>
    </row>
    <row r="258" spans="1:37" ht="18.75">
      <c r="A258" s="7" t="s">
        <v>237</v>
      </c>
      <c r="B258" s="92">
        <v>6435</v>
      </c>
      <c r="C258" s="144"/>
      <c r="D258" s="133">
        <v>486</v>
      </c>
      <c r="E258" s="24">
        <v>400</v>
      </c>
      <c r="F258" s="61">
        <v>0</v>
      </c>
      <c r="G258" s="13">
        <f t="shared" si="54"/>
        <v>-86</v>
      </c>
      <c r="H258" s="32">
        <v>0</v>
      </c>
      <c r="I258" s="13">
        <f t="shared" si="55"/>
        <v>-86</v>
      </c>
      <c r="J258" s="125">
        <f t="shared" si="56"/>
        <v>82.304526748971199</v>
      </c>
      <c r="K258" s="102">
        <f t="shared" si="57"/>
        <v>82.304526748971199</v>
      </c>
      <c r="L258" s="124">
        <v>1</v>
      </c>
      <c r="M258" s="24">
        <v>3</v>
      </c>
      <c r="N258" s="13">
        <f t="shared" si="58"/>
        <v>2</v>
      </c>
      <c r="O258" s="32">
        <v>0</v>
      </c>
      <c r="P258" s="13">
        <f t="shared" si="59"/>
        <v>2</v>
      </c>
      <c r="Q258" s="125">
        <f t="shared" si="60"/>
        <v>300</v>
      </c>
      <c r="R258" s="188">
        <v>0</v>
      </c>
      <c r="S258" s="24">
        <v>0</v>
      </c>
      <c r="T258" s="13">
        <f t="shared" si="61"/>
        <v>0</v>
      </c>
      <c r="U258" s="32">
        <v>0</v>
      </c>
      <c r="V258" s="13">
        <f t="shared" si="62"/>
        <v>0</v>
      </c>
      <c r="W258" s="125">
        <v>0</v>
      </c>
      <c r="X258" s="188">
        <v>0</v>
      </c>
      <c r="Y258" s="24">
        <v>0</v>
      </c>
      <c r="Z258" s="13">
        <f t="shared" si="64"/>
        <v>0</v>
      </c>
      <c r="AA258" s="32">
        <v>0</v>
      </c>
      <c r="AB258" s="13">
        <f t="shared" si="65"/>
        <v>0</v>
      </c>
      <c r="AC258" s="125">
        <v>0</v>
      </c>
      <c r="AD258" s="102">
        <v>0</v>
      </c>
      <c r="AE258" s="183">
        <v>0</v>
      </c>
      <c r="AF258" s="58">
        <v>0</v>
      </c>
      <c r="AG258" s="13">
        <v>0</v>
      </c>
      <c r="AH258" s="32">
        <v>0</v>
      </c>
      <c r="AI258" s="13">
        <v>0</v>
      </c>
      <c r="AJ258" s="197">
        <v>0</v>
      </c>
      <c r="AK258" s="213">
        <v>0</v>
      </c>
    </row>
    <row r="259" spans="1:37" ht="18.75">
      <c r="A259" s="7" t="s">
        <v>238</v>
      </c>
      <c r="B259" s="92">
        <v>4189</v>
      </c>
      <c r="C259" s="144"/>
      <c r="D259" s="133">
        <v>424</v>
      </c>
      <c r="E259" s="24">
        <v>270</v>
      </c>
      <c r="F259" s="61">
        <v>1</v>
      </c>
      <c r="G259" s="13">
        <f t="shared" si="54"/>
        <v>-154</v>
      </c>
      <c r="H259" s="32">
        <v>0</v>
      </c>
      <c r="I259" s="13">
        <f t="shared" si="55"/>
        <v>-154</v>
      </c>
      <c r="J259" s="125">
        <f t="shared" si="56"/>
        <v>63.679245283018872</v>
      </c>
      <c r="K259" s="102">
        <f t="shared" si="57"/>
        <v>63.679245283018872</v>
      </c>
      <c r="L259" s="124">
        <v>1</v>
      </c>
      <c r="M259" s="24">
        <v>1</v>
      </c>
      <c r="N259" s="13">
        <f t="shared" si="58"/>
        <v>0</v>
      </c>
      <c r="O259" s="32">
        <v>0</v>
      </c>
      <c r="P259" s="13">
        <f t="shared" si="59"/>
        <v>0</v>
      </c>
      <c r="Q259" s="125">
        <f t="shared" si="60"/>
        <v>100</v>
      </c>
      <c r="R259" s="188">
        <v>0</v>
      </c>
      <c r="S259" s="24">
        <v>0</v>
      </c>
      <c r="T259" s="13">
        <f t="shared" si="61"/>
        <v>0</v>
      </c>
      <c r="U259" s="32">
        <v>0</v>
      </c>
      <c r="V259" s="13">
        <f t="shared" si="62"/>
        <v>0</v>
      </c>
      <c r="W259" s="125">
        <v>0</v>
      </c>
      <c r="X259" s="188">
        <v>0</v>
      </c>
      <c r="Y259" s="24">
        <v>0</v>
      </c>
      <c r="Z259" s="13">
        <f t="shared" si="64"/>
        <v>0</v>
      </c>
      <c r="AA259" s="32">
        <v>0</v>
      </c>
      <c r="AB259" s="13">
        <f t="shared" si="65"/>
        <v>0</v>
      </c>
      <c r="AC259" s="125">
        <v>0</v>
      </c>
      <c r="AD259" s="102">
        <v>0</v>
      </c>
      <c r="AE259" s="183">
        <v>0</v>
      </c>
      <c r="AF259" s="58">
        <v>0</v>
      </c>
      <c r="AG259" s="13">
        <v>0</v>
      </c>
      <c r="AH259" s="32">
        <v>0</v>
      </c>
      <c r="AI259" s="13">
        <v>0</v>
      </c>
      <c r="AJ259" s="197">
        <v>0</v>
      </c>
      <c r="AK259" s="213">
        <v>0</v>
      </c>
    </row>
    <row r="260" spans="1:37" ht="18.75">
      <c r="A260" s="7" t="s">
        <v>239</v>
      </c>
      <c r="B260" s="92">
        <v>6581</v>
      </c>
      <c r="C260" s="144"/>
      <c r="D260" s="133">
        <v>488</v>
      </c>
      <c r="E260" s="24">
        <v>260</v>
      </c>
      <c r="F260" s="61">
        <v>2</v>
      </c>
      <c r="G260" s="13">
        <f t="shared" si="54"/>
        <v>-228</v>
      </c>
      <c r="H260" s="32">
        <v>0</v>
      </c>
      <c r="I260" s="13">
        <f t="shared" si="55"/>
        <v>-228</v>
      </c>
      <c r="J260" s="125">
        <f t="shared" si="56"/>
        <v>53.278688524590166</v>
      </c>
      <c r="K260" s="102">
        <f t="shared" si="57"/>
        <v>53.278688524590166</v>
      </c>
      <c r="L260" s="124">
        <v>1</v>
      </c>
      <c r="M260" s="24">
        <v>2</v>
      </c>
      <c r="N260" s="13">
        <f t="shared" si="58"/>
        <v>1</v>
      </c>
      <c r="O260" s="32">
        <v>0</v>
      </c>
      <c r="P260" s="13">
        <f t="shared" si="59"/>
        <v>1</v>
      </c>
      <c r="Q260" s="125">
        <f t="shared" si="60"/>
        <v>200</v>
      </c>
      <c r="R260" s="188">
        <v>0</v>
      </c>
      <c r="S260" s="24">
        <v>0</v>
      </c>
      <c r="T260" s="13">
        <f t="shared" si="61"/>
        <v>0</v>
      </c>
      <c r="U260" s="32">
        <v>0</v>
      </c>
      <c r="V260" s="13">
        <f t="shared" si="62"/>
        <v>0</v>
      </c>
      <c r="W260" s="125">
        <v>0</v>
      </c>
      <c r="X260" s="188">
        <v>0</v>
      </c>
      <c r="Y260" s="24">
        <v>0</v>
      </c>
      <c r="Z260" s="13">
        <f t="shared" si="64"/>
        <v>0</v>
      </c>
      <c r="AA260" s="32">
        <v>0</v>
      </c>
      <c r="AB260" s="13">
        <f t="shared" si="65"/>
        <v>0</v>
      </c>
      <c r="AC260" s="125">
        <v>0</v>
      </c>
      <c r="AD260" s="102">
        <v>0</v>
      </c>
      <c r="AE260" s="183">
        <v>0</v>
      </c>
      <c r="AF260" s="58">
        <v>0</v>
      </c>
      <c r="AG260" s="13">
        <v>0</v>
      </c>
      <c r="AH260" s="32">
        <v>0</v>
      </c>
      <c r="AI260" s="13">
        <v>0</v>
      </c>
      <c r="AJ260" s="197">
        <v>0</v>
      </c>
      <c r="AK260" s="213">
        <v>0</v>
      </c>
    </row>
    <row r="261" spans="1:37" ht="18.75">
      <c r="A261" s="20" t="s">
        <v>21</v>
      </c>
      <c r="B261" s="91">
        <f>SUM(B240:B260)</f>
        <v>257204</v>
      </c>
      <c r="C261" s="149"/>
      <c r="D261" s="108">
        <v>13353</v>
      </c>
      <c r="E261" s="27">
        <v>12180</v>
      </c>
      <c r="F261" s="27">
        <v>45</v>
      </c>
      <c r="G261" s="23">
        <f t="shared" si="54"/>
        <v>-1173</v>
      </c>
      <c r="H261" s="28">
        <v>60</v>
      </c>
      <c r="I261" s="23">
        <f t="shared" si="55"/>
        <v>-1233</v>
      </c>
      <c r="J261" s="107">
        <f t="shared" si="56"/>
        <v>91.215457200629075</v>
      </c>
      <c r="K261" s="103">
        <f t="shared" si="57"/>
        <v>90.766119973039778</v>
      </c>
      <c r="L261" s="126">
        <f>SUM(L240:L260)</f>
        <v>42</v>
      </c>
      <c r="M261" s="55">
        <v>51</v>
      </c>
      <c r="N261" s="55">
        <f t="shared" si="58"/>
        <v>9</v>
      </c>
      <c r="O261" s="55">
        <v>3</v>
      </c>
      <c r="P261" s="55">
        <f t="shared" si="59"/>
        <v>6</v>
      </c>
      <c r="Q261" s="127">
        <f t="shared" si="60"/>
        <v>121.42857142857142</v>
      </c>
      <c r="R261" s="186">
        <f>SUM(R240:R260)</f>
        <v>2</v>
      </c>
      <c r="S261" s="21">
        <v>1</v>
      </c>
      <c r="T261" s="23">
        <f t="shared" si="61"/>
        <v>-1</v>
      </c>
      <c r="U261" s="28">
        <v>0</v>
      </c>
      <c r="V261" s="23">
        <f t="shared" si="62"/>
        <v>-1</v>
      </c>
      <c r="W261" s="107">
        <f t="shared" si="63"/>
        <v>50</v>
      </c>
      <c r="X261" s="206">
        <f>SUM(X240:X260)</f>
        <v>9</v>
      </c>
      <c r="Y261" s="35">
        <v>1</v>
      </c>
      <c r="Z261" s="36">
        <f t="shared" si="64"/>
        <v>-8</v>
      </c>
      <c r="AA261" s="67">
        <v>0</v>
      </c>
      <c r="AB261" s="36">
        <f t="shared" si="65"/>
        <v>-8</v>
      </c>
      <c r="AC261" s="176">
        <f t="shared" si="66"/>
        <v>11.111111111111111</v>
      </c>
      <c r="AD261" s="155">
        <f t="shared" si="67"/>
        <v>11.111111111111111</v>
      </c>
      <c r="AE261" s="220">
        <f>SUM(AE240:AE260)</f>
        <v>0</v>
      </c>
      <c r="AF261" s="35">
        <v>0</v>
      </c>
      <c r="AG261" s="65">
        <f t="shared" si="68"/>
        <v>0</v>
      </c>
      <c r="AH261" s="67">
        <v>0</v>
      </c>
      <c r="AI261" s="65">
        <f t="shared" si="69"/>
        <v>0</v>
      </c>
      <c r="AJ261" s="223">
        <v>0</v>
      </c>
      <c r="AK261" s="217">
        <v>0</v>
      </c>
    </row>
    <row r="262" spans="1:37" ht="18.75">
      <c r="A262" s="6" t="s">
        <v>240</v>
      </c>
      <c r="B262" s="24"/>
      <c r="C262" s="144"/>
      <c r="D262" s="172"/>
      <c r="E262" s="44"/>
      <c r="F262" s="61"/>
      <c r="G262" s="44"/>
      <c r="H262" s="85"/>
      <c r="I262" s="44"/>
      <c r="J262" s="173"/>
      <c r="K262" s="44"/>
      <c r="L262" s="133"/>
      <c r="M262" s="52"/>
      <c r="N262" s="13"/>
      <c r="O262" s="17"/>
      <c r="P262" s="13"/>
      <c r="Q262" s="125"/>
      <c r="R262" s="183"/>
      <c r="S262" s="52"/>
      <c r="T262" s="13"/>
      <c r="U262" s="17"/>
      <c r="V262" s="13"/>
      <c r="W262" s="125"/>
      <c r="X262" s="188"/>
      <c r="Y262" s="52"/>
      <c r="Z262" s="13"/>
      <c r="AA262" s="17"/>
      <c r="AB262" s="13"/>
      <c r="AC262" s="125"/>
      <c r="AD262" s="102"/>
      <c r="AE262" s="183"/>
      <c r="AF262" s="52"/>
      <c r="AG262" s="13"/>
      <c r="AH262" s="17"/>
      <c r="AI262" s="13"/>
      <c r="AJ262" s="125"/>
      <c r="AK262" s="203"/>
    </row>
    <row r="263" spans="1:37" ht="18.75">
      <c r="A263" s="7" t="s">
        <v>241</v>
      </c>
      <c r="B263" s="92">
        <v>13623</v>
      </c>
      <c r="C263" s="144"/>
      <c r="D263" s="133">
        <v>687</v>
      </c>
      <c r="E263" s="24">
        <v>1182</v>
      </c>
      <c r="F263" s="61">
        <v>2</v>
      </c>
      <c r="G263" s="13">
        <f t="shared" ref="G263:G326" si="72">E263-D263</f>
        <v>495</v>
      </c>
      <c r="H263" s="32">
        <v>274</v>
      </c>
      <c r="I263" s="13">
        <f t="shared" ref="I263:I326" si="73">E263-H263-D263</f>
        <v>221</v>
      </c>
      <c r="J263" s="125">
        <f t="shared" ref="J263:J326" si="74">E263/D263*100</f>
        <v>172.05240174672488</v>
      </c>
      <c r="K263" s="102">
        <f t="shared" ref="K263:K326" si="75">(E263-H263)/D263*100</f>
        <v>132.1688500727802</v>
      </c>
      <c r="L263" s="124">
        <v>3</v>
      </c>
      <c r="M263" s="24">
        <v>2</v>
      </c>
      <c r="N263" s="13">
        <f t="shared" ref="N263:N326" si="76">M263-L263</f>
        <v>-1</v>
      </c>
      <c r="O263" s="32">
        <v>0</v>
      </c>
      <c r="P263" s="13">
        <f t="shared" ref="P263:P326" si="77">M263-O263-L263</f>
        <v>-1</v>
      </c>
      <c r="Q263" s="125">
        <f t="shared" ref="Q263:Q326" si="78">M263/L263*100</f>
        <v>66.666666666666657</v>
      </c>
      <c r="R263" s="188">
        <v>1</v>
      </c>
      <c r="S263" s="24">
        <v>1</v>
      </c>
      <c r="T263" s="13">
        <f t="shared" ref="T263:T326" si="79">S263-R263</f>
        <v>0</v>
      </c>
      <c r="U263" s="32">
        <v>0</v>
      </c>
      <c r="V263" s="13">
        <f t="shared" ref="V263:V326" si="80">S263-U263-R263</f>
        <v>0</v>
      </c>
      <c r="W263" s="125">
        <f t="shared" ref="W263:W326" si="81">S263/R263*100</f>
        <v>100</v>
      </c>
      <c r="X263" s="188">
        <v>1</v>
      </c>
      <c r="Y263" s="24">
        <v>1</v>
      </c>
      <c r="Z263" s="13">
        <f t="shared" ref="Z263:Z326" si="82">Y263-X263</f>
        <v>0</v>
      </c>
      <c r="AA263" s="32">
        <v>0</v>
      </c>
      <c r="AB263" s="13">
        <f t="shared" ref="AB263:AB326" si="83">Y263-AA263-X263</f>
        <v>0</v>
      </c>
      <c r="AC263" s="125">
        <f t="shared" ref="AC263:AC324" si="84">Y263/X263*100</f>
        <v>100</v>
      </c>
      <c r="AD263" s="102">
        <f t="shared" ref="AD263:AD324" si="85">(Y263-AA263)/X263*100</f>
        <v>100</v>
      </c>
      <c r="AE263" s="183">
        <v>0</v>
      </c>
      <c r="AF263" s="58">
        <v>0</v>
      </c>
      <c r="AG263" s="13">
        <v>0</v>
      </c>
      <c r="AH263" s="32">
        <v>0</v>
      </c>
      <c r="AI263" s="13">
        <v>0</v>
      </c>
      <c r="AJ263" s="197">
        <v>0</v>
      </c>
      <c r="AK263" s="213">
        <v>0</v>
      </c>
    </row>
    <row r="264" spans="1:37" ht="18.75">
      <c r="A264" s="7" t="s">
        <v>242</v>
      </c>
      <c r="B264" s="92">
        <v>17392</v>
      </c>
      <c r="C264" s="144"/>
      <c r="D264" s="133">
        <v>887</v>
      </c>
      <c r="E264" s="24">
        <v>657</v>
      </c>
      <c r="F264" s="61">
        <v>2</v>
      </c>
      <c r="G264" s="13">
        <f t="shared" si="72"/>
        <v>-230</v>
      </c>
      <c r="H264" s="32">
        <v>0</v>
      </c>
      <c r="I264" s="13">
        <f t="shared" si="73"/>
        <v>-230</v>
      </c>
      <c r="J264" s="125">
        <f t="shared" si="74"/>
        <v>74.069898534385572</v>
      </c>
      <c r="K264" s="102">
        <f t="shared" si="75"/>
        <v>74.069898534385572</v>
      </c>
      <c r="L264" s="124">
        <v>4</v>
      </c>
      <c r="M264" s="24">
        <v>3</v>
      </c>
      <c r="N264" s="13">
        <f t="shared" si="76"/>
        <v>-1</v>
      </c>
      <c r="O264" s="32">
        <v>0</v>
      </c>
      <c r="P264" s="13">
        <f t="shared" si="77"/>
        <v>-1</v>
      </c>
      <c r="Q264" s="125">
        <f t="shared" si="78"/>
        <v>75</v>
      </c>
      <c r="R264" s="188">
        <v>0</v>
      </c>
      <c r="S264" s="24">
        <v>0</v>
      </c>
      <c r="T264" s="13">
        <f t="shared" si="79"/>
        <v>0</v>
      </c>
      <c r="U264" s="32">
        <v>0</v>
      </c>
      <c r="V264" s="13">
        <f t="shared" si="80"/>
        <v>0</v>
      </c>
      <c r="W264" s="125">
        <v>0</v>
      </c>
      <c r="X264" s="188">
        <v>1</v>
      </c>
      <c r="Y264" s="24">
        <v>0</v>
      </c>
      <c r="Z264" s="13">
        <f t="shared" si="82"/>
        <v>-1</v>
      </c>
      <c r="AA264" s="32">
        <v>0</v>
      </c>
      <c r="AB264" s="13">
        <f t="shared" si="83"/>
        <v>-1</v>
      </c>
      <c r="AC264" s="125">
        <f t="shared" si="84"/>
        <v>0</v>
      </c>
      <c r="AD264" s="102">
        <f t="shared" si="85"/>
        <v>0</v>
      </c>
      <c r="AE264" s="183">
        <v>0</v>
      </c>
      <c r="AF264" s="58">
        <v>0</v>
      </c>
      <c r="AG264" s="13">
        <v>0</v>
      </c>
      <c r="AH264" s="32">
        <v>0</v>
      </c>
      <c r="AI264" s="13">
        <v>0</v>
      </c>
      <c r="AJ264" s="197">
        <v>0</v>
      </c>
      <c r="AK264" s="213">
        <v>0</v>
      </c>
    </row>
    <row r="265" spans="1:37" ht="18.75">
      <c r="A265" s="7" t="s">
        <v>243</v>
      </c>
      <c r="B265" s="92">
        <v>5360</v>
      </c>
      <c r="C265" s="144"/>
      <c r="D265" s="133">
        <v>379</v>
      </c>
      <c r="E265" s="24">
        <v>720</v>
      </c>
      <c r="F265" s="61">
        <v>5</v>
      </c>
      <c r="G265" s="13">
        <f t="shared" si="72"/>
        <v>341</v>
      </c>
      <c r="H265" s="32">
        <v>720</v>
      </c>
      <c r="I265" s="13">
        <f t="shared" si="73"/>
        <v>-379</v>
      </c>
      <c r="J265" s="125">
        <f t="shared" si="74"/>
        <v>189.97361477572559</v>
      </c>
      <c r="K265" s="102">
        <f t="shared" si="75"/>
        <v>0</v>
      </c>
      <c r="L265" s="124">
        <v>6</v>
      </c>
      <c r="M265" s="24">
        <v>5</v>
      </c>
      <c r="N265" s="13">
        <f t="shared" si="76"/>
        <v>-1</v>
      </c>
      <c r="O265" s="32">
        <v>2</v>
      </c>
      <c r="P265" s="13">
        <f t="shared" si="77"/>
        <v>-3</v>
      </c>
      <c r="Q265" s="125">
        <f t="shared" si="78"/>
        <v>83.333333333333343</v>
      </c>
      <c r="R265" s="188">
        <v>0</v>
      </c>
      <c r="S265" s="24">
        <v>0</v>
      </c>
      <c r="T265" s="13">
        <f t="shared" si="79"/>
        <v>0</v>
      </c>
      <c r="U265" s="32">
        <v>0</v>
      </c>
      <c r="V265" s="13">
        <f t="shared" si="80"/>
        <v>0</v>
      </c>
      <c r="W265" s="125">
        <v>0</v>
      </c>
      <c r="X265" s="188">
        <v>0</v>
      </c>
      <c r="Y265" s="24">
        <v>0</v>
      </c>
      <c r="Z265" s="13">
        <f t="shared" si="82"/>
        <v>0</v>
      </c>
      <c r="AA265" s="32">
        <v>0</v>
      </c>
      <c r="AB265" s="13">
        <f t="shared" si="83"/>
        <v>0</v>
      </c>
      <c r="AC265" s="125">
        <v>0</v>
      </c>
      <c r="AD265" s="102">
        <v>0</v>
      </c>
      <c r="AE265" s="183">
        <v>0</v>
      </c>
      <c r="AF265" s="58">
        <v>0</v>
      </c>
      <c r="AG265" s="13">
        <v>0</v>
      </c>
      <c r="AH265" s="32">
        <v>0</v>
      </c>
      <c r="AI265" s="13">
        <v>0</v>
      </c>
      <c r="AJ265" s="197">
        <v>0</v>
      </c>
      <c r="AK265" s="213">
        <v>0</v>
      </c>
    </row>
    <row r="266" spans="1:37" ht="18.75">
      <c r="A266" s="7" t="s">
        <v>193</v>
      </c>
      <c r="B266" s="92">
        <v>7967</v>
      </c>
      <c r="C266" s="144"/>
      <c r="D266" s="133">
        <v>583</v>
      </c>
      <c r="E266" s="24">
        <v>600</v>
      </c>
      <c r="F266" s="61">
        <v>5</v>
      </c>
      <c r="G266" s="13">
        <f t="shared" si="72"/>
        <v>17</v>
      </c>
      <c r="H266" s="32">
        <v>600</v>
      </c>
      <c r="I266" s="13">
        <f t="shared" si="73"/>
        <v>-583</v>
      </c>
      <c r="J266" s="125">
        <f t="shared" si="74"/>
        <v>102.91595197255575</v>
      </c>
      <c r="K266" s="102">
        <f t="shared" si="75"/>
        <v>0</v>
      </c>
      <c r="L266" s="124">
        <v>9</v>
      </c>
      <c r="M266" s="24">
        <v>6</v>
      </c>
      <c r="N266" s="13">
        <f t="shared" si="76"/>
        <v>-3</v>
      </c>
      <c r="O266" s="32">
        <v>6</v>
      </c>
      <c r="P266" s="13">
        <f t="shared" si="77"/>
        <v>-9</v>
      </c>
      <c r="Q266" s="125">
        <f t="shared" si="78"/>
        <v>66.666666666666657</v>
      </c>
      <c r="R266" s="188">
        <v>1</v>
      </c>
      <c r="S266" s="24">
        <v>1</v>
      </c>
      <c r="T266" s="13">
        <f t="shared" si="79"/>
        <v>0</v>
      </c>
      <c r="U266" s="32">
        <v>0</v>
      </c>
      <c r="V266" s="13">
        <f t="shared" si="80"/>
        <v>0</v>
      </c>
      <c r="W266" s="125">
        <f t="shared" si="81"/>
        <v>100</v>
      </c>
      <c r="X266" s="188">
        <v>0</v>
      </c>
      <c r="Y266" s="24">
        <v>0</v>
      </c>
      <c r="Z266" s="13">
        <f t="shared" si="82"/>
        <v>0</v>
      </c>
      <c r="AA266" s="32">
        <v>0</v>
      </c>
      <c r="AB266" s="13">
        <f t="shared" si="83"/>
        <v>0</v>
      </c>
      <c r="AC266" s="125">
        <v>0</v>
      </c>
      <c r="AD266" s="102">
        <v>0</v>
      </c>
      <c r="AE266" s="183">
        <v>0</v>
      </c>
      <c r="AF266" s="58">
        <v>0</v>
      </c>
      <c r="AG266" s="13">
        <v>0</v>
      </c>
      <c r="AH266" s="32">
        <v>0</v>
      </c>
      <c r="AI266" s="13">
        <v>0</v>
      </c>
      <c r="AJ266" s="197">
        <v>0</v>
      </c>
      <c r="AK266" s="213">
        <v>0</v>
      </c>
    </row>
    <row r="267" spans="1:37" ht="18.75">
      <c r="A267" s="7" t="s">
        <v>60</v>
      </c>
      <c r="B267" s="92">
        <v>3094</v>
      </c>
      <c r="C267" s="144"/>
      <c r="D267" s="133">
        <v>302</v>
      </c>
      <c r="E267" s="24">
        <v>650</v>
      </c>
      <c r="F267" s="61">
        <v>3</v>
      </c>
      <c r="G267" s="13">
        <f t="shared" si="72"/>
        <v>348</v>
      </c>
      <c r="H267" s="32">
        <v>100</v>
      </c>
      <c r="I267" s="13">
        <f t="shared" si="73"/>
        <v>248</v>
      </c>
      <c r="J267" s="125">
        <f t="shared" si="74"/>
        <v>215.23178807947022</v>
      </c>
      <c r="K267" s="102">
        <f t="shared" si="75"/>
        <v>182.11920529801324</v>
      </c>
      <c r="L267" s="124">
        <v>3</v>
      </c>
      <c r="M267" s="24">
        <v>3</v>
      </c>
      <c r="N267" s="13">
        <f t="shared" si="76"/>
        <v>0</v>
      </c>
      <c r="O267" s="32">
        <v>1</v>
      </c>
      <c r="P267" s="13">
        <f t="shared" si="77"/>
        <v>-1</v>
      </c>
      <c r="Q267" s="125">
        <f t="shared" si="78"/>
        <v>100</v>
      </c>
      <c r="R267" s="188">
        <v>0</v>
      </c>
      <c r="S267" s="24">
        <v>0</v>
      </c>
      <c r="T267" s="13">
        <f t="shared" si="79"/>
        <v>0</v>
      </c>
      <c r="U267" s="32">
        <v>0</v>
      </c>
      <c r="V267" s="13">
        <f t="shared" si="80"/>
        <v>0</v>
      </c>
      <c r="W267" s="125">
        <v>0</v>
      </c>
      <c r="X267" s="188">
        <v>0</v>
      </c>
      <c r="Y267" s="24">
        <v>0</v>
      </c>
      <c r="Z267" s="13">
        <f t="shared" si="82"/>
        <v>0</v>
      </c>
      <c r="AA267" s="32">
        <v>0</v>
      </c>
      <c r="AB267" s="13">
        <f t="shared" si="83"/>
        <v>0</v>
      </c>
      <c r="AC267" s="125">
        <v>0</v>
      </c>
      <c r="AD267" s="102">
        <v>0</v>
      </c>
      <c r="AE267" s="183">
        <v>0</v>
      </c>
      <c r="AF267" s="58">
        <v>0</v>
      </c>
      <c r="AG267" s="13">
        <v>0</v>
      </c>
      <c r="AH267" s="32">
        <v>0</v>
      </c>
      <c r="AI267" s="13">
        <v>0</v>
      </c>
      <c r="AJ267" s="197">
        <v>0</v>
      </c>
      <c r="AK267" s="213">
        <v>0</v>
      </c>
    </row>
    <row r="268" spans="1:37" ht="18.75">
      <c r="A268" s="7" t="s">
        <v>244</v>
      </c>
      <c r="B268" s="92">
        <v>5573</v>
      </c>
      <c r="C268" s="144"/>
      <c r="D268" s="133">
        <v>398</v>
      </c>
      <c r="E268" s="24">
        <v>664</v>
      </c>
      <c r="F268" s="61">
        <v>5</v>
      </c>
      <c r="G268" s="13">
        <f t="shared" si="72"/>
        <v>266</v>
      </c>
      <c r="H268" s="32">
        <v>260</v>
      </c>
      <c r="I268" s="13">
        <f t="shared" si="73"/>
        <v>6</v>
      </c>
      <c r="J268" s="125">
        <f t="shared" si="74"/>
        <v>166.83417085427135</v>
      </c>
      <c r="K268" s="102">
        <f t="shared" si="75"/>
        <v>101.50753768844221</v>
      </c>
      <c r="L268" s="124">
        <v>6</v>
      </c>
      <c r="M268" s="24">
        <v>4</v>
      </c>
      <c r="N268" s="13">
        <f t="shared" si="76"/>
        <v>-2</v>
      </c>
      <c r="O268" s="32">
        <v>3</v>
      </c>
      <c r="P268" s="13">
        <f t="shared" si="77"/>
        <v>-5</v>
      </c>
      <c r="Q268" s="125">
        <f t="shared" si="78"/>
        <v>66.666666666666657</v>
      </c>
      <c r="R268" s="188">
        <v>0</v>
      </c>
      <c r="S268" s="24">
        <v>0</v>
      </c>
      <c r="T268" s="13">
        <f t="shared" si="79"/>
        <v>0</v>
      </c>
      <c r="U268" s="32">
        <v>0</v>
      </c>
      <c r="V268" s="13">
        <f t="shared" si="80"/>
        <v>0</v>
      </c>
      <c r="W268" s="125">
        <v>0</v>
      </c>
      <c r="X268" s="188">
        <v>0</v>
      </c>
      <c r="Y268" s="24">
        <v>0</v>
      </c>
      <c r="Z268" s="13">
        <f t="shared" si="82"/>
        <v>0</v>
      </c>
      <c r="AA268" s="32">
        <v>0</v>
      </c>
      <c r="AB268" s="13">
        <f t="shared" si="83"/>
        <v>0</v>
      </c>
      <c r="AC268" s="125">
        <v>0</v>
      </c>
      <c r="AD268" s="102">
        <v>0</v>
      </c>
      <c r="AE268" s="183">
        <v>0</v>
      </c>
      <c r="AF268" s="58">
        <v>0</v>
      </c>
      <c r="AG268" s="13">
        <v>0</v>
      </c>
      <c r="AH268" s="32">
        <v>0</v>
      </c>
      <c r="AI268" s="13">
        <v>0</v>
      </c>
      <c r="AJ268" s="197">
        <v>0</v>
      </c>
      <c r="AK268" s="213">
        <v>0</v>
      </c>
    </row>
    <row r="269" spans="1:37" ht="18.75">
      <c r="A269" s="7" t="s">
        <v>245</v>
      </c>
      <c r="B269" s="92">
        <v>8772</v>
      </c>
      <c r="C269" s="144"/>
      <c r="D269" s="133">
        <v>617</v>
      </c>
      <c r="E269" s="24">
        <v>460</v>
      </c>
      <c r="F269" s="61">
        <v>5</v>
      </c>
      <c r="G269" s="13">
        <f t="shared" si="72"/>
        <v>-157</v>
      </c>
      <c r="H269" s="32">
        <v>200</v>
      </c>
      <c r="I269" s="13">
        <f t="shared" si="73"/>
        <v>-357</v>
      </c>
      <c r="J269" s="125">
        <f t="shared" si="74"/>
        <v>74.554294975688819</v>
      </c>
      <c r="K269" s="102">
        <f t="shared" si="75"/>
        <v>42.139384116693677</v>
      </c>
      <c r="L269" s="124">
        <v>9</v>
      </c>
      <c r="M269" s="24">
        <v>4</v>
      </c>
      <c r="N269" s="13">
        <f t="shared" si="76"/>
        <v>-5</v>
      </c>
      <c r="O269" s="32">
        <v>0</v>
      </c>
      <c r="P269" s="13">
        <f t="shared" si="77"/>
        <v>-5</v>
      </c>
      <c r="Q269" s="125">
        <f t="shared" si="78"/>
        <v>44.444444444444443</v>
      </c>
      <c r="R269" s="188">
        <v>0</v>
      </c>
      <c r="S269" s="24">
        <v>0</v>
      </c>
      <c r="T269" s="13">
        <f t="shared" si="79"/>
        <v>0</v>
      </c>
      <c r="U269" s="32">
        <v>0</v>
      </c>
      <c r="V269" s="13">
        <f t="shared" si="80"/>
        <v>0</v>
      </c>
      <c r="W269" s="125">
        <v>0</v>
      </c>
      <c r="X269" s="188">
        <v>0</v>
      </c>
      <c r="Y269" s="24">
        <v>0</v>
      </c>
      <c r="Z269" s="13">
        <f t="shared" si="82"/>
        <v>0</v>
      </c>
      <c r="AA269" s="32">
        <v>0</v>
      </c>
      <c r="AB269" s="13">
        <f t="shared" si="83"/>
        <v>0</v>
      </c>
      <c r="AC269" s="125">
        <v>0</v>
      </c>
      <c r="AD269" s="102">
        <v>0</v>
      </c>
      <c r="AE269" s="183">
        <v>0</v>
      </c>
      <c r="AF269" s="58">
        <v>0</v>
      </c>
      <c r="AG269" s="13">
        <v>0</v>
      </c>
      <c r="AH269" s="32">
        <v>0</v>
      </c>
      <c r="AI269" s="13">
        <v>0</v>
      </c>
      <c r="AJ269" s="197">
        <v>0</v>
      </c>
      <c r="AK269" s="213">
        <v>0</v>
      </c>
    </row>
    <row r="270" spans="1:37" ht="18.75">
      <c r="A270" s="20" t="s">
        <v>21</v>
      </c>
      <c r="B270" s="91">
        <f>SUM(B263:B269)</f>
        <v>61781</v>
      </c>
      <c r="C270" s="149"/>
      <c r="D270" s="108">
        <f>SUM(D263:D269)</f>
        <v>3853</v>
      </c>
      <c r="E270" s="27">
        <v>4933</v>
      </c>
      <c r="F270" s="21">
        <v>27</v>
      </c>
      <c r="G270" s="23">
        <f t="shared" si="72"/>
        <v>1080</v>
      </c>
      <c r="H270" s="28">
        <v>2154</v>
      </c>
      <c r="I270" s="23">
        <f t="shared" si="73"/>
        <v>-1074</v>
      </c>
      <c r="J270" s="107">
        <f t="shared" si="74"/>
        <v>128.03010641058916</v>
      </c>
      <c r="K270" s="103">
        <f t="shared" si="75"/>
        <v>72.125616402803004</v>
      </c>
      <c r="L270" s="126">
        <f>SUM(L263:L269)</f>
        <v>40</v>
      </c>
      <c r="M270" s="55">
        <v>27</v>
      </c>
      <c r="N270" s="55">
        <f t="shared" si="76"/>
        <v>-13</v>
      </c>
      <c r="O270" s="55">
        <v>12</v>
      </c>
      <c r="P270" s="55">
        <f t="shared" si="77"/>
        <v>-25</v>
      </c>
      <c r="Q270" s="127">
        <f t="shared" si="78"/>
        <v>67.5</v>
      </c>
      <c r="R270" s="186">
        <f>SUM(R263:R269)</f>
        <v>2</v>
      </c>
      <c r="S270" s="21">
        <v>2</v>
      </c>
      <c r="T270" s="23">
        <f t="shared" si="79"/>
        <v>0</v>
      </c>
      <c r="U270" s="28">
        <v>0</v>
      </c>
      <c r="V270" s="23">
        <f t="shared" si="80"/>
        <v>0</v>
      </c>
      <c r="W270" s="107">
        <f t="shared" si="81"/>
        <v>100</v>
      </c>
      <c r="X270" s="206">
        <f>SUM(X263:X269)</f>
        <v>2</v>
      </c>
      <c r="Y270" s="35">
        <v>1</v>
      </c>
      <c r="Z270" s="36">
        <f t="shared" si="82"/>
        <v>-1</v>
      </c>
      <c r="AA270" s="67">
        <v>0</v>
      </c>
      <c r="AB270" s="36">
        <f t="shared" si="83"/>
        <v>-1</v>
      </c>
      <c r="AC270" s="176">
        <f t="shared" si="84"/>
        <v>50</v>
      </c>
      <c r="AD270" s="155">
        <f t="shared" si="85"/>
        <v>50</v>
      </c>
      <c r="AE270" s="220">
        <f>SUM(AE263:AE269)</f>
        <v>0</v>
      </c>
      <c r="AF270" s="35">
        <v>0</v>
      </c>
      <c r="AG270" s="65">
        <f t="shared" ref="AG270:AG321" si="86">AF270-AE270</f>
        <v>0</v>
      </c>
      <c r="AH270" s="67"/>
      <c r="AI270" s="65">
        <f t="shared" ref="AI270:AI321" si="87">AF270-AH270-AE270</f>
        <v>0</v>
      </c>
      <c r="AJ270" s="223">
        <v>0</v>
      </c>
      <c r="AK270" s="217">
        <v>0</v>
      </c>
    </row>
    <row r="271" spans="1:37" ht="18.75">
      <c r="A271" s="6" t="s">
        <v>246</v>
      </c>
      <c r="B271" s="24"/>
      <c r="C271" s="144"/>
      <c r="D271" s="166"/>
      <c r="E271" s="42"/>
      <c r="F271" s="61"/>
      <c r="G271" s="42"/>
      <c r="H271" s="82"/>
      <c r="I271" s="42"/>
      <c r="J271" s="167"/>
      <c r="K271" s="42"/>
      <c r="L271" s="133"/>
      <c r="M271" s="50"/>
      <c r="N271" s="13"/>
      <c r="O271" s="19"/>
      <c r="P271" s="13"/>
      <c r="Q271" s="125"/>
      <c r="R271" s="183"/>
      <c r="S271" s="50"/>
      <c r="T271" s="13"/>
      <c r="U271" s="19"/>
      <c r="V271" s="13"/>
      <c r="W271" s="125"/>
      <c r="X271" s="188"/>
      <c r="Y271" s="50"/>
      <c r="Z271" s="13"/>
      <c r="AA271" s="19"/>
      <c r="AB271" s="13"/>
      <c r="AC271" s="125"/>
      <c r="AD271" s="102"/>
      <c r="AE271" s="183"/>
      <c r="AF271" s="50"/>
      <c r="AG271" s="13"/>
      <c r="AH271" s="19"/>
      <c r="AI271" s="13"/>
      <c r="AJ271" s="125"/>
      <c r="AK271" s="203"/>
    </row>
    <row r="272" spans="1:37" ht="18.75">
      <c r="A272" s="7" t="s">
        <v>247</v>
      </c>
      <c r="B272" s="92">
        <v>9781</v>
      </c>
      <c r="C272" s="144"/>
      <c r="D272" s="164">
        <v>270</v>
      </c>
      <c r="E272" s="15">
        <v>350</v>
      </c>
      <c r="F272" s="61">
        <v>1</v>
      </c>
      <c r="G272" s="13">
        <f t="shared" si="72"/>
        <v>80</v>
      </c>
      <c r="H272" s="30">
        <v>0</v>
      </c>
      <c r="I272" s="13">
        <f t="shared" si="73"/>
        <v>80</v>
      </c>
      <c r="J272" s="125">
        <f t="shared" si="74"/>
        <v>129.62962962962962</v>
      </c>
      <c r="K272" s="102">
        <f t="shared" si="75"/>
        <v>129.62962962962962</v>
      </c>
      <c r="L272" s="130">
        <v>2</v>
      </c>
      <c r="M272" s="15">
        <v>2</v>
      </c>
      <c r="N272" s="13">
        <f t="shared" si="76"/>
        <v>0</v>
      </c>
      <c r="O272" s="30">
        <v>0</v>
      </c>
      <c r="P272" s="13">
        <f t="shared" si="77"/>
        <v>0</v>
      </c>
      <c r="Q272" s="125">
        <f t="shared" si="78"/>
        <v>100</v>
      </c>
      <c r="R272" s="188">
        <v>1</v>
      </c>
      <c r="S272" s="15">
        <v>1</v>
      </c>
      <c r="T272" s="13">
        <f t="shared" si="79"/>
        <v>0</v>
      </c>
      <c r="U272" s="30">
        <v>0</v>
      </c>
      <c r="V272" s="13">
        <f t="shared" si="80"/>
        <v>0</v>
      </c>
      <c r="W272" s="125">
        <f t="shared" si="81"/>
        <v>100</v>
      </c>
      <c r="X272" s="188">
        <v>1</v>
      </c>
      <c r="Y272" s="15">
        <v>0</v>
      </c>
      <c r="Z272" s="13">
        <f t="shared" si="82"/>
        <v>-1</v>
      </c>
      <c r="AA272" s="30">
        <v>0</v>
      </c>
      <c r="AB272" s="13">
        <f t="shared" si="83"/>
        <v>-1</v>
      </c>
      <c r="AC272" s="125">
        <f t="shared" si="84"/>
        <v>0</v>
      </c>
      <c r="AD272" s="102">
        <f t="shared" si="85"/>
        <v>0</v>
      </c>
      <c r="AE272" s="183">
        <v>0</v>
      </c>
      <c r="AF272" s="15">
        <v>0</v>
      </c>
      <c r="AG272" s="13">
        <v>0</v>
      </c>
      <c r="AH272" s="30">
        <v>0</v>
      </c>
      <c r="AI272" s="13">
        <v>0</v>
      </c>
      <c r="AJ272" s="197">
        <v>0</v>
      </c>
      <c r="AK272" s="213">
        <v>0</v>
      </c>
    </row>
    <row r="273" spans="1:37" ht="18.75">
      <c r="A273" s="7" t="s">
        <v>248</v>
      </c>
      <c r="B273" s="92">
        <v>14560</v>
      </c>
      <c r="C273" s="144"/>
      <c r="D273" s="164">
        <v>739</v>
      </c>
      <c r="E273" s="15">
        <v>490</v>
      </c>
      <c r="F273" s="61">
        <v>1</v>
      </c>
      <c r="G273" s="13">
        <f t="shared" si="72"/>
        <v>-249</v>
      </c>
      <c r="H273" s="30">
        <v>0</v>
      </c>
      <c r="I273" s="13">
        <f t="shared" si="73"/>
        <v>-249</v>
      </c>
      <c r="J273" s="125">
        <f t="shared" si="74"/>
        <v>66.305818673883635</v>
      </c>
      <c r="K273" s="102">
        <f t="shared" si="75"/>
        <v>66.305818673883635</v>
      </c>
      <c r="L273" s="130">
        <v>3</v>
      </c>
      <c r="M273" s="15">
        <v>2</v>
      </c>
      <c r="N273" s="13">
        <f t="shared" si="76"/>
        <v>-1</v>
      </c>
      <c r="O273" s="30">
        <v>0</v>
      </c>
      <c r="P273" s="13">
        <f t="shared" si="77"/>
        <v>-1</v>
      </c>
      <c r="Q273" s="125">
        <f t="shared" si="78"/>
        <v>66.666666666666657</v>
      </c>
      <c r="R273" s="189">
        <v>0</v>
      </c>
      <c r="S273" s="15">
        <v>0</v>
      </c>
      <c r="T273" s="13">
        <f t="shared" si="79"/>
        <v>0</v>
      </c>
      <c r="U273" s="30">
        <v>0</v>
      </c>
      <c r="V273" s="13">
        <f t="shared" si="80"/>
        <v>0</v>
      </c>
      <c r="W273" s="125">
        <v>0</v>
      </c>
      <c r="X273" s="188">
        <v>1</v>
      </c>
      <c r="Y273" s="15">
        <v>0</v>
      </c>
      <c r="Z273" s="13">
        <f t="shared" si="82"/>
        <v>-1</v>
      </c>
      <c r="AA273" s="30">
        <v>0</v>
      </c>
      <c r="AB273" s="13">
        <f t="shared" si="83"/>
        <v>-1</v>
      </c>
      <c r="AC273" s="125">
        <f t="shared" si="84"/>
        <v>0</v>
      </c>
      <c r="AD273" s="102">
        <f t="shared" si="85"/>
        <v>0</v>
      </c>
      <c r="AE273" s="183">
        <v>0</v>
      </c>
      <c r="AF273" s="15">
        <v>0</v>
      </c>
      <c r="AG273" s="13">
        <v>0</v>
      </c>
      <c r="AH273" s="30">
        <v>0</v>
      </c>
      <c r="AI273" s="13">
        <v>0</v>
      </c>
      <c r="AJ273" s="197">
        <v>0</v>
      </c>
      <c r="AK273" s="213">
        <v>0</v>
      </c>
    </row>
    <row r="274" spans="1:37" ht="18.75">
      <c r="A274" s="7" t="s">
        <v>249</v>
      </c>
      <c r="B274" s="92">
        <v>14229</v>
      </c>
      <c r="C274" s="144"/>
      <c r="D274" s="164">
        <v>708</v>
      </c>
      <c r="E274" s="15">
        <v>556</v>
      </c>
      <c r="F274" s="61">
        <v>1</v>
      </c>
      <c r="G274" s="13">
        <f t="shared" si="72"/>
        <v>-152</v>
      </c>
      <c r="H274" s="30">
        <v>0</v>
      </c>
      <c r="I274" s="13">
        <f t="shared" si="73"/>
        <v>-152</v>
      </c>
      <c r="J274" s="125">
        <f t="shared" si="74"/>
        <v>78.531073446327682</v>
      </c>
      <c r="K274" s="102">
        <f t="shared" si="75"/>
        <v>78.531073446327682</v>
      </c>
      <c r="L274" s="130">
        <v>3</v>
      </c>
      <c r="M274" s="15">
        <v>1</v>
      </c>
      <c r="N274" s="13">
        <f t="shared" si="76"/>
        <v>-2</v>
      </c>
      <c r="O274" s="30">
        <v>0</v>
      </c>
      <c r="P274" s="13">
        <f t="shared" si="77"/>
        <v>-2</v>
      </c>
      <c r="Q274" s="125">
        <f t="shared" si="78"/>
        <v>33.333333333333329</v>
      </c>
      <c r="R274" s="189">
        <v>0</v>
      </c>
      <c r="S274" s="15">
        <v>0</v>
      </c>
      <c r="T274" s="13">
        <f t="shared" si="79"/>
        <v>0</v>
      </c>
      <c r="U274" s="30">
        <v>0</v>
      </c>
      <c r="V274" s="13">
        <f t="shared" si="80"/>
        <v>0</v>
      </c>
      <c r="W274" s="125">
        <v>0</v>
      </c>
      <c r="X274" s="188">
        <v>1</v>
      </c>
      <c r="Y274" s="15">
        <v>0</v>
      </c>
      <c r="Z274" s="13">
        <f t="shared" si="82"/>
        <v>-1</v>
      </c>
      <c r="AA274" s="30">
        <v>0</v>
      </c>
      <c r="AB274" s="13">
        <f t="shared" si="83"/>
        <v>-1</v>
      </c>
      <c r="AC274" s="125">
        <f t="shared" si="84"/>
        <v>0</v>
      </c>
      <c r="AD274" s="102">
        <f t="shared" si="85"/>
        <v>0</v>
      </c>
      <c r="AE274" s="183">
        <v>0</v>
      </c>
      <c r="AF274" s="15">
        <v>0</v>
      </c>
      <c r="AG274" s="13">
        <v>0</v>
      </c>
      <c r="AH274" s="30">
        <v>0</v>
      </c>
      <c r="AI274" s="13">
        <v>0</v>
      </c>
      <c r="AJ274" s="197">
        <v>0</v>
      </c>
      <c r="AK274" s="213">
        <v>0</v>
      </c>
    </row>
    <row r="275" spans="1:37" ht="18.75">
      <c r="A275" s="7" t="s">
        <v>250</v>
      </c>
      <c r="B275" s="92">
        <v>117434</v>
      </c>
      <c r="C275" s="144"/>
      <c r="D275" s="164">
        <v>2882</v>
      </c>
      <c r="E275" s="15">
        <v>2936</v>
      </c>
      <c r="F275" s="61">
        <v>11</v>
      </c>
      <c r="G275" s="13">
        <f t="shared" si="72"/>
        <v>54</v>
      </c>
      <c r="H275" s="30">
        <v>0</v>
      </c>
      <c r="I275" s="13">
        <f t="shared" si="73"/>
        <v>54</v>
      </c>
      <c r="J275" s="125">
        <f t="shared" si="74"/>
        <v>101.87369882026371</v>
      </c>
      <c r="K275" s="102">
        <f t="shared" si="75"/>
        <v>101.87369882026371</v>
      </c>
      <c r="L275" s="130">
        <v>16</v>
      </c>
      <c r="M275" s="15">
        <v>12</v>
      </c>
      <c r="N275" s="13">
        <f t="shared" si="76"/>
        <v>-4</v>
      </c>
      <c r="O275" s="30">
        <v>0</v>
      </c>
      <c r="P275" s="13">
        <f t="shared" si="77"/>
        <v>-4</v>
      </c>
      <c r="Q275" s="125">
        <f t="shared" si="78"/>
        <v>75</v>
      </c>
      <c r="R275" s="188">
        <v>2</v>
      </c>
      <c r="S275" s="15">
        <v>2</v>
      </c>
      <c r="T275" s="13">
        <f t="shared" si="79"/>
        <v>0</v>
      </c>
      <c r="U275" s="30">
        <v>0</v>
      </c>
      <c r="V275" s="13">
        <f t="shared" si="80"/>
        <v>0</v>
      </c>
      <c r="W275" s="125">
        <f t="shared" si="81"/>
        <v>100</v>
      </c>
      <c r="X275" s="188">
        <v>1</v>
      </c>
      <c r="Y275" s="15">
        <v>2</v>
      </c>
      <c r="Z275" s="13">
        <f t="shared" si="82"/>
        <v>1</v>
      </c>
      <c r="AA275" s="30">
        <v>0</v>
      </c>
      <c r="AB275" s="13">
        <f t="shared" si="83"/>
        <v>1</v>
      </c>
      <c r="AC275" s="125">
        <f t="shared" si="84"/>
        <v>200</v>
      </c>
      <c r="AD275" s="102">
        <f t="shared" si="85"/>
        <v>200</v>
      </c>
      <c r="AE275" s="183">
        <v>1</v>
      </c>
      <c r="AF275" s="15">
        <v>1</v>
      </c>
      <c r="AG275" s="13">
        <f t="shared" si="86"/>
        <v>0</v>
      </c>
      <c r="AH275" s="30">
        <v>0</v>
      </c>
      <c r="AI275" s="13">
        <f t="shared" si="87"/>
        <v>0</v>
      </c>
      <c r="AJ275" s="125">
        <f t="shared" ref="AJ275:AJ312" si="88">AF275/AE275*100</f>
        <v>100</v>
      </c>
      <c r="AK275" s="203">
        <f t="shared" ref="AK275:AK312" si="89">(AF275-AH275)/AE275*100</f>
        <v>100</v>
      </c>
    </row>
    <row r="276" spans="1:37" ht="18.75">
      <c r="A276" s="7" t="s">
        <v>251</v>
      </c>
      <c r="B276" s="92">
        <v>6732</v>
      </c>
      <c r="C276" s="144"/>
      <c r="D276" s="164">
        <v>270</v>
      </c>
      <c r="E276" s="15">
        <v>0</v>
      </c>
      <c r="F276" s="61">
        <v>0</v>
      </c>
      <c r="G276" s="13">
        <f t="shared" si="72"/>
        <v>-270</v>
      </c>
      <c r="H276" s="30">
        <v>0</v>
      </c>
      <c r="I276" s="13">
        <f t="shared" si="73"/>
        <v>-270</v>
      </c>
      <c r="J276" s="125">
        <f t="shared" si="74"/>
        <v>0</v>
      </c>
      <c r="K276" s="102">
        <f t="shared" si="75"/>
        <v>0</v>
      </c>
      <c r="L276" s="130">
        <v>1</v>
      </c>
      <c r="M276" s="15">
        <v>1</v>
      </c>
      <c r="N276" s="13">
        <f t="shared" si="76"/>
        <v>0</v>
      </c>
      <c r="O276" s="30">
        <v>0</v>
      </c>
      <c r="P276" s="13">
        <f t="shared" si="77"/>
        <v>0</v>
      </c>
      <c r="Q276" s="125">
        <f t="shared" si="78"/>
        <v>100</v>
      </c>
      <c r="R276" s="189">
        <v>0</v>
      </c>
      <c r="S276" s="15">
        <v>0</v>
      </c>
      <c r="T276" s="13">
        <f t="shared" si="79"/>
        <v>0</v>
      </c>
      <c r="U276" s="30">
        <v>0</v>
      </c>
      <c r="V276" s="13">
        <f t="shared" si="80"/>
        <v>0</v>
      </c>
      <c r="W276" s="125">
        <v>0</v>
      </c>
      <c r="X276" s="207">
        <v>0</v>
      </c>
      <c r="Y276" s="15">
        <v>0</v>
      </c>
      <c r="Z276" s="13">
        <f t="shared" si="82"/>
        <v>0</v>
      </c>
      <c r="AA276" s="30">
        <v>0</v>
      </c>
      <c r="AB276" s="13">
        <f t="shared" si="83"/>
        <v>0</v>
      </c>
      <c r="AC276" s="125">
        <v>0</v>
      </c>
      <c r="AD276" s="102">
        <v>0</v>
      </c>
      <c r="AE276" s="183">
        <v>0</v>
      </c>
      <c r="AF276" s="58">
        <v>0</v>
      </c>
      <c r="AG276" s="13">
        <v>0</v>
      </c>
      <c r="AH276" s="30">
        <v>0</v>
      </c>
      <c r="AI276" s="13">
        <v>0</v>
      </c>
      <c r="AJ276" s="197">
        <v>0</v>
      </c>
      <c r="AK276" s="213">
        <v>0</v>
      </c>
    </row>
    <row r="277" spans="1:37" ht="18.75">
      <c r="A277" s="7" t="s">
        <v>252</v>
      </c>
      <c r="B277" s="92">
        <v>24972</v>
      </c>
      <c r="C277" s="144"/>
      <c r="D277" s="164">
        <v>1260</v>
      </c>
      <c r="E277" s="15">
        <v>646</v>
      </c>
      <c r="F277" s="61">
        <v>1</v>
      </c>
      <c r="G277" s="13">
        <f t="shared" si="72"/>
        <v>-614</v>
      </c>
      <c r="H277" s="30">
        <v>0</v>
      </c>
      <c r="I277" s="13">
        <f t="shared" si="73"/>
        <v>-614</v>
      </c>
      <c r="J277" s="125">
        <f t="shared" si="74"/>
        <v>51.269841269841265</v>
      </c>
      <c r="K277" s="102">
        <f t="shared" si="75"/>
        <v>51.269841269841265</v>
      </c>
      <c r="L277" s="130">
        <v>6</v>
      </c>
      <c r="M277" s="15">
        <v>5</v>
      </c>
      <c r="N277" s="13">
        <f t="shared" si="76"/>
        <v>-1</v>
      </c>
      <c r="O277" s="30">
        <v>0</v>
      </c>
      <c r="P277" s="13">
        <f t="shared" si="77"/>
        <v>-1</v>
      </c>
      <c r="Q277" s="125">
        <f t="shared" si="78"/>
        <v>83.333333333333343</v>
      </c>
      <c r="R277" s="189">
        <v>1</v>
      </c>
      <c r="S277" s="15">
        <v>1</v>
      </c>
      <c r="T277" s="13">
        <f t="shared" si="79"/>
        <v>0</v>
      </c>
      <c r="U277" s="30">
        <v>0</v>
      </c>
      <c r="V277" s="13">
        <f t="shared" si="80"/>
        <v>0</v>
      </c>
      <c r="W277" s="125">
        <f t="shared" si="81"/>
        <v>100</v>
      </c>
      <c r="X277" s="188">
        <v>1</v>
      </c>
      <c r="Y277" s="15">
        <v>0</v>
      </c>
      <c r="Z277" s="13">
        <f t="shared" si="82"/>
        <v>-1</v>
      </c>
      <c r="AA277" s="30">
        <v>0</v>
      </c>
      <c r="AB277" s="13">
        <f t="shared" si="83"/>
        <v>-1</v>
      </c>
      <c r="AC277" s="125">
        <f t="shared" si="84"/>
        <v>0</v>
      </c>
      <c r="AD277" s="102">
        <f t="shared" si="85"/>
        <v>0</v>
      </c>
      <c r="AE277" s="183">
        <v>0</v>
      </c>
      <c r="AF277" s="58">
        <v>0</v>
      </c>
      <c r="AG277" s="13">
        <v>0</v>
      </c>
      <c r="AH277" s="30">
        <v>0</v>
      </c>
      <c r="AI277" s="13">
        <v>0</v>
      </c>
      <c r="AJ277" s="197">
        <v>0</v>
      </c>
      <c r="AK277" s="213">
        <v>0</v>
      </c>
    </row>
    <row r="278" spans="1:37" ht="18.75">
      <c r="A278" s="7" t="s">
        <v>253</v>
      </c>
      <c r="B278" s="92">
        <v>6538</v>
      </c>
      <c r="C278" s="144"/>
      <c r="D278" s="164">
        <v>470</v>
      </c>
      <c r="E278" s="15">
        <v>450</v>
      </c>
      <c r="F278" s="61">
        <v>1</v>
      </c>
      <c r="G278" s="13">
        <f t="shared" si="72"/>
        <v>-20</v>
      </c>
      <c r="H278" s="30">
        <v>450</v>
      </c>
      <c r="I278" s="13">
        <f t="shared" si="73"/>
        <v>-470</v>
      </c>
      <c r="J278" s="125">
        <f t="shared" si="74"/>
        <v>95.744680851063833</v>
      </c>
      <c r="K278" s="102">
        <f t="shared" si="75"/>
        <v>0</v>
      </c>
      <c r="L278" s="130">
        <v>1</v>
      </c>
      <c r="M278" s="15">
        <v>1</v>
      </c>
      <c r="N278" s="13">
        <f t="shared" si="76"/>
        <v>0</v>
      </c>
      <c r="O278" s="30">
        <v>0</v>
      </c>
      <c r="P278" s="13">
        <f t="shared" si="77"/>
        <v>0</v>
      </c>
      <c r="Q278" s="125">
        <f t="shared" si="78"/>
        <v>100</v>
      </c>
      <c r="R278" s="189">
        <v>0</v>
      </c>
      <c r="S278" s="15">
        <v>0</v>
      </c>
      <c r="T278" s="13">
        <f t="shared" si="79"/>
        <v>0</v>
      </c>
      <c r="U278" s="30">
        <v>0</v>
      </c>
      <c r="V278" s="13">
        <f t="shared" si="80"/>
        <v>0</v>
      </c>
      <c r="W278" s="125">
        <v>0</v>
      </c>
      <c r="X278" s="207">
        <v>0</v>
      </c>
      <c r="Y278" s="15">
        <v>0</v>
      </c>
      <c r="Z278" s="13">
        <f t="shared" si="82"/>
        <v>0</v>
      </c>
      <c r="AA278" s="30">
        <v>0</v>
      </c>
      <c r="AB278" s="13">
        <f t="shared" si="83"/>
        <v>0</v>
      </c>
      <c r="AC278" s="125">
        <v>0</v>
      </c>
      <c r="AD278" s="102">
        <v>0</v>
      </c>
      <c r="AE278" s="183">
        <v>0</v>
      </c>
      <c r="AF278" s="58">
        <v>0</v>
      </c>
      <c r="AG278" s="13">
        <v>0</v>
      </c>
      <c r="AH278" s="30">
        <v>0</v>
      </c>
      <c r="AI278" s="13">
        <v>0</v>
      </c>
      <c r="AJ278" s="197">
        <v>0</v>
      </c>
      <c r="AK278" s="213">
        <v>0</v>
      </c>
    </row>
    <row r="279" spans="1:37" ht="18.75">
      <c r="A279" s="7" t="s">
        <v>254</v>
      </c>
      <c r="B279" s="92">
        <v>3685</v>
      </c>
      <c r="C279" s="144"/>
      <c r="D279" s="164">
        <v>362</v>
      </c>
      <c r="E279" s="15">
        <v>500</v>
      </c>
      <c r="F279" s="61">
        <v>2</v>
      </c>
      <c r="G279" s="13">
        <f t="shared" si="72"/>
        <v>138</v>
      </c>
      <c r="H279" s="30">
        <v>300</v>
      </c>
      <c r="I279" s="13">
        <f t="shared" si="73"/>
        <v>-162</v>
      </c>
      <c r="J279" s="125">
        <f t="shared" si="74"/>
        <v>138.12154696132598</v>
      </c>
      <c r="K279" s="102">
        <f t="shared" si="75"/>
        <v>55.248618784530393</v>
      </c>
      <c r="L279" s="130">
        <v>1</v>
      </c>
      <c r="M279" s="15">
        <v>2</v>
      </c>
      <c r="N279" s="13">
        <f t="shared" si="76"/>
        <v>1</v>
      </c>
      <c r="O279" s="30">
        <v>0</v>
      </c>
      <c r="P279" s="13">
        <f t="shared" si="77"/>
        <v>1</v>
      </c>
      <c r="Q279" s="125">
        <f t="shared" si="78"/>
        <v>200</v>
      </c>
      <c r="R279" s="189">
        <v>0</v>
      </c>
      <c r="S279" s="15">
        <v>0</v>
      </c>
      <c r="T279" s="13">
        <f t="shared" si="79"/>
        <v>0</v>
      </c>
      <c r="U279" s="30">
        <v>0</v>
      </c>
      <c r="V279" s="13">
        <f t="shared" si="80"/>
        <v>0</v>
      </c>
      <c r="W279" s="125">
        <v>0</v>
      </c>
      <c r="X279" s="207">
        <v>0</v>
      </c>
      <c r="Y279" s="15">
        <v>0</v>
      </c>
      <c r="Z279" s="13">
        <f t="shared" si="82"/>
        <v>0</v>
      </c>
      <c r="AA279" s="30">
        <v>0</v>
      </c>
      <c r="AB279" s="13">
        <f t="shared" si="83"/>
        <v>0</v>
      </c>
      <c r="AC279" s="125">
        <v>0</v>
      </c>
      <c r="AD279" s="102">
        <v>0</v>
      </c>
      <c r="AE279" s="183">
        <v>0</v>
      </c>
      <c r="AF279" s="58">
        <v>0</v>
      </c>
      <c r="AG279" s="13">
        <v>0</v>
      </c>
      <c r="AH279" s="30">
        <v>0</v>
      </c>
      <c r="AI279" s="13">
        <v>0</v>
      </c>
      <c r="AJ279" s="197">
        <v>0</v>
      </c>
      <c r="AK279" s="213">
        <v>0</v>
      </c>
    </row>
    <row r="280" spans="1:37" ht="18.75">
      <c r="A280" s="7" t="s">
        <v>255</v>
      </c>
      <c r="B280" s="92">
        <v>6650</v>
      </c>
      <c r="C280" s="144"/>
      <c r="D280" s="164">
        <v>463</v>
      </c>
      <c r="E280" s="15">
        <v>420</v>
      </c>
      <c r="F280" s="61">
        <v>3</v>
      </c>
      <c r="G280" s="13">
        <f t="shared" si="72"/>
        <v>-43</v>
      </c>
      <c r="H280" s="30">
        <v>0</v>
      </c>
      <c r="I280" s="13">
        <f t="shared" si="73"/>
        <v>-43</v>
      </c>
      <c r="J280" s="125">
        <f t="shared" si="74"/>
        <v>90.712742980561558</v>
      </c>
      <c r="K280" s="102">
        <f t="shared" si="75"/>
        <v>90.712742980561558</v>
      </c>
      <c r="L280" s="130">
        <v>1</v>
      </c>
      <c r="M280" s="15">
        <v>2</v>
      </c>
      <c r="N280" s="13">
        <f t="shared" si="76"/>
        <v>1</v>
      </c>
      <c r="O280" s="30">
        <v>0</v>
      </c>
      <c r="P280" s="13">
        <f t="shared" si="77"/>
        <v>1</v>
      </c>
      <c r="Q280" s="125">
        <f t="shared" si="78"/>
        <v>200</v>
      </c>
      <c r="R280" s="189">
        <v>0</v>
      </c>
      <c r="S280" s="15">
        <v>0</v>
      </c>
      <c r="T280" s="13">
        <f t="shared" si="79"/>
        <v>0</v>
      </c>
      <c r="U280" s="30">
        <v>0</v>
      </c>
      <c r="V280" s="13">
        <f t="shared" si="80"/>
        <v>0</v>
      </c>
      <c r="W280" s="125">
        <v>0</v>
      </c>
      <c r="X280" s="207">
        <v>0</v>
      </c>
      <c r="Y280" s="15">
        <v>0</v>
      </c>
      <c r="Z280" s="13">
        <f t="shared" si="82"/>
        <v>0</v>
      </c>
      <c r="AA280" s="30">
        <v>0</v>
      </c>
      <c r="AB280" s="13">
        <f t="shared" si="83"/>
        <v>0</v>
      </c>
      <c r="AC280" s="125">
        <v>0</v>
      </c>
      <c r="AD280" s="102">
        <v>0</v>
      </c>
      <c r="AE280" s="183">
        <v>0</v>
      </c>
      <c r="AF280" s="58">
        <v>0</v>
      </c>
      <c r="AG280" s="13">
        <v>0</v>
      </c>
      <c r="AH280" s="30">
        <v>0</v>
      </c>
      <c r="AI280" s="13">
        <v>0</v>
      </c>
      <c r="AJ280" s="197">
        <v>0</v>
      </c>
      <c r="AK280" s="213">
        <v>0</v>
      </c>
    </row>
    <row r="281" spans="1:37" ht="18.75">
      <c r="A281" s="7" t="s">
        <v>256</v>
      </c>
      <c r="B281" s="92">
        <v>7359</v>
      </c>
      <c r="C281" s="144"/>
      <c r="D281" s="164">
        <v>512</v>
      </c>
      <c r="E281" s="15">
        <v>665</v>
      </c>
      <c r="F281" s="61">
        <v>1</v>
      </c>
      <c r="G281" s="13">
        <f t="shared" si="72"/>
        <v>153</v>
      </c>
      <c r="H281" s="30">
        <v>665</v>
      </c>
      <c r="I281" s="13">
        <f t="shared" si="73"/>
        <v>-512</v>
      </c>
      <c r="J281" s="125">
        <f t="shared" si="74"/>
        <v>129.8828125</v>
      </c>
      <c r="K281" s="102">
        <f t="shared" si="75"/>
        <v>0</v>
      </c>
      <c r="L281" s="130">
        <v>1</v>
      </c>
      <c r="M281" s="15">
        <v>1</v>
      </c>
      <c r="N281" s="13">
        <f t="shared" si="76"/>
        <v>0</v>
      </c>
      <c r="O281" s="30">
        <v>0</v>
      </c>
      <c r="P281" s="13">
        <f t="shared" si="77"/>
        <v>0</v>
      </c>
      <c r="Q281" s="125">
        <f t="shared" si="78"/>
        <v>100</v>
      </c>
      <c r="R281" s="189">
        <v>0</v>
      </c>
      <c r="S281" s="15">
        <v>0</v>
      </c>
      <c r="T281" s="13">
        <f t="shared" si="79"/>
        <v>0</v>
      </c>
      <c r="U281" s="30">
        <v>0</v>
      </c>
      <c r="V281" s="13">
        <f t="shared" si="80"/>
        <v>0</v>
      </c>
      <c r="W281" s="125">
        <v>0</v>
      </c>
      <c r="X281" s="207">
        <v>0</v>
      </c>
      <c r="Y281" s="15">
        <v>0</v>
      </c>
      <c r="Z281" s="13">
        <f t="shared" si="82"/>
        <v>0</v>
      </c>
      <c r="AA281" s="30">
        <v>0</v>
      </c>
      <c r="AB281" s="13">
        <f t="shared" si="83"/>
        <v>0</v>
      </c>
      <c r="AC281" s="125">
        <v>0</v>
      </c>
      <c r="AD281" s="102">
        <v>0</v>
      </c>
      <c r="AE281" s="183">
        <v>0</v>
      </c>
      <c r="AF281" s="58">
        <v>0</v>
      </c>
      <c r="AG281" s="13">
        <v>0</v>
      </c>
      <c r="AH281" s="30">
        <v>0</v>
      </c>
      <c r="AI281" s="13">
        <v>0</v>
      </c>
      <c r="AJ281" s="197">
        <v>0</v>
      </c>
      <c r="AK281" s="213">
        <v>0</v>
      </c>
    </row>
    <row r="282" spans="1:37" ht="18.75">
      <c r="A282" s="7" t="s">
        <v>257</v>
      </c>
      <c r="B282" s="92">
        <v>3759</v>
      </c>
      <c r="C282" s="144"/>
      <c r="D282" s="164">
        <v>384</v>
      </c>
      <c r="E282" s="15">
        <v>530</v>
      </c>
      <c r="F282" s="61">
        <v>3</v>
      </c>
      <c r="G282" s="13">
        <f t="shared" si="72"/>
        <v>146</v>
      </c>
      <c r="H282" s="30">
        <v>0</v>
      </c>
      <c r="I282" s="13">
        <f t="shared" si="73"/>
        <v>146</v>
      </c>
      <c r="J282" s="125">
        <f t="shared" si="74"/>
        <v>138.02083333333331</v>
      </c>
      <c r="K282" s="102">
        <f t="shared" si="75"/>
        <v>138.02083333333331</v>
      </c>
      <c r="L282" s="130">
        <v>1</v>
      </c>
      <c r="M282" s="15">
        <v>4</v>
      </c>
      <c r="N282" s="13">
        <f t="shared" si="76"/>
        <v>3</v>
      </c>
      <c r="O282" s="30">
        <v>0</v>
      </c>
      <c r="P282" s="13">
        <f t="shared" si="77"/>
        <v>3</v>
      </c>
      <c r="Q282" s="125">
        <f t="shared" si="78"/>
        <v>400</v>
      </c>
      <c r="R282" s="189">
        <v>0</v>
      </c>
      <c r="S282" s="15">
        <v>0</v>
      </c>
      <c r="T282" s="13">
        <f t="shared" si="79"/>
        <v>0</v>
      </c>
      <c r="U282" s="30">
        <v>0</v>
      </c>
      <c r="V282" s="13">
        <f t="shared" si="80"/>
        <v>0</v>
      </c>
      <c r="W282" s="125">
        <v>0</v>
      </c>
      <c r="X282" s="207">
        <v>0</v>
      </c>
      <c r="Y282" s="15">
        <v>0</v>
      </c>
      <c r="Z282" s="13">
        <f t="shared" si="82"/>
        <v>0</v>
      </c>
      <c r="AA282" s="30">
        <v>0</v>
      </c>
      <c r="AB282" s="13">
        <f t="shared" si="83"/>
        <v>0</v>
      </c>
      <c r="AC282" s="125">
        <v>0</v>
      </c>
      <c r="AD282" s="102">
        <v>0</v>
      </c>
      <c r="AE282" s="183">
        <v>0</v>
      </c>
      <c r="AF282" s="58">
        <v>0</v>
      </c>
      <c r="AG282" s="13">
        <v>0</v>
      </c>
      <c r="AH282" s="30">
        <v>0</v>
      </c>
      <c r="AI282" s="13">
        <v>0</v>
      </c>
      <c r="AJ282" s="197">
        <v>0</v>
      </c>
      <c r="AK282" s="213">
        <v>0</v>
      </c>
    </row>
    <row r="283" spans="1:37" ht="18.75">
      <c r="A283" s="7" t="s">
        <v>258</v>
      </c>
      <c r="B283" s="92">
        <v>9528</v>
      </c>
      <c r="C283" s="144"/>
      <c r="D283" s="164">
        <v>667</v>
      </c>
      <c r="E283" s="15">
        <v>1110</v>
      </c>
      <c r="F283" s="61">
        <v>8</v>
      </c>
      <c r="G283" s="13">
        <f t="shared" si="72"/>
        <v>443</v>
      </c>
      <c r="H283" s="31">
        <v>0</v>
      </c>
      <c r="I283" s="13">
        <f t="shared" si="73"/>
        <v>443</v>
      </c>
      <c r="J283" s="125">
        <f t="shared" si="74"/>
        <v>166.4167916041979</v>
      </c>
      <c r="K283" s="102">
        <f t="shared" si="75"/>
        <v>166.4167916041979</v>
      </c>
      <c r="L283" s="130">
        <v>2</v>
      </c>
      <c r="M283" s="15">
        <v>7</v>
      </c>
      <c r="N283" s="13">
        <f t="shared" si="76"/>
        <v>5</v>
      </c>
      <c r="O283" s="30">
        <v>0</v>
      </c>
      <c r="P283" s="13">
        <f t="shared" si="77"/>
        <v>5</v>
      </c>
      <c r="Q283" s="125">
        <f t="shared" si="78"/>
        <v>350</v>
      </c>
      <c r="R283" s="189">
        <v>0</v>
      </c>
      <c r="S283" s="15">
        <v>0</v>
      </c>
      <c r="T283" s="13">
        <f t="shared" si="79"/>
        <v>0</v>
      </c>
      <c r="U283" s="30">
        <v>0</v>
      </c>
      <c r="V283" s="13">
        <f t="shared" si="80"/>
        <v>0</v>
      </c>
      <c r="W283" s="125">
        <v>0</v>
      </c>
      <c r="X283" s="207">
        <v>0</v>
      </c>
      <c r="Y283" s="15">
        <v>0</v>
      </c>
      <c r="Z283" s="13">
        <f t="shared" si="82"/>
        <v>0</v>
      </c>
      <c r="AA283" s="30">
        <v>0</v>
      </c>
      <c r="AB283" s="13">
        <f t="shared" si="83"/>
        <v>0</v>
      </c>
      <c r="AC283" s="125">
        <v>0</v>
      </c>
      <c r="AD283" s="102">
        <v>0</v>
      </c>
      <c r="AE283" s="183">
        <v>0</v>
      </c>
      <c r="AF283" s="58">
        <v>0</v>
      </c>
      <c r="AG283" s="13">
        <v>0</v>
      </c>
      <c r="AH283" s="30">
        <v>0</v>
      </c>
      <c r="AI283" s="13">
        <v>0</v>
      </c>
      <c r="AJ283" s="197">
        <v>0</v>
      </c>
      <c r="AK283" s="213">
        <v>0</v>
      </c>
    </row>
    <row r="284" spans="1:37" ht="18.75">
      <c r="A284" s="20" t="s">
        <v>21</v>
      </c>
      <c r="B284" s="91">
        <f>SUM(B272:B283)</f>
        <v>225227</v>
      </c>
      <c r="C284" s="149"/>
      <c r="D284" s="174">
        <f>D272+D273+D274+D275+D276+D277+D278+D279+D280+D281+D282+D283</f>
        <v>8987</v>
      </c>
      <c r="E284" s="27">
        <v>8653</v>
      </c>
      <c r="F284" s="27">
        <v>33</v>
      </c>
      <c r="G284" s="23">
        <f t="shared" si="72"/>
        <v>-334</v>
      </c>
      <c r="H284" s="28"/>
      <c r="I284" s="23">
        <f t="shared" si="73"/>
        <v>-334</v>
      </c>
      <c r="J284" s="107">
        <f t="shared" si="74"/>
        <v>96.283520640925786</v>
      </c>
      <c r="K284" s="103">
        <f t="shared" si="75"/>
        <v>96.283520640925786</v>
      </c>
      <c r="L284" s="126">
        <f>SUM(L272:L283)</f>
        <v>38</v>
      </c>
      <c r="M284" s="55">
        <v>40</v>
      </c>
      <c r="N284" s="55">
        <f t="shared" si="76"/>
        <v>2</v>
      </c>
      <c r="O284" s="55">
        <v>0</v>
      </c>
      <c r="P284" s="55">
        <f t="shared" si="77"/>
        <v>2</v>
      </c>
      <c r="Q284" s="127">
        <f t="shared" si="78"/>
        <v>105.26315789473684</v>
      </c>
      <c r="R284" s="186">
        <f>SUM(R272:R283)</f>
        <v>4</v>
      </c>
      <c r="S284" s="21">
        <v>4</v>
      </c>
      <c r="T284" s="23">
        <f t="shared" si="79"/>
        <v>0</v>
      </c>
      <c r="U284" s="28">
        <v>0</v>
      </c>
      <c r="V284" s="23">
        <f t="shared" si="80"/>
        <v>0</v>
      </c>
      <c r="W284" s="107">
        <f t="shared" si="81"/>
        <v>100</v>
      </c>
      <c r="X284" s="206">
        <v>5</v>
      </c>
      <c r="Y284" s="35">
        <v>2</v>
      </c>
      <c r="Z284" s="36">
        <f t="shared" si="82"/>
        <v>-3</v>
      </c>
      <c r="AA284" s="67">
        <v>0</v>
      </c>
      <c r="AB284" s="36">
        <f t="shared" si="83"/>
        <v>-3</v>
      </c>
      <c r="AC284" s="176">
        <f t="shared" si="84"/>
        <v>40</v>
      </c>
      <c r="AD284" s="155">
        <f t="shared" si="85"/>
        <v>40</v>
      </c>
      <c r="AE284" s="220">
        <f>SUM(AE272:AE283)</f>
        <v>1</v>
      </c>
      <c r="AF284" s="35">
        <v>1</v>
      </c>
      <c r="AG284" s="36">
        <f t="shared" si="86"/>
        <v>0</v>
      </c>
      <c r="AH284" s="67">
        <v>0</v>
      </c>
      <c r="AI284" s="36">
        <f t="shared" si="87"/>
        <v>0</v>
      </c>
      <c r="AJ284" s="176">
        <f t="shared" si="88"/>
        <v>100</v>
      </c>
      <c r="AK284" s="204">
        <f t="shared" si="89"/>
        <v>100</v>
      </c>
    </row>
    <row r="285" spans="1:37" ht="18.75">
      <c r="A285" s="6" t="s">
        <v>259</v>
      </c>
      <c r="B285" s="24"/>
      <c r="C285" s="144"/>
      <c r="D285" s="169"/>
      <c r="E285" s="43"/>
      <c r="F285" s="87"/>
      <c r="G285" s="43"/>
      <c r="H285" s="83"/>
      <c r="I285" s="43"/>
      <c r="J285" s="170"/>
      <c r="K285" s="43"/>
      <c r="L285" s="122"/>
      <c r="M285" s="51"/>
      <c r="N285" s="13"/>
      <c r="O285" s="77"/>
      <c r="P285" s="13"/>
      <c r="Q285" s="125"/>
      <c r="R285" s="183"/>
      <c r="S285" s="51"/>
      <c r="T285" s="13"/>
      <c r="U285" s="77"/>
      <c r="V285" s="13"/>
      <c r="W285" s="125"/>
      <c r="X285" s="188"/>
      <c r="Y285" s="51"/>
      <c r="Z285" s="13"/>
      <c r="AA285" s="77"/>
      <c r="AB285" s="13"/>
      <c r="AC285" s="125"/>
      <c r="AD285" s="102"/>
      <c r="AE285" s="183"/>
      <c r="AF285" s="51"/>
      <c r="AG285" s="13"/>
      <c r="AH285" s="77"/>
      <c r="AI285" s="13"/>
      <c r="AJ285" s="125"/>
      <c r="AK285" s="203"/>
    </row>
    <row r="286" spans="1:37" ht="18.75">
      <c r="A286" s="7" t="s">
        <v>260</v>
      </c>
      <c r="B286" s="92">
        <v>10086</v>
      </c>
      <c r="C286" s="144"/>
      <c r="D286" s="133">
        <v>270</v>
      </c>
      <c r="E286" s="17">
        <v>452</v>
      </c>
      <c r="F286" s="87">
        <v>2</v>
      </c>
      <c r="G286" s="13">
        <f t="shared" si="72"/>
        <v>182</v>
      </c>
      <c r="H286" s="32">
        <v>0</v>
      </c>
      <c r="I286" s="13">
        <f t="shared" si="73"/>
        <v>182</v>
      </c>
      <c r="J286" s="125">
        <f t="shared" si="74"/>
        <v>167.40740740740739</v>
      </c>
      <c r="K286" s="102">
        <f t="shared" si="75"/>
        <v>167.40740740740739</v>
      </c>
      <c r="L286" s="130">
        <v>3</v>
      </c>
      <c r="M286" s="17">
        <v>1</v>
      </c>
      <c r="N286" s="13">
        <f t="shared" si="76"/>
        <v>-2</v>
      </c>
      <c r="O286" s="32">
        <v>0</v>
      </c>
      <c r="P286" s="13">
        <f t="shared" si="77"/>
        <v>-2</v>
      </c>
      <c r="Q286" s="125">
        <f t="shared" si="78"/>
        <v>33.333333333333329</v>
      </c>
      <c r="R286" s="188">
        <v>1</v>
      </c>
      <c r="S286" s="17">
        <v>1</v>
      </c>
      <c r="T286" s="13">
        <f t="shared" si="79"/>
        <v>0</v>
      </c>
      <c r="U286" s="32">
        <v>0</v>
      </c>
      <c r="V286" s="13">
        <f t="shared" si="80"/>
        <v>0</v>
      </c>
      <c r="W286" s="125">
        <f t="shared" si="81"/>
        <v>100</v>
      </c>
      <c r="X286" s="188">
        <v>1</v>
      </c>
      <c r="Y286" s="17">
        <v>1</v>
      </c>
      <c r="Z286" s="13">
        <f t="shared" si="82"/>
        <v>0</v>
      </c>
      <c r="AA286" s="32">
        <v>0</v>
      </c>
      <c r="AB286" s="13">
        <f t="shared" si="83"/>
        <v>0</v>
      </c>
      <c r="AC286" s="125">
        <f t="shared" si="84"/>
        <v>100</v>
      </c>
      <c r="AD286" s="102">
        <f t="shared" si="85"/>
        <v>100</v>
      </c>
      <c r="AE286" s="183">
        <v>0</v>
      </c>
      <c r="AF286" s="58">
        <v>0</v>
      </c>
      <c r="AG286" s="13">
        <v>0</v>
      </c>
      <c r="AH286" s="32">
        <v>0</v>
      </c>
      <c r="AI286" s="13">
        <v>0</v>
      </c>
      <c r="AJ286" s="197">
        <v>0</v>
      </c>
      <c r="AK286" s="213">
        <v>0</v>
      </c>
    </row>
    <row r="287" spans="1:37" ht="18.75">
      <c r="A287" s="7" t="s">
        <v>261</v>
      </c>
      <c r="B287" s="92">
        <v>3257</v>
      </c>
      <c r="C287" s="144"/>
      <c r="D287" s="165">
        <v>329</v>
      </c>
      <c r="E287" s="16">
        <v>430</v>
      </c>
      <c r="F287" s="87">
        <v>3</v>
      </c>
      <c r="G287" s="13">
        <f t="shared" si="72"/>
        <v>101</v>
      </c>
      <c r="H287" s="32">
        <v>130</v>
      </c>
      <c r="I287" s="13">
        <f t="shared" si="73"/>
        <v>-29</v>
      </c>
      <c r="J287" s="125">
        <f t="shared" si="74"/>
        <v>130.69908814589667</v>
      </c>
      <c r="K287" s="102">
        <f t="shared" si="75"/>
        <v>91.1854103343465</v>
      </c>
      <c r="L287" s="130">
        <v>4</v>
      </c>
      <c r="M287" s="16">
        <v>3</v>
      </c>
      <c r="N287" s="13">
        <f t="shared" si="76"/>
        <v>-1</v>
      </c>
      <c r="O287" s="32">
        <v>1</v>
      </c>
      <c r="P287" s="13">
        <f t="shared" si="77"/>
        <v>-2</v>
      </c>
      <c r="Q287" s="125">
        <f t="shared" si="78"/>
        <v>75</v>
      </c>
      <c r="R287" s="189">
        <v>0</v>
      </c>
      <c r="S287" s="16">
        <v>0</v>
      </c>
      <c r="T287" s="13">
        <f t="shared" si="79"/>
        <v>0</v>
      </c>
      <c r="U287" s="32">
        <v>0</v>
      </c>
      <c r="V287" s="13">
        <f t="shared" si="80"/>
        <v>0</v>
      </c>
      <c r="W287" s="125">
        <v>0</v>
      </c>
      <c r="X287" s="188">
        <v>0</v>
      </c>
      <c r="Y287" s="16">
        <v>0</v>
      </c>
      <c r="Z287" s="13">
        <f t="shared" si="82"/>
        <v>0</v>
      </c>
      <c r="AA287" s="32">
        <v>0</v>
      </c>
      <c r="AB287" s="13">
        <f t="shared" si="83"/>
        <v>0</v>
      </c>
      <c r="AC287" s="125">
        <v>0</v>
      </c>
      <c r="AD287" s="102">
        <v>0</v>
      </c>
      <c r="AE287" s="183">
        <v>0</v>
      </c>
      <c r="AF287" s="58">
        <v>0</v>
      </c>
      <c r="AG287" s="13">
        <v>0</v>
      </c>
      <c r="AH287" s="32">
        <v>0</v>
      </c>
      <c r="AI287" s="13">
        <v>0</v>
      </c>
      <c r="AJ287" s="197">
        <v>0</v>
      </c>
      <c r="AK287" s="213">
        <v>0</v>
      </c>
    </row>
    <row r="288" spans="1:37" ht="18.75">
      <c r="A288" s="7" t="s">
        <v>262</v>
      </c>
      <c r="B288" s="92">
        <v>8585</v>
      </c>
      <c r="C288" s="144"/>
      <c r="D288" s="165">
        <v>602</v>
      </c>
      <c r="E288" s="16">
        <v>810</v>
      </c>
      <c r="F288" s="87">
        <v>11</v>
      </c>
      <c r="G288" s="13">
        <f t="shared" si="72"/>
        <v>208</v>
      </c>
      <c r="H288" s="32">
        <v>250</v>
      </c>
      <c r="I288" s="13">
        <f t="shared" si="73"/>
        <v>-42</v>
      </c>
      <c r="J288" s="125">
        <f t="shared" si="74"/>
        <v>134.55149501661131</v>
      </c>
      <c r="K288" s="102">
        <f t="shared" si="75"/>
        <v>93.023255813953483</v>
      </c>
      <c r="L288" s="130">
        <v>11</v>
      </c>
      <c r="M288" s="16">
        <v>6</v>
      </c>
      <c r="N288" s="13">
        <f t="shared" si="76"/>
        <v>-5</v>
      </c>
      <c r="O288" s="32">
        <v>4</v>
      </c>
      <c r="P288" s="13">
        <f t="shared" si="77"/>
        <v>-9</v>
      </c>
      <c r="Q288" s="125">
        <f t="shared" si="78"/>
        <v>54.54545454545454</v>
      </c>
      <c r="R288" s="189">
        <v>0</v>
      </c>
      <c r="S288" s="16">
        <v>0</v>
      </c>
      <c r="T288" s="13">
        <f t="shared" si="79"/>
        <v>0</v>
      </c>
      <c r="U288" s="32">
        <v>0</v>
      </c>
      <c r="V288" s="13">
        <f t="shared" si="80"/>
        <v>0</v>
      </c>
      <c r="W288" s="125">
        <v>0</v>
      </c>
      <c r="X288" s="188">
        <v>0</v>
      </c>
      <c r="Y288" s="16">
        <v>0</v>
      </c>
      <c r="Z288" s="13">
        <f t="shared" si="82"/>
        <v>0</v>
      </c>
      <c r="AA288" s="32">
        <v>0</v>
      </c>
      <c r="AB288" s="13">
        <f t="shared" si="83"/>
        <v>0</v>
      </c>
      <c r="AC288" s="125">
        <v>0</v>
      </c>
      <c r="AD288" s="102">
        <v>0</v>
      </c>
      <c r="AE288" s="183">
        <v>0</v>
      </c>
      <c r="AF288" s="58">
        <v>0</v>
      </c>
      <c r="AG288" s="13">
        <v>0</v>
      </c>
      <c r="AH288" s="32">
        <v>0</v>
      </c>
      <c r="AI288" s="13">
        <v>0</v>
      </c>
      <c r="AJ288" s="197">
        <v>0</v>
      </c>
      <c r="AK288" s="213">
        <v>0</v>
      </c>
    </row>
    <row r="289" spans="1:37" ht="18.75">
      <c r="A289" s="7" t="s">
        <v>179</v>
      </c>
      <c r="B289" s="92">
        <v>3902</v>
      </c>
      <c r="C289" s="144"/>
      <c r="D289" s="165">
        <v>391</v>
      </c>
      <c r="E289" s="16">
        <v>520</v>
      </c>
      <c r="F289" s="87">
        <v>2</v>
      </c>
      <c r="G289" s="13">
        <f t="shared" si="72"/>
        <v>129</v>
      </c>
      <c r="H289" s="32">
        <v>420</v>
      </c>
      <c r="I289" s="13">
        <f t="shared" si="73"/>
        <v>-291</v>
      </c>
      <c r="J289" s="125">
        <f t="shared" si="74"/>
        <v>132.9923273657289</v>
      </c>
      <c r="K289" s="102">
        <f t="shared" si="75"/>
        <v>25.575447570332482</v>
      </c>
      <c r="L289" s="130">
        <v>3</v>
      </c>
      <c r="M289" s="16">
        <v>2</v>
      </c>
      <c r="N289" s="13">
        <f t="shared" si="76"/>
        <v>-1</v>
      </c>
      <c r="O289" s="32">
        <v>1</v>
      </c>
      <c r="P289" s="13">
        <f t="shared" si="77"/>
        <v>-2</v>
      </c>
      <c r="Q289" s="125">
        <f t="shared" si="78"/>
        <v>66.666666666666657</v>
      </c>
      <c r="R289" s="189">
        <v>0</v>
      </c>
      <c r="S289" s="16">
        <v>0</v>
      </c>
      <c r="T289" s="13">
        <f t="shared" si="79"/>
        <v>0</v>
      </c>
      <c r="U289" s="32">
        <v>0</v>
      </c>
      <c r="V289" s="13">
        <f t="shared" si="80"/>
        <v>0</v>
      </c>
      <c r="W289" s="125">
        <v>0</v>
      </c>
      <c r="X289" s="188">
        <v>0</v>
      </c>
      <c r="Y289" s="16">
        <v>0</v>
      </c>
      <c r="Z289" s="13">
        <f t="shared" si="82"/>
        <v>0</v>
      </c>
      <c r="AA289" s="32">
        <v>0</v>
      </c>
      <c r="AB289" s="13">
        <f t="shared" si="83"/>
        <v>0</v>
      </c>
      <c r="AC289" s="125">
        <v>0</v>
      </c>
      <c r="AD289" s="102">
        <v>0</v>
      </c>
      <c r="AE289" s="183">
        <v>0</v>
      </c>
      <c r="AF289" s="58">
        <v>0</v>
      </c>
      <c r="AG289" s="13">
        <v>0</v>
      </c>
      <c r="AH289" s="32">
        <v>0</v>
      </c>
      <c r="AI289" s="13">
        <v>0</v>
      </c>
      <c r="AJ289" s="197">
        <v>0</v>
      </c>
      <c r="AK289" s="213">
        <v>0</v>
      </c>
    </row>
    <row r="290" spans="1:37" ht="18.75">
      <c r="A290" s="20" t="s">
        <v>21</v>
      </c>
      <c r="B290" s="91">
        <f>SUM(B286:B289)</f>
        <v>25830</v>
      </c>
      <c r="C290" s="149"/>
      <c r="D290" s="108">
        <f>SUM(D286:D289)</f>
        <v>1592</v>
      </c>
      <c r="E290" s="27">
        <v>2212</v>
      </c>
      <c r="F290" s="27">
        <v>18</v>
      </c>
      <c r="G290" s="23">
        <f t="shared" si="72"/>
        <v>620</v>
      </c>
      <c r="H290" s="28">
        <v>800</v>
      </c>
      <c r="I290" s="23">
        <f t="shared" si="73"/>
        <v>-180</v>
      </c>
      <c r="J290" s="107">
        <f t="shared" si="74"/>
        <v>138.94472361809045</v>
      </c>
      <c r="K290" s="103">
        <f t="shared" si="75"/>
        <v>88.693467336683412</v>
      </c>
      <c r="L290" s="126">
        <f>SUM(L286:L289)</f>
        <v>21</v>
      </c>
      <c r="M290" s="55">
        <v>12</v>
      </c>
      <c r="N290" s="55">
        <f t="shared" si="76"/>
        <v>-9</v>
      </c>
      <c r="O290" s="55">
        <v>6</v>
      </c>
      <c r="P290" s="55">
        <f t="shared" si="77"/>
        <v>-15</v>
      </c>
      <c r="Q290" s="127">
        <f t="shared" si="78"/>
        <v>57.142857142857139</v>
      </c>
      <c r="R290" s="186">
        <f>SUM(R286:R289)</f>
        <v>1</v>
      </c>
      <c r="S290" s="21">
        <v>1</v>
      </c>
      <c r="T290" s="23">
        <f t="shared" si="79"/>
        <v>0</v>
      </c>
      <c r="U290" s="28">
        <v>0</v>
      </c>
      <c r="V290" s="23">
        <f t="shared" si="80"/>
        <v>0</v>
      </c>
      <c r="W290" s="107">
        <f t="shared" si="81"/>
        <v>100</v>
      </c>
      <c r="X290" s="206">
        <f>SUM(X286:X289)</f>
        <v>1</v>
      </c>
      <c r="Y290" s="35">
        <v>1</v>
      </c>
      <c r="Z290" s="36">
        <f t="shared" si="82"/>
        <v>0</v>
      </c>
      <c r="AA290" s="67"/>
      <c r="AB290" s="36">
        <f t="shared" si="83"/>
        <v>0</v>
      </c>
      <c r="AC290" s="176">
        <f>Y290/X290*100</f>
        <v>100</v>
      </c>
      <c r="AD290" s="155">
        <f t="shared" si="85"/>
        <v>100</v>
      </c>
      <c r="AE290" s="220">
        <f>SUM(AE286:AE289)</f>
        <v>0</v>
      </c>
      <c r="AF290" s="35">
        <v>0</v>
      </c>
      <c r="AG290" s="36">
        <f t="shared" si="86"/>
        <v>0</v>
      </c>
      <c r="AH290" s="67"/>
      <c r="AI290" s="36">
        <f t="shared" si="87"/>
        <v>0</v>
      </c>
      <c r="AJ290" s="176">
        <v>0</v>
      </c>
      <c r="AK290" s="204">
        <v>0</v>
      </c>
    </row>
    <row r="291" spans="1:37" ht="18.75">
      <c r="A291" s="6" t="s">
        <v>263</v>
      </c>
      <c r="B291" s="24"/>
      <c r="C291" s="144"/>
      <c r="D291" s="122">
        <v>400</v>
      </c>
      <c r="E291" s="14">
        <v>400</v>
      </c>
      <c r="F291" s="87"/>
      <c r="G291" s="38"/>
      <c r="H291" s="14">
        <v>0</v>
      </c>
      <c r="I291" s="38"/>
      <c r="J291" s="129"/>
      <c r="K291" s="37"/>
      <c r="L291" s="122"/>
      <c r="M291" s="14"/>
      <c r="N291" s="13"/>
      <c r="O291" s="14"/>
      <c r="P291" s="13"/>
      <c r="Q291" s="125"/>
      <c r="R291" s="183"/>
      <c r="S291" s="14"/>
      <c r="T291" s="13"/>
      <c r="U291" s="14"/>
      <c r="V291" s="13"/>
      <c r="W291" s="125"/>
      <c r="X291" s="188"/>
      <c r="Y291" s="14"/>
      <c r="Z291" s="13"/>
      <c r="AA291" s="14"/>
      <c r="AB291" s="13"/>
      <c r="AC291" s="125"/>
      <c r="AD291" s="102"/>
      <c r="AE291" s="183"/>
      <c r="AF291" s="14"/>
      <c r="AG291" s="13"/>
      <c r="AH291" s="14"/>
      <c r="AI291" s="13"/>
      <c r="AJ291" s="125"/>
      <c r="AK291" s="203"/>
    </row>
    <row r="292" spans="1:37" ht="18.75">
      <c r="A292" s="7" t="s">
        <v>264</v>
      </c>
      <c r="B292" s="92">
        <v>5027</v>
      </c>
      <c r="C292" s="144"/>
      <c r="D292" s="133">
        <v>270</v>
      </c>
      <c r="E292" s="24">
        <v>0</v>
      </c>
      <c r="F292" s="87">
        <v>1</v>
      </c>
      <c r="G292" s="13">
        <f t="shared" si="72"/>
        <v>-270</v>
      </c>
      <c r="H292" s="14">
        <v>0</v>
      </c>
      <c r="I292" s="13">
        <f t="shared" si="73"/>
        <v>-270</v>
      </c>
      <c r="J292" s="125">
        <f t="shared" si="74"/>
        <v>0</v>
      </c>
      <c r="K292" s="102">
        <f t="shared" si="75"/>
        <v>0</v>
      </c>
      <c r="L292" s="130">
        <v>1</v>
      </c>
      <c r="M292" s="53">
        <v>1</v>
      </c>
      <c r="N292" s="13">
        <f t="shared" si="76"/>
        <v>0</v>
      </c>
      <c r="O292" s="14">
        <v>0</v>
      </c>
      <c r="P292" s="13">
        <f t="shared" si="77"/>
        <v>0</v>
      </c>
      <c r="Q292" s="125">
        <f t="shared" si="78"/>
        <v>100</v>
      </c>
      <c r="R292" s="188">
        <v>0</v>
      </c>
      <c r="S292" s="24">
        <v>0</v>
      </c>
      <c r="T292" s="13">
        <f t="shared" si="79"/>
        <v>0</v>
      </c>
      <c r="U292" s="14">
        <v>0</v>
      </c>
      <c r="V292" s="13">
        <f t="shared" si="80"/>
        <v>0</v>
      </c>
      <c r="W292" s="125">
        <v>0</v>
      </c>
      <c r="X292" s="189">
        <v>0</v>
      </c>
      <c r="Y292" s="24">
        <v>0</v>
      </c>
      <c r="Z292" s="13">
        <f t="shared" si="82"/>
        <v>0</v>
      </c>
      <c r="AA292" s="14">
        <v>0</v>
      </c>
      <c r="AB292" s="13">
        <f t="shared" si="83"/>
        <v>0</v>
      </c>
      <c r="AC292" s="125">
        <v>0</v>
      </c>
      <c r="AD292" s="102">
        <v>0</v>
      </c>
      <c r="AE292" s="183">
        <v>0</v>
      </c>
      <c r="AF292" s="58">
        <v>0</v>
      </c>
      <c r="AG292" s="13">
        <v>0</v>
      </c>
      <c r="AH292" s="14">
        <v>0</v>
      </c>
      <c r="AI292" s="13">
        <v>0</v>
      </c>
      <c r="AJ292" s="197">
        <v>0</v>
      </c>
      <c r="AK292" s="213">
        <v>0</v>
      </c>
    </row>
    <row r="293" spans="1:37" ht="18.75">
      <c r="A293" s="7" t="s">
        <v>265</v>
      </c>
      <c r="B293" s="92">
        <v>4145</v>
      </c>
      <c r="C293" s="144"/>
      <c r="D293" s="133">
        <v>270</v>
      </c>
      <c r="E293" s="24">
        <v>300</v>
      </c>
      <c r="F293" s="87">
        <v>1</v>
      </c>
      <c r="G293" s="13">
        <f t="shared" si="72"/>
        <v>30</v>
      </c>
      <c r="H293" s="14">
        <v>0</v>
      </c>
      <c r="I293" s="13">
        <f t="shared" si="73"/>
        <v>30</v>
      </c>
      <c r="J293" s="125">
        <f t="shared" si="74"/>
        <v>111.11111111111111</v>
      </c>
      <c r="K293" s="102">
        <f t="shared" si="75"/>
        <v>111.11111111111111</v>
      </c>
      <c r="L293" s="130">
        <v>1</v>
      </c>
      <c r="M293" s="53">
        <v>1</v>
      </c>
      <c r="N293" s="13">
        <f t="shared" si="76"/>
        <v>0</v>
      </c>
      <c r="O293" s="14">
        <v>0</v>
      </c>
      <c r="P293" s="13">
        <f t="shared" si="77"/>
        <v>0</v>
      </c>
      <c r="Q293" s="125">
        <f t="shared" si="78"/>
        <v>100</v>
      </c>
      <c r="R293" s="188">
        <v>0</v>
      </c>
      <c r="S293" s="24">
        <v>0</v>
      </c>
      <c r="T293" s="13">
        <f t="shared" si="79"/>
        <v>0</v>
      </c>
      <c r="U293" s="14">
        <v>0</v>
      </c>
      <c r="V293" s="13">
        <f t="shared" si="80"/>
        <v>0</v>
      </c>
      <c r="W293" s="125">
        <v>0</v>
      </c>
      <c r="X293" s="189">
        <v>0</v>
      </c>
      <c r="Y293" s="24">
        <v>0</v>
      </c>
      <c r="Z293" s="13">
        <f t="shared" si="82"/>
        <v>0</v>
      </c>
      <c r="AA293" s="14">
        <v>0</v>
      </c>
      <c r="AB293" s="13">
        <f t="shared" si="83"/>
        <v>0</v>
      </c>
      <c r="AC293" s="125">
        <v>0</v>
      </c>
      <c r="AD293" s="102">
        <v>0</v>
      </c>
      <c r="AE293" s="183">
        <v>0</v>
      </c>
      <c r="AF293" s="58">
        <v>0</v>
      </c>
      <c r="AG293" s="13">
        <v>0</v>
      </c>
      <c r="AH293" s="14">
        <v>0</v>
      </c>
      <c r="AI293" s="13">
        <v>0</v>
      </c>
      <c r="AJ293" s="197">
        <v>0</v>
      </c>
      <c r="AK293" s="213">
        <v>0</v>
      </c>
    </row>
    <row r="294" spans="1:37" ht="18.75">
      <c r="A294" s="7" t="s">
        <v>254</v>
      </c>
      <c r="B294" s="92">
        <v>4485</v>
      </c>
      <c r="C294" s="144"/>
      <c r="D294" s="165">
        <v>356</v>
      </c>
      <c r="E294" s="24">
        <v>0</v>
      </c>
      <c r="F294" s="87">
        <v>2</v>
      </c>
      <c r="G294" s="13">
        <f t="shared" si="72"/>
        <v>-356</v>
      </c>
      <c r="H294" s="14">
        <v>0</v>
      </c>
      <c r="I294" s="13">
        <f t="shared" si="73"/>
        <v>-356</v>
      </c>
      <c r="J294" s="125">
        <f t="shared" si="74"/>
        <v>0</v>
      </c>
      <c r="K294" s="102">
        <f t="shared" si="75"/>
        <v>0</v>
      </c>
      <c r="L294" s="130">
        <v>5</v>
      </c>
      <c r="M294" s="53">
        <v>5</v>
      </c>
      <c r="N294" s="13">
        <f t="shared" si="76"/>
        <v>0</v>
      </c>
      <c r="O294" s="14">
        <v>0</v>
      </c>
      <c r="P294" s="13">
        <f t="shared" si="77"/>
        <v>0</v>
      </c>
      <c r="Q294" s="125">
        <f t="shared" si="78"/>
        <v>100</v>
      </c>
      <c r="R294" s="188">
        <v>0</v>
      </c>
      <c r="S294" s="24">
        <v>0</v>
      </c>
      <c r="T294" s="13">
        <f t="shared" si="79"/>
        <v>0</v>
      </c>
      <c r="U294" s="14">
        <v>0</v>
      </c>
      <c r="V294" s="13">
        <f t="shared" si="80"/>
        <v>0</v>
      </c>
      <c r="W294" s="125">
        <v>0</v>
      </c>
      <c r="X294" s="189">
        <v>0</v>
      </c>
      <c r="Y294" s="24">
        <v>0</v>
      </c>
      <c r="Z294" s="13">
        <f t="shared" si="82"/>
        <v>0</v>
      </c>
      <c r="AA294" s="14">
        <v>0</v>
      </c>
      <c r="AB294" s="13">
        <f t="shared" si="83"/>
        <v>0</v>
      </c>
      <c r="AC294" s="125">
        <v>0</v>
      </c>
      <c r="AD294" s="102">
        <v>0</v>
      </c>
      <c r="AE294" s="183">
        <v>0</v>
      </c>
      <c r="AF294" s="58">
        <v>0</v>
      </c>
      <c r="AG294" s="13">
        <v>0</v>
      </c>
      <c r="AH294" s="14">
        <v>0</v>
      </c>
      <c r="AI294" s="13">
        <v>0</v>
      </c>
      <c r="AJ294" s="197">
        <v>0</v>
      </c>
      <c r="AK294" s="213">
        <v>0</v>
      </c>
    </row>
    <row r="295" spans="1:37" ht="18.75">
      <c r="A295" s="7" t="s">
        <v>266</v>
      </c>
      <c r="B295" s="92">
        <v>5598</v>
      </c>
      <c r="C295" s="144"/>
      <c r="D295" s="165">
        <v>426</v>
      </c>
      <c r="E295" s="24">
        <v>150</v>
      </c>
      <c r="F295" s="87">
        <v>3</v>
      </c>
      <c r="G295" s="13">
        <f t="shared" si="72"/>
        <v>-276</v>
      </c>
      <c r="H295" s="14">
        <v>0</v>
      </c>
      <c r="I295" s="13">
        <f t="shared" si="73"/>
        <v>-276</v>
      </c>
      <c r="J295" s="125">
        <f t="shared" si="74"/>
        <v>35.2112676056338</v>
      </c>
      <c r="K295" s="102">
        <f t="shared" si="75"/>
        <v>35.2112676056338</v>
      </c>
      <c r="L295" s="130">
        <v>5</v>
      </c>
      <c r="M295" s="53">
        <v>2</v>
      </c>
      <c r="N295" s="13">
        <f t="shared" si="76"/>
        <v>-3</v>
      </c>
      <c r="O295" s="14">
        <v>0</v>
      </c>
      <c r="P295" s="13">
        <f t="shared" si="77"/>
        <v>-3</v>
      </c>
      <c r="Q295" s="125">
        <f t="shared" si="78"/>
        <v>40</v>
      </c>
      <c r="R295" s="188">
        <v>0</v>
      </c>
      <c r="S295" s="24">
        <v>0</v>
      </c>
      <c r="T295" s="13">
        <f t="shared" si="79"/>
        <v>0</v>
      </c>
      <c r="U295" s="14">
        <v>0</v>
      </c>
      <c r="V295" s="13">
        <f t="shared" si="80"/>
        <v>0</v>
      </c>
      <c r="W295" s="125">
        <v>0</v>
      </c>
      <c r="X295" s="189">
        <v>0</v>
      </c>
      <c r="Y295" s="24">
        <v>0</v>
      </c>
      <c r="Z295" s="13">
        <f t="shared" si="82"/>
        <v>0</v>
      </c>
      <c r="AA295" s="14">
        <v>0</v>
      </c>
      <c r="AB295" s="13">
        <f t="shared" si="83"/>
        <v>0</v>
      </c>
      <c r="AC295" s="125">
        <v>0</v>
      </c>
      <c r="AD295" s="102">
        <v>0</v>
      </c>
      <c r="AE295" s="183">
        <v>0</v>
      </c>
      <c r="AF295" s="58">
        <v>0</v>
      </c>
      <c r="AG295" s="13">
        <v>0</v>
      </c>
      <c r="AH295" s="14">
        <v>0</v>
      </c>
      <c r="AI295" s="13">
        <v>0</v>
      </c>
      <c r="AJ295" s="197">
        <v>0</v>
      </c>
      <c r="AK295" s="213">
        <v>0</v>
      </c>
    </row>
    <row r="296" spans="1:37" ht="18.75">
      <c r="A296" s="7" t="s">
        <v>267</v>
      </c>
      <c r="B296" s="92">
        <v>3639</v>
      </c>
      <c r="C296" s="144"/>
      <c r="D296" s="165">
        <v>388</v>
      </c>
      <c r="E296" s="24">
        <v>622</v>
      </c>
      <c r="F296" s="87">
        <v>7</v>
      </c>
      <c r="G296" s="13">
        <f t="shared" si="72"/>
        <v>234</v>
      </c>
      <c r="H296" s="14">
        <v>0</v>
      </c>
      <c r="I296" s="13">
        <f t="shared" si="73"/>
        <v>234</v>
      </c>
      <c r="J296" s="125">
        <f t="shared" si="74"/>
        <v>160.30927835051548</v>
      </c>
      <c r="K296" s="102">
        <f t="shared" si="75"/>
        <v>160.30927835051548</v>
      </c>
      <c r="L296" s="130">
        <v>7</v>
      </c>
      <c r="M296" s="53">
        <v>6</v>
      </c>
      <c r="N296" s="13">
        <f t="shared" si="76"/>
        <v>-1</v>
      </c>
      <c r="O296" s="14">
        <v>0</v>
      </c>
      <c r="P296" s="13">
        <f t="shared" si="77"/>
        <v>-1</v>
      </c>
      <c r="Q296" s="125">
        <f t="shared" si="78"/>
        <v>85.714285714285708</v>
      </c>
      <c r="R296" s="188">
        <v>0</v>
      </c>
      <c r="S296" s="24">
        <v>0</v>
      </c>
      <c r="T296" s="13">
        <f t="shared" si="79"/>
        <v>0</v>
      </c>
      <c r="U296" s="14">
        <v>0</v>
      </c>
      <c r="V296" s="13">
        <f t="shared" si="80"/>
        <v>0</v>
      </c>
      <c r="W296" s="125">
        <v>0</v>
      </c>
      <c r="X296" s="189">
        <v>0</v>
      </c>
      <c r="Y296" s="24">
        <v>0</v>
      </c>
      <c r="Z296" s="13">
        <f t="shared" si="82"/>
        <v>0</v>
      </c>
      <c r="AA296" s="14">
        <v>0</v>
      </c>
      <c r="AB296" s="13">
        <f t="shared" si="83"/>
        <v>0</v>
      </c>
      <c r="AC296" s="125">
        <v>0</v>
      </c>
      <c r="AD296" s="102">
        <v>0</v>
      </c>
      <c r="AE296" s="183">
        <v>0</v>
      </c>
      <c r="AF296" s="58">
        <v>0</v>
      </c>
      <c r="AG296" s="13">
        <v>0</v>
      </c>
      <c r="AH296" s="14">
        <v>0</v>
      </c>
      <c r="AI296" s="13">
        <v>0</v>
      </c>
      <c r="AJ296" s="197">
        <v>0</v>
      </c>
      <c r="AK296" s="213">
        <v>0</v>
      </c>
    </row>
    <row r="297" spans="1:37" ht="18.75">
      <c r="A297" s="7" t="s">
        <v>268</v>
      </c>
      <c r="B297" s="92">
        <v>5495</v>
      </c>
      <c r="C297" s="144"/>
      <c r="D297" s="165">
        <v>401</v>
      </c>
      <c r="E297" s="24">
        <v>382</v>
      </c>
      <c r="F297" s="87">
        <v>2</v>
      </c>
      <c r="G297" s="13">
        <f t="shared" si="72"/>
        <v>-19</v>
      </c>
      <c r="H297" s="14">
        <v>0</v>
      </c>
      <c r="I297" s="13">
        <f t="shared" si="73"/>
        <v>-19</v>
      </c>
      <c r="J297" s="125">
        <f t="shared" si="74"/>
        <v>95.261845386533665</v>
      </c>
      <c r="K297" s="102">
        <f t="shared" si="75"/>
        <v>95.261845386533665</v>
      </c>
      <c r="L297" s="130">
        <v>1</v>
      </c>
      <c r="M297" s="53">
        <v>1</v>
      </c>
      <c r="N297" s="13">
        <f t="shared" si="76"/>
        <v>0</v>
      </c>
      <c r="O297" s="14">
        <v>0</v>
      </c>
      <c r="P297" s="13">
        <f t="shared" si="77"/>
        <v>0</v>
      </c>
      <c r="Q297" s="125">
        <f t="shared" si="78"/>
        <v>100</v>
      </c>
      <c r="R297" s="188">
        <v>0</v>
      </c>
      <c r="S297" s="24">
        <v>0</v>
      </c>
      <c r="T297" s="13">
        <f t="shared" si="79"/>
        <v>0</v>
      </c>
      <c r="U297" s="14">
        <v>0</v>
      </c>
      <c r="V297" s="13">
        <f t="shared" si="80"/>
        <v>0</v>
      </c>
      <c r="W297" s="125">
        <v>0</v>
      </c>
      <c r="X297" s="189">
        <v>0</v>
      </c>
      <c r="Y297" s="24">
        <v>0</v>
      </c>
      <c r="Z297" s="13">
        <f t="shared" si="82"/>
        <v>0</v>
      </c>
      <c r="AA297" s="14">
        <v>0</v>
      </c>
      <c r="AB297" s="13">
        <f t="shared" si="83"/>
        <v>0</v>
      </c>
      <c r="AC297" s="125">
        <v>0</v>
      </c>
      <c r="AD297" s="102">
        <v>0</v>
      </c>
      <c r="AE297" s="183">
        <v>0</v>
      </c>
      <c r="AF297" s="58">
        <v>0</v>
      </c>
      <c r="AG297" s="13">
        <v>0</v>
      </c>
      <c r="AH297" s="14">
        <v>0</v>
      </c>
      <c r="AI297" s="13">
        <v>0</v>
      </c>
      <c r="AJ297" s="197">
        <v>0</v>
      </c>
      <c r="AK297" s="213">
        <v>0</v>
      </c>
    </row>
    <row r="298" spans="1:37" ht="18.75">
      <c r="A298" s="7" t="s">
        <v>269</v>
      </c>
      <c r="B298" s="92">
        <v>6742</v>
      </c>
      <c r="C298" s="144"/>
      <c r="D298" s="165">
        <v>467</v>
      </c>
      <c r="E298" s="24">
        <v>1358</v>
      </c>
      <c r="F298" s="87">
        <v>7</v>
      </c>
      <c r="G298" s="13">
        <f t="shared" si="72"/>
        <v>891</v>
      </c>
      <c r="H298" s="14">
        <v>0</v>
      </c>
      <c r="I298" s="13">
        <f t="shared" si="73"/>
        <v>891</v>
      </c>
      <c r="J298" s="125">
        <f t="shared" si="74"/>
        <v>290.79229122055676</v>
      </c>
      <c r="K298" s="102">
        <f t="shared" si="75"/>
        <v>290.79229122055676</v>
      </c>
      <c r="L298" s="130">
        <v>7</v>
      </c>
      <c r="M298" s="53">
        <v>5</v>
      </c>
      <c r="N298" s="13">
        <f t="shared" si="76"/>
        <v>-2</v>
      </c>
      <c r="O298" s="14">
        <v>0</v>
      </c>
      <c r="P298" s="13">
        <f t="shared" si="77"/>
        <v>-2</v>
      </c>
      <c r="Q298" s="125">
        <f t="shared" si="78"/>
        <v>71.428571428571431</v>
      </c>
      <c r="R298" s="188">
        <v>0</v>
      </c>
      <c r="S298" s="24">
        <v>0</v>
      </c>
      <c r="T298" s="13">
        <f t="shared" si="79"/>
        <v>0</v>
      </c>
      <c r="U298" s="14">
        <v>0</v>
      </c>
      <c r="V298" s="13">
        <f t="shared" si="80"/>
        <v>0</v>
      </c>
      <c r="W298" s="125">
        <v>0</v>
      </c>
      <c r="X298" s="189">
        <v>0</v>
      </c>
      <c r="Y298" s="24">
        <v>0</v>
      </c>
      <c r="Z298" s="13">
        <f t="shared" si="82"/>
        <v>0</v>
      </c>
      <c r="AA298" s="14">
        <v>0</v>
      </c>
      <c r="AB298" s="13">
        <f t="shared" si="83"/>
        <v>0</v>
      </c>
      <c r="AC298" s="125">
        <v>0</v>
      </c>
      <c r="AD298" s="102">
        <v>0</v>
      </c>
      <c r="AE298" s="183">
        <v>0</v>
      </c>
      <c r="AF298" s="58">
        <v>0</v>
      </c>
      <c r="AG298" s="13">
        <v>0</v>
      </c>
      <c r="AH298" s="14">
        <v>0</v>
      </c>
      <c r="AI298" s="13">
        <v>0</v>
      </c>
      <c r="AJ298" s="197">
        <v>0</v>
      </c>
      <c r="AK298" s="213">
        <v>0</v>
      </c>
    </row>
    <row r="299" spans="1:37" ht="18.75">
      <c r="A299" s="33" t="s">
        <v>21</v>
      </c>
      <c r="B299" s="91">
        <f>SUM(B292:B298)</f>
        <v>35131</v>
      </c>
      <c r="C299" s="151"/>
      <c r="D299" s="175">
        <f>SUM(D292:D298)</f>
        <v>2578</v>
      </c>
      <c r="E299" s="35">
        <v>3212</v>
      </c>
      <c r="F299" s="88">
        <v>23</v>
      </c>
      <c r="G299" s="36">
        <f t="shared" si="72"/>
        <v>634</v>
      </c>
      <c r="H299" s="36">
        <v>0</v>
      </c>
      <c r="I299" s="36">
        <f t="shared" si="73"/>
        <v>634</v>
      </c>
      <c r="J299" s="176">
        <f t="shared" si="74"/>
        <v>124.59270752521334</v>
      </c>
      <c r="K299" s="155">
        <f t="shared" si="75"/>
        <v>124.59270752521334</v>
      </c>
      <c r="L299" s="126">
        <f>SUM(L292:L298)</f>
        <v>27</v>
      </c>
      <c r="M299" s="55">
        <v>21</v>
      </c>
      <c r="N299" s="55">
        <f t="shared" si="76"/>
        <v>-6</v>
      </c>
      <c r="O299" s="55">
        <v>0</v>
      </c>
      <c r="P299" s="55">
        <f t="shared" si="77"/>
        <v>-6</v>
      </c>
      <c r="Q299" s="127">
        <f t="shared" si="78"/>
        <v>77.777777777777786</v>
      </c>
      <c r="R299" s="186">
        <f>SUM(R291:R298)</f>
        <v>0</v>
      </c>
      <c r="S299" s="21">
        <v>0</v>
      </c>
      <c r="T299" s="23">
        <f t="shared" si="79"/>
        <v>0</v>
      </c>
      <c r="U299" s="28">
        <v>0</v>
      </c>
      <c r="V299" s="23">
        <f t="shared" si="80"/>
        <v>0</v>
      </c>
      <c r="W299" s="107">
        <v>0</v>
      </c>
      <c r="X299" s="206">
        <v>0</v>
      </c>
      <c r="Y299" s="35">
        <v>0</v>
      </c>
      <c r="Z299" s="36">
        <f t="shared" si="82"/>
        <v>0</v>
      </c>
      <c r="AA299" s="36">
        <v>0</v>
      </c>
      <c r="AB299" s="36">
        <f t="shared" si="83"/>
        <v>0</v>
      </c>
      <c r="AC299" s="176">
        <v>0</v>
      </c>
      <c r="AD299" s="155">
        <v>0</v>
      </c>
      <c r="AE299" s="220">
        <f>SUM(AE292:AE298)</f>
        <v>0</v>
      </c>
      <c r="AF299" s="35">
        <v>0</v>
      </c>
      <c r="AG299" s="36">
        <f t="shared" si="86"/>
        <v>0</v>
      </c>
      <c r="AH299" s="36">
        <v>0</v>
      </c>
      <c r="AI299" s="36">
        <f t="shared" si="87"/>
        <v>0</v>
      </c>
      <c r="AJ299" s="176">
        <v>0</v>
      </c>
      <c r="AK299" s="204">
        <v>0</v>
      </c>
    </row>
    <row r="300" spans="1:37" ht="18.75">
      <c r="A300" s="6" t="s">
        <v>270</v>
      </c>
      <c r="B300" s="24"/>
      <c r="C300" s="144"/>
      <c r="D300" s="172"/>
      <c r="E300" s="44"/>
      <c r="F300" s="61"/>
      <c r="G300" s="44"/>
      <c r="H300" s="85"/>
      <c r="I300" s="44"/>
      <c r="J300" s="173"/>
      <c r="K300" s="44"/>
      <c r="L300" s="133"/>
      <c r="M300" s="52"/>
      <c r="N300" s="13"/>
      <c r="O300" s="17"/>
      <c r="P300" s="13"/>
      <c r="Q300" s="125"/>
      <c r="R300" s="183"/>
      <c r="S300" s="52"/>
      <c r="T300" s="13"/>
      <c r="U300" s="17"/>
      <c r="V300" s="13"/>
      <c r="W300" s="125"/>
      <c r="X300" s="188"/>
      <c r="Y300" s="52"/>
      <c r="Z300" s="13"/>
      <c r="AA300" s="17"/>
      <c r="AB300" s="13"/>
      <c r="AC300" s="125"/>
      <c r="AD300" s="102"/>
      <c r="AE300" s="183"/>
      <c r="AF300" s="52"/>
      <c r="AG300" s="13"/>
      <c r="AH300" s="17"/>
      <c r="AI300" s="13"/>
      <c r="AJ300" s="125"/>
      <c r="AK300" s="203"/>
    </row>
    <row r="301" spans="1:37" ht="18.75">
      <c r="A301" s="7" t="s">
        <v>271</v>
      </c>
      <c r="B301" s="92">
        <v>15672</v>
      </c>
      <c r="C301" s="144"/>
      <c r="D301" s="165">
        <v>848</v>
      </c>
      <c r="E301" s="16">
        <v>200</v>
      </c>
      <c r="F301" s="61">
        <v>1</v>
      </c>
      <c r="G301" s="13">
        <f t="shared" si="72"/>
        <v>-648</v>
      </c>
      <c r="H301" s="16">
        <v>0</v>
      </c>
      <c r="I301" s="13">
        <f t="shared" si="73"/>
        <v>-648</v>
      </c>
      <c r="J301" s="125">
        <f t="shared" si="74"/>
        <v>23.584905660377359</v>
      </c>
      <c r="K301" s="102">
        <f t="shared" si="75"/>
        <v>23.584905660377359</v>
      </c>
      <c r="L301" s="124">
        <v>3</v>
      </c>
      <c r="M301" s="18">
        <v>2</v>
      </c>
      <c r="N301" s="13">
        <f t="shared" si="76"/>
        <v>-1</v>
      </c>
      <c r="O301" s="16">
        <v>0</v>
      </c>
      <c r="P301" s="13">
        <f t="shared" si="77"/>
        <v>-1</v>
      </c>
      <c r="Q301" s="125">
        <f t="shared" si="78"/>
        <v>66.666666666666657</v>
      </c>
      <c r="R301" s="188">
        <v>0</v>
      </c>
      <c r="S301" s="16">
        <v>0</v>
      </c>
      <c r="T301" s="13">
        <f t="shared" si="79"/>
        <v>0</v>
      </c>
      <c r="U301" s="16">
        <v>0</v>
      </c>
      <c r="V301" s="13">
        <f t="shared" si="80"/>
        <v>0</v>
      </c>
      <c r="W301" s="125">
        <v>0</v>
      </c>
      <c r="X301" s="188">
        <v>1</v>
      </c>
      <c r="Y301" s="16">
        <v>0</v>
      </c>
      <c r="Z301" s="13">
        <f t="shared" si="82"/>
        <v>-1</v>
      </c>
      <c r="AA301" s="16">
        <v>0</v>
      </c>
      <c r="AB301" s="13">
        <f t="shared" si="83"/>
        <v>-1</v>
      </c>
      <c r="AC301" s="125">
        <f t="shared" si="84"/>
        <v>0</v>
      </c>
      <c r="AD301" s="102">
        <f t="shared" si="85"/>
        <v>0</v>
      </c>
      <c r="AE301" s="183">
        <v>0</v>
      </c>
      <c r="AF301" s="58">
        <v>0</v>
      </c>
      <c r="AG301" s="13">
        <v>0</v>
      </c>
      <c r="AH301" s="16">
        <v>0</v>
      </c>
      <c r="AI301" s="13">
        <v>0</v>
      </c>
      <c r="AJ301" s="197">
        <v>0</v>
      </c>
      <c r="AK301" s="213">
        <v>0</v>
      </c>
    </row>
    <row r="302" spans="1:37" ht="18.75">
      <c r="A302" s="7" t="s">
        <v>272</v>
      </c>
      <c r="B302" s="92">
        <v>8742</v>
      </c>
      <c r="C302" s="144"/>
      <c r="D302" s="133">
        <v>270</v>
      </c>
      <c r="E302" s="16">
        <v>540</v>
      </c>
      <c r="F302" s="61">
        <v>1</v>
      </c>
      <c r="G302" s="13">
        <f t="shared" si="72"/>
        <v>270</v>
      </c>
      <c r="H302" s="16">
        <v>0</v>
      </c>
      <c r="I302" s="13">
        <f t="shared" si="73"/>
        <v>270</v>
      </c>
      <c r="J302" s="125">
        <f t="shared" si="74"/>
        <v>200</v>
      </c>
      <c r="K302" s="102">
        <f t="shared" si="75"/>
        <v>200</v>
      </c>
      <c r="L302" s="124">
        <v>2</v>
      </c>
      <c r="M302" s="18">
        <v>3</v>
      </c>
      <c r="N302" s="13">
        <f t="shared" si="76"/>
        <v>1</v>
      </c>
      <c r="O302" s="16">
        <v>0</v>
      </c>
      <c r="P302" s="13">
        <f t="shared" si="77"/>
        <v>1</v>
      </c>
      <c r="Q302" s="125">
        <f t="shared" si="78"/>
        <v>150</v>
      </c>
      <c r="R302" s="188">
        <v>0</v>
      </c>
      <c r="S302" s="16">
        <v>0</v>
      </c>
      <c r="T302" s="13">
        <f t="shared" si="79"/>
        <v>0</v>
      </c>
      <c r="U302" s="16">
        <v>0</v>
      </c>
      <c r="V302" s="13">
        <f t="shared" si="80"/>
        <v>0</v>
      </c>
      <c r="W302" s="125">
        <v>0</v>
      </c>
      <c r="X302" s="188">
        <v>0</v>
      </c>
      <c r="Y302" s="16">
        <v>0</v>
      </c>
      <c r="Z302" s="13">
        <f t="shared" si="82"/>
        <v>0</v>
      </c>
      <c r="AA302" s="16">
        <v>0</v>
      </c>
      <c r="AB302" s="13">
        <f t="shared" si="83"/>
        <v>0</v>
      </c>
      <c r="AC302" s="125">
        <v>0</v>
      </c>
      <c r="AD302" s="102">
        <v>0</v>
      </c>
      <c r="AE302" s="183">
        <v>0</v>
      </c>
      <c r="AF302" s="58">
        <v>0</v>
      </c>
      <c r="AG302" s="13">
        <v>0</v>
      </c>
      <c r="AH302" s="16">
        <v>0</v>
      </c>
      <c r="AI302" s="13">
        <v>0</v>
      </c>
      <c r="AJ302" s="197">
        <v>0</v>
      </c>
      <c r="AK302" s="213">
        <v>0</v>
      </c>
    </row>
    <row r="303" spans="1:37" ht="18.75">
      <c r="A303" s="7" t="s">
        <v>273</v>
      </c>
      <c r="B303" s="92">
        <v>8125</v>
      </c>
      <c r="C303" s="144"/>
      <c r="D303" s="133">
        <v>270</v>
      </c>
      <c r="E303" s="16">
        <v>510</v>
      </c>
      <c r="F303" s="61">
        <v>3</v>
      </c>
      <c r="G303" s="13">
        <f t="shared" si="72"/>
        <v>240</v>
      </c>
      <c r="H303" s="16">
        <v>0</v>
      </c>
      <c r="I303" s="13">
        <f t="shared" si="73"/>
        <v>240</v>
      </c>
      <c r="J303" s="125">
        <f t="shared" si="74"/>
        <v>188.88888888888889</v>
      </c>
      <c r="K303" s="102">
        <f t="shared" si="75"/>
        <v>188.88888888888889</v>
      </c>
      <c r="L303" s="124">
        <v>2</v>
      </c>
      <c r="M303" s="18">
        <v>2</v>
      </c>
      <c r="N303" s="13">
        <f t="shared" si="76"/>
        <v>0</v>
      </c>
      <c r="O303" s="16">
        <v>0</v>
      </c>
      <c r="P303" s="13">
        <f t="shared" si="77"/>
        <v>0</v>
      </c>
      <c r="Q303" s="125">
        <f t="shared" si="78"/>
        <v>100</v>
      </c>
      <c r="R303" s="188">
        <v>0</v>
      </c>
      <c r="S303" s="16">
        <v>0</v>
      </c>
      <c r="T303" s="13">
        <f t="shared" si="79"/>
        <v>0</v>
      </c>
      <c r="U303" s="16">
        <v>0</v>
      </c>
      <c r="V303" s="13">
        <f t="shared" si="80"/>
        <v>0</v>
      </c>
      <c r="W303" s="125">
        <v>0</v>
      </c>
      <c r="X303" s="188">
        <v>0</v>
      </c>
      <c r="Y303" s="16">
        <v>0</v>
      </c>
      <c r="Z303" s="13">
        <f t="shared" si="82"/>
        <v>0</v>
      </c>
      <c r="AA303" s="16">
        <v>0</v>
      </c>
      <c r="AB303" s="13">
        <f t="shared" si="83"/>
        <v>0</v>
      </c>
      <c r="AC303" s="125">
        <v>0</v>
      </c>
      <c r="AD303" s="102">
        <v>0</v>
      </c>
      <c r="AE303" s="183">
        <v>0</v>
      </c>
      <c r="AF303" s="58">
        <v>0</v>
      </c>
      <c r="AG303" s="13">
        <v>0</v>
      </c>
      <c r="AH303" s="16">
        <v>0</v>
      </c>
      <c r="AI303" s="13">
        <v>0</v>
      </c>
      <c r="AJ303" s="197">
        <v>0</v>
      </c>
      <c r="AK303" s="213">
        <v>0</v>
      </c>
    </row>
    <row r="304" spans="1:37" ht="18.75">
      <c r="A304" s="7" t="s">
        <v>274</v>
      </c>
      <c r="B304" s="92">
        <v>4032</v>
      </c>
      <c r="C304" s="144"/>
      <c r="D304" s="133">
        <v>270</v>
      </c>
      <c r="E304" s="16">
        <v>0</v>
      </c>
      <c r="F304" s="61">
        <v>0</v>
      </c>
      <c r="G304" s="13">
        <f t="shared" si="72"/>
        <v>-270</v>
      </c>
      <c r="H304" s="16">
        <v>0</v>
      </c>
      <c r="I304" s="13">
        <f t="shared" si="73"/>
        <v>-270</v>
      </c>
      <c r="J304" s="125">
        <f t="shared" si="74"/>
        <v>0</v>
      </c>
      <c r="K304" s="102">
        <f t="shared" si="75"/>
        <v>0</v>
      </c>
      <c r="L304" s="124">
        <v>2</v>
      </c>
      <c r="M304" s="18">
        <v>1</v>
      </c>
      <c r="N304" s="13">
        <f t="shared" si="76"/>
        <v>-1</v>
      </c>
      <c r="O304" s="16">
        <v>0</v>
      </c>
      <c r="P304" s="13">
        <f t="shared" si="77"/>
        <v>-1</v>
      </c>
      <c r="Q304" s="125">
        <f t="shared" si="78"/>
        <v>50</v>
      </c>
      <c r="R304" s="188">
        <v>0</v>
      </c>
      <c r="S304" s="16">
        <v>0</v>
      </c>
      <c r="T304" s="13">
        <f t="shared" si="79"/>
        <v>0</v>
      </c>
      <c r="U304" s="16">
        <v>0</v>
      </c>
      <c r="V304" s="13">
        <f t="shared" si="80"/>
        <v>0</v>
      </c>
      <c r="W304" s="125">
        <v>0</v>
      </c>
      <c r="X304" s="188">
        <v>0</v>
      </c>
      <c r="Y304" s="16">
        <v>0</v>
      </c>
      <c r="Z304" s="13">
        <f t="shared" si="82"/>
        <v>0</v>
      </c>
      <c r="AA304" s="16">
        <v>0</v>
      </c>
      <c r="AB304" s="13">
        <f t="shared" si="83"/>
        <v>0</v>
      </c>
      <c r="AC304" s="125">
        <v>0</v>
      </c>
      <c r="AD304" s="102">
        <v>0</v>
      </c>
      <c r="AE304" s="183">
        <v>0</v>
      </c>
      <c r="AF304" s="58">
        <v>0</v>
      </c>
      <c r="AG304" s="13">
        <v>0</v>
      </c>
      <c r="AH304" s="16">
        <v>0</v>
      </c>
      <c r="AI304" s="13">
        <v>0</v>
      </c>
      <c r="AJ304" s="197">
        <v>0</v>
      </c>
      <c r="AK304" s="213">
        <v>0</v>
      </c>
    </row>
    <row r="305" spans="1:37" ht="18.75">
      <c r="A305" s="7" t="s">
        <v>275</v>
      </c>
      <c r="B305" s="92">
        <v>58621</v>
      </c>
      <c r="C305" s="144"/>
      <c r="D305" s="165">
        <v>1757</v>
      </c>
      <c r="E305" s="16">
        <v>2020</v>
      </c>
      <c r="F305" s="61">
        <v>6</v>
      </c>
      <c r="G305" s="13">
        <f t="shared" si="72"/>
        <v>263</v>
      </c>
      <c r="H305" s="16">
        <v>628</v>
      </c>
      <c r="I305" s="13">
        <f t="shared" si="73"/>
        <v>-365</v>
      </c>
      <c r="J305" s="125">
        <f t="shared" si="74"/>
        <v>114.96869664200342</v>
      </c>
      <c r="K305" s="102">
        <f t="shared" si="75"/>
        <v>79.225953329538996</v>
      </c>
      <c r="L305" s="124">
        <v>9</v>
      </c>
      <c r="M305" s="18">
        <v>7</v>
      </c>
      <c r="N305" s="13">
        <f t="shared" si="76"/>
        <v>-2</v>
      </c>
      <c r="O305" s="16">
        <v>0</v>
      </c>
      <c r="P305" s="13">
        <f t="shared" si="77"/>
        <v>-2</v>
      </c>
      <c r="Q305" s="125">
        <f t="shared" si="78"/>
        <v>77.777777777777786</v>
      </c>
      <c r="R305" s="188">
        <v>1</v>
      </c>
      <c r="S305" s="16">
        <v>1</v>
      </c>
      <c r="T305" s="13">
        <f t="shared" si="79"/>
        <v>0</v>
      </c>
      <c r="U305" s="16">
        <v>0</v>
      </c>
      <c r="V305" s="13">
        <f t="shared" si="80"/>
        <v>0</v>
      </c>
      <c r="W305" s="125">
        <f t="shared" si="81"/>
        <v>100</v>
      </c>
      <c r="X305" s="188">
        <v>1</v>
      </c>
      <c r="Y305" s="16">
        <v>1</v>
      </c>
      <c r="Z305" s="13">
        <f t="shared" si="82"/>
        <v>0</v>
      </c>
      <c r="AA305" s="16">
        <v>0</v>
      </c>
      <c r="AB305" s="13">
        <f t="shared" si="83"/>
        <v>0</v>
      </c>
      <c r="AC305" s="125">
        <f t="shared" si="84"/>
        <v>100</v>
      </c>
      <c r="AD305" s="102">
        <f t="shared" si="85"/>
        <v>100</v>
      </c>
      <c r="AE305" s="183">
        <v>1</v>
      </c>
      <c r="AF305" s="16">
        <v>1</v>
      </c>
      <c r="AG305" s="13">
        <f t="shared" si="86"/>
        <v>0</v>
      </c>
      <c r="AH305" s="16">
        <v>0</v>
      </c>
      <c r="AI305" s="13">
        <f t="shared" si="87"/>
        <v>0</v>
      </c>
      <c r="AJ305" s="125">
        <f t="shared" si="88"/>
        <v>100</v>
      </c>
      <c r="AK305" s="203">
        <f t="shared" si="89"/>
        <v>100</v>
      </c>
    </row>
    <row r="306" spans="1:37" ht="18.75">
      <c r="A306" s="7" t="s">
        <v>276</v>
      </c>
      <c r="B306" s="92">
        <v>5043</v>
      </c>
      <c r="C306" s="144"/>
      <c r="D306" s="165">
        <v>360</v>
      </c>
      <c r="E306" s="16">
        <v>450</v>
      </c>
      <c r="F306" s="61">
        <v>2</v>
      </c>
      <c r="G306" s="13">
        <f t="shared" si="72"/>
        <v>90</v>
      </c>
      <c r="H306" s="16">
        <v>0</v>
      </c>
      <c r="I306" s="13">
        <f t="shared" si="73"/>
        <v>90</v>
      </c>
      <c r="J306" s="125">
        <f t="shared" si="74"/>
        <v>125</v>
      </c>
      <c r="K306" s="102">
        <f t="shared" si="75"/>
        <v>125</v>
      </c>
      <c r="L306" s="124">
        <v>2</v>
      </c>
      <c r="M306" s="18">
        <v>2</v>
      </c>
      <c r="N306" s="13">
        <f t="shared" si="76"/>
        <v>0</v>
      </c>
      <c r="O306" s="16">
        <v>0</v>
      </c>
      <c r="P306" s="13">
        <f t="shared" si="77"/>
        <v>0</v>
      </c>
      <c r="Q306" s="125">
        <f t="shared" si="78"/>
        <v>100</v>
      </c>
      <c r="R306" s="188">
        <v>0</v>
      </c>
      <c r="S306" s="16">
        <v>0</v>
      </c>
      <c r="T306" s="13">
        <f t="shared" si="79"/>
        <v>0</v>
      </c>
      <c r="U306" s="16">
        <v>0</v>
      </c>
      <c r="V306" s="13">
        <f t="shared" si="80"/>
        <v>0</v>
      </c>
      <c r="W306" s="125">
        <v>0</v>
      </c>
      <c r="X306" s="188">
        <v>0</v>
      </c>
      <c r="Y306" s="16">
        <v>0</v>
      </c>
      <c r="Z306" s="13">
        <f t="shared" si="82"/>
        <v>0</v>
      </c>
      <c r="AA306" s="16">
        <v>0</v>
      </c>
      <c r="AB306" s="13">
        <f t="shared" si="83"/>
        <v>0</v>
      </c>
      <c r="AC306" s="125">
        <v>0</v>
      </c>
      <c r="AD306" s="102">
        <v>0</v>
      </c>
      <c r="AE306" s="183">
        <v>0</v>
      </c>
      <c r="AF306" s="58">
        <v>0</v>
      </c>
      <c r="AG306" s="13">
        <v>0</v>
      </c>
      <c r="AH306" s="16">
        <v>0</v>
      </c>
      <c r="AI306" s="13">
        <v>0</v>
      </c>
      <c r="AJ306" s="197">
        <v>0</v>
      </c>
      <c r="AK306" s="213">
        <v>0</v>
      </c>
    </row>
    <row r="307" spans="1:37" ht="18.75">
      <c r="A307" s="7" t="s">
        <v>277</v>
      </c>
      <c r="B307" s="92">
        <v>3129</v>
      </c>
      <c r="C307" s="144"/>
      <c r="D307" s="165">
        <v>369</v>
      </c>
      <c r="E307" s="16">
        <v>0</v>
      </c>
      <c r="F307" s="61">
        <v>1</v>
      </c>
      <c r="G307" s="13">
        <f t="shared" si="72"/>
        <v>-369</v>
      </c>
      <c r="H307" s="16">
        <v>0</v>
      </c>
      <c r="I307" s="13">
        <f t="shared" si="73"/>
        <v>-369</v>
      </c>
      <c r="J307" s="125">
        <f t="shared" si="74"/>
        <v>0</v>
      </c>
      <c r="K307" s="102">
        <f t="shared" si="75"/>
        <v>0</v>
      </c>
      <c r="L307" s="124">
        <v>3</v>
      </c>
      <c r="M307" s="18">
        <v>3</v>
      </c>
      <c r="N307" s="13">
        <f t="shared" si="76"/>
        <v>0</v>
      </c>
      <c r="O307" s="16">
        <v>0</v>
      </c>
      <c r="P307" s="13">
        <f t="shared" si="77"/>
        <v>0</v>
      </c>
      <c r="Q307" s="125">
        <f t="shared" si="78"/>
        <v>100</v>
      </c>
      <c r="R307" s="188">
        <v>0</v>
      </c>
      <c r="S307" s="16">
        <v>0</v>
      </c>
      <c r="T307" s="13">
        <f t="shared" si="79"/>
        <v>0</v>
      </c>
      <c r="U307" s="16">
        <v>0</v>
      </c>
      <c r="V307" s="13">
        <f t="shared" si="80"/>
        <v>0</v>
      </c>
      <c r="W307" s="125">
        <v>0</v>
      </c>
      <c r="X307" s="188">
        <v>0</v>
      </c>
      <c r="Y307" s="16">
        <v>0</v>
      </c>
      <c r="Z307" s="13">
        <f t="shared" si="82"/>
        <v>0</v>
      </c>
      <c r="AA307" s="16">
        <v>0</v>
      </c>
      <c r="AB307" s="13">
        <f t="shared" si="83"/>
        <v>0</v>
      </c>
      <c r="AC307" s="125">
        <v>0</v>
      </c>
      <c r="AD307" s="102">
        <v>0</v>
      </c>
      <c r="AE307" s="183">
        <v>0</v>
      </c>
      <c r="AF307" s="58">
        <v>0</v>
      </c>
      <c r="AG307" s="13">
        <v>0</v>
      </c>
      <c r="AH307" s="16">
        <v>0</v>
      </c>
      <c r="AI307" s="13">
        <v>0</v>
      </c>
      <c r="AJ307" s="197">
        <v>0</v>
      </c>
      <c r="AK307" s="213">
        <v>0</v>
      </c>
    </row>
    <row r="308" spans="1:37" ht="18.75">
      <c r="A308" s="7" t="s">
        <v>278</v>
      </c>
      <c r="B308" s="92">
        <v>6278</v>
      </c>
      <c r="C308" s="144"/>
      <c r="D308" s="165">
        <v>485</v>
      </c>
      <c r="E308" s="16">
        <v>192</v>
      </c>
      <c r="F308" s="61">
        <v>1</v>
      </c>
      <c r="G308" s="13">
        <f t="shared" si="72"/>
        <v>-293</v>
      </c>
      <c r="H308" s="16">
        <v>0</v>
      </c>
      <c r="I308" s="13">
        <f t="shared" si="73"/>
        <v>-293</v>
      </c>
      <c r="J308" s="125">
        <f t="shared" si="74"/>
        <v>39.587628865979383</v>
      </c>
      <c r="K308" s="102">
        <f t="shared" si="75"/>
        <v>39.587628865979383</v>
      </c>
      <c r="L308" s="124">
        <v>2</v>
      </c>
      <c r="M308" s="18">
        <v>2</v>
      </c>
      <c r="N308" s="13">
        <f t="shared" si="76"/>
        <v>0</v>
      </c>
      <c r="O308" s="16">
        <v>0</v>
      </c>
      <c r="P308" s="13">
        <f t="shared" si="77"/>
        <v>0</v>
      </c>
      <c r="Q308" s="125">
        <f t="shared" si="78"/>
        <v>100</v>
      </c>
      <c r="R308" s="188">
        <v>0</v>
      </c>
      <c r="S308" s="16">
        <v>0</v>
      </c>
      <c r="T308" s="13">
        <f t="shared" si="79"/>
        <v>0</v>
      </c>
      <c r="U308" s="16">
        <v>0</v>
      </c>
      <c r="V308" s="13">
        <f t="shared" si="80"/>
        <v>0</v>
      </c>
      <c r="W308" s="125">
        <v>0</v>
      </c>
      <c r="X308" s="188">
        <v>0</v>
      </c>
      <c r="Y308" s="16">
        <v>0</v>
      </c>
      <c r="Z308" s="13">
        <f t="shared" si="82"/>
        <v>0</v>
      </c>
      <c r="AA308" s="16">
        <v>0</v>
      </c>
      <c r="AB308" s="13">
        <f t="shared" si="83"/>
        <v>0</v>
      </c>
      <c r="AC308" s="125">
        <v>0</v>
      </c>
      <c r="AD308" s="102">
        <v>0</v>
      </c>
      <c r="AE308" s="183">
        <v>0</v>
      </c>
      <c r="AF308" s="58">
        <v>0</v>
      </c>
      <c r="AG308" s="13">
        <v>0</v>
      </c>
      <c r="AH308" s="16">
        <v>0</v>
      </c>
      <c r="AI308" s="13">
        <v>0</v>
      </c>
      <c r="AJ308" s="197">
        <v>0</v>
      </c>
      <c r="AK308" s="213">
        <v>0</v>
      </c>
    </row>
    <row r="309" spans="1:37" ht="18.75">
      <c r="A309" s="7" t="s">
        <v>279</v>
      </c>
      <c r="B309" s="92">
        <v>11068</v>
      </c>
      <c r="C309" s="144"/>
      <c r="D309" s="165">
        <v>800</v>
      </c>
      <c r="E309" s="16">
        <v>700</v>
      </c>
      <c r="F309" s="61">
        <v>5</v>
      </c>
      <c r="G309" s="13">
        <f t="shared" si="72"/>
        <v>-100</v>
      </c>
      <c r="H309" s="16">
        <v>0</v>
      </c>
      <c r="I309" s="13">
        <f t="shared" si="73"/>
        <v>-100</v>
      </c>
      <c r="J309" s="125">
        <f t="shared" si="74"/>
        <v>87.5</v>
      </c>
      <c r="K309" s="102">
        <f t="shared" si="75"/>
        <v>87.5</v>
      </c>
      <c r="L309" s="124">
        <v>6</v>
      </c>
      <c r="M309" s="18">
        <v>6</v>
      </c>
      <c r="N309" s="13">
        <f t="shared" si="76"/>
        <v>0</v>
      </c>
      <c r="O309" s="16">
        <v>0</v>
      </c>
      <c r="P309" s="13">
        <f t="shared" si="77"/>
        <v>0</v>
      </c>
      <c r="Q309" s="125">
        <f t="shared" si="78"/>
        <v>100</v>
      </c>
      <c r="R309" s="188">
        <v>0</v>
      </c>
      <c r="S309" s="16">
        <v>0</v>
      </c>
      <c r="T309" s="13">
        <f t="shared" si="79"/>
        <v>0</v>
      </c>
      <c r="U309" s="16">
        <v>0</v>
      </c>
      <c r="V309" s="13">
        <f t="shared" si="80"/>
        <v>0</v>
      </c>
      <c r="W309" s="125">
        <v>0</v>
      </c>
      <c r="X309" s="188">
        <v>1</v>
      </c>
      <c r="Y309" s="16">
        <v>0</v>
      </c>
      <c r="Z309" s="13">
        <f t="shared" si="82"/>
        <v>-1</v>
      </c>
      <c r="AA309" s="16">
        <v>0</v>
      </c>
      <c r="AB309" s="13">
        <f t="shared" si="83"/>
        <v>-1</v>
      </c>
      <c r="AC309" s="125">
        <f t="shared" si="84"/>
        <v>0</v>
      </c>
      <c r="AD309" s="102">
        <f t="shared" si="85"/>
        <v>0</v>
      </c>
      <c r="AE309" s="183">
        <v>0</v>
      </c>
      <c r="AF309" s="58">
        <v>0</v>
      </c>
      <c r="AG309" s="13">
        <v>0</v>
      </c>
      <c r="AH309" s="16">
        <v>0</v>
      </c>
      <c r="AI309" s="13">
        <v>0</v>
      </c>
      <c r="AJ309" s="197">
        <v>0</v>
      </c>
      <c r="AK309" s="213">
        <v>0</v>
      </c>
    </row>
    <row r="310" spans="1:37" ht="18.75">
      <c r="A310" s="7" t="s">
        <v>280</v>
      </c>
      <c r="B310" s="92">
        <v>2843</v>
      </c>
      <c r="C310" s="144"/>
      <c r="D310" s="165">
        <v>294</v>
      </c>
      <c r="E310" s="16">
        <v>160</v>
      </c>
      <c r="F310" s="61">
        <v>3</v>
      </c>
      <c r="G310" s="13">
        <f t="shared" si="72"/>
        <v>-134</v>
      </c>
      <c r="H310" s="16">
        <v>0</v>
      </c>
      <c r="I310" s="13">
        <f t="shared" si="73"/>
        <v>-134</v>
      </c>
      <c r="J310" s="125">
        <f t="shared" si="74"/>
        <v>54.421768707482997</v>
      </c>
      <c r="K310" s="102">
        <f t="shared" si="75"/>
        <v>54.421768707482997</v>
      </c>
      <c r="L310" s="124">
        <v>1</v>
      </c>
      <c r="M310" s="18">
        <v>1</v>
      </c>
      <c r="N310" s="13">
        <f t="shared" si="76"/>
        <v>0</v>
      </c>
      <c r="O310" s="16">
        <v>0</v>
      </c>
      <c r="P310" s="13">
        <f t="shared" si="77"/>
        <v>0</v>
      </c>
      <c r="Q310" s="125">
        <f t="shared" si="78"/>
        <v>100</v>
      </c>
      <c r="R310" s="188">
        <v>2</v>
      </c>
      <c r="S310" s="16">
        <v>1</v>
      </c>
      <c r="T310" s="13">
        <f t="shared" si="79"/>
        <v>-1</v>
      </c>
      <c r="U310" s="16">
        <v>0</v>
      </c>
      <c r="V310" s="13">
        <f t="shared" si="80"/>
        <v>-1</v>
      </c>
      <c r="W310" s="125">
        <f t="shared" si="81"/>
        <v>50</v>
      </c>
      <c r="X310" s="188">
        <v>0</v>
      </c>
      <c r="Y310" s="16">
        <v>0</v>
      </c>
      <c r="Z310" s="13">
        <f t="shared" si="82"/>
        <v>0</v>
      </c>
      <c r="AA310" s="16">
        <v>0</v>
      </c>
      <c r="AB310" s="13">
        <f t="shared" si="83"/>
        <v>0</v>
      </c>
      <c r="AC310" s="125">
        <v>0</v>
      </c>
      <c r="AD310" s="102">
        <v>0</v>
      </c>
      <c r="AE310" s="183">
        <v>0</v>
      </c>
      <c r="AF310" s="58">
        <v>0</v>
      </c>
      <c r="AG310" s="13">
        <v>0</v>
      </c>
      <c r="AH310" s="16">
        <v>0</v>
      </c>
      <c r="AI310" s="13">
        <v>0</v>
      </c>
      <c r="AJ310" s="197">
        <v>0</v>
      </c>
      <c r="AK310" s="213">
        <v>0</v>
      </c>
    </row>
    <row r="311" spans="1:37" ht="18.75">
      <c r="A311" s="7" t="s">
        <v>281</v>
      </c>
      <c r="B311" s="92">
        <v>5492</v>
      </c>
      <c r="C311" s="144"/>
      <c r="D311" s="165">
        <v>391</v>
      </c>
      <c r="E311" s="16">
        <v>210</v>
      </c>
      <c r="F311" s="61">
        <v>1</v>
      </c>
      <c r="G311" s="13">
        <f t="shared" si="72"/>
        <v>-181</v>
      </c>
      <c r="H311" s="16">
        <v>0</v>
      </c>
      <c r="I311" s="13">
        <f t="shared" si="73"/>
        <v>-181</v>
      </c>
      <c r="J311" s="125">
        <f t="shared" si="74"/>
        <v>53.708439897698213</v>
      </c>
      <c r="K311" s="102">
        <f t="shared" si="75"/>
        <v>53.708439897698213</v>
      </c>
      <c r="L311" s="124">
        <v>3</v>
      </c>
      <c r="M311" s="18">
        <v>3</v>
      </c>
      <c r="N311" s="13">
        <f t="shared" si="76"/>
        <v>0</v>
      </c>
      <c r="O311" s="16">
        <v>0</v>
      </c>
      <c r="P311" s="13">
        <f t="shared" si="77"/>
        <v>0</v>
      </c>
      <c r="Q311" s="125">
        <f t="shared" si="78"/>
        <v>100</v>
      </c>
      <c r="R311" s="188">
        <v>0</v>
      </c>
      <c r="S311" s="16">
        <v>0</v>
      </c>
      <c r="T311" s="13">
        <f t="shared" si="79"/>
        <v>0</v>
      </c>
      <c r="U311" s="16">
        <v>0</v>
      </c>
      <c r="V311" s="13">
        <f t="shared" si="80"/>
        <v>0</v>
      </c>
      <c r="W311" s="125">
        <v>0</v>
      </c>
      <c r="X311" s="188">
        <v>0</v>
      </c>
      <c r="Y311" s="16">
        <v>0</v>
      </c>
      <c r="Z311" s="13">
        <f t="shared" si="82"/>
        <v>0</v>
      </c>
      <c r="AA311" s="16">
        <v>0</v>
      </c>
      <c r="AB311" s="13">
        <f t="shared" si="83"/>
        <v>0</v>
      </c>
      <c r="AC311" s="125">
        <v>0</v>
      </c>
      <c r="AD311" s="102">
        <v>0</v>
      </c>
      <c r="AE311" s="183">
        <v>0</v>
      </c>
      <c r="AF311" s="58">
        <v>0</v>
      </c>
      <c r="AG311" s="13">
        <v>0</v>
      </c>
      <c r="AH311" s="16">
        <v>0</v>
      </c>
      <c r="AI311" s="13">
        <v>0</v>
      </c>
      <c r="AJ311" s="197">
        <v>0</v>
      </c>
      <c r="AK311" s="213">
        <v>0</v>
      </c>
    </row>
    <row r="312" spans="1:37" ht="18.75">
      <c r="A312" s="33" t="s">
        <v>21</v>
      </c>
      <c r="B312" s="91">
        <f>SUM(B301:B311)</f>
        <v>129045</v>
      </c>
      <c r="C312" s="151"/>
      <c r="D312" s="175">
        <v>6116</v>
      </c>
      <c r="E312" s="35">
        <v>4982</v>
      </c>
      <c r="F312" s="35">
        <v>24</v>
      </c>
      <c r="G312" s="36">
        <f t="shared" si="72"/>
        <v>-1134</v>
      </c>
      <c r="H312" s="36">
        <v>628</v>
      </c>
      <c r="I312" s="36">
        <f t="shared" si="73"/>
        <v>-1762</v>
      </c>
      <c r="J312" s="176">
        <f t="shared" si="74"/>
        <v>81.458469587965993</v>
      </c>
      <c r="K312" s="155">
        <f t="shared" si="75"/>
        <v>71.190320470896012</v>
      </c>
      <c r="L312" s="126">
        <f>SUM(L301:L311)</f>
        <v>35</v>
      </c>
      <c r="M312" s="55">
        <v>32</v>
      </c>
      <c r="N312" s="55">
        <f t="shared" si="76"/>
        <v>-3</v>
      </c>
      <c r="O312" s="55">
        <v>0</v>
      </c>
      <c r="P312" s="55">
        <f t="shared" si="77"/>
        <v>-3</v>
      </c>
      <c r="Q312" s="127">
        <f t="shared" si="78"/>
        <v>91.428571428571431</v>
      </c>
      <c r="R312" s="186">
        <f>SUM(R301:R311)</f>
        <v>3</v>
      </c>
      <c r="S312" s="21">
        <v>2</v>
      </c>
      <c r="T312" s="23">
        <f t="shared" si="79"/>
        <v>-1</v>
      </c>
      <c r="U312" s="28">
        <v>0</v>
      </c>
      <c r="V312" s="23">
        <f t="shared" si="80"/>
        <v>-1</v>
      </c>
      <c r="W312" s="107">
        <f t="shared" si="81"/>
        <v>66.666666666666657</v>
      </c>
      <c r="X312" s="206">
        <f>SUM(X301:X311)</f>
        <v>3</v>
      </c>
      <c r="Y312" s="35">
        <v>1</v>
      </c>
      <c r="Z312" s="36">
        <f t="shared" si="82"/>
        <v>-2</v>
      </c>
      <c r="AA312" s="36">
        <v>0</v>
      </c>
      <c r="AB312" s="36">
        <f t="shared" si="83"/>
        <v>-2</v>
      </c>
      <c r="AC312" s="176">
        <f t="shared" si="84"/>
        <v>33.333333333333329</v>
      </c>
      <c r="AD312" s="155">
        <f t="shared" si="85"/>
        <v>33.333333333333329</v>
      </c>
      <c r="AE312" s="220">
        <f>SUM(AE301:AE311)</f>
        <v>1</v>
      </c>
      <c r="AF312" s="67">
        <v>1</v>
      </c>
      <c r="AG312" s="36">
        <f t="shared" si="86"/>
        <v>0</v>
      </c>
      <c r="AH312" s="36">
        <v>0</v>
      </c>
      <c r="AI312" s="36">
        <f t="shared" si="87"/>
        <v>0</v>
      </c>
      <c r="AJ312" s="176">
        <f t="shared" si="88"/>
        <v>100</v>
      </c>
      <c r="AK312" s="204">
        <f t="shared" si="89"/>
        <v>100</v>
      </c>
    </row>
    <row r="313" spans="1:37" ht="18.75">
      <c r="A313" s="6" t="s">
        <v>282</v>
      </c>
      <c r="B313" s="24"/>
      <c r="C313" s="144"/>
      <c r="D313" s="172"/>
      <c r="E313" s="44"/>
      <c r="F313" s="61"/>
      <c r="G313" s="44"/>
      <c r="H313" s="85"/>
      <c r="I313" s="44"/>
      <c r="J313" s="173"/>
      <c r="K313" s="44"/>
      <c r="L313" s="133"/>
      <c r="M313" s="52"/>
      <c r="N313" s="13"/>
      <c r="O313" s="17"/>
      <c r="P313" s="13">
        <f t="shared" si="77"/>
        <v>0</v>
      </c>
      <c r="Q313" s="125"/>
      <c r="R313" s="183"/>
      <c r="S313" s="52"/>
      <c r="T313" s="13"/>
      <c r="U313" s="17"/>
      <c r="V313" s="13"/>
      <c r="W313" s="125"/>
      <c r="X313" s="188"/>
      <c r="Y313" s="52"/>
      <c r="Z313" s="13"/>
      <c r="AA313" s="17"/>
      <c r="AB313" s="13"/>
      <c r="AC313" s="125"/>
      <c r="AD313" s="102"/>
      <c r="AE313" s="183"/>
      <c r="AF313" s="52"/>
      <c r="AG313" s="13"/>
      <c r="AH313" s="17"/>
      <c r="AI313" s="13"/>
      <c r="AJ313" s="125"/>
      <c r="AK313" s="203"/>
    </row>
    <row r="314" spans="1:37" ht="18.75">
      <c r="A314" s="7" t="s">
        <v>283</v>
      </c>
      <c r="B314" s="92">
        <v>5201</v>
      </c>
      <c r="C314" s="144"/>
      <c r="D314" s="165">
        <v>270</v>
      </c>
      <c r="E314" s="24">
        <v>740</v>
      </c>
      <c r="F314" s="61">
        <v>4</v>
      </c>
      <c r="G314" s="13">
        <f t="shared" si="72"/>
        <v>470</v>
      </c>
      <c r="H314" s="32">
        <v>0</v>
      </c>
      <c r="I314" s="13">
        <f t="shared" si="73"/>
        <v>470</v>
      </c>
      <c r="J314" s="125">
        <f t="shared" si="74"/>
        <v>274.07407407407408</v>
      </c>
      <c r="K314" s="102">
        <f t="shared" si="75"/>
        <v>274.07407407407408</v>
      </c>
      <c r="L314" s="130">
        <v>2</v>
      </c>
      <c r="M314" s="24">
        <v>4</v>
      </c>
      <c r="N314" s="13">
        <f t="shared" si="76"/>
        <v>2</v>
      </c>
      <c r="O314" s="32">
        <v>0</v>
      </c>
      <c r="P314" s="13">
        <f t="shared" si="77"/>
        <v>2</v>
      </c>
      <c r="Q314" s="125">
        <f t="shared" si="78"/>
        <v>200</v>
      </c>
      <c r="R314" s="189">
        <v>0</v>
      </c>
      <c r="S314" s="24">
        <v>0</v>
      </c>
      <c r="T314" s="13">
        <f t="shared" si="79"/>
        <v>0</v>
      </c>
      <c r="U314" s="32">
        <v>0</v>
      </c>
      <c r="V314" s="13">
        <f t="shared" si="80"/>
        <v>0</v>
      </c>
      <c r="W314" s="125">
        <v>0</v>
      </c>
      <c r="X314" s="188">
        <v>0</v>
      </c>
      <c r="Y314" s="24">
        <v>0</v>
      </c>
      <c r="Z314" s="13">
        <f t="shared" si="82"/>
        <v>0</v>
      </c>
      <c r="AA314" s="32">
        <v>0</v>
      </c>
      <c r="AB314" s="13">
        <f t="shared" si="83"/>
        <v>0</v>
      </c>
      <c r="AC314" s="125">
        <v>0</v>
      </c>
      <c r="AD314" s="102">
        <v>0</v>
      </c>
      <c r="AE314" s="183">
        <v>0</v>
      </c>
      <c r="AF314" s="24">
        <v>0</v>
      </c>
      <c r="AG314" s="13">
        <v>0</v>
      </c>
      <c r="AH314" s="32">
        <v>0</v>
      </c>
      <c r="AI314" s="13">
        <v>0</v>
      </c>
      <c r="AJ314" s="197">
        <v>0</v>
      </c>
      <c r="AK314" s="213">
        <v>0</v>
      </c>
    </row>
    <row r="315" spans="1:37" ht="18.75">
      <c r="A315" s="7" t="s">
        <v>284</v>
      </c>
      <c r="B315" s="92">
        <v>7453</v>
      </c>
      <c r="C315" s="144"/>
      <c r="D315" s="165">
        <v>270</v>
      </c>
      <c r="E315" s="24">
        <v>890</v>
      </c>
      <c r="F315" s="61">
        <v>5</v>
      </c>
      <c r="G315" s="13">
        <f t="shared" si="72"/>
        <v>620</v>
      </c>
      <c r="H315" s="32">
        <v>0</v>
      </c>
      <c r="I315" s="13">
        <f t="shared" si="73"/>
        <v>620</v>
      </c>
      <c r="J315" s="125">
        <f t="shared" si="74"/>
        <v>329.62962962962962</v>
      </c>
      <c r="K315" s="102">
        <f t="shared" si="75"/>
        <v>329.62962962962962</v>
      </c>
      <c r="L315" s="130">
        <v>3</v>
      </c>
      <c r="M315" s="24">
        <v>4</v>
      </c>
      <c r="N315" s="13">
        <f t="shared" si="76"/>
        <v>1</v>
      </c>
      <c r="O315" s="32">
        <v>0</v>
      </c>
      <c r="P315" s="13">
        <f t="shared" si="77"/>
        <v>1</v>
      </c>
      <c r="Q315" s="125">
        <f t="shared" si="78"/>
        <v>133.33333333333331</v>
      </c>
      <c r="R315" s="189">
        <v>0</v>
      </c>
      <c r="S315" s="24">
        <v>0</v>
      </c>
      <c r="T315" s="13">
        <f t="shared" si="79"/>
        <v>0</v>
      </c>
      <c r="U315" s="32">
        <v>0</v>
      </c>
      <c r="V315" s="13">
        <f t="shared" si="80"/>
        <v>0</v>
      </c>
      <c r="W315" s="125">
        <v>0</v>
      </c>
      <c r="X315" s="188">
        <v>0</v>
      </c>
      <c r="Y315" s="24">
        <v>0</v>
      </c>
      <c r="Z315" s="13">
        <f t="shared" si="82"/>
        <v>0</v>
      </c>
      <c r="AA315" s="32">
        <v>0</v>
      </c>
      <c r="AB315" s="13">
        <f t="shared" si="83"/>
        <v>0</v>
      </c>
      <c r="AC315" s="125">
        <v>0</v>
      </c>
      <c r="AD315" s="102">
        <v>0</v>
      </c>
      <c r="AE315" s="183">
        <v>0</v>
      </c>
      <c r="AF315" s="24">
        <v>0</v>
      </c>
      <c r="AG315" s="13">
        <v>0</v>
      </c>
      <c r="AH315" s="32">
        <v>0</v>
      </c>
      <c r="AI315" s="13">
        <v>0</v>
      </c>
      <c r="AJ315" s="197">
        <v>0</v>
      </c>
      <c r="AK315" s="213">
        <v>0</v>
      </c>
    </row>
    <row r="316" spans="1:37" ht="18.75">
      <c r="A316" s="7" t="s">
        <v>285</v>
      </c>
      <c r="B316" s="92">
        <v>15161</v>
      </c>
      <c r="C316" s="144"/>
      <c r="D316" s="165">
        <v>772</v>
      </c>
      <c r="E316" s="24">
        <v>470</v>
      </c>
      <c r="F316" s="61">
        <v>5</v>
      </c>
      <c r="G316" s="13">
        <f t="shared" si="72"/>
        <v>-302</v>
      </c>
      <c r="H316" s="32">
        <v>0</v>
      </c>
      <c r="I316" s="13">
        <f t="shared" si="73"/>
        <v>-302</v>
      </c>
      <c r="J316" s="125">
        <f t="shared" si="74"/>
        <v>60.880829015544045</v>
      </c>
      <c r="K316" s="102">
        <f t="shared" si="75"/>
        <v>60.880829015544045</v>
      </c>
      <c r="L316" s="130">
        <v>5</v>
      </c>
      <c r="M316" s="24">
        <v>5</v>
      </c>
      <c r="N316" s="13">
        <f t="shared" si="76"/>
        <v>0</v>
      </c>
      <c r="O316" s="32">
        <v>0</v>
      </c>
      <c r="P316" s="13">
        <f t="shared" si="77"/>
        <v>0</v>
      </c>
      <c r="Q316" s="125">
        <f t="shared" si="78"/>
        <v>100</v>
      </c>
      <c r="R316" s="189">
        <v>0</v>
      </c>
      <c r="S316" s="24">
        <v>0</v>
      </c>
      <c r="T316" s="13">
        <f t="shared" si="79"/>
        <v>0</v>
      </c>
      <c r="U316" s="32">
        <v>0</v>
      </c>
      <c r="V316" s="13">
        <f t="shared" si="80"/>
        <v>0</v>
      </c>
      <c r="W316" s="125">
        <v>0</v>
      </c>
      <c r="X316" s="188">
        <v>1</v>
      </c>
      <c r="Y316" s="24">
        <v>1</v>
      </c>
      <c r="Z316" s="13">
        <f t="shared" si="82"/>
        <v>0</v>
      </c>
      <c r="AA316" s="32">
        <v>0</v>
      </c>
      <c r="AB316" s="13">
        <f t="shared" si="83"/>
        <v>0</v>
      </c>
      <c r="AC316" s="125">
        <f t="shared" si="84"/>
        <v>100</v>
      </c>
      <c r="AD316" s="102">
        <f t="shared" si="85"/>
        <v>100</v>
      </c>
      <c r="AE316" s="183">
        <v>0</v>
      </c>
      <c r="AF316" s="24">
        <v>0</v>
      </c>
      <c r="AG316" s="13">
        <v>0</v>
      </c>
      <c r="AH316" s="32">
        <v>0</v>
      </c>
      <c r="AI316" s="13">
        <v>0</v>
      </c>
      <c r="AJ316" s="197">
        <v>0</v>
      </c>
      <c r="AK316" s="213">
        <v>0</v>
      </c>
    </row>
    <row r="317" spans="1:37" ht="18.75">
      <c r="A317" s="7" t="s">
        <v>286</v>
      </c>
      <c r="B317" s="92">
        <v>75927</v>
      </c>
      <c r="C317" s="144"/>
      <c r="D317" s="177">
        <v>2263</v>
      </c>
      <c r="E317" s="24">
        <v>2566</v>
      </c>
      <c r="F317" s="61">
        <v>14</v>
      </c>
      <c r="G317" s="13">
        <f t="shared" si="72"/>
        <v>303</v>
      </c>
      <c r="H317" s="32">
        <v>0</v>
      </c>
      <c r="I317" s="13">
        <f t="shared" si="73"/>
        <v>303</v>
      </c>
      <c r="J317" s="125">
        <f t="shared" si="74"/>
        <v>113.38930623066726</v>
      </c>
      <c r="K317" s="102">
        <f t="shared" si="75"/>
        <v>113.38930623066726</v>
      </c>
      <c r="L317" s="130">
        <v>13</v>
      </c>
      <c r="M317" s="24">
        <v>8</v>
      </c>
      <c r="N317" s="13">
        <f t="shared" si="76"/>
        <v>-5</v>
      </c>
      <c r="O317" s="32">
        <v>0</v>
      </c>
      <c r="P317" s="13">
        <f t="shared" si="77"/>
        <v>-5</v>
      </c>
      <c r="Q317" s="125">
        <f t="shared" si="78"/>
        <v>61.53846153846154</v>
      </c>
      <c r="R317" s="188">
        <v>2</v>
      </c>
      <c r="S317" s="24">
        <v>2</v>
      </c>
      <c r="T317" s="13">
        <f t="shared" si="79"/>
        <v>0</v>
      </c>
      <c r="U317" s="32">
        <v>0</v>
      </c>
      <c r="V317" s="13">
        <f t="shared" si="80"/>
        <v>0</v>
      </c>
      <c r="W317" s="125">
        <f t="shared" si="81"/>
        <v>100</v>
      </c>
      <c r="X317" s="188">
        <v>1</v>
      </c>
      <c r="Y317" s="24">
        <v>1</v>
      </c>
      <c r="Z317" s="13">
        <f t="shared" si="82"/>
        <v>0</v>
      </c>
      <c r="AA317" s="32">
        <v>0</v>
      </c>
      <c r="AB317" s="13">
        <f t="shared" si="83"/>
        <v>0</v>
      </c>
      <c r="AC317" s="125">
        <f t="shared" si="84"/>
        <v>100</v>
      </c>
      <c r="AD317" s="102">
        <f t="shared" si="85"/>
        <v>100</v>
      </c>
      <c r="AE317" s="183">
        <v>0</v>
      </c>
      <c r="AF317" s="24">
        <v>0</v>
      </c>
      <c r="AG317" s="13">
        <v>0</v>
      </c>
      <c r="AH317" s="32">
        <v>0</v>
      </c>
      <c r="AI317" s="13">
        <v>0</v>
      </c>
      <c r="AJ317" s="197">
        <v>0</v>
      </c>
      <c r="AK317" s="213">
        <v>0</v>
      </c>
    </row>
    <row r="318" spans="1:37" ht="18.75">
      <c r="A318" s="7" t="s">
        <v>287</v>
      </c>
      <c r="B318" s="92">
        <v>7536</v>
      </c>
      <c r="C318" s="144"/>
      <c r="D318" s="165">
        <v>495</v>
      </c>
      <c r="E318" s="24">
        <v>310</v>
      </c>
      <c r="F318" s="61">
        <v>3</v>
      </c>
      <c r="G318" s="13">
        <f t="shared" si="72"/>
        <v>-185</v>
      </c>
      <c r="H318" s="32">
        <v>0</v>
      </c>
      <c r="I318" s="13">
        <f t="shared" si="73"/>
        <v>-185</v>
      </c>
      <c r="J318" s="125">
        <f t="shared" si="74"/>
        <v>62.62626262626263</v>
      </c>
      <c r="K318" s="102">
        <f t="shared" si="75"/>
        <v>62.62626262626263</v>
      </c>
      <c r="L318" s="130">
        <v>3</v>
      </c>
      <c r="M318" s="24">
        <v>3</v>
      </c>
      <c r="N318" s="13">
        <f t="shared" si="76"/>
        <v>0</v>
      </c>
      <c r="O318" s="32">
        <v>0</v>
      </c>
      <c r="P318" s="13">
        <f t="shared" si="77"/>
        <v>0</v>
      </c>
      <c r="Q318" s="125">
        <f t="shared" si="78"/>
        <v>100</v>
      </c>
      <c r="R318" s="189">
        <v>0</v>
      </c>
      <c r="S318" s="24">
        <v>0</v>
      </c>
      <c r="T318" s="13">
        <f t="shared" si="79"/>
        <v>0</v>
      </c>
      <c r="U318" s="32">
        <v>0</v>
      </c>
      <c r="V318" s="13">
        <f t="shared" si="80"/>
        <v>0</v>
      </c>
      <c r="W318" s="125">
        <v>0</v>
      </c>
      <c r="X318" s="188">
        <v>0</v>
      </c>
      <c r="Y318" s="24">
        <v>0</v>
      </c>
      <c r="Z318" s="13">
        <f t="shared" si="82"/>
        <v>0</v>
      </c>
      <c r="AA318" s="32">
        <v>0</v>
      </c>
      <c r="AB318" s="13">
        <f t="shared" si="83"/>
        <v>0</v>
      </c>
      <c r="AC318" s="125">
        <v>0</v>
      </c>
      <c r="AD318" s="102">
        <v>0</v>
      </c>
      <c r="AE318" s="183">
        <v>0</v>
      </c>
      <c r="AF318" s="24">
        <v>0</v>
      </c>
      <c r="AG318" s="13">
        <v>0</v>
      </c>
      <c r="AH318" s="32">
        <v>0</v>
      </c>
      <c r="AI318" s="13">
        <v>0</v>
      </c>
      <c r="AJ318" s="197">
        <v>0</v>
      </c>
      <c r="AK318" s="213">
        <v>0</v>
      </c>
    </row>
    <row r="319" spans="1:37" ht="18.75">
      <c r="A319" s="7" t="s">
        <v>288</v>
      </c>
      <c r="B319" s="92">
        <v>2971</v>
      </c>
      <c r="C319" s="144"/>
      <c r="D319" s="165">
        <v>294</v>
      </c>
      <c r="E319" s="24">
        <v>387</v>
      </c>
      <c r="F319" s="61">
        <v>3</v>
      </c>
      <c r="G319" s="13">
        <f t="shared" si="72"/>
        <v>93</v>
      </c>
      <c r="H319" s="32">
        <v>0</v>
      </c>
      <c r="I319" s="13">
        <f t="shared" si="73"/>
        <v>93</v>
      </c>
      <c r="J319" s="125">
        <f t="shared" si="74"/>
        <v>131.63265306122449</v>
      </c>
      <c r="K319" s="102">
        <f t="shared" si="75"/>
        <v>131.63265306122449</v>
      </c>
      <c r="L319" s="130">
        <v>2</v>
      </c>
      <c r="M319" s="24">
        <v>2</v>
      </c>
      <c r="N319" s="13">
        <f t="shared" si="76"/>
        <v>0</v>
      </c>
      <c r="O319" s="32">
        <v>0</v>
      </c>
      <c r="P319" s="13">
        <f t="shared" si="77"/>
        <v>0</v>
      </c>
      <c r="Q319" s="125">
        <f t="shared" si="78"/>
        <v>100</v>
      </c>
      <c r="R319" s="189">
        <v>0</v>
      </c>
      <c r="S319" s="24">
        <v>0</v>
      </c>
      <c r="T319" s="13">
        <f t="shared" si="79"/>
        <v>0</v>
      </c>
      <c r="U319" s="32">
        <v>0</v>
      </c>
      <c r="V319" s="13">
        <f t="shared" si="80"/>
        <v>0</v>
      </c>
      <c r="W319" s="125">
        <v>0</v>
      </c>
      <c r="X319" s="188">
        <v>0</v>
      </c>
      <c r="Y319" s="24">
        <v>0</v>
      </c>
      <c r="Z319" s="13">
        <f t="shared" si="82"/>
        <v>0</v>
      </c>
      <c r="AA319" s="32">
        <v>0</v>
      </c>
      <c r="AB319" s="13">
        <f t="shared" si="83"/>
        <v>0</v>
      </c>
      <c r="AC319" s="125">
        <v>0</v>
      </c>
      <c r="AD319" s="102">
        <v>0</v>
      </c>
      <c r="AE319" s="183">
        <v>0</v>
      </c>
      <c r="AF319" s="24">
        <v>0</v>
      </c>
      <c r="AG319" s="13">
        <v>0</v>
      </c>
      <c r="AH319" s="32">
        <v>0</v>
      </c>
      <c r="AI319" s="13">
        <v>0</v>
      </c>
      <c r="AJ319" s="197">
        <v>0</v>
      </c>
      <c r="AK319" s="213">
        <v>0</v>
      </c>
    </row>
    <row r="320" spans="1:37" ht="18.75">
      <c r="A320" s="7" t="s">
        <v>289</v>
      </c>
      <c r="B320" s="92">
        <v>5173</v>
      </c>
      <c r="C320" s="144"/>
      <c r="D320" s="165">
        <v>363</v>
      </c>
      <c r="E320" s="24">
        <v>315</v>
      </c>
      <c r="F320" s="61">
        <v>4</v>
      </c>
      <c r="G320" s="13">
        <f t="shared" si="72"/>
        <v>-48</v>
      </c>
      <c r="H320" s="32">
        <v>0</v>
      </c>
      <c r="I320" s="13">
        <f t="shared" si="73"/>
        <v>-48</v>
      </c>
      <c r="J320" s="125">
        <f t="shared" si="74"/>
        <v>86.776859504132233</v>
      </c>
      <c r="K320" s="102">
        <f t="shared" si="75"/>
        <v>86.776859504132233</v>
      </c>
      <c r="L320" s="130">
        <v>3</v>
      </c>
      <c r="M320" s="24">
        <v>3</v>
      </c>
      <c r="N320" s="13">
        <f t="shared" si="76"/>
        <v>0</v>
      </c>
      <c r="O320" s="32">
        <v>0</v>
      </c>
      <c r="P320" s="13">
        <f t="shared" si="77"/>
        <v>0</v>
      </c>
      <c r="Q320" s="125">
        <f t="shared" si="78"/>
        <v>100</v>
      </c>
      <c r="R320" s="189">
        <v>0</v>
      </c>
      <c r="S320" s="24">
        <v>0</v>
      </c>
      <c r="T320" s="13">
        <f t="shared" si="79"/>
        <v>0</v>
      </c>
      <c r="U320" s="32">
        <v>0</v>
      </c>
      <c r="V320" s="13">
        <f t="shared" si="80"/>
        <v>0</v>
      </c>
      <c r="W320" s="125">
        <v>0</v>
      </c>
      <c r="X320" s="188">
        <v>0</v>
      </c>
      <c r="Y320" s="24">
        <v>0</v>
      </c>
      <c r="Z320" s="13">
        <f t="shared" si="82"/>
        <v>0</v>
      </c>
      <c r="AA320" s="32">
        <v>0</v>
      </c>
      <c r="AB320" s="13">
        <f t="shared" si="83"/>
        <v>0</v>
      </c>
      <c r="AC320" s="125">
        <v>0</v>
      </c>
      <c r="AD320" s="102">
        <v>0</v>
      </c>
      <c r="AE320" s="183">
        <v>0</v>
      </c>
      <c r="AF320" s="24">
        <v>0</v>
      </c>
      <c r="AG320" s="13">
        <v>0</v>
      </c>
      <c r="AH320" s="32">
        <v>0</v>
      </c>
      <c r="AI320" s="13">
        <v>0</v>
      </c>
      <c r="AJ320" s="197">
        <v>0</v>
      </c>
      <c r="AK320" s="213">
        <v>0</v>
      </c>
    </row>
    <row r="321" spans="1:37" ht="18.75">
      <c r="A321" s="33" t="s">
        <v>21</v>
      </c>
      <c r="B321" s="91">
        <f>SUM(B314:B320)</f>
        <v>119422</v>
      </c>
      <c r="C321" s="151"/>
      <c r="D321" s="175">
        <f>SUM(D314:D320)</f>
        <v>4727</v>
      </c>
      <c r="E321" s="35">
        <v>5678</v>
      </c>
      <c r="F321" s="35">
        <v>38</v>
      </c>
      <c r="G321" s="36">
        <f t="shared" si="72"/>
        <v>951</v>
      </c>
      <c r="H321" s="67">
        <v>1057</v>
      </c>
      <c r="I321" s="36">
        <f t="shared" si="73"/>
        <v>-106</v>
      </c>
      <c r="J321" s="176">
        <f t="shared" si="74"/>
        <v>120.11846837317538</v>
      </c>
      <c r="K321" s="155">
        <f t="shared" si="75"/>
        <v>97.757562936323254</v>
      </c>
      <c r="L321" s="126">
        <f>SUM(L314:L320)</f>
        <v>31</v>
      </c>
      <c r="M321" s="55">
        <v>29</v>
      </c>
      <c r="N321" s="55">
        <f t="shared" si="76"/>
        <v>-2</v>
      </c>
      <c r="O321" s="55">
        <v>0</v>
      </c>
      <c r="P321" s="55">
        <f t="shared" si="77"/>
        <v>-2</v>
      </c>
      <c r="Q321" s="127">
        <f t="shared" si="78"/>
        <v>93.548387096774192</v>
      </c>
      <c r="R321" s="186">
        <f>SUM(R314:R320)</f>
        <v>2</v>
      </c>
      <c r="S321" s="21">
        <v>2</v>
      </c>
      <c r="T321" s="23">
        <f t="shared" si="79"/>
        <v>0</v>
      </c>
      <c r="U321" s="28">
        <v>0</v>
      </c>
      <c r="V321" s="23">
        <f t="shared" si="80"/>
        <v>0</v>
      </c>
      <c r="W321" s="107">
        <f t="shared" si="81"/>
        <v>100</v>
      </c>
      <c r="X321" s="206">
        <f>SUM(X316:X320)</f>
        <v>2</v>
      </c>
      <c r="Y321" s="35">
        <v>2</v>
      </c>
      <c r="Z321" s="36">
        <f t="shared" si="82"/>
        <v>0</v>
      </c>
      <c r="AA321" s="67">
        <v>0</v>
      </c>
      <c r="AB321" s="36">
        <f t="shared" si="83"/>
        <v>0</v>
      </c>
      <c r="AC321" s="176">
        <f t="shared" si="84"/>
        <v>100</v>
      </c>
      <c r="AD321" s="155">
        <f t="shared" si="85"/>
        <v>100</v>
      </c>
      <c r="AE321" s="220">
        <f>SUM(AE314:AE320)</f>
        <v>0</v>
      </c>
      <c r="AF321" s="35"/>
      <c r="AG321" s="36">
        <f t="shared" si="86"/>
        <v>0</v>
      </c>
      <c r="AH321" s="67"/>
      <c r="AI321" s="36">
        <f t="shared" si="87"/>
        <v>0</v>
      </c>
      <c r="AJ321" s="176">
        <v>0</v>
      </c>
      <c r="AK321" s="204">
        <v>0</v>
      </c>
    </row>
    <row r="322" spans="1:37" ht="18.75">
      <c r="A322" s="6" t="s">
        <v>290</v>
      </c>
      <c r="B322" s="24"/>
      <c r="C322" s="144"/>
      <c r="D322" s="162"/>
      <c r="E322" s="37"/>
      <c r="F322" s="87"/>
      <c r="G322" s="37"/>
      <c r="H322" s="81"/>
      <c r="I322" s="37"/>
      <c r="J322" s="163"/>
      <c r="K322" s="37"/>
      <c r="L322" s="122"/>
      <c r="M322" s="38"/>
      <c r="N322" s="13"/>
      <c r="O322" s="14"/>
      <c r="P322" s="13"/>
      <c r="Q322" s="125"/>
      <c r="R322" s="183"/>
      <c r="S322" s="38"/>
      <c r="T322" s="13"/>
      <c r="U322" s="14"/>
      <c r="V322" s="13"/>
      <c r="W322" s="125"/>
      <c r="X322" s="188"/>
      <c r="Y322" s="38"/>
      <c r="Z322" s="13"/>
      <c r="AA322" s="14"/>
      <c r="AB322" s="13"/>
      <c r="AC322" s="125"/>
      <c r="AD322" s="102"/>
      <c r="AE322" s="183"/>
      <c r="AF322" s="38"/>
      <c r="AG322" s="13"/>
      <c r="AH322" s="14"/>
      <c r="AI322" s="13"/>
      <c r="AJ322" s="125"/>
      <c r="AK322" s="203"/>
    </row>
    <row r="323" spans="1:37" ht="18.75">
      <c r="A323" s="7" t="s">
        <v>291</v>
      </c>
      <c r="B323" s="92">
        <v>7010</v>
      </c>
      <c r="C323" s="144"/>
      <c r="D323" s="133">
        <v>270</v>
      </c>
      <c r="E323" s="24">
        <v>432</v>
      </c>
      <c r="F323" s="87">
        <v>1</v>
      </c>
      <c r="G323" s="13">
        <f t="shared" si="72"/>
        <v>162</v>
      </c>
      <c r="H323" s="32">
        <v>0</v>
      </c>
      <c r="I323" s="13">
        <f t="shared" si="73"/>
        <v>162</v>
      </c>
      <c r="J323" s="125">
        <f t="shared" si="74"/>
        <v>160</v>
      </c>
      <c r="K323" s="102">
        <f t="shared" si="75"/>
        <v>160</v>
      </c>
      <c r="L323" s="124">
        <v>2</v>
      </c>
      <c r="M323" s="24">
        <v>1</v>
      </c>
      <c r="N323" s="13">
        <f t="shared" si="76"/>
        <v>-1</v>
      </c>
      <c r="O323" s="32">
        <v>0</v>
      </c>
      <c r="P323" s="13">
        <f t="shared" si="77"/>
        <v>-1</v>
      </c>
      <c r="Q323" s="125">
        <f t="shared" si="78"/>
        <v>50</v>
      </c>
      <c r="R323" s="188">
        <v>0</v>
      </c>
      <c r="S323" s="24">
        <v>0</v>
      </c>
      <c r="T323" s="13">
        <f t="shared" si="79"/>
        <v>0</v>
      </c>
      <c r="U323" s="32">
        <v>0</v>
      </c>
      <c r="V323" s="13">
        <f t="shared" si="80"/>
        <v>0</v>
      </c>
      <c r="W323" s="125">
        <v>0</v>
      </c>
      <c r="X323" s="188">
        <v>1</v>
      </c>
      <c r="Y323" s="24">
        <v>1</v>
      </c>
      <c r="Z323" s="13">
        <f t="shared" si="82"/>
        <v>0</v>
      </c>
      <c r="AA323" s="32">
        <v>0</v>
      </c>
      <c r="AB323" s="13">
        <f t="shared" si="83"/>
        <v>0</v>
      </c>
      <c r="AC323" s="125">
        <v>100</v>
      </c>
      <c r="AD323" s="102">
        <f t="shared" si="85"/>
        <v>100</v>
      </c>
      <c r="AE323" s="183">
        <v>0</v>
      </c>
      <c r="AF323" s="58">
        <v>0</v>
      </c>
      <c r="AG323" s="13">
        <v>0</v>
      </c>
      <c r="AH323" s="32">
        <v>0</v>
      </c>
      <c r="AI323" s="13">
        <v>0</v>
      </c>
      <c r="AJ323" s="197">
        <v>0</v>
      </c>
      <c r="AK323" s="213">
        <v>0</v>
      </c>
    </row>
    <row r="324" spans="1:37" ht="18.75">
      <c r="A324" s="7" t="s">
        <v>292</v>
      </c>
      <c r="B324" s="92">
        <v>12799</v>
      </c>
      <c r="C324" s="144"/>
      <c r="D324" s="133">
        <v>637</v>
      </c>
      <c r="E324" s="24">
        <v>1300</v>
      </c>
      <c r="F324" s="87">
        <v>2</v>
      </c>
      <c r="G324" s="13">
        <f t="shared" si="72"/>
        <v>663</v>
      </c>
      <c r="H324" s="32">
        <v>1100</v>
      </c>
      <c r="I324" s="13">
        <f t="shared" si="73"/>
        <v>-437</v>
      </c>
      <c r="J324" s="125">
        <f t="shared" si="74"/>
        <v>204.08163265306123</v>
      </c>
      <c r="K324" s="102">
        <f t="shared" si="75"/>
        <v>31.397174254317111</v>
      </c>
      <c r="L324" s="124">
        <v>2</v>
      </c>
      <c r="M324" s="24">
        <v>1</v>
      </c>
      <c r="N324" s="13">
        <f t="shared" si="76"/>
        <v>-1</v>
      </c>
      <c r="O324" s="32">
        <v>0</v>
      </c>
      <c r="P324" s="13">
        <f t="shared" si="77"/>
        <v>-1</v>
      </c>
      <c r="Q324" s="125">
        <f t="shared" si="78"/>
        <v>50</v>
      </c>
      <c r="R324" s="188">
        <v>0</v>
      </c>
      <c r="S324" s="24">
        <v>0</v>
      </c>
      <c r="T324" s="13">
        <f t="shared" si="79"/>
        <v>0</v>
      </c>
      <c r="U324" s="32">
        <v>0</v>
      </c>
      <c r="V324" s="13">
        <f t="shared" si="80"/>
        <v>0</v>
      </c>
      <c r="W324" s="125">
        <v>0</v>
      </c>
      <c r="X324" s="188">
        <v>1</v>
      </c>
      <c r="Y324" s="24">
        <v>0</v>
      </c>
      <c r="Z324" s="13">
        <f t="shared" si="82"/>
        <v>-1</v>
      </c>
      <c r="AA324" s="32">
        <v>0</v>
      </c>
      <c r="AB324" s="13">
        <f t="shared" si="83"/>
        <v>-1</v>
      </c>
      <c r="AC324" s="125">
        <f t="shared" si="84"/>
        <v>0</v>
      </c>
      <c r="AD324" s="102">
        <f t="shared" si="85"/>
        <v>0</v>
      </c>
      <c r="AE324" s="183">
        <v>0</v>
      </c>
      <c r="AF324" s="58">
        <v>0</v>
      </c>
      <c r="AG324" s="13">
        <v>0</v>
      </c>
      <c r="AH324" s="32">
        <v>0</v>
      </c>
      <c r="AI324" s="13">
        <v>0</v>
      </c>
      <c r="AJ324" s="197">
        <v>0</v>
      </c>
      <c r="AK324" s="213">
        <v>0</v>
      </c>
    </row>
    <row r="325" spans="1:37" ht="18.75">
      <c r="A325" s="7" t="s">
        <v>293</v>
      </c>
      <c r="B325" s="92">
        <v>4788</v>
      </c>
      <c r="C325" s="144"/>
      <c r="D325" s="133">
        <v>270</v>
      </c>
      <c r="E325" s="24">
        <v>280</v>
      </c>
      <c r="F325" s="87">
        <v>2</v>
      </c>
      <c r="G325" s="13">
        <f t="shared" si="72"/>
        <v>10</v>
      </c>
      <c r="H325" s="32">
        <v>0</v>
      </c>
      <c r="I325" s="13">
        <f t="shared" si="73"/>
        <v>10</v>
      </c>
      <c r="J325" s="125">
        <f t="shared" si="74"/>
        <v>103.7037037037037</v>
      </c>
      <c r="K325" s="102">
        <f t="shared" si="75"/>
        <v>103.7037037037037</v>
      </c>
      <c r="L325" s="124">
        <v>2</v>
      </c>
      <c r="M325" s="24">
        <v>2</v>
      </c>
      <c r="N325" s="13">
        <f t="shared" si="76"/>
        <v>0</v>
      </c>
      <c r="O325" s="32">
        <v>0</v>
      </c>
      <c r="P325" s="13">
        <f t="shared" si="77"/>
        <v>0</v>
      </c>
      <c r="Q325" s="125">
        <f t="shared" si="78"/>
        <v>100</v>
      </c>
      <c r="R325" s="188">
        <v>0</v>
      </c>
      <c r="S325" s="24">
        <v>0</v>
      </c>
      <c r="T325" s="13">
        <f t="shared" si="79"/>
        <v>0</v>
      </c>
      <c r="U325" s="32">
        <v>0</v>
      </c>
      <c r="V325" s="13">
        <f t="shared" si="80"/>
        <v>0</v>
      </c>
      <c r="W325" s="125">
        <v>0</v>
      </c>
      <c r="X325" s="188">
        <v>0</v>
      </c>
      <c r="Y325" s="24">
        <v>0</v>
      </c>
      <c r="Z325" s="13">
        <f t="shared" si="82"/>
        <v>0</v>
      </c>
      <c r="AA325" s="32">
        <v>0</v>
      </c>
      <c r="AB325" s="13">
        <f t="shared" si="83"/>
        <v>0</v>
      </c>
      <c r="AC325" s="125">
        <v>0</v>
      </c>
      <c r="AD325" s="102">
        <v>0</v>
      </c>
      <c r="AE325" s="183">
        <v>0</v>
      </c>
      <c r="AF325" s="58">
        <v>0</v>
      </c>
      <c r="AG325" s="13">
        <v>0</v>
      </c>
      <c r="AH325" s="32">
        <v>0</v>
      </c>
      <c r="AI325" s="13">
        <v>0</v>
      </c>
      <c r="AJ325" s="197">
        <v>0</v>
      </c>
      <c r="AK325" s="213">
        <v>0</v>
      </c>
    </row>
    <row r="326" spans="1:37" ht="18.75">
      <c r="A326" s="7" t="s">
        <v>294</v>
      </c>
      <c r="B326" s="92">
        <v>14394</v>
      </c>
      <c r="C326" s="144"/>
      <c r="D326" s="133">
        <v>709</v>
      </c>
      <c r="E326" s="24">
        <v>840</v>
      </c>
      <c r="F326" s="87">
        <v>2</v>
      </c>
      <c r="G326" s="13">
        <f t="shared" si="72"/>
        <v>131</v>
      </c>
      <c r="H326" s="32">
        <v>0</v>
      </c>
      <c r="I326" s="13">
        <f t="shared" si="73"/>
        <v>131</v>
      </c>
      <c r="J326" s="125">
        <f t="shared" si="74"/>
        <v>118.47672778561353</v>
      </c>
      <c r="K326" s="102">
        <f t="shared" si="75"/>
        <v>118.47672778561353</v>
      </c>
      <c r="L326" s="124">
        <v>5</v>
      </c>
      <c r="M326" s="24">
        <v>3</v>
      </c>
      <c r="N326" s="13">
        <f t="shared" si="76"/>
        <v>-2</v>
      </c>
      <c r="O326" s="32">
        <v>2</v>
      </c>
      <c r="P326" s="13">
        <f t="shared" si="77"/>
        <v>-4</v>
      </c>
      <c r="Q326" s="125">
        <f t="shared" si="78"/>
        <v>60</v>
      </c>
      <c r="R326" s="188">
        <v>2</v>
      </c>
      <c r="S326" s="24">
        <v>2</v>
      </c>
      <c r="T326" s="13">
        <f t="shared" si="79"/>
        <v>0</v>
      </c>
      <c r="U326" s="32">
        <v>2</v>
      </c>
      <c r="V326" s="13">
        <f t="shared" si="80"/>
        <v>-2</v>
      </c>
      <c r="W326" s="125">
        <f t="shared" si="81"/>
        <v>100</v>
      </c>
      <c r="X326" s="188">
        <v>1</v>
      </c>
      <c r="Y326" s="24">
        <v>1</v>
      </c>
      <c r="Z326" s="13">
        <f t="shared" si="82"/>
        <v>0</v>
      </c>
      <c r="AA326" s="32">
        <v>0</v>
      </c>
      <c r="AB326" s="13">
        <f t="shared" si="83"/>
        <v>0</v>
      </c>
      <c r="AC326" s="125">
        <v>100</v>
      </c>
      <c r="AD326" s="102">
        <v>0</v>
      </c>
      <c r="AE326" s="183">
        <v>0</v>
      </c>
      <c r="AF326" s="58">
        <v>0</v>
      </c>
      <c r="AG326" s="13">
        <v>0</v>
      </c>
      <c r="AH326" s="32">
        <v>0</v>
      </c>
      <c r="AI326" s="13">
        <v>0</v>
      </c>
      <c r="AJ326" s="197">
        <v>0</v>
      </c>
      <c r="AK326" s="213">
        <v>0</v>
      </c>
    </row>
    <row r="327" spans="1:37" ht="18.75">
      <c r="A327" s="7" t="s">
        <v>295</v>
      </c>
      <c r="B327" s="92">
        <v>3408</v>
      </c>
      <c r="C327" s="144"/>
      <c r="D327" s="133">
        <v>349</v>
      </c>
      <c r="E327" s="24">
        <v>300</v>
      </c>
      <c r="F327" s="87">
        <v>3</v>
      </c>
      <c r="G327" s="13">
        <f t="shared" ref="G327:G389" si="90">E327-D327</f>
        <v>-49</v>
      </c>
      <c r="H327" s="32">
        <v>0</v>
      </c>
      <c r="I327" s="13">
        <f t="shared" ref="I327:I389" si="91">E327-H327-D327</f>
        <v>-49</v>
      </c>
      <c r="J327" s="125">
        <f t="shared" ref="J327:J389" si="92">E327/D327*100</f>
        <v>85.959885386819479</v>
      </c>
      <c r="K327" s="102">
        <f t="shared" ref="K327:K389" si="93">(E327-H327)/D327*100</f>
        <v>85.959885386819479</v>
      </c>
      <c r="L327" s="124">
        <v>5</v>
      </c>
      <c r="M327" s="24">
        <v>5</v>
      </c>
      <c r="N327" s="13">
        <f t="shared" ref="N327:N390" si="94">M327-L327</f>
        <v>0</v>
      </c>
      <c r="O327" s="32">
        <v>0</v>
      </c>
      <c r="P327" s="13">
        <f t="shared" ref="P327:P390" si="95">M327-O327-L327</f>
        <v>0</v>
      </c>
      <c r="Q327" s="125">
        <f t="shared" ref="Q327:Q390" si="96">M327/L327*100</f>
        <v>100</v>
      </c>
      <c r="R327" s="188">
        <v>0</v>
      </c>
      <c r="S327" s="24">
        <v>0</v>
      </c>
      <c r="T327" s="13">
        <f t="shared" ref="T327:T390" si="97">S327-R327</f>
        <v>0</v>
      </c>
      <c r="U327" s="32">
        <v>0</v>
      </c>
      <c r="V327" s="13">
        <f t="shared" ref="V327:V390" si="98">S327-U327-R327</f>
        <v>0</v>
      </c>
      <c r="W327" s="125">
        <v>0</v>
      </c>
      <c r="X327" s="188">
        <v>0</v>
      </c>
      <c r="Y327" s="24">
        <v>0</v>
      </c>
      <c r="Z327" s="13">
        <f t="shared" ref="Z327:Z390" si="99">Y327-X327</f>
        <v>0</v>
      </c>
      <c r="AA327" s="32">
        <v>0</v>
      </c>
      <c r="AB327" s="13">
        <f t="shared" ref="AB327:AB390" si="100">Y327-AA327-X327</f>
        <v>0</v>
      </c>
      <c r="AC327" s="125">
        <v>0</v>
      </c>
      <c r="AD327" s="102">
        <v>0</v>
      </c>
      <c r="AE327" s="183">
        <v>0</v>
      </c>
      <c r="AF327" s="58">
        <v>0</v>
      </c>
      <c r="AG327" s="13">
        <v>0</v>
      </c>
      <c r="AH327" s="32">
        <v>0</v>
      </c>
      <c r="AI327" s="13">
        <v>0</v>
      </c>
      <c r="AJ327" s="197">
        <v>0</v>
      </c>
      <c r="AK327" s="213">
        <v>0</v>
      </c>
    </row>
    <row r="328" spans="1:37" ht="18.75">
      <c r="A328" s="7" t="s">
        <v>59</v>
      </c>
      <c r="B328" s="92">
        <v>2048</v>
      </c>
      <c r="C328" s="144"/>
      <c r="D328" s="133">
        <v>209</v>
      </c>
      <c r="E328" s="24">
        <v>370</v>
      </c>
      <c r="F328" s="87">
        <v>2</v>
      </c>
      <c r="G328" s="13">
        <f t="shared" si="90"/>
        <v>161</v>
      </c>
      <c r="H328" s="32">
        <v>0</v>
      </c>
      <c r="I328" s="13">
        <f t="shared" si="91"/>
        <v>161</v>
      </c>
      <c r="J328" s="125">
        <f t="shared" si="92"/>
        <v>177.03349282296651</v>
      </c>
      <c r="K328" s="102">
        <f t="shared" si="93"/>
        <v>177.03349282296651</v>
      </c>
      <c r="L328" s="124">
        <v>3</v>
      </c>
      <c r="M328" s="24">
        <v>2</v>
      </c>
      <c r="N328" s="13">
        <f t="shared" si="94"/>
        <v>-1</v>
      </c>
      <c r="O328" s="32">
        <v>0</v>
      </c>
      <c r="P328" s="13">
        <f t="shared" si="95"/>
        <v>-1</v>
      </c>
      <c r="Q328" s="125">
        <f t="shared" si="96"/>
        <v>66.666666666666657</v>
      </c>
      <c r="R328" s="188">
        <v>0</v>
      </c>
      <c r="S328" s="24">
        <v>0</v>
      </c>
      <c r="T328" s="13">
        <f t="shared" si="97"/>
        <v>0</v>
      </c>
      <c r="U328" s="32">
        <v>0</v>
      </c>
      <c r="V328" s="13">
        <f t="shared" si="98"/>
        <v>0</v>
      </c>
      <c r="W328" s="125">
        <v>0</v>
      </c>
      <c r="X328" s="188">
        <v>0</v>
      </c>
      <c r="Y328" s="24">
        <v>0</v>
      </c>
      <c r="Z328" s="13">
        <f t="shared" si="99"/>
        <v>0</v>
      </c>
      <c r="AA328" s="32">
        <v>0</v>
      </c>
      <c r="AB328" s="13">
        <f t="shared" si="100"/>
        <v>0</v>
      </c>
      <c r="AC328" s="125">
        <v>0</v>
      </c>
      <c r="AD328" s="102">
        <v>0</v>
      </c>
      <c r="AE328" s="183">
        <v>0</v>
      </c>
      <c r="AF328" s="58">
        <v>0</v>
      </c>
      <c r="AG328" s="13">
        <v>0</v>
      </c>
      <c r="AH328" s="32">
        <v>0</v>
      </c>
      <c r="AI328" s="13">
        <v>0</v>
      </c>
      <c r="AJ328" s="197">
        <v>0</v>
      </c>
      <c r="AK328" s="213">
        <v>0</v>
      </c>
    </row>
    <row r="329" spans="1:37" ht="18.75">
      <c r="A329" s="7" t="s">
        <v>296</v>
      </c>
      <c r="B329" s="92">
        <v>2689</v>
      </c>
      <c r="C329" s="144"/>
      <c r="D329" s="133">
        <v>223</v>
      </c>
      <c r="E329" s="24">
        <v>310</v>
      </c>
      <c r="F329" s="87">
        <v>3</v>
      </c>
      <c r="G329" s="13">
        <f t="shared" si="90"/>
        <v>87</v>
      </c>
      <c r="H329" s="32">
        <v>0</v>
      </c>
      <c r="I329" s="13">
        <f t="shared" si="91"/>
        <v>87</v>
      </c>
      <c r="J329" s="125">
        <f t="shared" si="92"/>
        <v>139.01345291479822</v>
      </c>
      <c r="K329" s="102">
        <f t="shared" si="93"/>
        <v>139.01345291479822</v>
      </c>
      <c r="L329" s="124">
        <v>3</v>
      </c>
      <c r="M329" s="24">
        <v>3</v>
      </c>
      <c r="N329" s="13">
        <f t="shared" si="94"/>
        <v>0</v>
      </c>
      <c r="O329" s="32">
        <v>0</v>
      </c>
      <c r="P329" s="13">
        <f t="shared" si="95"/>
        <v>0</v>
      </c>
      <c r="Q329" s="125">
        <f t="shared" si="96"/>
        <v>100</v>
      </c>
      <c r="R329" s="188">
        <v>0</v>
      </c>
      <c r="S329" s="24">
        <v>0</v>
      </c>
      <c r="T329" s="13">
        <f t="shared" si="97"/>
        <v>0</v>
      </c>
      <c r="U329" s="32">
        <v>0</v>
      </c>
      <c r="V329" s="13">
        <f t="shared" si="98"/>
        <v>0</v>
      </c>
      <c r="W329" s="125">
        <v>0</v>
      </c>
      <c r="X329" s="188">
        <v>0</v>
      </c>
      <c r="Y329" s="24">
        <v>0</v>
      </c>
      <c r="Z329" s="13">
        <f t="shared" si="99"/>
        <v>0</v>
      </c>
      <c r="AA329" s="32">
        <v>0</v>
      </c>
      <c r="AB329" s="13">
        <f t="shared" si="100"/>
        <v>0</v>
      </c>
      <c r="AC329" s="125">
        <v>0</v>
      </c>
      <c r="AD329" s="102">
        <v>0</v>
      </c>
      <c r="AE329" s="183">
        <v>0</v>
      </c>
      <c r="AF329" s="58">
        <v>0</v>
      </c>
      <c r="AG329" s="13">
        <v>0</v>
      </c>
      <c r="AH329" s="32">
        <v>0</v>
      </c>
      <c r="AI329" s="13">
        <v>0</v>
      </c>
      <c r="AJ329" s="197">
        <v>0</v>
      </c>
      <c r="AK329" s="213">
        <v>0</v>
      </c>
    </row>
    <row r="330" spans="1:37" ht="18.75">
      <c r="A330" s="7" t="s">
        <v>297</v>
      </c>
      <c r="B330" s="92">
        <v>1312</v>
      </c>
      <c r="C330" s="144"/>
      <c r="D330" s="133">
        <v>273</v>
      </c>
      <c r="E330" s="24">
        <v>394</v>
      </c>
      <c r="F330" s="87">
        <v>2</v>
      </c>
      <c r="G330" s="13">
        <f t="shared" si="90"/>
        <v>121</v>
      </c>
      <c r="H330" s="32">
        <v>150</v>
      </c>
      <c r="I330" s="13">
        <f t="shared" si="91"/>
        <v>-29</v>
      </c>
      <c r="J330" s="125">
        <f t="shared" si="92"/>
        <v>144.32234432234432</v>
      </c>
      <c r="K330" s="102">
        <f t="shared" si="93"/>
        <v>89.377289377289387</v>
      </c>
      <c r="L330" s="124">
        <v>2</v>
      </c>
      <c r="M330" s="24">
        <v>2</v>
      </c>
      <c r="N330" s="13">
        <f t="shared" si="94"/>
        <v>0</v>
      </c>
      <c r="O330" s="32">
        <v>0</v>
      </c>
      <c r="P330" s="13">
        <f t="shared" si="95"/>
        <v>0</v>
      </c>
      <c r="Q330" s="125">
        <f t="shared" si="96"/>
        <v>100</v>
      </c>
      <c r="R330" s="188">
        <v>1</v>
      </c>
      <c r="S330" s="24">
        <v>1</v>
      </c>
      <c r="T330" s="13">
        <f t="shared" si="97"/>
        <v>0</v>
      </c>
      <c r="U330" s="32">
        <v>0</v>
      </c>
      <c r="V330" s="13">
        <f t="shared" si="98"/>
        <v>0</v>
      </c>
      <c r="W330" s="125">
        <f t="shared" ref="W330:W393" si="101">S330/R330*100</f>
        <v>100</v>
      </c>
      <c r="X330" s="188">
        <v>0</v>
      </c>
      <c r="Y330" s="24">
        <v>0</v>
      </c>
      <c r="Z330" s="13">
        <f t="shared" si="99"/>
        <v>0</v>
      </c>
      <c r="AA330" s="32">
        <v>0</v>
      </c>
      <c r="AB330" s="13">
        <f t="shared" si="100"/>
        <v>0</v>
      </c>
      <c r="AC330" s="125">
        <v>0</v>
      </c>
      <c r="AD330" s="102">
        <v>0</v>
      </c>
      <c r="AE330" s="183">
        <v>0</v>
      </c>
      <c r="AF330" s="58">
        <v>0</v>
      </c>
      <c r="AG330" s="13">
        <v>0</v>
      </c>
      <c r="AH330" s="32">
        <v>0</v>
      </c>
      <c r="AI330" s="13">
        <v>0</v>
      </c>
      <c r="AJ330" s="197">
        <v>0</v>
      </c>
      <c r="AK330" s="213">
        <v>0</v>
      </c>
    </row>
    <row r="331" spans="1:37" ht="18.75">
      <c r="A331" s="33" t="s">
        <v>21</v>
      </c>
      <c r="B331" s="91">
        <f>SUM(B323:B330)</f>
        <v>48448</v>
      </c>
      <c r="C331" s="151"/>
      <c r="D331" s="175">
        <f>D323+D324+D325+D326+D327+D328+D329+D330</f>
        <v>2940</v>
      </c>
      <c r="E331" s="35">
        <v>4226</v>
      </c>
      <c r="F331" s="35">
        <v>17</v>
      </c>
      <c r="G331" s="36">
        <f t="shared" si="90"/>
        <v>1286</v>
      </c>
      <c r="H331" s="67">
        <v>1250</v>
      </c>
      <c r="I331" s="36">
        <f t="shared" si="91"/>
        <v>36</v>
      </c>
      <c r="J331" s="176">
        <f t="shared" si="92"/>
        <v>143.74149659863946</v>
      </c>
      <c r="K331" s="155">
        <f t="shared" si="93"/>
        <v>101.22448979591836</v>
      </c>
      <c r="L331" s="126">
        <f>SUM(L323:L330)</f>
        <v>24</v>
      </c>
      <c r="M331" s="55">
        <v>19</v>
      </c>
      <c r="N331" s="55">
        <f t="shared" si="94"/>
        <v>-5</v>
      </c>
      <c r="O331" s="55">
        <v>2</v>
      </c>
      <c r="P331" s="55">
        <f t="shared" si="95"/>
        <v>-7</v>
      </c>
      <c r="Q331" s="127">
        <f t="shared" si="96"/>
        <v>79.166666666666657</v>
      </c>
      <c r="R331" s="186">
        <f>SUM(R323:R330)</f>
        <v>3</v>
      </c>
      <c r="S331" s="21">
        <v>3</v>
      </c>
      <c r="T331" s="23">
        <f t="shared" si="97"/>
        <v>0</v>
      </c>
      <c r="U331" s="28">
        <v>2</v>
      </c>
      <c r="V331" s="23">
        <f t="shared" si="98"/>
        <v>-2</v>
      </c>
      <c r="W331" s="107">
        <f t="shared" si="101"/>
        <v>100</v>
      </c>
      <c r="X331" s="206">
        <f>SUM(X324:X330)</f>
        <v>2</v>
      </c>
      <c r="Y331" s="35">
        <v>2</v>
      </c>
      <c r="Z331" s="36">
        <f t="shared" si="99"/>
        <v>0</v>
      </c>
      <c r="AA331" s="67">
        <v>0</v>
      </c>
      <c r="AB331" s="36">
        <f t="shared" si="100"/>
        <v>0</v>
      </c>
      <c r="AC331" s="176">
        <f t="shared" ref="AC331:AC394" si="102">Y331/X331*100</f>
        <v>100</v>
      </c>
      <c r="AD331" s="155">
        <f t="shared" ref="AD331:AD394" si="103">(Y331-AA331)/X331*100</f>
        <v>100</v>
      </c>
      <c r="AE331" s="220">
        <f>SUM(AE323:AE330)</f>
        <v>0</v>
      </c>
      <c r="AF331" s="35">
        <v>0</v>
      </c>
      <c r="AG331" s="36">
        <f t="shared" ref="AG331:AG390" si="104">AF331-AE331</f>
        <v>0</v>
      </c>
      <c r="AH331" s="67">
        <v>0</v>
      </c>
      <c r="AI331" s="36">
        <f t="shared" ref="AI331:AI390" si="105">AF331-AH331-AE331</f>
        <v>0</v>
      </c>
      <c r="AJ331" s="176">
        <v>0</v>
      </c>
      <c r="AK331" s="204">
        <v>0</v>
      </c>
    </row>
    <row r="332" spans="1:37" ht="18.75">
      <c r="A332" s="6" t="s">
        <v>298</v>
      </c>
      <c r="B332" s="24"/>
      <c r="C332" s="144"/>
      <c r="D332" s="172"/>
      <c r="E332" s="44"/>
      <c r="F332" s="61"/>
      <c r="G332" s="44"/>
      <c r="H332" s="85"/>
      <c r="I332" s="44"/>
      <c r="J332" s="173"/>
      <c r="K332" s="44"/>
      <c r="L332" s="133"/>
      <c r="M332" s="52"/>
      <c r="N332" s="13"/>
      <c r="O332" s="17"/>
      <c r="P332" s="13"/>
      <c r="Q332" s="125"/>
      <c r="R332" s="183"/>
      <c r="S332" s="52"/>
      <c r="T332" s="13"/>
      <c r="U332" s="17"/>
      <c r="V332" s="13"/>
      <c r="W332" s="125"/>
      <c r="X332" s="188"/>
      <c r="Y332" s="52"/>
      <c r="Z332" s="13"/>
      <c r="AA332" s="17"/>
      <c r="AB332" s="13"/>
      <c r="AC332" s="125"/>
      <c r="AD332" s="102"/>
      <c r="AE332" s="183"/>
      <c r="AF332" s="52"/>
      <c r="AG332" s="13"/>
      <c r="AH332" s="17"/>
      <c r="AI332" s="13"/>
      <c r="AJ332" s="125"/>
      <c r="AK332" s="203"/>
    </row>
    <row r="333" spans="1:37" ht="18.75">
      <c r="A333" s="7" t="s">
        <v>299</v>
      </c>
      <c r="B333" s="92">
        <v>5263</v>
      </c>
      <c r="C333" s="144"/>
      <c r="D333" s="165">
        <v>270</v>
      </c>
      <c r="E333" s="24">
        <v>35</v>
      </c>
      <c r="F333" s="61">
        <v>1</v>
      </c>
      <c r="G333" s="13">
        <f t="shared" si="90"/>
        <v>-235</v>
      </c>
      <c r="H333" s="32"/>
      <c r="I333" s="13">
        <f t="shared" si="91"/>
        <v>-235</v>
      </c>
      <c r="J333" s="125">
        <f t="shared" si="92"/>
        <v>12.962962962962962</v>
      </c>
      <c r="K333" s="102">
        <f t="shared" si="93"/>
        <v>12.962962962962962</v>
      </c>
      <c r="L333" s="130">
        <v>1</v>
      </c>
      <c r="M333" s="24">
        <v>1</v>
      </c>
      <c r="N333" s="13">
        <f t="shared" si="94"/>
        <v>0</v>
      </c>
      <c r="O333" s="32">
        <v>0</v>
      </c>
      <c r="P333" s="13">
        <f t="shared" si="95"/>
        <v>0</v>
      </c>
      <c r="Q333" s="125">
        <f t="shared" si="96"/>
        <v>100</v>
      </c>
      <c r="R333" s="189">
        <v>0</v>
      </c>
      <c r="S333" s="24">
        <v>0</v>
      </c>
      <c r="T333" s="13">
        <f t="shared" si="97"/>
        <v>0</v>
      </c>
      <c r="U333" s="32">
        <v>0</v>
      </c>
      <c r="V333" s="13">
        <f t="shared" si="98"/>
        <v>0</v>
      </c>
      <c r="W333" s="125">
        <v>0</v>
      </c>
      <c r="X333" s="189">
        <v>0</v>
      </c>
      <c r="Y333" s="24">
        <v>0</v>
      </c>
      <c r="Z333" s="13">
        <f t="shared" si="99"/>
        <v>0</v>
      </c>
      <c r="AA333" s="32">
        <v>0</v>
      </c>
      <c r="AB333" s="13">
        <f t="shared" si="100"/>
        <v>0</v>
      </c>
      <c r="AC333" s="125">
        <v>0</v>
      </c>
      <c r="AD333" s="102">
        <v>0</v>
      </c>
      <c r="AE333" s="183">
        <v>0</v>
      </c>
      <c r="AF333" s="58">
        <v>0</v>
      </c>
      <c r="AG333" s="13">
        <v>0</v>
      </c>
      <c r="AH333" s="32">
        <v>0</v>
      </c>
      <c r="AI333" s="13">
        <v>0</v>
      </c>
      <c r="AJ333" s="197">
        <v>0</v>
      </c>
      <c r="AK333" s="213">
        <v>0</v>
      </c>
    </row>
    <row r="334" spans="1:37" ht="18.75">
      <c r="A334" s="7" t="s">
        <v>300</v>
      </c>
      <c r="B334" s="92">
        <v>60687</v>
      </c>
      <c r="C334" s="144"/>
      <c r="D334" s="165">
        <v>1961</v>
      </c>
      <c r="E334" s="24">
        <v>1013</v>
      </c>
      <c r="F334" s="61">
        <v>2</v>
      </c>
      <c r="G334" s="13">
        <f t="shared" si="90"/>
        <v>-948</v>
      </c>
      <c r="H334" s="32"/>
      <c r="I334" s="13">
        <f t="shared" si="91"/>
        <v>-948</v>
      </c>
      <c r="J334" s="125">
        <f t="shared" si="92"/>
        <v>51.657317695053543</v>
      </c>
      <c r="K334" s="102">
        <f t="shared" si="93"/>
        <v>51.657317695053543</v>
      </c>
      <c r="L334" s="130">
        <v>10</v>
      </c>
      <c r="M334" s="24">
        <v>4</v>
      </c>
      <c r="N334" s="13">
        <f t="shared" si="94"/>
        <v>-6</v>
      </c>
      <c r="O334" s="32">
        <v>0</v>
      </c>
      <c r="P334" s="13">
        <f t="shared" si="95"/>
        <v>-6</v>
      </c>
      <c r="Q334" s="125">
        <f t="shared" si="96"/>
        <v>40</v>
      </c>
      <c r="R334" s="188">
        <v>3</v>
      </c>
      <c r="S334" s="24">
        <v>2</v>
      </c>
      <c r="T334" s="13">
        <f t="shared" si="97"/>
        <v>-1</v>
      </c>
      <c r="U334" s="32">
        <v>0</v>
      </c>
      <c r="V334" s="13">
        <f t="shared" si="98"/>
        <v>-1</v>
      </c>
      <c r="W334" s="125">
        <f t="shared" si="101"/>
        <v>66.666666666666657</v>
      </c>
      <c r="X334" s="188">
        <v>1</v>
      </c>
      <c r="Y334" s="24">
        <v>0</v>
      </c>
      <c r="Z334" s="13">
        <f t="shared" si="99"/>
        <v>-1</v>
      </c>
      <c r="AA334" s="32">
        <v>0</v>
      </c>
      <c r="AB334" s="13">
        <f t="shared" si="100"/>
        <v>-1</v>
      </c>
      <c r="AC334" s="125">
        <f t="shared" si="102"/>
        <v>0</v>
      </c>
      <c r="AD334" s="102">
        <f t="shared" si="103"/>
        <v>0</v>
      </c>
      <c r="AE334" s="183">
        <v>1</v>
      </c>
      <c r="AF334" s="24">
        <v>1</v>
      </c>
      <c r="AG334" s="13">
        <f t="shared" si="104"/>
        <v>0</v>
      </c>
      <c r="AH334" s="32">
        <v>0</v>
      </c>
      <c r="AI334" s="13">
        <f t="shared" si="105"/>
        <v>0</v>
      </c>
      <c r="AJ334" s="125">
        <f t="shared" ref="AJ334:AJ390" si="106">AF334/AE334*100</f>
        <v>100</v>
      </c>
      <c r="AK334" s="203">
        <f t="shared" ref="AK334:AK390" si="107">(AF334-AH334)/AE334*100</f>
        <v>100</v>
      </c>
    </row>
    <row r="335" spans="1:37" ht="18.75">
      <c r="A335" s="7" t="s">
        <v>301</v>
      </c>
      <c r="B335" s="92">
        <v>10310</v>
      </c>
      <c r="C335" s="144"/>
      <c r="D335" s="165">
        <v>724</v>
      </c>
      <c r="E335" s="24">
        <v>750</v>
      </c>
      <c r="F335" s="61">
        <v>3</v>
      </c>
      <c r="G335" s="13">
        <f t="shared" si="90"/>
        <v>26</v>
      </c>
      <c r="H335" s="32"/>
      <c r="I335" s="13">
        <f t="shared" si="91"/>
        <v>26</v>
      </c>
      <c r="J335" s="125">
        <f t="shared" si="92"/>
        <v>103.59116022099448</v>
      </c>
      <c r="K335" s="102">
        <f t="shared" si="93"/>
        <v>103.59116022099448</v>
      </c>
      <c r="L335" s="130">
        <v>2</v>
      </c>
      <c r="M335" s="24">
        <v>4</v>
      </c>
      <c r="N335" s="13">
        <f t="shared" si="94"/>
        <v>2</v>
      </c>
      <c r="O335" s="32">
        <v>0</v>
      </c>
      <c r="P335" s="13">
        <f t="shared" si="95"/>
        <v>2</v>
      </c>
      <c r="Q335" s="125">
        <f t="shared" si="96"/>
        <v>200</v>
      </c>
      <c r="R335" s="188">
        <v>2</v>
      </c>
      <c r="S335" s="24">
        <v>0</v>
      </c>
      <c r="T335" s="13">
        <f t="shared" si="97"/>
        <v>-2</v>
      </c>
      <c r="U335" s="32">
        <v>0</v>
      </c>
      <c r="V335" s="13">
        <f t="shared" si="98"/>
        <v>-2</v>
      </c>
      <c r="W335" s="125">
        <f t="shared" si="101"/>
        <v>0</v>
      </c>
      <c r="X335" s="189">
        <v>1</v>
      </c>
      <c r="Y335" s="24">
        <v>0</v>
      </c>
      <c r="Z335" s="13">
        <f t="shared" si="99"/>
        <v>-1</v>
      </c>
      <c r="AA335" s="32">
        <v>0</v>
      </c>
      <c r="AB335" s="13">
        <f t="shared" si="100"/>
        <v>-1</v>
      </c>
      <c r="AC335" s="125">
        <f t="shared" si="102"/>
        <v>0</v>
      </c>
      <c r="AD335" s="102">
        <f t="shared" si="103"/>
        <v>0</v>
      </c>
      <c r="AE335" s="183">
        <v>0</v>
      </c>
      <c r="AF335" s="58">
        <v>0</v>
      </c>
      <c r="AG335" s="13">
        <v>0</v>
      </c>
      <c r="AH335" s="32">
        <v>0</v>
      </c>
      <c r="AI335" s="13">
        <v>0</v>
      </c>
      <c r="AJ335" s="197">
        <v>0</v>
      </c>
      <c r="AK335" s="213">
        <v>0</v>
      </c>
    </row>
    <row r="336" spans="1:37" ht="18.75">
      <c r="A336" s="7" t="s">
        <v>302</v>
      </c>
      <c r="B336" s="92">
        <v>24512</v>
      </c>
      <c r="C336" s="144"/>
      <c r="D336" s="165">
        <v>1751</v>
      </c>
      <c r="E336" s="24">
        <v>605</v>
      </c>
      <c r="F336" s="61">
        <v>4</v>
      </c>
      <c r="G336" s="13">
        <f t="shared" si="90"/>
        <v>-1146</v>
      </c>
      <c r="H336" s="32"/>
      <c r="I336" s="13">
        <f t="shared" si="91"/>
        <v>-1146</v>
      </c>
      <c r="J336" s="125">
        <f t="shared" si="92"/>
        <v>34.551684751570534</v>
      </c>
      <c r="K336" s="102">
        <f t="shared" si="93"/>
        <v>34.551684751570534</v>
      </c>
      <c r="L336" s="130">
        <v>3</v>
      </c>
      <c r="M336" s="24">
        <v>4</v>
      </c>
      <c r="N336" s="13">
        <f t="shared" si="94"/>
        <v>1</v>
      </c>
      <c r="O336" s="32">
        <v>0</v>
      </c>
      <c r="P336" s="13">
        <f t="shared" si="95"/>
        <v>1</v>
      </c>
      <c r="Q336" s="125">
        <f t="shared" si="96"/>
        <v>133.33333333333331</v>
      </c>
      <c r="R336" s="189">
        <v>0</v>
      </c>
      <c r="S336" s="24">
        <v>0</v>
      </c>
      <c r="T336" s="13">
        <f t="shared" si="97"/>
        <v>0</v>
      </c>
      <c r="U336" s="32">
        <v>0</v>
      </c>
      <c r="V336" s="13">
        <f t="shared" si="98"/>
        <v>0</v>
      </c>
      <c r="W336" s="125">
        <v>0</v>
      </c>
      <c r="X336" s="188">
        <v>1</v>
      </c>
      <c r="Y336" s="24">
        <v>0</v>
      </c>
      <c r="Z336" s="13">
        <f t="shared" si="99"/>
        <v>-1</v>
      </c>
      <c r="AA336" s="32">
        <v>0</v>
      </c>
      <c r="AB336" s="13">
        <f t="shared" si="100"/>
        <v>-1</v>
      </c>
      <c r="AC336" s="125">
        <f t="shared" si="102"/>
        <v>0</v>
      </c>
      <c r="AD336" s="102">
        <f t="shared" si="103"/>
        <v>0</v>
      </c>
      <c r="AE336" s="183">
        <v>0</v>
      </c>
      <c r="AF336" s="58">
        <v>0</v>
      </c>
      <c r="AG336" s="13">
        <v>0</v>
      </c>
      <c r="AH336" s="32">
        <v>0</v>
      </c>
      <c r="AI336" s="13">
        <v>0</v>
      </c>
      <c r="AJ336" s="197">
        <v>0</v>
      </c>
      <c r="AK336" s="213">
        <v>0</v>
      </c>
    </row>
    <row r="337" spans="1:37" ht="18.75">
      <c r="A337" s="7" t="s">
        <v>303</v>
      </c>
      <c r="B337" s="92">
        <v>14637</v>
      </c>
      <c r="C337" s="144"/>
      <c r="D337" s="165">
        <v>1062</v>
      </c>
      <c r="E337" s="24">
        <v>1054</v>
      </c>
      <c r="F337" s="61">
        <v>5</v>
      </c>
      <c r="G337" s="13">
        <f t="shared" si="90"/>
        <v>-8</v>
      </c>
      <c r="H337" s="32"/>
      <c r="I337" s="13">
        <f t="shared" si="91"/>
        <v>-8</v>
      </c>
      <c r="J337" s="125">
        <f t="shared" si="92"/>
        <v>99.246704331450104</v>
      </c>
      <c r="K337" s="102">
        <f t="shared" si="93"/>
        <v>99.246704331450104</v>
      </c>
      <c r="L337" s="130">
        <v>2</v>
      </c>
      <c r="M337" s="24">
        <v>8</v>
      </c>
      <c r="N337" s="13">
        <f t="shared" si="94"/>
        <v>6</v>
      </c>
      <c r="O337" s="32">
        <v>0</v>
      </c>
      <c r="P337" s="13">
        <f t="shared" si="95"/>
        <v>6</v>
      </c>
      <c r="Q337" s="125">
        <f t="shared" si="96"/>
        <v>400</v>
      </c>
      <c r="R337" s="189">
        <v>0</v>
      </c>
      <c r="S337" s="24">
        <v>0</v>
      </c>
      <c r="T337" s="13">
        <f t="shared" si="97"/>
        <v>0</v>
      </c>
      <c r="U337" s="32">
        <v>0</v>
      </c>
      <c r="V337" s="13">
        <f t="shared" si="98"/>
        <v>0</v>
      </c>
      <c r="W337" s="125">
        <v>0</v>
      </c>
      <c r="X337" s="189">
        <v>0</v>
      </c>
      <c r="Y337" s="24">
        <v>0</v>
      </c>
      <c r="Z337" s="13">
        <f t="shared" si="99"/>
        <v>0</v>
      </c>
      <c r="AA337" s="32">
        <v>0</v>
      </c>
      <c r="AB337" s="13">
        <f t="shared" si="100"/>
        <v>0</v>
      </c>
      <c r="AC337" s="125">
        <v>0</v>
      </c>
      <c r="AD337" s="102">
        <v>0</v>
      </c>
      <c r="AE337" s="183">
        <v>0</v>
      </c>
      <c r="AF337" s="58">
        <v>0</v>
      </c>
      <c r="AG337" s="13">
        <v>0</v>
      </c>
      <c r="AH337" s="32">
        <v>0</v>
      </c>
      <c r="AI337" s="13">
        <v>0</v>
      </c>
      <c r="AJ337" s="197">
        <v>0</v>
      </c>
      <c r="AK337" s="213">
        <v>0</v>
      </c>
    </row>
    <row r="338" spans="1:37" ht="18.75">
      <c r="A338" s="33" t="s">
        <v>21</v>
      </c>
      <c r="B338" s="91">
        <f>SUM(B333:B337)</f>
        <v>115409</v>
      </c>
      <c r="C338" s="151"/>
      <c r="D338" s="175">
        <f>SUM(D333:D337)</f>
        <v>5768</v>
      </c>
      <c r="E338" s="35">
        <v>3457</v>
      </c>
      <c r="F338" s="35">
        <v>15</v>
      </c>
      <c r="G338" s="36">
        <f t="shared" si="90"/>
        <v>-2311</v>
      </c>
      <c r="H338" s="67">
        <v>1054</v>
      </c>
      <c r="I338" s="36">
        <f t="shared" si="91"/>
        <v>-3365</v>
      </c>
      <c r="J338" s="176">
        <f t="shared" si="92"/>
        <v>59.934119278779477</v>
      </c>
      <c r="K338" s="155">
        <f t="shared" si="93"/>
        <v>41.660887656033282</v>
      </c>
      <c r="L338" s="126">
        <f>SUM(L333:L337)</f>
        <v>18</v>
      </c>
      <c r="M338" s="55">
        <v>21</v>
      </c>
      <c r="N338" s="55">
        <f t="shared" si="94"/>
        <v>3</v>
      </c>
      <c r="O338" s="55">
        <v>0</v>
      </c>
      <c r="P338" s="55">
        <f t="shared" si="95"/>
        <v>3</v>
      </c>
      <c r="Q338" s="127">
        <f t="shared" si="96"/>
        <v>116.66666666666667</v>
      </c>
      <c r="R338" s="186">
        <f>SUM(R333:R337)</f>
        <v>5</v>
      </c>
      <c r="S338" s="21">
        <v>2</v>
      </c>
      <c r="T338" s="23">
        <f t="shared" si="97"/>
        <v>-3</v>
      </c>
      <c r="U338" s="28">
        <v>0</v>
      </c>
      <c r="V338" s="23">
        <f t="shared" si="98"/>
        <v>-3</v>
      </c>
      <c r="W338" s="107">
        <f t="shared" si="101"/>
        <v>40</v>
      </c>
      <c r="X338" s="206">
        <f>SUM(X334:X337)</f>
        <v>3</v>
      </c>
      <c r="Y338" s="35">
        <v>0</v>
      </c>
      <c r="Z338" s="36">
        <f t="shared" si="99"/>
        <v>-3</v>
      </c>
      <c r="AA338" s="67">
        <v>0</v>
      </c>
      <c r="AB338" s="36">
        <f t="shared" si="100"/>
        <v>-3</v>
      </c>
      <c r="AC338" s="176">
        <f t="shared" si="102"/>
        <v>0</v>
      </c>
      <c r="AD338" s="155">
        <f t="shared" si="103"/>
        <v>0</v>
      </c>
      <c r="AE338" s="220">
        <f>SUM(AE333:AE337)</f>
        <v>1</v>
      </c>
      <c r="AF338" s="35">
        <v>1</v>
      </c>
      <c r="AG338" s="36">
        <f t="shared" si="104"/>
        <v>0</v>
      </c>
      <c r="AH338" s="67">
        <v>0</v>
      </c>
      <c r="AI338" s="36">
        <f t="shared" si="105"/>
        <v>0</v>
      </c>
      <c r="AJ338" s="176">
        <f t="shared" si="106"/>
        <v>100</v>
      </c>
      <c r="AK338" s="204">
        <f t="shared" si="107"/>
        <v>100</v>
      </c>
    </row>
    <row r="339" spans="1:37" ht="18.75">
      <c r="A339" s="6" t="s">
        <v>304</v>
      </c>
      <c r="B339" s="24"/>
      <c r="C339" s="144"/>
      <c r="D339" s="162"/>
      <c r="E339" s="37"/>
      <c r="F339" s="87"/>
      <c r="G339" s="37"/>
      <c r="H339" s="81"/>
      <c r="I339" s="37"/>
      <c r="J339" s="163"/>
      <c r="K339" s="37"/>
      <c r="L339" s="122"/>
      <c r="M339" s="38"/>
      <c r="N339" s="13"/>
      <c r="O339" s="14"/>
      <c r="P339" s="13"/>
      <c r="Q339" s="125"/>
      <c r="R339" s="183"/>
      <c r="S339" s="38"/>
      <c r="T339" s="13"/>
      <c r="U339" s="14"/>
      <c r="V339" s="13"/>
      <c r="W339" s="125"/>
      <c r="X339" s="188"/>
      <c r="Y339" s="38"/>
      <c r="Z339" s="13"/>
      <c r="AA339" s="14"/>
      <c r="AB339" s="13"/>
      <c r="AC339" s="125"/>
      <c r="AD339" s="102"/>
      <c r="AE339" s="183"/>
      <c r="AF339" s="38"/>
      <c r="AG339" s="13"/>
      <c r="AH339" s="14"/>
      <c r="AI339" s="13"/>
      <c r="AJ339" s="125"/>
      <c r="AK339" s="203"/>
    </row>
    <row r="340" spans="1:37" ht="18.75">
      <c r="A340" s="7" t="s">
        <v>305</v>
      </c>
      <c r="B340" s="92">
        <v>7172</v>
      </c>
      <c r="C340" s="144"/>
      <c r="D340" s="133">
        <v>270</v>
      </c>
      <c r="E340" s="24">
        <v>610</v>
      </c>
      <c r="F340" s="87">
        <v>4</v>
      </c>
      <c r="G340" s="13">
        <f t="shared" si="90"/>
        <v>340</v>
      </c>
      <c r="H340" s="32">
        <v>280</v>
      </c>
      <c r="I340" s="13">
        <f t="shared" si="91"/>
        <v>60</v>
      </c>
      <c r="J340" s="125">
        <f t="shared" si="92"/>
        <v>225.9259259259259</v>
      </c>
      <c r="K340" s="102">
        <f t="shared" si="93"/>
        <v>122.22222222222223</v>
      </c>
      <c r="L340" s="124">
        <v>4</v>
      </c>
      <c r="M340" s="24">
        <v>4</v>
      </c>
      <c r="N340" s="13">
        <f t="shared" si="94"/>
        <v>0</v>
      </c>
      <c r="O340" s="32">
        <v>0</v>
      </c>
      <c r="P340" s="13">
        <f t="shared" si="95"/>
        <v>0</v>
      </c>
      <c r="Q340" s="125">
        <f t="shared" si="96"/>
        <v>100</v>
      </c>
      <c r="R340" s="188">
        <v>0</v>
      </c>
      <c r="S340" s="24">
        <v>0</v>
      </c>
      <c r="T340" s="13">
        <f t="shared" si="97"/>
        <v>0</v>
      </c>
      <c r="U340" s="32">
        <v>0</v>
      </c>
      <c r="V340" s="13">
        <f t="shared" si="98"/>
        <v>0</v>
      </c>
      <c r="W340" s="125">
        <v>0</v>
      </c>
      <c r="X340" s="188">
        <v>0</v>
      </c>
      <c r="Y340" s="24">
        <v>0</v>
      </c>
      <c r="Z340" s="13">
        <f t="shared" si="99"/>
        <v>0</v>
      </c>
      <c r="AA340" s="32">
        <v>0</v>
      </c>
      <c r="AB340" s="13">
        <f t="shared" si="100"/>
        <v>0</v>
      </c>
      <c r="AC340" s="125">
        <v>0</v>
      </c>
      <c r="AD340" s="102">
        <v>0</v>
      </c>
      <c r="AE340" s="183">
        <v>0</v>
      </c>
      <c r="AF340" s="58">
        <v>0</v>
      </c>
      <c r="AG340" s="13">
        <v>0</v>
      </c>
      <c r="AH340" s="32">
        <v>0</v>
      </c>
      <c r="AI340" s="13">
        <v>0</v>
      </c>
      <c r="AJ340" s="197">
        <v>0</v>
      </c>
      <c r="AK340" s="213">
        <v>0</v>
      </c>
    </row>
    <row r="341" spans="1:37" ht="18.75">
      <c r="A341" s="7" t="s">
        <v>306</v>
      </c>
      <c r="B341" s="92">
        <v>4007</v>
      </c>
      <c r="C341" s="144"/>
      <c r="D341" s="133">
        <v>270</v>
      </c>
      <c r="E341" s="24">
        <v>270</v>
      </c>
      <c r="F341" s="87">
        <v>3</v>
      </c>
      <c r="G341" s="13">
        <f t="shared" si="90"/>
        <v>0</v>
      </c>
      <c r="H341" s="32">
        <v>90</v>
      </c>
      <c r="I341" s="13">
        <f t="shared" si="91"/>
        <v>-90</v>
      </c>
      <c r="J341" s="125">
        <f t="shared" si="92"/>
        <v>100</v>
      </c>
      <c r="K341" s="102">
        <f t="shared" si="93"/>
        <v>66.666666666666657</v>
      </c>
      <c r="L341" s="124">
        <v>3</v>
      </c>
      <c r="M341" s="24">
        <v>3</v>
      </c>
      <c r="N341" s="13">
        <f t="shared" si="94"/>
        <v>0</v>
      </c>
      <c r="O341" s="32">
        <v>0</v>
      </c>
      <c r="P341" s="13">
        <f t="shared" si="95"/>
        <v>0</v>
      </c>
      <c r="Q341" s="125">
        <f t="shared" si="96"/>
        <v>100</v>
      </c>
      <c r="R341" s="188">
        <v>0</v>
      </c>
      <c r="S341" s="24">
        <v>0</v>
      </c>
      <c r="T341" s="13">
        <f t="shared" si="97"/>
        <v>0</v>
      </c>
      <c r="U341" s="32">
        <v>0</v>
      </c>
      <c r="V341" s="13">
        <f t="shared" si="98"/>
        <v>0</v>
      </c>
      <c r="W341" s="125">
        <v>0</v>
      </c>
      <c r="X341" s="188">
        <v>0</v>
      </c>
      <c r="Y341" s="24">
        <v>0</v>
      </c>
      <c r="Z341" s="13">
        <f t="shared" si="99"/>
        <v>0</v>
      </c>
      <c r="AA341" s="32">
        <v>0</v>
      </c>
      <c r="AB341" s="13">
        <f t="shared" si="100"/>
        <v>0</v>
      </c>
      <c r="AC341" s="125">
        <v>0</v>
      </c>
      <c r="AD341" s="102">
        <v>0</v>
      </c>
      <c r="AE341" s="183">
        <v>0</v>
      </c>
      <c r="AF341" s="58">
        <v>0</v>
      </c>
      <c r="AG341" s="13">
        <v>0</v>
      </c>
      <c r="AH341" s="32">
        <v>0</v>
      </c>
      <c r="AI341" s="13">
        <v>0</v>
      </c>
      <c r="AJ341" s="197">
        <v>0</v>
      </c>
      <c r="AK341" s="213">
        <v>0</v>
      </c>
    </row>
    <row r="342" spans="1:37" ht="18.75">
      <c r="A342" s="7" t="s">
        <v>307</v>
      </c>
      <c r="B342" s="92">
        <v>39803</v>
      </c>
      <c r="C342" s="144"/>
      <c r="D342" s="133">
        <v>2015</v>
      </c>
      <c r="E342" s="24">
        <v>1320</v>
      </c>
      <c r="F342" s="87">
        <v>5</v>
      </c>
      <c r="G342" s="13">
        <f t="shared" si="90"/>
        <v>-695</v>
      </c>
      <c r="H342" s="32">
        <v>2015</v>
      </c>
      <c r="I342" s="13">
        <f t="shared" si="91"/>
        <v>-2710</v>
      </c>
      <c r="J342" s="125">
        <f t="shared" si="92"/>
        <v>65.50868486352357</v>
      </c>
      <c r="K342" s="102">
        <f t="shared" si="93"/>
        <v>-34.491315136476423</v>
      </c>
      <c r="L342" s="124">
        <v>8</v>
      </c>
      <c r="M342" s="24">
        <v>6</v>
      </c>
      <c r="N342" s="13">
        <f t="shared" si="94"/>
        <v>-2</v>
      </c>
      <c r="O342" s="32">
        <v>0</v>
      </c>
      <c r="P342" s="13">
        <f t="shared" si="95"/>
        <v>-2</v>
      </c>
      <c r="Q342" s="125">
        <f t="shared" si="96"/>
        <v>75</v>
      </c>
      <c r="R342" s="188">
        <v>1</v>
      </c>
      <c r="S342" s="24">
        <v>1</v>
      </c>
      <c r="T342" s="13">
        <f t="shared" si="97"/>
        <v>0</v>
      </c>
      <c r="U342" s="32">
        <v>1</v>
      </c>
      <c r="V342" s="13">
        <f t="shared" si="98"/>
        <v>-1</v>
      </c>
      <c r="W342" s="125">
        <f t="shared" si="101"/>
        <v>100</v>
      </c>
      <c r="X342" s="188">
        <v>1</v>
      </c>
      <c r="Y342" s="24">
        <v>1</v>
      </c>
      <c r="Z342" s="13">
        <f t="shared" si="99"/>
        <v>0</v>
      </c>
      <c r="AA342" s="32">
        <v>0</v>
      </c>
      <c r="AB342" s="13">
        <f t="shared" si="100"/>
        <v>0</v>
      </c>
      <c r="AC342" s="125">
        <f t="shared" si="102"/>
        <v>100</v>
      </c>
      <c r="AD342" s="102">
        <f t="shared" si="103"/>
        <v>100</v>
      </c>
      <c r="AE342" s="183">
        <v>0</v>
      </c>
      <c r="AF342" s="58">
        <v>0</v>
      </c>
      <c r="AG342" s="13">
        <v>0</v>
      </c>
      <c r="AH342" s="32">
        <v>0</v>
      </c>
      <c r="AI342" s="13">
        <v>0</v>
      </c>
      <c r="AJ342" s="197">
        <v>0</v>
      </c>
      <c r="AK342" s="213">
        <v>0</v>
      </c>
    </row>
    <row r="343" spans="1:37" ht="18.75">
      <c r="A343" s="7" t="s">
        <v>308</v>
      </c>
      <c r="B343" s="92">
        <v>6134</v>
      </c>
      <c r="C343" s="144"/>
      <c r="D343" s="133">
        <v>423</v>
      </c>
      <c r="E343" s="24">
        <v>594</v>
      </c>
      <c r="F343" s="87">
        <v>11</v>
      </c>
      <c r="G343" s="13">
        <f t="shared" si="90"/>
        <v>171</v>
      </c>
      <c r="H343" s="32">
        <v>165</v>
      </c>
      <c r="I343" s="13">
        <f t="shared" si="91"/>
        <v>6</v>
      </c>
      <c r="J343" s="125">
        <f t="shared" si="92"/>
        <v>140.42553191489361</v>
      </c>
      <c r="K343" s="102">
        <f t="shared" si="93"/>
        <v>101.41843971631207</v>
      </c>
      <c r="L343" s="124">
        <v>7</v>
      </c>
      <c r="M343" s="24">
        <v>7</v>
      </c>
      <c r="N343" s="13">
        <f t="shared" si="94"/>
        <v>0</v>
      </c>
      <c r="O343" s="32">
        <v>0</v>
      </c>
      <c r="P343" s="13">
        <f t="shared" si="95"/>
        <v>0</v>
      </c>
      <c r="Q343" s="125">
        <f t="shared" si="96"/>
        <v>100</v>
      </c>
      <c r="R343" s="188">
        <v>0</v>
      </c>
      <c r="S343" s="24">
        <v>0</v>
      </c>
      <c r="T343" s="13">
        <f t="shared" si="97"/>
        <v>0</v>
      </c>
      <c r="U343" s="32">
        <v>0</v>
      </c>
      <c r="V343" s="13">
        <f t="shared" si="98"/>
        <v>0</v>
      </c>
      <c r="W343" s="125">
        <v>0</v>
      </c>
      <c r="X343" s="188">
        <v>0</v>
      </c>
      <c r="Y343" s="24">
        <v>0</v>
      </c>
      <c r="Z343" s="13">
        <f t="shared" si="99"/>
        <v>0</v>
      </c>
      <c r="AA343" s="32">
        <v>0</v>
      </c>
      <c r="AB343" s="13">
        <f t="shared" si="100"/>
        <v>0</v>
      </c>
      <c r="AC343" s="125">
        <v>0</v>
      </c>
      <c r="AD343" s="102">
        <v>0</v>
      </c>
      <c r="AE343" s="183">
        <v>0</v>
      </c>
      <c r="AF343" s="58">
        <v>0</v>
      </c>
      <c r="AG343" s="13">
        <v>0</v>
      </c>
      <c r="AH343" s="32">
        <v>0</v>
      </c>
      <c r="AI343" s="13">
        <v>0</v>
      </c>
      <c r="AJ343" s="197">
        <v>0</v>
      </c>
      <c r="AK343" s="213">
        <v>0</v>
      </c>
    </row>
    <row r="344" spans="1:37" ht="18.75">
      <c r="A344" s="7" t="s">
        <v>309</v>
      </c>
      <c r="B344" s="92">
        <v>8536</v>
      </c>
      <c r="C344" s="144"/>
      <c r="D344" s="133">
        <v>590</v>
      </c>
      <c r="E344" s="24">
        <v>500</v>
      </c>
      <c r="F344" s="87">
        <v>5</v>
      </c>
      <c r="G344" s="13">
        <f t="shared" si="90"/>
        <v>-90</v>
      </c>
      <c r="H344" s="32">
        <v>160</v>
      </c>
      <c r="I344" s="13">
        <f t="shared" si="91"/>
        <v>-250</v>
      </c>
      <c r="J344" s="125">
        <f t="shared" si="92"/>
        <v>84.745762711864401</v>
      </c>
      <c r="K344" s="102">
        <f t="shared" si="93"/>
        <v>57.627118644067799</v>
      </c>
      <c r="L344" s="124">
        <v>5</v>
      </c>
      <c r="M344" s="24">
        <v>5</v>
      </c>
      <c r="N344" s="13">
        <f t="shared" si="94"/>
        <v>0</v>
      </c>
      <c r="O344" s="32">
        <v>0</v>
      </c>
      <c r="P344" s="13">
        <f t="shared" si="95"/>
        <v>0</v>
      </c>
      <c r="Q344" s="125">
        <f t="shared" si="96"/>
        <v>100</v>
      </c>
      <c r="R344" s="188">
        <v>0</v>
      </c>
      <c r="S344" s="24">
        <v>0</v>
      </c>
      <c r="T344" s="13">
        <f t="shared" si="97"/>
        <v>0</v>
      </c>
      <c r="U344" s="32">
        <v>0</v>
      </c>
      <c r="V344" s="13">
        <f t="shared" si="98"/>
        <v>0</v>
      </c>
      <c r="W344" s="125">
        <v>0</v>
      </c>
      <c r="X344" s="188">
        <v>0</v>
      </c>
      <c r="Y344" s="24">
        <v>0</v>
      </c>
      <c r="Z344" s="13">
        <f t="shared" si="99"/>
        <v>0</v>
      </c>
      <c r="AA344" s="32">
        <v>0</v>
      </c>
      <c r="AB344" s="13">
        <f t="shared" si="100"/>
        <v>0</v>
      </c>
      <c r="AC344" s="125">
        <v>0</v>
      </c>
      <c r="AD344" s="102">
        <v>0</v>
      </c>
      <c r="AE344" s="183">
        <v>0</v>
      </c>
      <c r="AF344" s="58">
        <v>0</v>
      </c>
      <c r="AG344" s="13">
        <v>0</v>
      </c>
      <c r="AH344" s="32">
        <v>0</v>
      </c>
      <c r="AI344" s="13">
        <v>0</v>
      </c>
      <c r="AJ344" s="197">
        <v>0</v>
      </c>
      <c r="AK344" s="213">
        <v>0</v>
      </c>
    </row>
    <row r="345" spans="1:37" ht="18.75">
      <c r="A345" s="7" t="s">
        <v>310</v>
      </c>
      <c r="B345" s="92">
        <v>3896</v>
      </c>
      <c r="C345" s="144"/>
      <c r="D345" s="133">
        <v>377</v>
      </c>
      <c r="E345" s="24">
        <v>450</v>
      </c>
      <c r="F345" s="87">
        <v>4</v>
      </c>
      <c r="G345" s="13">
        <f t="shared" si="90"/>
        <v>73</v>
      </c>
      <c r="H345" s="32">
        <v>70</v>
      </c>
      <c r="I345" s="13">
        <f t="shared" si="91"/>
        <v>3</v>
      </c>
      <c r="J345" s="125">
        <f t="shared" si="92"/>
        <v>119.3633952254642</v>
      </c>
      <c r="K345" s="102">
        <f t="shared" si="93"/>
        <v>100.79575596816977</v>
      </c>
      <c r="L345" s="124">
        <v>5</v>
      </c>
      <c r="M345" s="24">
        <v>1</v>
      </c>
      <c r="N345" s="13">
        <f t="shared" si="94"/>
        <v>-4</v>
      </c>
      <c r="O345" s="32">
        <v>0</v>
      </c>
      <c r="P345" s="13">
        <f t="shared" si="95"/>
        <v>-4</v>
      </c>
      <c r="Q345" s="125">
        <f t="shared" si="96"/>
        <v>20</v>
      </c>
      <c r="R345" s="188">
        <v>0</v>
      </c>
      <c r="S345" s="24">
        <v>0</v>
      </c>
      <c r="T345" s="13">
        <f t="shared" si="97"/>
        <v>0</v>
      </c>
      <c r="U345" s="32">
        <v>0</v>
      </c>
      <c r="V345" s="13">
        <f t="shared" si="98"/>
        <v>0</v>
      </c>
      <c r="W345" s="125">
        <v>0</v>
      </c>
      <c r="X345" s="188">
        <v>0</v>
      </c>
      <c r="Y345" s="24">
        <v>0</v>
      </c>
      <c r="Z345" s="13">
        <f t="shared" si="99"/>
        <v>0</v>
      </c>
      <c r="AA345" s="32">
        <v>0</v>
      </c>
      <c r="AB345" s="13">
        <f t="shared" si="100"/>
        <v>0</v>
      </c>
      <c r="AC345" s="125">
        <v>0</v>
      </c>
      <c r="AD345" s="102">
        <v>0</v>
      </c>
      <c r="AE345" s="183">
        <v>0</v>
      </c>
      <c r="AF345" s="58">
        <v>0</v>
      </c>
      <c r="AG345" s="13">
        <v>0</v>
      </c>
      <c r="AH345" s="32">
        <v>0</v>
      </c>
      <c r="AI345" s="13">
        <v>0</v>
      </c>
      <c r="AJ345" s="197">
        <v>0</v>
      </c>
      <c r="AK345" s="213">
        <v>0</v>
      </c>
    </row>
    <row r="346" spans="1:37" ht="18.75">
      <c r="A346" s="7" t="s">
        <v>311</v>
      </c>
      <c r="B346" s="92">
        <v>2481</v>
      </c>
      <c r="C346" s="144"/>
      <c r="D346" s="133">
        <v>245</v>
      </c>
      <c r="E346" s="24">
        <v>350</v>
      </c>
      <c r="F346" s="87">
        <v>2</v>
      </c>
      <c r="G346" s="13">
        <f t="shared" si="90"/>
        <v>105</v>
      </c>
      <c r="H346" s="32">
        <v>70</v>
      </c>
      <c r="I346" s="13">
        <f t="shared" si="91"/>
        <v>35</v>
      </c>
      <c r="J346" s="125">
        <f t="shared" si="92"/>
        <v>142.85714285714286</v>
      </c>
      <c r="K346" s="102">
        <f t="shared" si="93"/>
        <v>114.28571428571428</v>
      </c>
      <c r="L346" s="124">
        <v>2</v>
      </c>
      <c r="M346" s="24">
        <v>2</v>
      </c>
      <c r="N346" s="13">
        <f t="shared" si="94"/>
        <v>0</v>
      </c>
      <c r="O346" s="32">
        <v>0</v>
      </c>
      <c r="P346" s="13">
        <f t="shared" si="95"/>
        <v>0</v>
      </c>
      <c r="Q346" s="125">
        <f t="shared" si="96"/>
        <v>100</v>
      </c>
      <c r="R346" s="188">
        <v>0</v>
      </c>
      <c r="S346" s="24">
        <v>0</v>
      </c>
      <c r="T346" s="13">
        <f t="shared" si="97"/>
        <v>0</v>
      </c>
      <c r="U346" s="32">
        <v>0</v>
      </c>
      <c r="V346" s="13">
        <f t="shared" si="98"/>
        <v>0</v>
      </c>
      <c r="W346" s="125">
        <v>0</v>
      </c>
      <c r="X346" s="188">
        <v>0</v>
      </c>
      <c r="Y346" s="24">
        <v>0</v>
      </c>
      <c r="Z346" s="13">
        <f t="shared" si="99"/>
        <v>0</v>
      </c>
      <c r="AA346" s="32">
        <v>0</v>
      </c>
      <c r="AB346" s="13">
        <f t="shared" si="100"/>
        <v>0</v>
      </c>
      <c r="AC346" s="125">
        <v>0</v>
      </c>
      <c r="AD346" s="102">
        <v>0</v>
      </c>
      <c r="AE346" s="183">
        <v>0</v>
      </c>
      <c r="AF346" s="58">
        <v>0</v>
      </c>
      <c r="AG346" s="13">
        <v>0</v>
      </c>
      <c r="AH346" s="32">
        <v>0</v>
      </c>
      <c r="AI346" s="13">
        <v>0</v>
      </c>
      <c r="AJ346" s="197">
        <v>0</v>
      </c>
      <c r="AK346" s="213">
        <v>0</v>
      </c>
    </row>
    <row r="347" spans="1:37" ht="18.75">
      <c r="A347" s="33" t="s">
        <v>21</v>
      </c>
      <c r="B347" s="91">
        <f>SUM(B340:B346)</f>
        <v>72029</v>
      </c>
      <c r="C347" s="151"/>
      <c r="D347" s="175">
        <v>4189</v>
      </c>
      <c r="E347" s="35">
        <v>4094</v>
      </c>
      <c r="F347" s="88">
        <v>34</v>
      </c>
      <c r="G347" s="36">
        <f t="shared" si="90"/>
        <v>-95</v>
      </c>
      <c r="H347" s="67">
        <v>2850</v>
      </c>
      <c r="I347" s="36">
        <f t="shared" si="91"/>
        <v>-2945</v>
      </c>
      <c r="J347" s="176">
        <f t="shared" si="92"/>
        <v>97.732155645738843</v>
      </c>
      <c r="K347" s="155">
        <f t="shared" si="93"/>
        <v>29.696825017904033</v>
      </c>
      <c r="L347" s="126">
        <f>SUM(L340:L346)</f>
        <v>34</v>
      </c>
      <c r="M347" s="55">
        <v>28</v>
      </c>
      <c r="N347" s="55">
        <f t="shared" si="94"/>
        <v>-6</v>
      </c>
      <c r="O347" s="55">
        <v>0</v>
      </c>
      <c r="P347" s="55">
        <f t="shared" si="95"/>
        <v>-6</v>
      </c>
      <c r="Q347" s="127">
        <f t="shared" si="96"/>
        <v>82.35294117647058</v>
      </c>
      <c r="R347" s="186">
        <f>SUM(R340:R346)</f>
        <v>1</v>
      </c>
      <c r="S347" s="21">
        <v>1</v>
      </c>
      <c r="T347" s="23">
        <f t="shared" si="97"/>
        <v>0</v>
      </c>
      <c r="U347" s="28">
        <v>1</v>
      </c>
      <c r="V347" s="23">
        <f t="shared" si="98"/>
        <v>-1</v>
      </c>
      <c r="W347" s="107">
        <f t="shared" si="101"/>
        <v>100</v>
      </c>
      <c r="X347" s="206">
        <f>SUM(X342:X346)</f>
        <v>1</v>
      </c>
      <c r="Y347" s="35">
        <v>1</v>
      </c>
      <c r="Z347" s="36">
        <f t="shared" si="99"/>
        <v>0</v>
      </c>
      <c r="AA347" s="67">
        <v>0</v>
      </c>
      <c r="AB347" s="36">
        <f t="shared" si="100"/>
        <v>0</v>
      </c>
      <c r="AC347" s="176">
        <f t="shared" si="102"/>
        <v>100</v>
      </c>
      <c r="AD347" s="155">
        <f t="shared" si="103"/>
        <v>100</v>
      </c>
      <c r="AE347" s="220">
        <f>SUM(AE340:AE346)</f>
        <v>0</v>
      </c>
      <c r="AF347" s="35">
        <v>0</v>
      </c>
      <c r="AG347" s="36">
        <f t="shared" si="104"/>
        <v>0</v>
      </c>
      <c r="AH347" s="67">
        <v>0</v>
      </c>
      <c r="AI347" s="36">
        <f t="shared" si="105"/>
        <v>0</v>
      </c>
      <c r="AJ347" s="176">
        <v>0</v>
      </c>
      <c r="AK347" s="204">
        <v>0</v>
      </c>
    </row>
    <row r="348" spans="1:37" ht="18.75">
      <c r="A348" s="6" t="s">
        <v>312</v>
      </c>
      <c r="B348" s="24"/>
      <c r="C348" s="144"/>
      <c r="D348" s="162"/>
      <c r="E348" s="37"/>
      <c r="F348" s="87"/>
      <c r="G348" s="37"/>
      <c r="H348" s="81"/>
      <c r="I348" s="37"/>
      <c r="J348" s="163"/>
      <c r="K348" s="37"/>
      <c r="L348" s="122"/>
      <c r="M348" s="38"/>
      <c r="N348" s="13"/>
      <c r="O348" s="14"/>
      <c r="P348" s="13"/>
      <c r="Q348" s="125"/>
      <c r="R348" s="183"/>
      <c r="S348" s="38"/>
      <c r="T348" s="13"/>
      <c r="U348" s="14"/>
      <c r="V348" s="13"/>
      <c r="W348" s="125"/>
      <c r="X348" s="188"/>
      <c r="Y348" s="38"/>
      <c r="Z348" s="13"/>
      <c r="AA348" s="14"/>
      <c r="AB348" s="13"/>
      <c r="AC348" s="125"/>
      <c r="AD348" s="102"/>
      <c r="AE348" s="183"/>
      <c r="AF348" s="38"/>
      <c r="AG348" s="13"/>
      <c r="AH348" s="14"/>
      <c r="AI348" s="13"/>
      <c r="AJ348" s="125"/>
      <c r="AK348" s="203"/>
    </row>
    <row r="349" spans="1:37" ht="18.75">
      <c r="A349" s="7" t="s">
        <v>313</v>
      </c>
      <c r="B349" s="92">
        <v>11539</v>
      </c>
      <c r="C349" s="144"/>
      <c r="D349" s="165">
        <v>576</v>
      </c>
      <c r="E349" s="16">
        <v>645</v>
      </c>
      <c r="F349" s="87">
        <v>4</v>
      </c>
      <c r="G349" s="13">
        <f t="shared" si="90"/>
        <v>69</v>
      </c>
      <c r="H349" s="16">
        <v>0</v>
      </c>
      <c r="I349" s="13">
        <f t="shared" si="91"/>
        <v>69</v>
      </c>
      <c r="J349" s="125">
        <f t="shared" si="92"/>
        <v>111.97916666666667</v>
      </c>
      <c r="K349" s="102">
        <f t="shared" si="93"/>
        <v>111.97916666666667</v>
      </c>
      <c r="L349" s="130">
        <v>2</v>
      </c>
      <c r="M349" s="16">
        <v>3</v>
      </c>
      <c r="N349" s="13">
        <f t="shared" si="94"/>
        <v>1</v>
      </c>
      <c r="O349" s="16">
        <v>0</v>
      </c>
      <c r="P349" s="13">
        <f t="shared" si="95"/>
        <v>1</v>
      </c>
      <c r="Q349" s="125">
        <f t="shared" si="96"/>
        <v>150</v>
      </c>
      <c r="R349" s="189">
        <v>1</v>
      </c>
      <c r="S349" s="16">
        <v>1</v>
      </c>
      <c r="T349" s="13">
        <f t="shared" si="97"/>
        <v>0</v>
      </c>
      <c r="U349" s="16">
        <v>0</v>
      </c>
      <c r="V349" s="13">
        <f t="shared" si="98"/>
        <v>0</v>
      </c>
      <c r="W349" s="125">
        <f t="shared" si="101"/>
        <v>100</v>
      </c>
      <c r="X349" s="188">
        <v>1</v>
      </c>
      <c r="Y349" s="16">
        <v>0</v>
      </c>
      <c r="Z349" s="13">
        <f t="shared" si="99"/>
        <v>-1</v>
      </c>
      <c r="AA349" s="16">
        <v>0</v>
      </c>
      <c r="AB349" s="13">
        <f t="shared" si="100"/>
        <v>-1</v>
      </c>
      <c r="AC349" s="125">
        <f t="shared" si="102"/>
        <v>0</v>
      </c>
      <c r="AD349" s="102">
        <f t="shared" si="103"/>
        <v>0</v>
      </c>
      <c r="AE349" s="183">
        <v>0</v>
      </c>
      <c r="AF349" s="58">
        <v>0</v>
      </c>
      <c r="AG349" s="13">
        <v>0</v>
      </c>
      <c r="AH349" s="16">
        <v>0</v>
      </c>
      <c r="AI349" s="13">
        <v>0</v>
      </c>
      <c r="AJ349" s="197">
        <v>0</v>
      </c>
      <c r="AK349" s="213">
        <v>0</v>
      </c>
    </row>
    <row r="350" spans="1:37" ht="18.75">
      <c r="A350" s="7" t="s">
        <v>44</v>
      </c>
      <c r="B350" s="92">
        <v>5303</v>
      </c>
      <c r="C350" s="144"/>
      <c r="D350" s="165">
        <v>374</v>
      </c>
      <c r="E350" s="16">
        <v>995</v>
      </c>
      <c r="F350" s="87">
        <v>9</v>
      </c>
      <c r="G350" s="13">
        <f t="shared" si="90"/>
        <v>621</v>
      </c>
      <c r="H350" s="16">
        <v>150</v>
      </c>
      <c r="I350" s="13">
        <f t="shared" si="91"/>
        <v>471</v>
      </c>
      <c r="J350" s="125">
        <f t="shared" si="92"/>
        <v>266.04278074866312</v>
      </c>
      <c r="K350" s="102">
        <f t="shared" si="93"/>
        <v>225.93582887700535</v>
      </c>
      <c r="L350" s="130">
        <v>9</v>
      </c>
      <c r="M350" s="16">
        <v>5</v>
      </c>
      <c r="N350" s="13">
        <f t="shared" si="94"/>
        <v>-4</v>
      </c>
      <c r="O350" s="16">
        <v>0</v>
      </c>
      <c r="P350" s="13">
        <f t="shared" si="95"/>
        <v>-4</v>
      </c>
      <c r="Q350" s="125">
        <f t="shared" si="96"/>
        <v>55.555555555555557</v>
      </c>
      <c r="R350" s="189">
        <v>0</v>
      </c>
      <c r="S350" s="16">
        <v>0</v>
      </c>
      <c r="T350" s="13">
        <f t="shared" si="97"/>
        <v>0</v>
      </c>
      <c r="U350" s="16">
        <v>0</v>
      </c>
      <c r="V350" s="13">
        <f t="shared" si="98"/>
        <v>0</v>
      </c>
      <c r="W350" s="125">
        <v>0</v>
      </c>
      <c r="X350" s="188">
        <v>0</v>
      </c>
      <c r="Y350" s="16">
        <v>0</v>
      </c>
      <c r="Z350" s="13">
        <f t="shared" si="99"/>
        <v>0</v>
      </c>
      <c r="AA350" s="16">
        <v>0</v>
      </c>
      <c r="AB350" s="13">
        <f t="shared" si="100"/>
        <v>0</v>
      </c>
      <c r="AC350" s="125">
        <v>0</v>
      </c>
      <c r="AD350" s="102">
        <v>0</v>
      </c>
      <c r="AE350" s="183">
        <v>0</v>
      </c>
      <c r="AF350" s="58">
        <v>0</v>
      </c>
      <c r="AG350" s="13">
        <v>0</v>
      </c>
      <c r="AH350" s="16">
        <v>0</v>
      </c>
      <c r="AI350" s="13">
        <v>0</v>
      </c>
      <c r="AJ350" s="197">
        <v>0</v>
      </c>
      <c r="AK350" s="213">
        <v>0</v>
      </c>
    </row>
    <row r="351" spans="1:37" ht="18.75">
      <c r="A351" s="7" t="s">
        <v>314</v>
      </c>
      <c r="B351" s="92">
        <v>5207</v>
      </c>
      <c r="C351" s="144"/>
      <c r="D351" s="165">
        <v>366</v>
      </c>
      <c r="E351" s="16">
        <v>756</v>
      </c>
      <c r="F351" s="87">
        <v>8</v>
      </c>
      <c r="G351" s="13">
        <f t="shared" si="90"/>
        <v>390</v>
      </c>
      <c r="H351" s="16">
        <v>110</v>
      </c>
      <c r="I351" s="13">
        <f t="shared" si="91"/>
        <v>280</v>
      </c>
      <c r="J351" s="125">
        <f t="shared" si="92"/>
        <v>206.55737704918033</v>
      </c>
      <c r="K351" s="102">
        <f t="shared" si="93"/>
        <v>176.50273224043715</v>
      </c>
      <c r="L351" s="130">
        <v>11</v>
      </c>
      <c r="M351" s="16">
        <v>6</v>
      </c>
      <c r="N351" s="13">
        <f t="shared" si="94"/>
        <v>-5</v>
      </c>
      <c r="O351" s="16">
        <v>0</v>
      </c>
      <c r="P351" s="13">
        <f t="shared" si="95"/>
        <v>-5</v>
      </c>
      <c r="Q351" s="125">
        <f t="shared" si="96"/>
        <v>54.54545454545454</v>
      </c>
      <c r="R351" s="189">
        <v>0</v>
      </c>
      <c r="S351" s="16">
        <v>0</v>
      </c>
      <c r="T351" s="13">
        <f t="shared" si="97"/>
        <v>0</v>
      </c>
      <c r="U351" s="16">
        <v>0</v>
      </c>
      <c r="V351" s="13">
        <f t="shared" si="98"/>
        <v>0</v>
      </c>
      <c r="W351" s="125">
        <v>0</v>
      </c>
      <c r="X351" s="188">
        <v>0</v>
      </c>
      <c r="Y351" s="16">
        <v>0</v>
      </c>
      <c r="Z351" s="13">
        <f t="shared" si="99"/>
        <v>0</v>
      </c>
      <c r="AA351" s="16">
        <v>0</v>
      </c>
      <c r="AB351" s="13">
        <f t="shared" si="100"/>
        <v>0</v>
      </c>
      <c r="AC351" s="125">
        <v>0</v>
      </c>
      <c r="AD351" s="102">
        <v>0</v>
      </c>
      <c r="AE351" s="183">
        <v>0</v>
      </c>
      <c r="AF351" s="58">
        <v>0</v>
      </c>
      <c r="AG351" s="13">
        <v>0</v>
      </c>
      <c r="AH351" s="16">
        <v>0</v>
      </c>
      <c r="AI351" s="13">
        <v>0</v>
      </c>
      <c r="AJ351" s="197">
        <v>0</v>
      </c>
      <c r="AK351" s="213">
        <v>0</v>
      </c>
    </row>
    <row r="352" spans="1:37" ht="18.75">
      <c r="A352" s="7" t="s">
        <v>315</v>
      </c>
      <c r="B352" s="92">
        <v>3292</v>
      </c>
      <c r="C352" s="144"/>
      <c r="D352" s="165">
        <v>336</v>
      </c>
      <c r="E352" s="16">
        <v>695</v>
      </c>
      <c r="F352" s="87">
        <v>6</v>
      </c>
      <c r="G352" s="13">
        <f t="shared" si="90"/>
        <v>359</v>
      </c>
      <c r="H352" s="16">
        <v>0</v>
      </c>
      <c r="I352" s="13">
        <f t="shared" si="91"/>
        <v>359</v>
      </c>
      <c r="J352" s="125">
        <f t="shared" si="92"/>
        <v>206.8452380952381</v>
      </c>
      <c r="K352" s="102">
        <f t="shared" si="93"/>
        <v>206.8452380952381</v>
      </c>
      <c r="L352" s="130">
        <v>8</v>
      </c>
      <c r="M352" s="16">
        <v>6</v>
      </c>
      <c r="N352" s="13">
        <f t="shared" si="94"/>
        <v>-2</v>
      </c>
      <c r="O352" s="16">
        <v>0</v>
      </c>
      <c r="P352" s="13">
        <f t="shared" si="95"/>
        <v>-2</v>
      </c>
      <c r="Q352" s="125">
        <f t="shared" si="96"/>
        <v>75</v>
      </c>
      <c r="R352" s="189">
        <v>0</v>
      </c>
      <c r="S352" s="16">
        <v>0</v>
      </c>
      <c r="T352" s="13">
        <f t="shared" si="97"/>
        <v>0</v>
      </c>
      <c r="U352" s="16">
        <v>0</v>
      </c>
      <c r="V352" s="13">
        <f t="shared" si="98"/>
        <v>0</v>
      </c>
      <c r="W352" s="125">
        <v>0</v>
      </c>
      <c r="X352" s="188">
        <v>0</v>
      </c>
      <c r="Y352" s="16">
        <v>0</v>
      </c>
      <c r="Z352" s="13">
        <f t="shared" si="99"/>
        <v>0</v>
      </c>
      <c r="AA352" s="16">
        <v>0</v>
      </c>
      <c r="AB352" s="13">
        <f t="shared" si="100"/>
        <v>0</v>
      </c>
      <c r="AC352" s="125">
        <v>0</v>
      </c>
      <c r="AD352" s="102">
        <v>0</v>
      </c>
      <c r="AE352" s="183">
        <v>0</v>
      </c>
      <c r="AF352" s="58">
        <v>0</v>
      </c>
      <c r="AG352" s="13">
        <v>0</v>
      </c>
      <c r="AH352" s="16">
        <v>0</v>
      </c>
      <c r="AI352" s="13">
        <v>0</v>
      </c>
      <c r="AJ352" s="197">
        <v>0</v>
      </c>
      <c r="AK352" s="213">
        <v>0</v>
      </c>
    </row>
    <row r="353" spans="1:37" ht="18.75">
      <c r="A353" s="33" t="s">
        <v>21</v>
      </c>
      <c r="B353" s="91">
        <f>SUM(B349:B352)</f>
        <v>25341</v>
      </c>
      <c r="C353" s="151"/>
      <c r="D353" s="175">
        <f>SUM(D349:D352)</f>
        <v>1652</v>
      </c>
      <c r="E353" s="35">
        <v>3091</v>
      </c>
      <c r="F353" s="88">
        <v>27</v>
      </c>
      <c r="G353" s="36">
        <f t="shared" si="90"/>
        <v>1439</v>
      </c>
      <c r="H353" s="67">
        <v>260</v>
      </c>
      <c r="I353" s="36">
        <f t="shared" si="91"/>
        <v>1179</v>
      </c>
      <c r="J353" s="176">
        <f t="shared" si="92"/>
        <v>187.10653753026634</v>
      </c>
      <c r="K353" s="155">
        <f t="shared" si="93"/>
        <v>171.3680387409201</v>
      </c>
      <c r="L353" s="126">
        <f>SUM(L349:L352)</f>
        <v>30</v>
      </c>
      <c r="M353" s="55">
        <v>20</v>
      </c>
      <c r="N353" s="55">
        <f t="shared" si="94"/>
        <v>-10</v>
      </c>
      <c r="O353" s="55">
        <v>0</v>
      </c>
      <c r="P353" s="55">
        <f t="shared" si="95"/>
        <v>-10</v>
      </c>
      <c r="Q353" s="127">
        <f t="shared" si="96"/>
        <v>66.666666666666657</v>
      </c>
      <c r="R353" s="186">
        <f>SUM(R349:R352)</f>
        <v>1</v>
      </c>
      <c r="S353" s="21">
        <v>1</v>
      </c>
      <c r="T353" s="23">
        <f t="shared" si="97"/>
        <v>0</v>
      </c>
      <c r="U353" s="28">
        <v>0</v>
      </c>
      <c r="V353" s="23">
        <f t="shared" si="98"/>
        <v>0</v>
      </c>
      <c r="W353" s="107">
        <f t="shared" si="101"/>
        <v>100</v>
      </c>
      <c r="X353" s="206">
        <f>SUM(X349:X352)</f>
        <v>1</v>
      </c>
      <c r="Y353" s="35">
        <v>0</v>
      </c>
      <c r="Z353" s="36">
        <f t="shared" si="99"/>
        <v>-1</v>
      </c>
      <c r="AA353" s="67">
        <v>0</v>
      </c>
      <c r="AB353" s="36">
        <f t="shared" si="100"/>
        <v>-1</v>
      </c>
      <c r="AC353" s="176">
        <f t="shared" si="102"/>
        <v>0</v>
      </c>
      <c r="AD353" s="155">
        <f t="shared" si="103"/>
        <v>0</v>
      </c>
      <c r="AE353" s="220">
        <f>SUM(AE349:AE352)</f>
        <v>0</v>
      </c>
      <c r="AF353" s="35">
        <v>0</v>
      </c>
      <c r="AG353" s="36">
        <f t="shared" si="104"/>
        <v>0</v>
      </c>
      <c r="AH353" s="67">
        <v>0</v>
      </c>
      <c r="AI353" s="36">
        <f t="shared" si="105"/>
        <v>0</v>
      </c>
      <c r="AJ353" s="176">
        <v>0</v>
      </c>
      <c r="AK353" s="204">
        <v>0</v>
      </c>
    </row>
    <row r="354" spans="1:37" ht="18.75">
      <c r="A354" s="6" t="s">
        <v>316</v>
      </c>
      <c r="B354" s="24"/>
      <c r="C354" s="144"/>
      <c r="D354" s="172"/>
      <c r="E354" s="44"/>
      <c r="F354" s="61"/>
      <c r="G354" s="44"/>
      <c r="H354" s="85"/>
      <c r="I354" s="44"/>
      <c r="J354" s="173"/>
      <c r="K354" s="44"/>
      <c r="L354" s="133"/>
      <c r="M354" s="52"/>
      <c r="N354" s="13"/>
      <c r="O354" s="17"/>
      <c r="P354" s="13"/>
      <c r="Q354" s="125"/>
      <c r="R354" s="183"/>
      <c r="S354" s="52"/>
      <c r="T354" s="13"/>
      <c r="U354" s="17"/>
      <c r="V354" s="13"/>
      <c r="W354" s="125"/>
      <c r="X354" s="188"/>
      <c r="Y354" s="52"/>
      <c r="Z354" s="13"/>
      <c r="AA354" s="17"/>
      <c r="AB354" s="13"/>
      <c r="AC354" s="125"/>
      <c r="AD354" s="102"/>
      <c r="AE354" s="183"/>
      <c r="AF354" s="52"/>
      <c r="AG354" s="13"/>
      <c r="AH354" s="17"/>
      <c r="AI354" s="13"/>
      <c r="AJ354" s="125"/>
      <c r="AK354" s="203"/>
    </row>
    <row r="355" spans="1:37" ht="18.75">
      <c r="A355" s="7" t="s">
        <v>317</v>
      </c>
      <c r="B355" s="92">
        <v>8444</v>
      </c>
      <c r="C355" s="144"/>
      <c r="D355" s="161">
        <v>270</v>
      </c>
      <c r="E355" s="24">
        <v>120</v>
      </c>
      <c r="F355" s="61">
        <v>2</v>
      </c>
      <c r="G355" s="13">
        <f t="shared" si="90"/>
        <v>-150</v>
      </c>
      <c r="H355" s="32">
        <v>0</v>
      </c>
      <c r="I355" s="13">
        <f t="shared" si="91"/>
        <v>-150</v>
      </c>
      <c r="J355" s="125">
        <f t="shared" si="92"/>
        <v>44.444444444444443</v>
      </c>
      <c r="K355" s="102">
        <f t="shared" si="93"/>
        <v>44.444444444444443</v>
      </c>
      <c r="L355" s="124">
        <v>2</v>
      </c>
      <c r="M355" s="24">
        <v>2</v>
      </c>
      <c r="N355" s="13">
        <f t="shared" si="94"/>
        <v>0</v>
      </c>
      <c r="O355" s="32">
        <v>0</v>
      </c>
      <c r="P355" s="13">
        <f t="shared" si="95"/>
        <v>0</v>
      </c>
      <c r="Q355" s="125">
        <f t="shared" si="96"/>
        <v>100</v>
      </c>
      <c r="R355" s="188">
        <v>0</v>
      </c>
      <c r="S355" s="24">
        <v>0</v>
      </c>
      <c r="T355" s="13">
        <f t="shared" si="97"/>
        <v>0</v>
      </c>
      <c r="U355" s="32">
        <v>0</v>
      </c>
      <c r="V355" s="13">
        <f t="shared" si="98"/>
        <v>0</v>
      </c>
      <c r="W355" s="125">
        <v>0</v>
      </c>
      <c r="X355" s="188">
        <v>0</v>
      </c>
      <c r="Y355" s="24">
        <v>0</v>
      </c>
      <c r="Z355" s="13">
        <f t="shared" si="99"/>
        <v>0</v>
      </c>
      <c r="AA355" s="32">
        <v>0</v>
      </c>
      <c r="AB355" s="13">
        <f t="shared" si="100"/>
        <v>0</v>
      </c>
      <c r="AC355" s="125">
        <v>0</v>
      </c>
      <c r="AD355" s="102">
        <v>0</v>
      </c>
      <c r="AE355" s="183">
        <v>0</v>
      </c>
      <c r="AF355" s="58">
        <v>0</v>
      </c>
      <c r="AG355" s="13">
        <v>0</v>
      </c>
      <c r="AH355" s="32">
        <v>0</v>
      </c>
      <c r="AI355" s="13">
        <v>0</v>
      </c>
      <c r="AJ355" s="197">
        <v>0</v>
      </c>
      <c r="AK355" s="213">
        <v>0</v>
      </c>
    </row>
    <row r="356" spans="1:37" ht="18.75">
      <c r="A356" s="7" t="s">
        <v>318</v>
      </c>
      <c r="B356" s="92">
        <v>22971</v>
      </c>
      <c r="C356" s="144"/>
      <c r="D356" s="161">
        <v>1083</v>
      </c>
      <c r="E356" s="24">
        <v>1094</v>
      </c>
      <c r="F356" s="61">
        <v>1</v>
      </c>
      <c r="G356" s="13">
        <f t="shared" si="90"/>
        <v>11</v>
      </c>
      <c r="H356" s="32">
        <v>0</v>
      </c>
      <c r="I356" s="13">
        <f t="shared" si="91"/>
        <v>11</v>
      </c>
      <c r="J356" s="125">
        <f t="shared" si="92"/>
        <v>101.01569713758079</v>
      </c>
      <c r="K356" s="102">
        <f t="shared" si="93"/>
        <v>101.01569713758079</v>
      </c>
      <c r="L356" s="124">
        <v>2</v>
      </c>
      <c r="M356" s="24">
        <v>1</v>
      </c>
      <c r="N356" s="13">
        <f t="shared" si="94"/>
        <v>-1</v>
      </c>
      <c r="O356" s="32">
        <v>0</v>
      </c>
      <c r="P356" s="13">
        <f t="shared" si="95"/>
        <v>-1</v>
      </c>
      <c r="Q356" s="125">
        <f t="shared" si="96"/>
        <v>50</v>
      </c>
      <c r="R356" s="188">
        <v>0</v>
      </c>
      <c r="S356" s="24">
        <v>0</v>
      </c>
      <c r="T356" s="13">
        <f t="shared" si="97"/>
        <v>0</v>
      </c>
      <c r="U356" s="32">
        <v>0</v>
      </c>
      <c r="V356" s="13">
        <f t="shared" si="98"/>
        <v>0</v>
      </c>
      <c r="W356" s="125">
        <v>0</v>
      </c>
      <c r="X356" s="188">
        <v>1</v>
      </c>
      <c r="Y356" s="24">
        <v>0</v>
      </c>
      <c r="Z356" s="13">
        <f t="shared" si="99"/>
        <v>-1</v>
      </c>
      <c r="AA356" s="32">
        <v>0</v>
      </c>
      <c r="AB356" s="13">
        <f t="shared" si="100"/>
        <v>-1</v>
      </c>
      <c r="AC356" s="125">
        <f t="shared" si="102"/>
        <v>0</v>
      </c>
      <c r="AD356" s="102">
        <f t="shared" si="103"/>
        <v>0</v>
      </c>
      <c r="AE356" s="183">
        <v>0</v>
      </c>
      <c r="AF356" s="58">
        <v>0</v>
      </c>
      <c r="AG356" s="13">
        <v>0</v>
      </c>
      <c r="AH356" s="32">
        <v>0</v>
      </c>
      <c r="AI356" s="13">
        <v>0</v>
      </c>
      <c r="AJ356" s="197">
        <v>0</v>
      </c>
      <c r="AK356" s="213">
        <v>0</v>
      </c>
    </row>
    <row r="357" spans="1:37" ht="18.75">
      <c r="A357" s="7" t="s">
        <v>319</v>
      </c>
      <c r="B357" s="92">
        <v>8494</v>
      </c>
      <c r="C357" s="144"/>
      <c r="D357" s="161">
        <v>270</v>
      </c>
      <c r="E357" s="24">
        <v>600</v>
      </c>
      <c r="F357" s="61">
        <v>2</v>
      </c>
      <c r="G357" s="13">
        <f t="shared" si="90"/>
        <v>330</v>
      </c>
      <c r="H357" s="32">
        <v>0</v>
      </c>
      <c r="I357" s="13">
        <f t="shared" si="91"/>
        <v>330</v>
      </c>
      <c r="J357" s="125">
        <f t="shared" si="92"/>
        <v>222.22222222222223</v>
      </c>
      <c r="K357" s="102">
        <f t="shared" si="93"/>
        <v>222.22222222222223</v>
      </c>
      <c r="L357" s="124">
        <v>3</v>
      </c>
      <c r="M357" s="24">
        <v>2</v>
      </c>
      <c r="N357" s="13">
        <f t="shared" si="94"/>
        <v>-1</v>
      </c>
      <c r="O357" s="32">
        <v>0</v>
      </c>
      <c r="P357" s="13">
        <f t="shared" si="95"/>
        <v>-1</v>
      </c>
      <c r="Q357" s="125">
        <f t="shared" si="96"/>
        <v>66.666666666666657</v>
      </c>
      <c r="R357" s="188">
        <v>0</v>
      </c>
      <c r="S357" s="24">
        <v>0</v>
      </c>
      <c r="T357" s="13">
        <f t="shared" si="97"/>
        <v>0</v>
      </c>
      <c r="U357" s="32">
        <v>0</v>
      </c>
      <c r="V357" s="13">
        <f t="shared" si="98"/>
        <v>0</v>
      </c>
      <c r="W357" s="125">
        <v>0</v>
      </c>
      <c r="X357" s="188">
        <v>0</v>
      </c>
      <c r="Y357" s="24">
        <v>0</v>
      </c>
      <c r="Z357" s="13">
        <f t="shared" si="99"/>
        <v>0</v>
      </c>
      <c r="AA357" s="32">
        <v>0</v>
      </c>
      <c r="AB357" s="13">
        <f t="shared" si="100"/>
        <v>0</v>
      </c>
      <c r="AC357" s="125">
        <v>0</v>
      </c>
      <c r="AD357" s="102">
        <v>0</v>
      </c>
      <c r="AE357" s="183">
        <v>0</v>
      </c>
      <c r="AF357" s="58">
        <v>0</v>
      </c>
      <c r="AG357" s="13">
        <v>0</v>
      </c>
      <c r="AH357" s="32">
        <v>0</v>
      </c>
      <c r="AI357" s="13">
        <v>0</v>
      </c>
      <c r="AJ357" s="197">
        <v>0</v>
      </c>
      <c r="AK357" s="213">
        <v>0</v>
      </c>
    </row>
    <row r="358" spans="1:37" ht="18.75">
      <c r="A358" s="7" t="s">
        <v>320</v>
      </c>
      <c r="B358" s="92">
        <v>12656</v>
      </c>
      <c r="C358" s="144"/>
      <c r="D358" s="161">
        <v>622</v>
      </c>
      <c r="E358" s="24">
        <v>896</v>
      </c>
      <c r="F358" s="61">
        <v>8</v>
      </c>
      <c r="G358" s="13">
        <f t="shared" si="90"/>
        <v>274</v>
      </c>
      <c r="H358" s="32">
        <v>0</v>
      </c>
      <c r="I358" s="13">
        <f t="shared" si="91"/>
        <v>274</v>
      </c>
      <c r="J358" s="125">
        <f t="shared" si="92"/>
        <v>144.05144694533763</v>
      </c>
      <c r="K358" s="102">
        <f t="shared" si="93"/>
        <v>144.05144694533763</v>
      </c>
      <c r="L358" s="124">
        <v>4</v>
      </c>
      <c r="M358" s="24">
        <v>5</v>
      </c>
      <c r="N358" s="13">
        <f t="shared" si="94"/>
        <v>1</v>
      </c>
      <c r="O358" s="32">
        <v>0</v>
      </c>
      <c r="P358" s="13">
        <f t="shared" si="95"/>
        <v>1</v>
      </c>
      <c r="Q358" s="125">
        <f t="shared" si="96"/>
        <v>125</v>
      </c>
      <c r="R358" s="188">
        <v>0</v>
      </c>
      <c r="S358" s="24">
        <v>0</v>
      </c>
      <c r="T358" s="13">
        <f t="shared" si="97"/>
        <v>0</v>
      </c>
      <c r="U358" s="32">
        <v>0</v>
      </c>
      <c r="V358" s="13">
        <f t="shared" si="98"/>
        <v>0</v>
      </c>
      <c r="W358" s="125">
        <v>0</v>
      </c>
      <c r="X358" s="188">
        <v>1</v>
      </c>
      <c r="Y358" s="24">
        <v>0</v>
      </c>
      <c r="Z358" s="13">
        <f t="shared" si="99"/>
        <v>-1</v>
      </c>
      <c r="AA358" s="32">
        <v>0</v>
      </c>
      <c r="AB358" s="13">
        <f t="shared" si="100"/>
        <v>-1</v>
      </c>
      <c r="AC358" s="125">
        <f t="shared" si="102"/>
        <v>0</v>
      </c>
      <c r="AD358" s="102">
        <f t="shared" si="103"/>
        <v>0</v>
      </c>
      <c r="AE358" s="183">
        <v>0</v>
      </c>
      <c r="AF358" s="58">
        <v>0</v>
      </c>
      <c r="AG358" s="13">
        <v>0</v>
      </c>
      <c r="AH358" s="32">
        <v>0</v>
      </c>
      <c r="AI358" s="13">
        <v>0</v>
      </c>
      <c r="AJ358" s="197">
        <v>0</v>
      </c>
      <c r="AK358" s="213">
        <v>0</v>
      </c>
    </row>
    <row r="359" spans="1:37" ht="18.75">
      <c r="A359" s="7" t="s">
        <v>321</v>
      </c>
      <c r="B359" s="92">
        <v>112810</v>
      </c>
      <c r="C359" s="144"/>
      <c r="D359" s="161">
        <v>2881</v>
      </c>
      <c r="E359" s="24">
        <v>1941</v>
      </c>
      <c r="F359" s="61">
        <v>6</v>
      </c>
      <c r="G359" s="13">
        <f t="shared" si="90"/>
        <v>-940</v>
      </c>
      <c r="H359" s="32">
        <v>0</v>
      </c>
      <c r="I359" s="13">
        <f t="shared" si="91"/>
        <v>-940</v>
      </c>
      <c r="J359" s="125">
        <f t="shared" si="92"/>
        <v>67.372440124956611</v>
      </c>
      <c r="K359" s="102">
        <f t="shared" si="93"/>
        <v>67.372440124956611</v>
      </c>
      <c r="L359" s="124">
        <v>17</v>
      </c>
      <c r="M359" s="24">
        <v>10</v>
      </c>
      <c r="N359" s="13">
        <f t="shared" si="94"/>
        <v>-7</v>
      </c>
      <c r="O359" s="32">
        <v>0</v>
      </c>
      <c r="P359" s="13">
        <f t="shared" si="95"/>
        <v>-7</v>
      </c>
      <c r="Q359" s="125">
        <f t="shared" si="96"/>
        <v>58.82352941176471</v>
      </c>
      <c r="R359" s="188">
        <v>2</v>
      </c>
      <c r="S359" s="24">
        <v>2</v>
      </c>
      <c r="T359" s="13">
        <f t="shared" si="97"/>
        <v>0</v>
      </c>
      <c r="U359" s="32">
        <v>0</v>
      </c>
      <c r="V359" s="13">
        <f t="shared" si="98"/>
        <v>0</v>
      </c>
      <c r="W359" s="125">
        <f t="shared" si="101"/>
        <v>100</v>
      </c>
      <c r="X359" s="188">
        <v>1</v>
      </c>
      <c r="Y359" s="24">
        <v>1</v>
      </c>
      <c r="Z359" s="13">
        <f t="shared" si="99"/>
        <v>0</v>
      </c>
      <c r="AA359" s="32">
        <v>0</v>
      </c>
      <c r="AB359" s="13">
        <f t="shared" si="100"/>
        <v>0</v>
      </c>
      <c r="AC359" s="125">
        <f t="shared" si="102"/>
        <v>100</v>
      </c>
      <c r="AD359" s="102">
        <f t="shared" si="103"/>
        <v>100</v>
      </c>
      <c r="AE359" s="188">
        <v>1</v>
      </c>
      <c r="AF359" s="24">
        <v>1</v>
      </c>
      <c r="AG359" s="13">
        <f t="shared" si="104"/>
        <v>0</v>
      </c>
      <c r="AH359" s="32">
        <v>0</v>
      </c>
      <c r="AI359" s="13">
        <f t="shared" si="105"/>
        <v>0</v>
      </c>
      <c r="AJ359" s="125">
        <f t="shared" si="106"/>
        <v>100</v>
      </c>
      <c r="AK359" s="203">
        <f t="shared" si="107"/>
        <v>100</v>
      </c>
    </row>
    <row r="360" spans="1:37" ht="18.75">
      <c r="A360" s="7" t="s">
        <v>322</v>
      </c>
      <c r="B360" s="92">
        <v>9092</v>
      </c>
      <c r="C360" s="144"/>
      <c r="D360" s="161">
        <v>625</v>
      </c>
      <c r="E360" s="24">
        <v>870</v>
      </c>
      <c r="F360" s="61">
        <v>3</v>
      </c>
      <c r="G360" s="13">
        <f t="shared" si="90"/>
        <v>245</v>
      </c>
      <c r="H360" s="32">
        <v>0</v>
      </c>
      <c r="I360" s="13">
        <f t="shared" si="91"/>
        <v>245</v>
      </c>
      <c r="J360" s="125">
        <f t="shared" si="92"/>
        <v>139.19999999999999</v>
      </c>
      <c r="K360" s="102">
        <f t="shared" si="93"/>
        <v>139.19999999999999</v>
      </c>
      <c r="L360" s="124">
        <v>8</v>
      </c>
      <c r="M360" s="24">
        <v>4</v>
      </c>
      <c r="N360" s="13">
        <f t="shared" si="94"/>
        <v>-4</v>
      </c>
      <c r="O360" s="32">
        <v>0</v>
      </c>
      <c r="P360" s="13">
        <f t="shared" si="95"/>
        <v>-4</v>
      </c>
      <c r="Q360" s="125">
        <f t="shared" si="96"/>
        <v>50</v>
      </c>
      <c r="R360" s="188">
        <v>0</v>
      </c>
      <c r="S360" s="24">
        <v>0</v>
      </c>
      <c r="T360" s="13">
        <f t="shared" si="97"/>
        <v>0</v>
      </c>
      <c r="U360" s="32">
        <v>0</v>
      </c>
      <c r="V360" s="13">
        <f t="shared" si="98"/>
        <v>0</v>
      </c>
      <c r="W360" s="125">
        <v>0</v>
      </c>
      <c r="X360" s="188">
        <v>0</v>
      </c>
      <c r="Y360" s="24">
        <v>0</v>
      </c>
      <c r="Z360" s="13">
        <f t="shared" si="99"/>
        <v>0</v>
      </c>
      <c r="AA360" s="32">
        <v>0</v>
      </c>
      <c r="AB360" s="13">
        <f t="shared" si="100"/>
        <v>0</v>
      </c>
      <c r="AC360" s="125">
        <v>0</v>
      </c>
      <c r="AD360" s="102">
        <v>0</v>
      </c>
      <c r="AE360" s="183">
        <v>0</v>
      </c>
      <c r="AF360" s="58">
        <v>0</v>
      </c>
      <c r="AG360" s="13">
        <v>0</v>
      </c>
      <c r="AH360" s="32">
        <v>0</v>
      </c>
      <c r="AI360" s="13">
        <v>0</v>
      </c>
      <c r="AJ360" s="197">
        <v>0</v>
      </c>
      <c r="AK360" s="213">
        <v>0</v>
      </c>
    </row>
    <row r="361" spans="1:37" ht="18.75">
      <c r="A361" s="7" t="s">
        <v>323</v>
      </c>
      <c r="B361" s="92">
        <v>3018</v>
      </c>
      <c r="C361" s="144"/>
      <c r="D361" s="164">
        <v>294</v>
      </c>
      <c r="E361" s="24">
        <v>380</v>
      </c>
      <c r="F361" s="61">
        <v>2</v>
      </c>
      <c r="G361" s="13">
        <f t="shared" si="90"/>
        <v>86</v>
      </c>
      <c r="H361" s="32">
        <v>0</v>
      </c>
      <c r="I361" s="13">
        <f t="shared" si="91"/>
        <v>86</v>
      </c>
      <c r="J361" s="125">
        <f t="shared" si="92"/>
        <v>129.25170068027211</v>
      </c>
      <c r="K361" s="102">
        <f t="shared" si="93"/>
        <v>129.25170068027211</v>
      </c>
      <c r="L361" s="124">
        <v>2</v>
      </c>
      <c r="M361" s="24">
        <v>2</v>
      </c>
      <c r="N361" s="13">
        <f t="shared" si="94"/>
        <v>0</v>
      </c>
      <c r="O361" s="32">
        <v>0</v>
      </c>
      <c r="P361" s="13">
        <f t="shared" si="95"/>
        <v>0</v>
      </c>
      <c r="Q361" s="125">
        <f t="shared" si="96"/>
        <v>100</v>
      </c>
      <c r="R361" s="188">
        <v>0</v>
      </c>
      <c r="S361" s="24">
        <v>0</v>
      </c>
      <c r="T361" s="13">
        <f t="shared" si="97"/>
        <v>0</v>
      </c>
      <c r="U361" s="32">
        <v>0</v>
      </c>
      <c r="V361" s="13">
        <f t="shared" si="98"/>
        <v>0</v>
      </c>
      <c r="W361" s="125">
        <v>0</v>
      </c>
      <c r="X361" s="188">
        <v>0</v>
      </c>
      <c r="Y361" s="24">
        <v>0</v>
      </c>
      <c r="Z361" s="13">
        <f t="shared" si="99"/>
        <v>0</v>
      </c>
      <c r="AA361" s="32">
        <v>0</v>
      </c>
      <c r="AB361" s="13">
        <f t="shared" si="100"/>
        <v>0</v>
      </c>
      <c r="AC361" s="125">
        <v>0</v>
      </c>
      <c r="AD361" s="102">
        <v>0</v>
      </c>
      <c r="AE361" s="183">
        <v>0</v>
      </c>
      <c r="AF361" s="58">
        <v>0</v>
      </c>
      <c r="AG361" s="13">
        <v>0</v>
      </c>
      <c r="AH361" s="32">
        <v>0</v>
      </c>
      <c r="AI361" s="13">
        <v>0</v>
      </c>
      <c r="AJ361" s="197">
        <v>0</v>
      </c>
      <c r="AK361" s="213">
        <v>0</v>
      </c>
    </row>
    <row r="362" spans="1:37" ht="18.75">
      <c r="A362" s="7" t="s">
        <v>324</v>
      </c>
      <c r="B362" s="92">
        <v>8391</v>
      </c>
      <c r="C362" s="144"/>
      <c r="D362" s="161">
        <v>561</v>
      </c>
      <c r="E362" s="24">
        <v>650</v>
      </c>
      <c r="F362" s="61">
        <v>2</v>
      </c>
      <c r="G362" s="13">
        <f t="shared" si="90"/>
        <v>89</v>
      </c>
      <c r="H362" s="32">
        <v>0</v>
      </c>
      <c r="I362" s="13">
        <f t="shared" si="91"/>
        <v>89</v>
      </c>
      <c r="J362" s="125">
        <f t="shared" si="92"/>
        <v>115.86452762923352</v>
      </c>
      <c r="K362" s="102">
        <f t="shared" si="93"/>
        <v>115.86452762923352</v>
      </c>
      <c r="L362" s="124">
        <v>5</v>
      </c>
      <c r="M362" s="24">
        <v>2</v>
      </c>
      <c r="N362" s="13">
        <f t="shared" si="94"/>
        <v>-3</v>
      </c>
      <c r="O362" s="32">
        <v>0</v>
      </c>
      <c r="P362" s="13">
        <f t="shared" si="95"/>
        <v>-3</v>
      </c>
      <c r="Q362" s="125">
        <f t="shared" si="96"/>
        <v>40</v>
      </c>
      <c r="R362" s="188">
        <v>0</v>
      </c>
      <c r="S362" s="24">
        <v>0</v>
      </c>
      <c r="T362" s="13">
        <f t="shared" si="97"/>
        <v>0</v>
      </c>
      <c r="U362" s="32">
        <v>0</v>
      </c>
      <c r="V362" s="13">
        <f t="shared" si="98"/>
        <v>0</v>
      </c>
      <c r="W362" s="125">
        <v>0</v>
      </c>
      <c r="X362" s="188">
        <v>0</v>
      </c>
      <c r="Y362" s="24">
        <v>0</v>
      </c>
      <c r="Z362" s="13">
        <f t="shared" si="99"/>
        <v>0</v>
      </c>
      <c r="AA362" s="32">
        <v>0</v>
      </c>
      <c r="AB362" s="13">
        <f t="shared" si="100"/>
        <v>0</v>
      </c>
      <c r="AC362" s="125">
        <v>0</v>
      </c>
      <c r="AD362" s="102">
        <v>0</v>
      </c>
      <c r="AE362" s="183">
        <v>0</v>
      </c>
      <c r="AF362" s="58">
        <v>0</v>
      </c>
      <c r="AG362" s="13">
        <v>0</v>
      </c>
      <c r="AH362" s="32">
        <v>0</v>
      </c>
      <c r="AI362" s="13">
        <v>0</v>
      </c>
      <c r="AJ362" s="197">
        <v>0</v>
      </c>
      <c r="AK362" s="213">
        <v>0</v>
      </c>
    </row>
    <row r="363" spans="1:37" ht="18.75">
      <c r="A363" s="7" t="s">
        <v>325</v>
      </c>
      <c r="B363" s="92">
        <v>3561</v>
      </c>
      <c r="C363" s="144"/>
      <c r="D363" s="161">
        <v>351</v>
      </c>
      <c r="E363" s="24">
        <v>312</v>
      </c>
      <c r="F363" s="61">
        <v>2</v>
      </c>
      <c r="G363" s="13">
        <f t="shared" si="90"/>
        <v>-39</v>
      </c>
      <c r="H363" s="32">
        <v>0</v>
      </c>
      <c r="I363" s="13">
        <f t="shared" si="91"/>
        <v>-39</v>
      </c>
      <c r="J363" s="125">
        <f t="shared" si="92"/>
        <v>88.888888888888886</v>
      </c>
      <c r="K363" s="102">
        <f t="shared" si="93"/>
        <v>88.888888888888886</v>
      </c>
      <c r="L363" s="124">
        <v>2</v>
      </c>
      <c r="M363" s="24">
        <v>2</v>
      </c>
      <c r="N363" s="13">
        <f t="shared" si="94"/>
        <v>0</v>
      </c>
      <c r="O363" s="32">
        <v>0</v>
      </c>
      <c r="P363" s="13">
        <f t="shared" si="95"/>
        <v>0</v>
      </c>
      <c r="Q363" s="125">
        <f t="shared" si="96"/>
        <v>100</v>
      </c>
      <c r="R363" s="188">
        <v>0</v>
      </c>
      <c r="S363" s="24">
        <v>0</v>
      </c>
      <c r="T363" s="13">
        <f t="shared" si="97"/>
        <v>0</v>
      </c>
      <c r="U363" s="32">
        <v>0</v>
      </c>
      <c r="V363" s="13">
        <f t="shared" si="98"/>
        <v>0</v>
      </c>
      <c r="W363" s="125">
        <v>0</v>
      </c>
      <c r="X363" s="188">
        <v>0</v>
      </c>
      <c r="Y363" s="24">
        <v>0</v>
      </c>
      <c r="Z363" s="13">
        <f t="shared" si="99"/>
        <v>0</v>
      </c>
      <c r="AA363" s="32">
        <v>0</v>
      </c>
      <c r="AB363" s="13">
        <f t="shared" si="100"/>
        <v>0</v>
      </c>
      <c r="AC363" s="125">
        <v>0</v>
      </c>
      <c r="AD363" s="102">
        <v>0</v>
      </c>
      <c r="AE363" s="183">
        <v>0</v>
      </c>
      <c r="AF363" s="58">
        <v>0</v>
      </c>
      <c r="AG363" s="13">
        <v>0</v>
      </c>
      <c r="AH363" s="32">
        <v>0</v>
      </c>
      <c r="AI363" s="13">
        <v>0</v>
      </c>
      <c r="AJ363" s="197">
        <v>0</v>
      </c>
      <c r="AK363" s="213">
        <v>0</v>
      </c>
    </row>
    <row r="364" spans="1:37" ht="18.75">
      <c r="A364" s="7" t="s">
        <v>326</v>
      </c>
      <c r="B364" s="92">
        <v>4176</v>
      </c>
      <c r="C364" s="144"/>
      <c r="D364" s="161">
        <v>410</v>
      </c>
      <c r="E364" s="24">
        <v>550</v>
      </c>
      <c r="F364" s="61">
        <v>3</v>
      </c>
      <c r="G364" s="13">
        <f t="shared" si="90"/>
        <v>140</v>
      </c>
      <c r="H364" s="32">
        <v>0</v>
      </c>
      <c r="I364" s="13">
        <f t="shared" si="91"/>
        <v>140</v>
      </c>
      <c r="J364" s="125">
        <f t="shared" si="92"/>
        <v>134.14634146341464</v>
      </c>
      <c r="K364" s="102">
        <f t="shared" si="93"/>
        <v>134.14634146341464</v>
      </c>
      <c r="L364" s="124">
        <v>3</v>
      </c>
      <c r="M364" s="24">
        <v>3</v>
      </c>
      <c r="N364" s="13">
        <f t="shared" si="94"/>
        <v>0</v>
      </c>
      <c r="O364" s="32">
        <v>0</v>
      </c>
      <c r="P364" s="13">
        <f t="shared" si="95"/>
        <v>0</v>
      </c>
      <c r="Q364" s="125">
        <f t="shared" si="96"/>
        <v>100</v>
      </c>
      <c r="R364" s="188">
        <v>0</v>
      </c>
      <c r="S364" s="24">
        <v>0</v>
      </c>
      <c r="T364" s="13">
        <f t="shared" si="97"/>
        <v>0</v>
      </c>
      <c r="U364" s="32">
        <v>0</v>
      </c>
      <c r="V364" s="13">
        <f t="shared" si="98"/>
        <v>0</v>
      </c>
      <c r="W364" s="125">
        <v>0</v>
      </c>
      <c r="X364" s="188">
        <v>0</v>
      </c>
      <c r="Y364" s="24">
        <v>0</v>
      </c>
      <c r="Z364" s="13">
        <f t="shared" si="99"/>
        <v>0</v>
      </c>
      <c r="AA364" s="32">
        <v>0</v>
      </c>
      <c r="AB364" s="13">
        <f t="shared" si="100"/>
        <v>0</v>
      </c>
      <c r="AC364" s="125">
        <v>0</v>
      </c>
      <c r="AD364" s="102">
        <v>0</v>
      </c>
      <c r="AE364" s="183">
        <v>0</v>
      </c>
      <c r="AF364" s="58">
        <v>0</v>
      </c>
      <c r="AG364" s="13">
        <v>0</v>
      </c>
      <c r="AH364" s="32">
        <v>0</v>
      </c>
      <c r="AI364" s="13">
        <v>0</v>
      </c>
      <c r="AJ364" s="197">
        <v>0</v>
      </c>
      <c r="AK364" s="213">
        <v>0</v>
      </c>
    </row>
    <row r="365" spans="1:37" ht="18.75">
      <c r="A365" s="33" t="s">
        <v>21</v>
      </c>
      <c r="B365" s="91">
        <f>SUM(B355:B364)</f>
        <v>193613</v>
      </c>
      <c r="C365" s="151"/>
      <c r="D365" s="175">
        <v>7368</v>
      </c>
      <c r="E365" s="35">
        <v>7413</v>
      </c>
      <c r="F365" s="35">
        <f>F355+F356+F357+F358+F359+F360+F361+F362+F363+F364</f>
        <v>31</v>
      </c>
      <c r="G365" s="36">
        <f t="shared" si="90"/>
        <v>45</v>
      </c>
      <c r="H365" s="67">
        <v>2085</v>
      </c>
      <c r="I365" s="36">
        <f t="shared" si="91"/>
        <v>-2040</v>
      </c>
      <c r="J365" s="176">
        <f t="shared" si="92"/>
        <v>100.61074918566774</v>
      </c>
      <c r="K365" s="155">
        <f t="shared" si="93"/>
        <v>72.312703583061889</v>
      </c>
      <c r="L365" s="126">
        <f>SUM(L355:L364)</f>
        <v>48</v>
      </c>
      <c r="M365" s="55">
        <v>33</v>
      </c>
      <c r="N365" s="55">
        <f t="shared" si="94"/>
        <v>-15</v>
      </c>
      <c r="O365" s="55">
        <v>0</v>
      </c>
      <c r="P365" s="55">
        <f t="shared" si="95"/>
        <v>-15</v>
      </c>
      <c r="Q365" s="127">
        <f t="shared" si="96"/>
        <v>68.75</v>
      </c>
      <c r="R365" s="186">
        <f>SUM(R355:R364)</f>
        <v>2</v>
      </c>
      <c r="S365" s="21">
        <v>2</v>
      </c>
      <c r="T365" s="23">
        <f t="shared" si="97"/>
        <v>0</v>
      </c>
      <c r="U365" s="28">
        <v>0</v>
      </c>
      <c r="V365" s="23">
        <f t="shared" si="98"/>
        <v>0</v>
      </c>
      <c r="W365" s="107">
        <f t="shared" si="101"/>
        <v>100</v>
      </c>
      <c r="X365" s="206">
        <f>SUM(X356:X364)</f>
        <v>3</v>
      </c>
      <c r="Y365" s="35">
        <v>1</v>
      </c>
      <c r="Z365" s="36">
        <f t="shared" si="99"/>
        <v>-2</v>
      </c>
      <c r="AA365" s="67">
        <v>0</v>
      </c>
      <c r="AB365" s="36">
        <f t="shared" si="100"/>
        <v>-2</v>
      </c>
      <c r="AC365" s="176">
        <f t="shared" si="102"/>
        <v>33.333333333333329</v>
      </c>
      <c r="AD365" s="155">
        <f t="shared" si="103"/>
        <v>33.333333333333329</v>
      </c>
      <c r="AE365" s="206">
        <f>SUM(AE355:AE364)</f>
        <v>1</v>
      </c>
      <c r="AF365" s="35">
        <v>1</v>
      </c>
      <c r="AG365" s="36">
        <f t="shared" si="104"/>
        <v>0</v>
      </c>
      <c r="AH365" s="67">
        <v>0</v>
      </c>
      <c r="AI365" s="36">
        <f t="shared" si="105"/>
        <v>0</v>
      </c>
      <c r="AJ365" s="176">
        <f t="shared" si="106"/>
        <v>100</v>
      </c>
      <c r="AK365" s="204">
        <f t="shared" si="107"/>
        <v>100</v>
      </c>
    </row>
    <row r="366" spans="1:37" ht="18.75">
      <c r="A366" s="10" t="s">
        <v>327</v>
      </c>
      <c r="B366" s="109">
        <f t="shared" ref="B366" si="108">SUM(B365,B353,B347,B338,B331,B321,B312,B299,B290,B284,B270,B261,B238,B226,B220,B212,B197,B192,B174,B162,B151,B146,B133,B126,B116,B111,B102,B96,B85,B75,B66,B50,B43,B36,B23,B15)</f>
        <v>4196152</v>
      </c>
      <c r="C366" s="144"/>
      <c r="D366" s="178">
        <f>SUM(D365,D353,D347,D338,D331,D321,D312,D299,D290,D284,D270,D261,D238,D226,D220,D212,D197,D192,D174,D162,D151,D146,D133,D126,D116,D111,D102,D96,D85,D75,D66,D50,D43,D36,D23,D15)</f>
        <v>198600</v>
      </c>
      <c r="E366" s="63">
        <f t="shared" ref="E366:I366" si="109">SUM(E365,E353,E347,E338,E331,E321,E312,E299,E290,E284,E270,E261,E238,E226,E220,E212,E197,E192,E174,E162,E151,E146,E133,E126,E116,E111,E102,E96,E85,E75,E66,E50,E43,E36,E23,E15)</f>
        <v>171483</v>
      </c>
      <c r="F366" s="63">
        <f t="shared" si="109"/>
        <v>889</v>
      </c>
      <c r="G366" s="63">
        <f t="shared" si="109"/>
        <v>-27117</v>
      </c>
      <c r="H366" s="63">
        <f t="shared" si="109"/>
        <v>38982</v>
      </c>
      <c r="I366" s="63">
        <f t="shared" si="109"/>
        <v>-66099</v>
      </c>
      <c r="J366" s="179">
        <f t="shared" si="92"/>
        <v>86.345921450151053</v>
      </c>
      <c r="K366" s="156">
        <f t="shared" si="93"/>
        <v>66.717522658610278</v>
      </c>
      <c r="L366" s="137">
        <f>SUM(L15,L23,L36,L43,L50,L66,L75,L85,L96,L102,L111,L116,L126,L133,L146,L151,L162)+SUM(L174,L192,L197,L212,L220,L226,L238,L261,L270,L284,L290,L299,L312,L321,L331,L338,L347,L353,L365)</f>
        <v>1103</v>
      </c>
      <c r="M366" s="54">
        <f t="shared" ref="M366:O366" si="110">SUM(M15,M23,M36,M43,M50,M66,M75,M85,M96,M102,M111,M116,M126,M133,M146,M151,M162)+SUM(M174,M192,M197,M212,M220,M226,M238,M261,M270,M284,M290,M299,M312,M321,M331,M338,M347,M353,M365)</f>
        <v>923</v>
      </c>
      <c r="N366" s="54">
        <f t="shared" si="94"/>
        <v>-180</v>
      </c>
      <c r="O366" s="54">
        <f t="shared" si="110"/>
        <v>149</v>
      </c>
      <c r="P366" s="54">
        <f t="shared" si="95"/>
        <v>-329</v>
      </c>
      <c r="Q366" s="138">
        <f t="shared" si="96"/>
        <v>83.680870353581142</v>
      </c>
      <c r="R366" s="190">
        <f>SUM(R15,R23,R36,R43,R50,R66,R75,R85,R96,R102,R111,R116,R126,R133,R146,R151,R162)+SUM(R174,R192,R197,R212,R220,R226,R238,R261,R270,R284,R290,R299,R312,R321,R331,R338,R347,R353,R365)</f>
        <v>75</v>
      </c>
      <c r="S366" s="60">
        <f t="shared" ref="S366:V366" si="111">SUM(S15,S23,S36,S43,S50,S66,S75,S85,S96,S102,S111,S116,S126,S133,S146,S151,S162)+SUM(S174,S192,S197,S212,S220,S226,S238,S261,S270,S284,S290,S299,S312,S321,S331,S338,S347,S353,S365)</f>
        <v>73</v>
      </c>
      <c r="T366" s="60">
        <f t="shared" si="111"/>
        <v>-2</v>
      </c>
      <c r="U366" s="60">
        <f t="shared" si="111"/>
        <v>7</v>
      </c>
      <c r="V366" s="60">
        <f t="shared" si="111"/>
        <v>-9</v>
      </c>
      <c r="W366" s="191">
        <f t="shared" si="101"/>
        <v>97.333333333333343</v>
      </c>
      <c r="X366" s="198">
        <f>X15+X23+X36+X43+X50+X66+X75+X85+X96+X102+X111+X116+X126+X133+X146+X151+X162+X174+X192+X197+X212+X220+X226+X238+X261+X270+X284+X290+X299+X312+X321+X331+X338+X347+X353+X365</f>
        <v>91</v>
      </c>
      <c r="Y366" s="62">
        <f>Y15+Y23+Y36+Y43+Y50+Y66+Y75+Y85+Y96+Y102+Y111+Y116+Y126+Y133+Y146+Y151+Y162+Y174+Y192+Y197+Y212+Y220+Y226+Y238+Y261+Y270+Y284+Y290+Y299+Y312+Y321+Y331+Y338+Y347+Y353+Y365</f>
        <v>36</v>
      </c>
      <c r="Z366" s="62">
        <f t="shared" si="99"/>
        <v>-55</v>
      </c>
      <c r="AA366" s="62">
        <v>0</v>
      </c>
      <c r="AB366" s="62">
        <f t="shared" si="100"/>
        <v>-55</v>
      </c>
      <c r="AC366" s="199">
        <f t="shared" si="102"/>
        <v>39.560439560439562</v>
      </c>
      <c r="AD366" s="211">
        <f t="shared" si="103"/>
        <v>39.560439560439562</v>
      </c>
      <c r="AE366" s="224">
        <f>SUM(AE15,AE23,AE36,AE43,AE50,AE66,AE75,AE85,AE96,AE102,AE111,AE116,AE126,AE133,AE146,AE151,AE162)+SUM(AE174,AE192,AE197,AE212,AE220,AE226,AE238,AE261,AE270,AE284,AE290,AE299,AE312,AE321,AE331,AE338,AE347,AE353,AE365)</f>
        <v>16</v>
      </c>
      <c r="AF366" s="68">
        <f>SUM(AF15,AF23,AF36,AF43,AF50,AF66,AF75,AF85,AF96,AF102,AF111,AF116,AF126,AF133,AF146,AF151,AF162)+SUM(AF174,AF192,AF197,AF212,AF220,AF226,AF238,AF261,AF270,AF284,AF290,AF299,AF312,AF321,AF331,AF338,AF347,AF353,AF365)</f>
        <v>12</v>
      </c>
      <c r="AG366" s="70">
        <f t="shared" si="104"/>
        <v>-4</v>
      </c>
      <c r="AH366" s="69">
        <v>0</v>
      </c>
      <c r="AI366" s="70">
        <f t="shared" si="105"/>
        <v>-4</v>
      </c>
      <c r="AJ366" s="110">
        <f t="shared" si="106"/>
        <v>75</v>
      </c>
      <c r="AK366" s="218">
        <f t="shared" si="107"/>
        <v>75</v>
      </c>
    </row>
    <row r="367" spans="1:37" ht="18.75">
      <c r="A367" s="7" t="s">
        <v>378</v>
      </c>
      <c r="B367" s="86">
        <v>358523</v>
      </c>
      <c r="C367" s="152"/>
      <c r="D367" s="164">
        <v>11071</v>
      </c>
      <c r="E367" s="164">
        <v>4740</v>
      </c>
      <c r="F367" s="39">
        <v>17</v>
      </c>
      <c r="G367" s="13">
        <f t="shared" si="90"/>
        <v>-6331</v>
      </c>
      <c r="H367" s="200">
        <v>710</v>
      </c>
      <c r="I367" s="13">
        <f t="shared" si="91"/>
        <v>-7041</v>
      </c>
      <c r="J367" s="125">
        <f t="shared" si="92"/>
        <v>42.814560563634721</v>
      </c>
      <c r="K367" s="104">
        <f t="shared" si="93"/>
        <v>36.401409086803362</v>
      </c>
      <c r="L367" s="130">
        <v>40</v>
      </c>
      <c r="M367" s="46">
        <v>31</v>
      </c>
      <c r="N367" s="13">
        <f t="shared" si="94"/>
        <v>-9</v>
      </c>
      <c r="O367" s="47">
        <v>0</v>
      </c>
      <c r="P367" s="13">
        <f t="shared" si="95"/>
        <v>-9</v>
      </c>
      <c r="Q367" s="125">
        <f t="shared" si="96"/>
        <v>77.5</v>
      </c>
      <c r="R367" s="192">
        <v>4</v>
      </c>
      <c r="S367" s="46">
        <v>3</v>
      </c>
      <c r="T367" s="13">
        <f t="shared" si="97"/>
        <v>-1</v>
      </c>
      <c r="U367" s="47">
        <v>0</v>
      </c>
      <c r="V367" s="13">
        <f t="shared" si="98"/>
        <v>-1</v>
      </c>
      <c r="W367" s="125">
        <f t="shared" si="101"/>
        <v>75</v>
      </c>
      <c r="X367" s="188">
        <v>2</v>
      </c>
      <c r="Y367" s="46">
        <v>1</v>
      </c>
      <c r="Z367" s="13">
        <f t="shared" si="99"/>
        <v>-1</v>
      </c>
      <c r="AA367" s="47">
        <v>0</v>
      </c>
      <c r="AB367" s="13">
        <f t="shared" si="100"/>
        <v>-1</v>
      </c>
      <c r="AC367" s="125">
        <f t="shared" si="102"/>
        <v>50</v>
      </c>
      <c r="AD367" s="102">
        <f t="shared" si="103"/>
        <v>50</v>
      </c>
      <c r="AE367" s="225">
        <v>3</v>
      </c>
      <c r="AF367" s="46">
        <v>2</v>
      </c>
      <c r="AG367" s="13">
        <f t="shared" si="104"/>
        <v>-1</v>
      </c>
      <c r="AH367" s="47">
        <v>0</v>
      </c>
      <c r="AI367" s="13">
        <f t="shared" si="105"/>
        <v>-1</v>
      </c>
      <c r="AJ367" s="125">
        <f t="shared" si="106"/>
        <v>66.666666666666657</v>
      </c>
      <c r="AK367" s="203">
        <f t="shared" si="107"/>
        <v>66.666666666666657</v>
      </c>
    </row>
    <row r="368" spans="1:37" ht="18.75">
      <c r="A368" s="7" t="s">
        <v>328</v>
      </c>
      <c r="B368" s="95">
        <v>21120</v>
      </c>
      <c r="C368" s="144"/>
      <c r="D368" s="164">
        <v>1082</v>
      </c>
      <c r="E368" s="24">
        <v>350</v>
      </c>
      <c r="F368" s="24">
        <v>1</v>
      </c>
      <c r="G368" s="13">
        <f t="shared" si="90"/>
        <v>-732</v>
      </c>
      <c r="H368" s="200">
        <v>0</v>
      </c>
      <c r="I368" s="13">
        <f t="shared" si="91"/>
        <v>-732</v>
      </c>
      <c r="J368" s="125">
        <f t="shared" si="92"/>
        <v>32.34750462107209</v>
      </c>
      <c r="K368" s="102">
        <f t="shared" si="93"/>
        <v>32.34750462107209</v>
      </c>
      <c r="L368" s="124">
        <v>2</v>
      </c>
      <c r="M368" s="46">
        <v>2</v>
      </c>
      <c r="N368" s="13">
        <f t="shared" si="94"/>
        <v>0</v>
      </c>
      <c r="O368" s="47">
        <v>0</v>
      </c>
      <c r="P368" s="13">
        <f t="shared" si="95"/>
        <v>0</v>
      </c>
      <c r="Q368" s="125">
        <f t="shared" si="96"/>
        <v>100</v>
      </c>
      <c r="R368" s="188">
        <v>1</v>
      </c>
      <c r="S368" s="46">
        <v>1</v>
      </c>
      <c r="T368" s="13">
        <f t="shared" si="97"/>
        <v>0</v>
      </c>
      <c r="U368" s="47">
        <v>0</v>
      </c>
      <c r="V368" s="13">
        <f t="shared" si="98"/>
        <v>0</v>
      </c>
      <c r="W368" s="125">
        <f t="shared" si="101"/>
        <v>100</v>
      </c>
      <c r="X368" s="188">
        <v>1</v>
      </c>
      <c r="Y368" s="46">
        <v>0</v>
      </c>
      <c r="Z368" s="13">
        <f t="shared" si="99"/>
        <v>-1</v>
      </c>
      <c r="AA368" s="47">
        <v>0</v>
      </c>
      <c r="AB368" s="13">
        <f t="shared" si="100"/>
        <v>-1</v>
      </c>
      <c r="AC368" s="125">
        <f t="shared" si="102"/>
        <v>0</v>
      </c>
      <c r="AD368" s="102">
        <f t="shared" si="103"/>
        <v>0</v>
      </c>
      <c r="AE368" s="183">
        <v>0</v>
      </c>
      <c r="AF368" s="58">
        <v>0</v>
      </c>
      <c r="AG368" s="13">
        <v>0</v>
      </c>
      <c r="AH368" s="47">
        <v>0</v>
      </c>
      <c r="AI368" s="13">
        <v>0</v>
      </c>
      <c r="AJ368" s="197">
        <v>0</v>
      </c>
      <c r="AK368" s="213">
        <v>0</v>
      </c>
    </row>
    <row r="369" spans="1:37" ht="18.75">
      <c r="A369" s="7" t="s">
        <v>329</v>
      </c>
      <c r="B369" s="95">
        <v>26345</v>
      </c>
      <c r="C369" s="144"/>
      <c r="D369" s="133">
        <v>270</v>
      </c>
      <c r="E369" s="24">
        <v>411</v>
      </c>
      <c r="F369" s="24">
        <v>1</v>
      </c>
      <c r="G369" s="13">
        <f t="shared" si="90"/>
        <v>141</v>
      </c>
      <c r="H369" s="200">
        <v>400</v>
      </c>
      <c r="I369" s="13">
        <f t="shared" si="91"/>
        <v>-259</v>
      </c>
      <c r="J369" s="125">
        <f t="shared" si="92"/>
        <v>152.22222222222223</v>
      </c>
      <c r="K369" s="102">
        <f t="shared" si="93"/>
        <v>4.0740740740740744</v>
      </c>
      <c r="L369" s="133">
        <v>2</v>
      </c>
      <c r="M369" s="46">
        <v>1</v>
      </c>
      <c r="N369" s="13">
        <f t="shared" si="94"/>
        <v>-1</v>
      </c>
      <c r="O369" s="47">
        <v>1</v>
      </c>
      <c r="P369" s="13">
        <f t="shared" si="95"/>
        <v>-2</v>
      </c>
      <c r="Q369" s="125">
        <f t="shared" si="96"/>
        <v>50</v>
      </c>
      <c r="R369" s="188">
        <v>0</v>
      </c>
      <c r="S369" s="46">
        <v>0</v>
      </c>
      <c r="T369" s="13">
        <f t="shared" si="97"/>
        <v>0</v>
      </c>
      <c r="U369" s="47">
        <v>0</v>
      </c>
      <c r="V369" s="13">
        <f t="shared" si="98"/>
        <v>0</v>
      </c>
      <c r="W369" s="125">
        <v>0</v>
      </c>
      <c r="X369" s="188">
        <v>1</v>
      </c>
      <c r="Y369" s="46">
        <v>0</v>
      </c>
      <c r="Z369" s="13">
        <f t="shared" si="99"/>
        <v>-1</v>
      </c>
      <c r="AA369" s="47">
        <v>0</v>
      </c>
      <c r="AB369" s="13">
        <f t="shared" si="100"/>
        <v>-1</v>
      </c>
      <c r="AC369" s="125">
        <v>0</v>
      </c>
      <c r="AD369" s="102">
        <v>0</v>
      </c>
      <c r="AE369" s="183">
        <v>0</v>
      </c>
      <c r="AF369" s="58">
        <v>0</v>
      </c>
      <c r="AG369" s="13">
        <v>0</v>
      </c>
      <c r="AH369" s="47">
        <v>0</v>
      </c>
      <c r="AI369" s="13">
        <v>0</v>
      </c>
      <c r="AJ369" s="197">
        <v>0</v>
      </c>
      <c r="AK369" s="213">
        <v>0</v>
      </c>
    </row>
    <row r="370" spans="1:37" ht="18.75">
      <c r="A370" s="7" t="s">
        <v>330</v>
      </c>
      <c r="B370" s="95">
        <v>2015</v>
      </c>
      <c r="C370" s="144"/>
      <c r="D370" s="133">
        <v>1308</v>
      </c>
      <c r="E370" s="24">
        <v>560</v>
      </c>
      <c r="F370" s="24">
        <v>2</v>
      </c>
      <c r="G370" s="13">
        <f t="shared" si="90"/>
        <v>-748</v>
      </c>
      <c r="H370" s="200">
        <v>560</v>
      </c>
      <c r="I370" s="13">
        <f t="shared" si="91"/>
        <v>-1308</v>
      </c>
      <c r="J370" s="125">
        <f t="shared" si="92"/>
        <v>42.813455657492355</v>
      </c>
      <c r="K370" s="102">
        <f t="shared" si="93"/>
        <v>0</v>
      </c>
      <c r="L370" s="133">
        <v>2</v>
      </c>
      <c r="M370" s="46">
        <v>1</v>
      </c>
      <c r="N370" s="13">
        <f t="shared" si="94"/>
        <v>-1</v>
      </c>
      <c r="O370" s="47">
        <v>0</v>
      </c>
      <c r="P370" s="13">
        <f t="shared" si="95"/>
        <v>-1</v>
      </c>
      <c r="Q370" s="125">
        <f t="shared" si="96"/>
        <v>50</v>
      </c>
      <c r="R370" s="188">
        <v>0</v>
      </c>
      <c r="S370" s="46">
        <v>0</v>
      </c>
      <c r="T370" s="13">
        <f t="shared" si="97"/>
        <v>0</v>
      </c>
      <c r="U370" s="47">
        <v>0</v>
      </c>
      <c r="V370" s="13">
        <f t="shared" si="98"/>
        <v>0</v>
      </c>
      <c r="W370" s="125">
        <v>0</v>
      </c>
      <c r="X370" s="188">
        <v>1</v>
      </c>
      <c r="Y370" s="46">
        <v>0</v>
      </c>
      <c r="Z370" s="13">
        <f t="shared" si="99"/>
        <v>-1</v>
      </c>
      <c r="AA370" s="47">
        <v>0</v>
      </c>
      <c r="AB370" s="13">
        <f t="shared" si="100"/>
        <v>-1</v>
      </c>
      <c r="AC370" s="125">
        <f t="shared" si="102"/>
        <v>0</v>
      </c>
      <c r="AD370" s="102">
        <f t="shared" si="103"/>
        <v>0</v>
      </c>
      <c r="AE370" s="183">
        <v>0</v>
      </c>
      <c r="AF370" s="58">
        <v>0</v>
      </c>
      <c r="AG370" s="13">
        <v>0</v>
      </c>
      <c r="AH370" s="47">
        <v>0</v>
      </c>
      <c r="AI370" s="13">
        <v>0</v>
      </c>
      <c r="AJ370" s="197">
        <v>0</v>
      </c>
      <c r="AK370" s="213">
        <v>0</v>
      </c>
    </row>
    <row r="371" spans="1:37" ht="18.75">
      <c r="A371" s="7" t="s">
        <v>331</v>
      </c>
      <c r="B371" s="95">
        <v>47178</v>
      </c>
      <c r="C371" s="144"/>
      <c r="D371" s="24">
        <v>2415</v>
      </c>
      <c r="E371" s="24">
        <v>720</v>
      </c>
      <c r="F371" s="24">
        <v>3</v>
      </c>
      <c r="G371" s="13">
        <f t="shared" si="90"/>
        <v>-1695</v>
      </c>
      <c r="H371" s="200">
        <v>0</v>
      </c>
      <c r="I371" s="13">
        <f t="shared" si="91"/>
        <v>-1695</v>
      </c>
      <c r="J371" s="125">
        <f t="shared" si="92"/>
        <v>29.813664596273291</v>
      </c>
      <c r="K371" s="102">
        <f t="shared" si="93"/>
        <v>29.813664596273291</v>
      </c>
      <c r="L371" s="124">
        <v>2</v>
      </c>
      <c r="M371" s="46">
        <v>3</v>
      </c>
      <c r="N371" s="13">
        <f t="shared" si="94"/>
        <v>1</v>
      </c>
      <c r="O371" s="47">
        <v>0</v>
      </c>
      <c r="P371" s="13">
        <f t="shared" si="95"/>
        <v>1</v>
      </c>
      <c r="Q371" s="125">
        <f t="shared" si="96"/>
        <v>150</v>
      </c>
      <c r="R371" s="188">
        <v>0</v>
      </c>
      <c r="S371" s="46">
        <v>0</v>
      </c>
      <c r="T371" s="13">
        <f t="shared" si="97"/>
        <v>0</v>
      </c>
      <c r="U371" s="47">
        <v>0</v>
      </c>
      <c r="V371" s="13">
        <f t="shared" si="98"/>
        <v>0</v>
      </c>
      <c r="W371" s="125">
        <v>0</v>
      </c>
      <c r="X371" s="188">
        <v>1</v>
      </c>
      <c r="Y371" s="46">
        <v>0</v>
      </c>
      <c r="Z371" s="13">
        <f t="shared" si="99"/>
        <v>-1</v>
      </c>
      <c r="AA371" s="47">
        <v>0</v>
      </c>
      <c r="AB371" s="13">
        <f t="shared" si="100"/>
        <v>-1</v>
      </c>
      <c r="AC371" s="125">
        <f t="shared" si="102"/>
        <v>0</v>
      </c>
      <c r="AD371" s="102">
        <f t="shared" si="103"/>
        <v>0</v>
      </c>
      <c r="AE371" s="183">
        <v>0</v>
      </c>
      <c r="AF371" s="58">
        <v>0</v>
      </c>
      <c r="AG371" s="13">
        <v>0</v>
      </c>
      <c r="AH371" s="47">
        <v>0</v>
      </c>
      <c r="AI371" s="13">
        <v>0</v>
      </c>
      <c r="AJ371" s="197">
        <v>0</v>
      </c>
      <c r="AK371" s="213">
        <v>0</v>
      </c>
    </row>
    <row r="372" spans="1:37" ht="18.75">
      <c r="A372" s="7" t="s">
        <v>332</v>
      </c>
      <c r="B372" s="95">
        <v>91311</v>
      </c>
      <c r="C372" s="144"/>
      <c r="D372" s="24">
        <v>2850</v>
      </c>
      <c r="E372" s="24">
        <v>2076</v>
      </c>
      <c r="F372" s="24">
        <v>6</v>
      </c>
      <c r="G372" s="13">
        <f t="shared" si="90"/>
        <v>-774</v>
      </c>
      <c r="H372" s="200">
        <v>0</v>
      </c>
      <c r="I372" s="13">
        <f t="shared" si="91"/>
        <v>-774</v>
      </c>
      <c r="J372" s="125">
        <f t="shared" si="92"/>
        <v>72.84210526315789</v>
      </c>
      <c r="K372" s="102">
        <f t="shared" si="93"/>
        <v>72.84210526315789</v>
      </c>
      <c r="L372" s="124">
        <v>10</v>
      </c>
      <c r="M372" s="46">
        <v>7</v>
      </c>
      <c r="N372" s="13">
        <f t="shared" si="94"/>
        <v>-3</v>
      </c>
      <c r="O372" s="47">
        <v>0</v>
      </c>
      <c r="P372" s="13">
        <f t="shared" si="95"/>
        <v>-3</v>
      </c>
      <c r="Q372" s="125">
        <f t="shared" si="96"/>
        <v>70</v>
      </c>
      <c r="R372" s="188">
        <v>1</v>
      </c>
      <c r="S372" s="46">
        <v>1</v>
      </c>
      <c r="T372" s="13">
        <f t="shared" si="97"/>
        <v>0</v>
      </c>
      <c r="U372" s="47">
        <v>0</v>
      </c>
      <c r="V372" s="13">
        <f t="shared" si="98"/>
        <v>0</v>
      </c>
      <c r="W372" s="125">
        <f t="shared" si="101"/>
        <v>100</v>
      </c>
      <c r="X372" s="188">
        <v>1</v>
      </c>
      <c r="Y372" s="46">
        <v>1</v>
      </c>
      <c r="Z372" s="13">
        <f t="shared" si="99"/>
        <v>0</v>
      </c>
      <c r="AA372" s="47">
        <v>0</v>
      </c>
      <c r="AB372" s="13">
        <f t="shared" si="100"/>
        <v>0</v>
      </c>
      <c r="AC372" s="125">
        <f t="shared" si="102"/>
        <v>100</v>
      </c>
      <c r="AD372" s="102">
        <f t="shared" si="103"/>
        <v>100</v>
      </c>
      <c r="AE372" s="183">
        <v>1</v>
      </c>
      <c r="AF372" s="46">
        <v>1</v>
      </c>
      <c r="AG372" s="13">
        <f t="shared" si="104"/>
        <v>0</v>
      </c>
      <c r="AH372" s="47">
        <v>0</v>
      </c>
      <c r="AI372" s="13">
        <f t="shared" si="105"/>
        <v>0</v>
      </c>
      <c r="AJ372" s="125">
        <f t="shared" si="106"/>
        <v>100</v>
      </c>
      <c r="AK372" s="203">
        <f t="shared" si="107"/>
        <v>100</v>
      </c>
    </row>
    <row r="373" spans="1:37" ht="18.75">
      <c r="A373" s="7" t="s">
        <v>369</v>
      </c>
      <c r="B373" s="96">
        <v>135776</v>
      </c>
      <c r="C373" s="152"/>
      <c r="D373" s="24">
        <v>5340</v>
      </c>
      <c r="E373" s="24">
        <v>5176</v>
      </c>
      <c r="F373" s="39">
        <v>20</v>
      </c>
      <c r="G373" s="13">
        <f t="shared" si="90"/>
        <v>-164</v>
      </c>
      <c r="H373" s="200">
        <v>1551</v>
      </c>
      <c r="I373" s="13">
        <f t="shared" si="91"/>
        <v>-1715</v>
      </c>
      <c r="J373" s="125">
        <f t="shared" si="92"/>
        <v>96.928838951310865</v>
      </c>
      <c r="K373" s="104">
        <f t="shared" si="93"/>
        <v>67.883895131086149</v>
      </c>
      <c r="L373" s="124">
        <v>32</v>
      </c>
      <c r="M373" s="46">
        <v>32</v>
      </c>
      <c r="N373" s="13">
        <f t="shared" si="94"/>
        <v>0</v>
      </c>
      <c r="O373" s="47">
        <v>4</v>
      </c>
      <c r="P373" s="13">
        <f t="shared" si="95"/>
        <v>-4</v>
      </c>
      <c r="Q373" s="125">
        <f t="shared" si="96"/>
        <v>100</v>
      </c>
      <c r="R373" s="188">
        <v>1</v>
      </c>
      <c r="S373" s="46">
        <v>1</v>
      </c>
      <c r="T373" s="13">
        <f t="shared" si="97"/>
        <v>0</v>
      </c>
      <c r="U373" s="47">
        <v>0</v>
      </c>
      <c r="V373" s="13">
        <f t="shared" si="98"/>
        <v>0</v>
      </c>
      <c r="W373" s="125">
        <f t="shared" si="101"/>
        <v>100</v>
      </c>
      <c r="X373" s="188">
        <v>1</v>
      </c>
      <c r="Y373" s="46">
        <v>1</v>
      </c>
      <c r="Z373" s="13">
        <f t="shared" si="99"/>
        <v>0</v>
      </c>
      <c r="AA373" s="47">
        <v>0</v>
      </c>
      <c r="AB373" s="13">
        <f t="shared" si="100"/>
        <v>0</v>
      </c>
      <c r="AC373" s="125">
        <f t="shared" si="102"/>
        <v>100</v>
      </c>
      <c r="AD373" s="102">
        <f t="shared" si="103"/>
        <v>100</v>
      </c>
      <c r="AE373" s="183">
        <v>1</v>
      </c>
      <c r="AF373" s="46">
        <v>0</v>
      </c>
      <c r="AG373" s="13">
        <f t="shared" si="104"/>
        <v>-1</v>
      </c>
      <c r="AH373" s="47">
        <v>0</v>
      </c>
      <c r="AI373" s="13">
        <f t="shared" si="105"/>
        <v>-1</v>
      </c>
      <c r="AJ373" s="125">
        <f t="shared" si="106"/>
        <v>0</v>
      </c>
      <c r="AK373" s="203">
        <f t="shared" si="107"/>
        <v>0</v>
      </c>
    </row>
    <row r="374" spans="1:37" ht="18.75">
      <c r="A374" s="7" t="s">
        <v>333</v>
      </c>
      <c r="B374" s="95">
        <v>70651</v>
      </c>
      <c r="C374" s="144"/>
      <c r="D374" s="24">
        <v>2215</v>
      </c>
      <c r="E374" s="24">
        <v>1950</v>
      </c>
      <c r="F374" s="24">
        <v>2</v>
      </c>
      <c r="G374" s="13">
        <f t="shared" si="90"/>
        <v>-265</v>
      </c>
      <c r="H374" s="200">
        <v>0</v>
      </c>
      <c r="I374" s="13">
        <f t="shared" si="91"/>
        <v>-265</v>
      </c>
      <c r="J374" s="125">
        <f t="shared" si="92"/>
        <v>88.036117381489845</v>
      </c>
      <c r="K374" s="102">
        <f t="shared" si="93"/>
        <v>88.036117381489845</v>
      </c>
      <c r="L374" s="133">
        <v>8</v>
      </c>
      <c r="M374" s="46">
        <v>7</v>
      </c>
      <c r="N374" s="13">
        <f t="shared" si="94"/>
        <v>-1</v>
      </c>
      <c r="O374" s="47">
        <v>0</v>
      </c>
      <c r="P374" s="13">
        <f t="shared" si="95"/>
        <v>-1</v>
      </c>
      <c r="Q374" s="125">
        <f t="shared" si="96"/>
        <v>87.5</v>
      </c>
      <c r="R374" s="188">
        <v>1</v>
      </c>
      <c r="S374" s="46">
        <v>1</v>
      </c>
      <c r="T374" s="13">
        <f t="shared" si="97"/>
        <v>0</v>
      </c>
      <c r="U374" s="47">
        <v>0</v>
      </c>
      <c r="V374" s="13">
        <f t="shared" si="98"/>
        <v>0</v>
      </c>
      <c r="W374" s="125">
        <f t="shared" si="101"/>
        <v>100</v>
      </c>
      <c r="X374" s="188">
        <v>1</v>
      </c>
      <c r="Y374" s="46">
        <v>1</v>
      </c>
      <c r="Z374" s="13">
        <f t="shared" si="99"/>
        <v>0</v>
      </c>
      <c r="AA374" s="47">
        <v>0</v>
      </c>
      <c r="AB374" s="13">
        <f t="shared" si="100"/>
        <v>0</v>
      </c>
      <c r="AC374" s="125">
        <f t="shared" si="102"/>
        <v>100</v>
      </c>
      <c r="AD374" s="102">
        <f t="shared" si="103"/>
        <v>100</v>
      </c>
      <c r="AE374" s="183">
        <v>0</v>
      </c>
      <c r="AF374" s="46">
        <v>0</v>
      </c>
      <c r="AG374" s="13">
        <v>0</v>
      </c>
      <c r="AH374" s="47">
        <v>0</v>
      </c>
      <c r="AI374" s="13">
        <v>0</v>
      </c>
      <c r="AJ374" s="125">
        <v>0</v>
      </c>
      <c r="AK374" s="203">
        <v>0</v>
      </c>
    </row>
    <row r="375" spans="1:37" ht="18.75">
      <c r="A375" s="7" t="s">
        <v>334</v>
      </c>
      <c r="B375" s="95">
        <v>102793</v>
      </c>
      <c r="C375" s="144"/>
      <c r="D375" s="24">
        <v>2672</v>
      </c>
      <c r="E375" s="24">
        <v>880</v>
      </c>
      <c r="F375" s="24">
        <v>1</v>
      </c>
      <c r="G375" s="13">
        <f t="shared" si="90"/>
        <v>-1792</v>
      </c>
      <c r="H375" s="200">
        <v>0</v>
      </c>
      <c r="I375" s="13">
        <f t="shared" si="91"/>
        <v>-1792</v>
      </c>
      <c r="J375" s="125">
        <f t="shared" si="92"/>
        <v>32.934131736526943</v>
      </c>
      <c r="K375" s="102">
        <f t="shared" si="93"/>
        <v>32.934131736526943</v>
      </c>
      <c r="L375" s="130">
        <v>13</v>
      </c>
      <c r="M375" s="46">
        <v>11</v>
      </c>
      <c r="N375" s="13">
        <f t="shared" si="94"/>
        <v>-2</v>
      </c>
      <c r="O375" s="47">
        <v>0</v>
      </c>
      <c r="P375" s="13">
        <f t="shared" si="95"/>
        <v>-2</v>
      </c>
      <c r="Q375" s="125">
        <f t="shared" si="96"/>
        <v>84.615384615384613</v>
      </c>
      <c r="R375" s="188">
        <v>1</v>
      </c>
      <c r="S375" s="46">
        <v>1</v>
      </c>
      <c r="T375" s="13">
        <f t="shared" si="97"/>
        <v>0</v>
      </c>
      <c r="U375" s="47">
        <v>0</v>
      </c>
      <c r="V375" s="13">
        <f t="shared" si="98"/>
        <v>0</v>
      </c>
      <c r="W375" s="125">
        <f t="shared" si="101"/>
        <v>100</v>
      </c>
      <c r="X375" s="188">
        <v>1</v>
      </c>
      <c r="Y375" s="46">
        <v>1</v>
      </c>
      <c r="Z375" s="13">
        <f t="shared" si="99"/>
        <v>0</v>
      </c>
      <c r="AA375" s="47">
        <v>0</v>
      </c>
      <c r="AB375" s="13">
        <f t="shared" si="100"/>
        <v>0</v>
      </c>
      <c r="AC375" s="125">
        <f t="shared" si="102"/>
        <v>100</v>
      </c>
      <c r="AD375" s="102">
        <f t="shared" si="103"/>
        <v>100</v>
      </c>
      <c r="AE375" s="183">
        <v>2</v>
      </c>
      <c r="AF375" s="46">
        <v>2</v>
      </c>
      <c r="AG375" s="13">
        <f t="shared" si="104"/>
        <v>0</v>
      </c>
      <c r="AH375" s="47">
        <v>0</v>
      </c>
      <c r="AI375" s="13">
        <f t="shared" si="105"/>
        <v>0</v>
      </c>
      <c r="AJ375" s="125">
        <f t="shared" si="106"/>
        <v>100</v>
      </c>
      <c r="AK375" s="203">
        <f t="shared" si="107"/>
        <v>100</v>
      </c>
    </row>
    <row r="376" spans="1:37" ht="18.75">
      <c r="A376" s="7" t="s">
        <v>335</v>
      </c>
      <c r="B376" s="95">
        <v>16464</v>
      </c>
      <c r="C376" s="144"/>
      <c r="D376" s="24">
        <v>864</v>
      </c>
      <c r="E376" s="24">
        <v>400</v>
      </c>
      <c r="F376" s="24">
        <v>1</v>
      </c>
      <c r="G376" s="13">
        <f t="shared" si="90"/>
        <v>-464</v>
      </c>
      <c r="H376" s="200">
        <v>400</v>
      </c>
      <c r="I376" s="13">
        <f t="shared" si="91"/>
        <v>-864</v>
      </c>
      <c r="J376" s="125">
        <f t="shared" si="92"/>
        <v>46.296296296296298</v>
      </c>
      <c r="K376" s="102">
        <f t="shared" si="93"/>
        <v>0</v>
      </c>
      <c r="L376" s="124">
        <v>3</v>
      </c>
      <c r="M376" s="46">
        <v>3</v>
      </c>
      <c r="N376" s="13">
        <f t="shared" si="94"/>
        <v>0</v>
      </c>
      <c r="O376" s="47">
        <v>3</v>
      </c>
      <c r="P376" s="13">
        <f t="shared" si="95"/>
        <v>-3</v>
      </c>
      <c r="Q376" s="125">
        <f t="shared" si="96"/>
        <v>100</v>
      </c>
      <c r="R376" s="188">
        <v>2</v>
      </c>
      <c r="S376" s="46">
        <v>2</v>
      </c>
      <c r="T376" s="13">
        <f t="shared" si="97"/>
        <v>0</v>
      </c>
      <c r="U376" s="47">
        <v>0</v>
      </c>
      <c r="V376" s="13">
        <f t="shared" si="98"/>
        <v>0</v>
      </c>
      <c r="W376" s="125">
        <f t="shared" si="101"/>
        <v>100</v>
      </c>
      <c r="X376" s="188">
        <v>1</v>
      </c>
      <c r="Y376" s="46">
        <v>0</v>
      </c>
      <c r="Z376" s="13">
        <f t="shared" si="99"/>
        <v>-1</v>
      </c>
      <c r="AA376" s="47">
        <v>0</v>
      </c>
      <c r="AB376" s="13">
        <f t="shared" si="100"/>
        <v>-1</v>
      </c>
      <c r="AC376" s="125">
        <f t="shared" si="102"/>
        <v>0</v>
      </c>
      <c r="AD376" s="102">
        <f t="shared" si="103"/>
        <v>0</v>
      </c>
      <c r="AE376" s="183">
        <v>0</v>
      </c>
      <c r="AF376" s="46">
        <v>0</v>
      </c>
      <c r="AG376" s="13">
        <v>0</v>
      </c>
      <c r="AH376" s="47">
        <v>0</v>
      </c>
      <c r="AI376" s="13">
        <v>0</v>
      </c>
      <c r="AJ376" s="125">
        <v>0</v>
      </c>
      <c r="AK376" s="203">
        <v>0</v>
      </c>
    </row>
    <row r="377" spans="1:37" ht="18.75">
      <c r="A377" s="7" t="s">
        <v>362</v>
      </c>
      <c r="B377" s="95">
        <v>6329</v>
      </c>
      <c r="C377" s="144"/>
      <c r="D377" s="24">
        <v>270</v>
      </c>
      <c r="E377" s="24">
        <v>450</v>
      </c>
      <c r="F377" s="24">
        <v>1</v>
      </c>
      <c r="G377" s="13">
        <f t="shared" si="90"/>
        <v>180</v>
      </c>
      <c r="H377" s="200">
        <v>0</v>
      </c>
      <c r="I377" s="13">
        <f t="shared" si="91"/>
        <v>180</v>
      </c>
      <c r="J377" s="125">
        <f t="shared" si="92"/>
        <v>166.66666666666669</v>
      </c>
      <c r="K377" s="102">
        <f t="shared" si="93"/>
        <v>166.66666666666669</v>
      </c>
      <c r="L377" s="124">
        <v>2</v>
      </c>
      <c r="M377" s="46">
        <v>1</v>
      </c>
      <c r="N377" s="13">
        <f t="shared" si="94"/>
        <v>-1</v>
      </c>
      <c r="O377" s="47">
        <v>0</v>
      </c>
      <c r="P377" s="13">
        <f t="shared" si="95"/>
        <v>-1</v>
      </c>
      <c r="Q377" s="125">
        <f t="shared" si="96"/>
        <v>50</v>
      </c>
      <c r="R377" s="188">
        <v>0</v>
      </c>
      <c r="S377" s="46">
        <v>0</v>
      </c>
      <c r="T377" s="13">
        <f t="shared" si="97"/>
        <v>0</v>
      </c>
      <c r="U377" s="47">
        <v>0</v>
      </c>
      <c r="V377" s="13">
        <f t="shared" si="98"/>
        <v>0</v>
      </c>
      <c r="W377" s="125">
        <v>0</v>
      </c>
      <c r="X377" s="188">
        <v>0</v>
      </c>
      <c r="Y377" s="46">
        <v>0</v>
      </c>
      <c r="Z377" s="13">
        <f t="shared" si="99"/>
        <v>0</v>
      </c>
      <c r="AA377" s="47">
        <v>0</v>
      </c>
      <c r="AB377" s="13">
        <f t="shared" si="100"/>
        <v>0</v>
      </c>
      <c r="AC377" s="125">
        <v>0</v>
      </c>
      <c r="AD377" s="102">
        <v>0</v>
      </c>
      <c r="AE377" s="183">
        <v>0</v>
      </c>
      <c r="AF377" s="46">
        <v>0</v>
      </c>
      <c r="AG377" s="13">
        <v>0</v>
      </c>
      <c r="AH377" s="47">
        <v>0</v>
      </c>
      <c r="AI377" s="13">
        <v>0</v>
      </c>
      <c r="AJ377" s="125">
        <v>0</v>
      </c>
      <c r="AK377" s="203">
        <v>0</v>
      </c>
    </row>
    <row r="378" spans="1:37" ht="18.75">
      <c r="A378" s="7" t="s">
        <v>336</v>
      </c>
      <c r="B378" s="95">
        <v>58897</v>
      </c>
      <c r="C378" s="144"/>
      <c r="D378" s="24">
        <v>1908</v>
      </c>
      <c r="E378" s="24">
        <v>1052</v>
      </c>
      <c r="F378" s="24">
        <v>2</v>
      </c>
      <c r="G378" s="13">
        <f t="shared" si="90"/>
        <v>-856</v>
      </c>
      <c r="H378" s="200">
        <v>330</v>
      </c>
      <c r="I378" s="13">
        <f t="shared" si="91"/>
        <v>-1186</v>
      </c>
      <c r="J378" s="125">
        <f t="shared" si="92"/>
        <v>55.136268343815509</v>
      </c>
      <c r="K378" s="102">
        <f t="shared" si="93"/>
        <v>37.840670859538783</v>
      </c>
      <c r="L378" s="124">
        <v>6</v>
      </c>
      <c r="M378" s="46">
        <v>5</v>
      </c>
      <c r="N378" s="13">
        <f t="shared" si="94"/>
        <v>-1</v>
      </c>
      <c r="O378" s="47">
        <v>0</v>
      </c>
      <c r="P378" s="13">
        <f t="shared" si="95"/>
        <v>-1</v>
      </c>
      <c r="Q378" s="125">
        <f t="shared" si="96"/>
        <v>83.333333333333343</v>
      </c>
      <c r="R378" s="188">
        <v>1</v>
      </c>
      <c r="S378" s="46">
        <v>1</v>
      </c>
      <c r="T378" s="13">
        <f t="shared" si="97"/>
        <v>0</v>
      </c>
      <c r="U378" s="47">
        <v>0</v>
      </c>
      <c r="V378" s="13">
        <f t="shared" si="98"/>
        <v>0</v>
      </c>
      <c r="W378" s="125">
        <f t="shared" si="101"/>
        <v>100</v>
      </c>
      <c r="X378" s="188">
        <v>1</v>
      </c>
      <c r="Y378" s="46">
        <v>1</v>
      </c>
      <c r="Z378" s="13">
        <f t="shared" si="99"/>
        <v>0</v>
      </c>
      <c r="AA378" s="47">
        <v>0</v>
      </c>
      <c r="AB378" s="13">
        <f t="shared" si="100"/>
        <v>0</v>
      </c>
      <c r="AC378" s="125">
        <f t="shared" si="102"/>
        <v>100</v>
      </c>
      <c r="AD378" s="102">
        <f t="shared" si="103"/>
        <v>100</v>
      </c>
      <c r="AE378" s="183">
        <v>0</v>
      </c>
      <c r="AF378" s="46">
        <v>1</v>
      </c>
      <c r="AG378" s="13">
        <f t="shared" si="104"/>
        <v>1</v>
      </c>
      <c r="AH378" s="47">
        <v>0</v>
      </c>
      <c r="AI378" s="13">
        <f t="shared" si="105"/>
        <v>1</v>
      </c>
      <c r="AJ378" s="125">
        <v>100</v>
      </c>
      <c r="AK378" s="203">
        <v>100</v>
      </c>
    </row>
    <row r="379" spans="1:37" ht="18.75">
      <c r="A379" s="7" t="s">
        <v>337</v>
      </c>
      <c r="B379" s="95">
        <v>56077</v>
      </c>
      <c r="C379" s="144"/>
      <c r="D379" s="24">
        <v>1686</v>
      </c>
      <c r="E379" s="24">
        <v>903</v>
      </c>
      <c r="F379" s="24">
        <v>2</v>
      </c>
      <c r="G379" s="13">
        <f t="shared" si="90"/>
        <v>-783</v>
      </c>
      <c r="H379" s="200">
        <v>410</v>
      </c>
      <c r="I379" s="13">
        <f t="shared" si="91"/>
        <v>-1193</v>
      </c>
      <c r="J379" s="125">
        <f t="shared" si="92"/>
        <v>53.558718861209961</v>
      </c>
      <c r="K379" s="102">
        <f t="shared" si="93"/>
        <v>29.240806642941873</v>
      </c>
      <c r="L379" s="130">
        <v>7</v>
      </c>
      <c r="M379" s="46">
        <v>5</v>
      </c>
      <c r="N379" s="13">
        <f t="shared" si="94"/>
        <v>-2</v>
      </c>
      <c r="O379" s="47">
        <v>5</v>
      </c>
      <c r="P379" s="13">
        <f t="shared" si="95"/>
        <v>-7</v>
      </c>
      <c r="Q379" s="125">
        <f t="shared" si="96"/>
        <v>71.428571428571431</v>
      </c>
      <c r="R379" s="188">
        <v>1</v>
      </c>
      <c r="S379" s="46">
        <v>1</v>
      </c>
      <c r="T379" s="13">
        <f t="shared" si="97"/>
        <v>0</v>
      </c>
      <c r="U379" s="47">
        <v>0</v>
      </c>
      <c r="V379" s="13">
        <f t="shared" si="98"/>
        <v>0</v>
      </c>
      <c r="W379" s="125">
        <f t="shared" si="101"/>
        <v>100</v>
      </c>
      <c r="X379" s="188">
        <v>1</v>
      </c>
      <c r="Y379" s="46">
        <v>2</v>
      </c>
      <c r="Z379" s="13">
        <f t="shared" si="99"/>
        <v>1</v>
      </c>
      <c r="AA379" s="47">
        <v>0</v>
      </c>
      <c r="AB379" s="13">
        <f t="shared" si="100"/>
        <v>1</v>
      </c>
      <c r="AC379" s="125">
        <f t="shared" si="102"/>
        <v>200</v>
      </c>
      <c r="AD379" s="102">
        <f t="shared" si="103"/>
        <v>200</v>
      </c>
      <c r="AE379" s="183">
        <v>0</v>
      </c>
      <c r="AF379" s="46">
        <v>0</v>
      </c>
      <c r="AG379" s="13">
        <v>0</v>
      </c>
      <c r="AH379" s="47">
        <v>0</v>
      </c>
      <c r="AI379" s="13">
        <v>0</v>
      </c>
      <c r="AJ379" s="125">
        <v>0</v>
      </c>
      <c r="AK379" s="203">
        <v>0</v>
      </c>
    </row>
    <row r="380" spans="1:37" ht="18.75">
      <c r="A380" s="7" t="s">
        <v>338</v>
      </c>
      <c r="B380" s="95">
        <v>144786</v>
      </c>
      <c r="C380" s="144"/>
      <c r="D380" s="24">
        <v>3618</v>
      </c>
      <c r="E380" s="24">
        <v>2956</v>
      </c>
      <c r="F380" s="24">
        <v>7</v>
      </c>
      <c r="G380" s="13">
        <f t="shared" si="90"/>
        <v>-662</v>
      </c>
      <c r="H380" s="200">
        <v>500</v>
      </c>
      <c r="I380" s="13">
        <f t="shared" si="91"/>
        <v>-1162</v>
      </c>
      <c r="J380" s="125">
        <f t="shared" si="92"/>
        <v>81.702598120508569</v>
      </c>
      <c r="K380" s="102">
        <f t="shared" si="93"/>
        <v>67.882808181315653</v>
      </c>
      <c r="L380" s="124">
        <v>15</v>
      </c>
      <c r="M380" s="46">
        <v>14</v>
      </c>
      <c r="N380" s="13">
        <f t="shared" si="94"/>
        <v>-1</v>
      </c>
      <c r="O380" s="47">
        <v>0</v>
      </c>
      <c r="P380" s="13">
        <f t="shared" si="95"/>
        <v>-1</v>
      </c>
      <c r="Q380" s="125">
        <f t="shared" si="96"/>
        <v>93.333333333333329</v>
      </c>
      <c r="R380" s="188">
        <v>2</v>
      </c>
      <c r="S380" s="46">
        <v>1</v>
      </c>
      <c r="T380" s="13">
        <f t="shared" si="97"/>
        <v>-1</v>
      </c>
      <c r="U380" s="47">
        <v>0</v>
      </c>
      <c r="V380" s="13">
        <f t="shared" si="98"/>
        <v>-1</v>
      </c>
      <c r="W380" s="125">
        <f t="shared" si="101"/>
        <v>50</v>
      </c>
      <c r="X380" s="188">
        <v>1</v>
      </c>
      <c r="Y380" s="46">
        <v>1</v>
      </c>
      <c r="Z380" s="13">
        <f t="shared" si="99"/>
        <v>0</v>
      </c>
      <c r="AA380" s="47">
        <v>0</v>
      </c>
      <c r="AB380" s="13">
        <f t="shared" si="100"/>
        <v>0</v>
      </c>
      <c r="AC380" s="125">
        <f t="shared" si="102"/>
        <v>100</v>
      </c>
      <c r="AD380" s="102">
        <f t="shared" si="103"/>
        <v>100</v>
      </c>
      <c r="AE380" s="183">
        <v>1</v>
      </c>
      <c r="AF380" s="46">
        <v>0</v>
      </c>
      <c r="AG380" s="13">
        <f t="shared" si="104"/>
        <v>-1</v>
      </c>
      <c r="AH380" s="47">
        <v>0</v>
      </c>
      <c r="AI380" s="13">
        <f t="shared" si="105"/>
        <v>-1</v>
      </c>
      <c r="AJ380" s="125">
        <f t="shared" si="106"/>
        <v>0</v>
      </c>
      <c r="AK380" s="203">
        <f t="shared" si="107"/>
        <v>0</v>
      </c>
    </row>
    <row r="381" spans="1:37" ht="18.75">
      <c r="A381" s="7" t="s">
        <v>339</v>
      </c>
      <c r="B381" s="86">
        <v>216585</v>
      </c>
      <c r="C381" s="152"/>
      <c r="D381" s="24">
        <v>6342</v>
      </c>
      <c r="E381" s="24">
        <v>3409</v>
      </c>
      <c r="F381" s="39">
        <v>7</v>
      </c>
      <c r="G381" s="13">
        <f t="shared" si="90"/>
        <v>-2933</v>
      </c>
      <c r="H381" s="200">
        <v>0</v>
      </c>
      <c r="I381" s="13">
        <f t="shared" si="91"/>
        <v>-2933</v>
      </c>
      <c r="J381" s="125">
        <f t="shared" si="92"/>
        <v>53.75275938189845</v>
      </c>
      <c r="K381" s="104">
        <f t="shared" si="93"/>
        <v>53.75275938189845</v>
      </c>
      <c r="L381" s="130">
        <v>28</v>
      </c>
      <c r="M381" s="46">
        <v>17</v>
      </c>
      <c r="N381" s="13">
        <f t="shared" si="94"/>
        <v>-11</v>
      </c>
      <c r="O381" s="47">
        <v>0</v>
      </c>
      <c r="P381" s="13">
        <f t="shared" si="95"/>
        <v>-11</v>
      </c>
      <c r="Q381" s="125">
        <f t="shared" si="96"/>
        <v>60.714285714285708</v>
      </c>
      <c r="R381" s="192">
        <v>8</v>
      </c>
      <c r="S381" s="46">
        <v>4</v>
      </c>
      <c r="T381" s="13">
        <f t="shared" si="97"/>
        <v>-4</v>
      </c>
      <c r="U381" s="47">
        <v>0</v>
      </c>
      <c r="V381" s="13">
        <f t="shared" si="98"/>
        <v>-4</v>
      </c>
      <c r="W381" s="125">
        <f t="shared" si="101"/>
        <v>50</v>
      </c>
      <c r="X381" s="192">
        <v>1</v>
      </c>
      <c r="Y381" s="46">
        <v>0</v>
      </c>
      <c r="Z381" s="13">
        <f t="shared" si="99"/>
        <v>-1</v>
      </c>
      <c r="AA381" s="47">
        <v>0</v>
      </c>
      <c r="AB381" s="13">
        <f t="shared" si="100"/>
        <v>-1</v>
      </c>
      <c r="AC381" s="125">
        <f t="shared" si="102"/>
        <v>0</v>
      </c>
      <c r="AD381" s="102">
        <f t="shared" si="103"/>
        <v>0</v>
      </c>
      <c r="AE381" s="225">
        <v>1</v>
      </c>
      <c r="AF381" s="46">
        <v>1</v>
      </c>
      <c r="AG381" s="13">
        <v>0</v>
      </c>
      <c r="AH381" s="47">
        <v>0</v>
      </c>
      <c r="AI381" s="13">
        <f t="shared" si="105"/>
        <v>0</v>
      </c>
      <c r="AJ381" s="125">
        <f t="shared" si="106"/>
        <v>100</v>
      </c>
      <c r="AK381" s="203">
        <f t="shared" si="107"/>
        <v>100</v>
      </c>
    </row>
    <row r="382" spans="1:37" ht="18.75">
      <c r="A382" s="7" t="s">
        <v>340</v>
      </c>
      <c r="B382" s="95">
        <v>32877</v>
      </c>
      <c r="C382" s="144"/>
      <c r="D382" s="24">
        <v>1855</v>
      </c>
      <c r="E382" s="24">
        <v>983</v>
      </c>
      <c r="F382" s="24">
        <v>2</v>
      </c>
      <c r="G382" s="13">
        <f t="shared" si="90"/>
        <v>-872</v>
      </c>
      <c r="H382" s="200">
        <v>0</v>
      </c>
      <c r="I382" s="13">
        <f t="shared" si="91"/>
        <v>-872</v>
      </c>
      <c r="J382" s="125">
        <f t="shared" si="92"/>
        <v>52.991913746630729</v>
      </c>
      <c r="K382" s="102">
        <f t="shared" si="93"/>
        <v>52.991913746630729</v>
      </c>
      <c r="L382" s="124">
        <v>3</v>
      </c>
      <c r="M382" s="46">
        <v>3</v>
      </c>
      <c r="N382" s="13">
        <f t="shared" si="94"/>
        <v>0</v>
      </c>
      <c r="O382" s="47">
        <v>0</v>
      </c>
      <c r="P382" s="13">
        <f t="shared" si="95"/>
        <v>0</v>
      </c>
      <c r="Q382" s="125">
        <f t="shared" si="96"/>
        <v>100</v>
      </c>
      <c r="R382" s="188">
        <v>0</v>
      </c>
      <c r="S382" s="46">
        <v>0</v>
      </c>
      <c r="T382" s="13">
        <f t="shared" si="97"/>
        <v>0</v>
      </c>
      <c r="U382" s="47">
        <v>0</v>
      </c>
      <c r="V382" s="13">
        <f t="shared" si="98"/>
        <v>0</v>
      </c>
      <c r="W382" s="125">
        <v>0</v>
      </c>
      <c r="X382" s="188">
        <v>1</v>
      </c>
      <c r="Y382" s="46">
        <v>0</v>
      </c>
      <c r="Z382" s="13">
        <f t="shared" si="99"/>
        <v>-1</v>
      </c>
      <c r="AA382" s="47">
        <v>0</v>
      </c>
      <c r="AB382" s="13">
        <f t="shared" si="100"/>
        <v>-1</v>
      </c>
      <c r="AC382" s="125">
        <f t="shared" si="102"/>
        <v>0</v>
      </c>
      <c r="AD382" s="102">
        <f t="shared" si="103"/>
        <v>0</v>
      </c>
      <c r="AE382" s="183">
        <v>0</v>
      </c>
      <c r="AF382" s="46">
        <v>0</v>
      </c>
      <c r="AG382" s="13">
        <v>0</v>
      </c>
      <c r="AH382" s="47">
        <v>0</v>
      </c>
      <c r="AI382" s="13">
        <v>0</v>
      </c>
      <c r="AJ382" s="125">
        <v>0</v>
      </c>
      <c r="AK382" s="203">
        <v>0</v>
      </c>
    </row>
    <row r="383" spans="1:37" ht="18.75">
      <c r="A383" s="7" t="s">
        <v>341</v>
      </c>
      <c r="B383" s="95">
        <v>26304</v>
      </c>
      <c r="C383" s="144"/>
      <c r="D383" s="24">
        <v>1333</v>
      </c>
      <c r="E383" s="24">
        <v>1144</v>
      </c>
      <c r="F383" s="24">
        <v>2</v>
      </c>
      <c r="G383" s="13">
        <f t="shared" si="90"/>
        <v>-189</v>
      </c>
      <c r="H383" s="200">
        <v>0</v>
      </c>
      <c r="I383" s="13">
        <f t="shared" si="91"/>
        <v>-189</v>
      </c>
      <c r="J383" s="125">
        <f t="shared" si="92"/>
        <v>85.821455363840954</v>
      </c>
      <c r="K383" s="102">
        <f t="shared" si="93"/>
        <v>85.821455363840954</v>
      </c>
      <c r="L383" s="124">
        <v>2</v>
      </c>
      <c r="M383" s="46">
        <v>3</v>
      </c>
      <c r="N383" s="13">
        <f t="shared" si="94"/>
        <v>1</v>
      </c>
      <c r="O383" s="47">
        <v>0</v>
      </c>
      <c r="P383" s="13">
        <f t="shared" si="95"/>
        <v>1</v>
      </c>
      <c r="Q383" s="125">
        <f t="shared" si="96"/>
        <v>150</v>
      </c>
      <c r="R383" s="188">
        <v>1</v>
      </c>
      <c r="S383" s="46">
        <v>0</v>
      </c>
      <c r="T383" s="13">
        <f t="shared" si="97"/>
        <v>-1</v>
      </c>
      <c r="U383" s="47">
        <v>0</v>
      </c>
      <c r="V383" s="13">
        <f t="shared" si="98"/>
        <v>-1</v>
      </c>
      <c r="W383" s="125">
        <f t="shared" si="101"/>
        <v>0</v>
      </c>
      <c r="X383" s="188">
        <v>1</v>
      </c>
      <c r="Y383" s="46">
        <v>0</v>
      </c>
      <c r="Z383" s="13">
        <f t="shared" si="99"/>
        <v>-1</v>
      </c>
      <c r="AA383" s="47">
        <v>0</v>
      </c>
      <c r="AB383" s="13">
        <f t="shared" si="100"/>
        <v>-1</v>
      </c>
      <c r="AC383" s="125">
        <f t="shared" si="102"/>
        <v>0</v>
      </c>
      <c r="AD383" s="102">
        <f t="shared" si="103"/>
        <v>0</v>
      </c>
      <c r="AE383" s="183">
        <v>0</v>
      </c>
      <c r="AF383" s="46">
        <v>0</v>
      </c>
      <c r="AG383" s="13">
        <v>0</v>
      </c>
      <c r="AH383" s="47">
        <v>0</v>
      </c>
      <c r="AI383" s="13">
        <v>0</v>
      </c>
      <c r="AJ383" s="125">
        <v>0</v>
      </c>
      <c r="AK383" s="203">
        <v>0</v>
      </c>
    </row>
    <row r="384" spans="1:37" ht="18.75">
      <c r="A384" s="7" t="s">
        <v>342</v>
      </c>
      <c r="B384" s="95">
        <v>36254</v>
      </c>
      <c r="C384" s="144"/>
      <c r="D384" s="133">
        <v>1913</v>
      </c>
      <c r="E384" s="24">
        <v>750</v>
      </c>
      <c r="F384" s="24">
        <v>1</v>
      </c>
      <c r="G384" s="13">
        <f t="shared" si="90"/>
        <v>-1163</v>
      </c>
      <c r="H384" s="200">
        <v>0</v>
      </c>
      <c r="I384" s="13">
        <f t="shared" si="91"/>
        <v>-1163</v>
      </c>
      <c r="J384" s="125">
        <f t="shared" si="92"/>
        <v>39.205436487192891</v>
      </c>
      <c r="K384" s="102">
        <f t="shared" si="93"/>
        <v>39.205436487192891</v>
      </c>
      <c r="L384" s="124">
        <v>2</v>
      </c>
      <c r="M384" s="46">
        <v>1</v>
      </c>
      <c r="N384" s="13">
        <f t="shared" si="94"/>
        <v>-1</v>
      </c>
      <c r="O384" s="47">
        <v>0</v>
      </c>
      <c r="P384" s="13">
        <f t="shared" si="95"/>
        <v>-1</v>
      </c>
      <c r="Q384" s="125">
        <f t="shared" si="96"/>
        <v>50</v>
      </c>
      <c r="R384" s="188">
        <v>0</v>
      </c>
      <c r="S384" s="46">
        <v>0</v>
      </c>
      <c r="T384" s="13">
        <f t="shared" si="97"/>
        <v>0</v>
      </c>
      <c r="U384" s="47">
        <v>0</v>
      </c>
      <c r="V384" s="13">
        <f t="shared" si="98"/>
        <v>0</v>
      </c>
      <c r="W384" s="125">
        <v>0</v>
      </c>
      <c r="X384" s="188">
        <v>1</v>
      </c>
      <c r="Y384" s="46">
        <v>0</v>
      </c>
      <c r="Z384" s="13">
        <f t="shared" si="99"/>
        <v>-1</v>
      </c>
      <c r="AA384" s="47">
        <v>0</v>
      </c>
      <c r="AB384" s="13">
        <f t="shared" si="100"/>
        <v>-1</v>
      </c>
      <c r="AC384" s="125">
        <f t="shared" si="102"/>
        <v>0</v>
      </c>
      <c r="AD384" s="102">
        <f t="shared" si="103"/>
        <v>0</v>
      </c>
      <c r="AE384" s="183">
        <v>0</v>
      </c>
      <c r="AF384" s="46">
        <v>0</v>
      </c>
      <c r="AG384" s="13">
        <v>0</v>
      </c>
      <c r="AH384" s="47">
        <v>0</v>
      </c>
      <c r="AI384" s="13">
        <v>0</v>
      </c>
      <c r="AJ384" s="125">
        <v>0</v>
      </c>
      <c r="AK384" s="203">
        <v>0</v>
      </c>
    </row>
    <row r="385" spans="1:37" ht="18.75">
      <c r="A385" s="7" t="s">
        <v>343</v>
      </c>
      <c r="B385" s="95">
        <v>74800</v>
      </c>
      <c r="C385" s="144"/>
      <c r="D385" s="165">
        <v>2383</v>
      </c>
      <c r="E385" s="24">
        <v>1170</v>
      </c>
      <c r="F385" s="24">
        <v>5</v>
      </c>
      <c r="G385" s="13">
        <f t="shared" si="90"/>
        <v>-1213</v>
      </c>
      <c r="H385" s="200">
        <v>0</v>
      </c>
      <c r="I385" s="13">
        <f t="shared" si="91"/>
        <v>-1213</v>
      </c>
      <c r="J385" s="125">
        <f t="shared" si="92"/>
        <v>49.097775912715065</v>
      </c>
      <c r="K385" s="102">
        <f t="shared" si="93"/>
        <v>49.097775912715065</v>
      </c>
      <c r="L385" s="133">
        <v>7</v>
      </c>
      <c r="M385" s="46">
        <v>6</v>
      </c>
      <c r="N385" s="13">
        <f t="shared" si="94"/>
        <v>-1</v>
      </c>
      <c r="O385" s="47">
        <v>0</v>
      </c>
      <c r="P385" s="13">
        <f t="shared" si="95"/>
        <v>-1</v>
      </c>
      <c r="Q385" s="125">
        <f t="shared" si="96"/>
        <v>85.714285714285708</v>
      </c>
      <c r="R385" s="188">
        <v>1</v>
      </c>
      <c r="S385" s="46">
        <v>0</v>
      </c>
      <c r="T385" s="13">
        <f t="shared" si="97"/>
        <v>-1</v>
      </c>
      <c r="U385" s="47">
        <v>0</v>
      </c>
      <c r="V385" s="13">
        <f t="shared" si="98"/>
        <v>-1</v>
      </c>
      <c r="W385" s="125">
        <f t="shared" si="101"/>
        <v>0</v>
      </c>
      <c r="X385" s="188">
        <v>1</v>
      </c>
      <c r="Y385" s="46">
        <v>1</v>
      </c>
      <c r="Z385" s="13">
        <f t="shared" si="99"/>
        <v>0</v>
      </c>
      <c r="AA385" s="47">
        <v>0</v>
      </c>
      <c r="AB385" s="13">
        <f t="shared" si="100"/>
        <v>0</v>
      </c>
      <c r="AC385" s="125">
        <f t="shared" si="102"/>
        <v>100</v>
      </c>
      <c r="AD385" s="102">
        <f t="shared" si="103"/>
        <v>100</v>
      </c>
      <c r="AE385" s="183">
        <v>2</v>
      </c>
      <c r="AF385" s="46">
        <v>2</v>
      </c>
      <c r="AG385" s="13">
        <v>0</v>
      </c>
      <c r="AH385" s="47">
        <v>0</v>
      </c>
      <c r="AI385" s="13">
        <f t="shared" si="105"/>
        <v>0</v>
      </c>
      <c r="AJ385" s="125">
        <f t="shared" si="106"/>
        <v>100</v>
      </c>
      <c r="AK385" s="203">
        <f t="shared" si="107"/>
        <v>100</v>
      </c>
    </row>
    <row r="386" spans="1:37" ht="18.75">
      <c r="A386" s="7" t="s">
        <v>344</v>
      </c>
      <c r="B386" s="95">
        <v>22558</v>
      </c>
      <c r="C386" s="144"/>
      <c r="D386" s="180">
        <v>1185</v>
      </c>
      <c r="E386" s="24">
        <v>478</v>
      </c>
      <c r="F386" s="24">
        <v>1</v>
      </c>
      <c r="G386" s="13">
        <f t="shared" si="90"/>
        <v>-707</v>
      </c>
      <c r="H386" s="200">
        <v>0</v>
      </c>
      <c r="I386" s="13">
        <f t="shared" si="91"/>
        <v>-707</v>
      </c>
      <c r="J386" s="125">
        <f t="shared" si="92"/>
        <v>40.337552742616033</v>
      </c>
      <c r="K386" s="102">
        <f t="shared" si="93"/>
        <v>40.337552742616033</v>
      </c>
      <c r="L386" s="134">
        <v>2</v>
      </c>
      <c r="M386" s="46">
        <v>1</v>
      </c>
      <c r="N386" s="13">
        <f t="shared" si="94"/>
        <v>-1</v>
      </c>
      <c r="O386" s="47">
        <v>0</v>
      </c>
      <c r="P386" s="13">
        <f t="shared" si="95"/>
        <v>-1</v>
      </c>
      <c r="Q386" s="125">
        <f t="shared" si="96"/>
        <v>50</v>
      </c>
      <c r="R386" s="188">
        <v>0</v>
      </c>
      <c r="S386" s="46">
        <v>0</v>
      </c>
      <c r="T386" s="13">
        <f t="shared" si="97"/>
        <v>0</v>
      </c>
      <c r="U386" s="47">
        <v>0</v>
      </c>
      <c r="V386" s="13">
        <f t="shared" si="98"/>
        <v>0</v>
      </c>
      <c r="W386" s="125">
        <v>0</v>
      </c>
      <c r="X386" s="188">
        <v>1</v>
      </c>
      <c r="Y386" s="46">
        <v>0</v>
      </c>
      <c r="Z386" s="13">
        <f t="shared" si="99"/>
        <v>-1</v>
      </c>
      <c r="AA386" s="47">
        <v>0</v>
      </c>
      <c r="AB386" s="13">
        <f t="shared" si="100"/>
        <v>-1</v>
      </c>
      <c r="AC386" s="125">
        <f t="shared" si="102"/>
        <v>0</v>
      </c>
      <c r="AD386" s="102">
        <f t="shared" si="103"/>
        <v>0</v>
      </c>
      <c r="AE386" s="183">
        <v>0</v>
      </c>
      <c r="AF386" s="46">
        <v>0</v>
      </c>
      <c r="AG386" s="13">
        <v>0</v>
      </c>
      <c r="AH386" s="47">
        <v>0</v>
      </c>
      <c r="AI386" s="13">
        <v>0</v>
      </c>
      <c r="AJ386" s="125">
        <v>0</v>
      </c>
      <c r="AK386" s="203">
        <v>0</v>
      </c>
    </row>
    <row r="387" spans="1:37" ht="18.75">
      <c r="A387" s="7" t="s">
        <v>345</v>
      </c>
      <c r="B387" s="95">
        <v>55178</v>
      </c>
      <c r="C387" s="144"/>
      <c r="D387" s="133">
        <v>1673</v>
      </c>
      <c r="E387" s="24">
        <v>1748</v>
      </c>
      <c r="F387" s="24">
        <v>2</v>
      </c>
      <c r="G387" s="13">
        <f t="shared" si="90"/>
        <v>75</v>
      </c>
      <c r="H387" s="32">
        <v>830</v>
      </c>
      <c r="I387" s="13">
        <f t="shared" si="91"/>
        <v>-755</v>
      </c>
      <c r="J387" s="125">
        <f t="shared" si="92"/>
        <v>104.48296473401075</v>
      </c>
      <c r="K387" s="102">
        <f t="shared" si="93"/>
        <v>54.871488344291699</v>
      </c>
      <c r="L387" s="124">
        <v>6</v>
      </c>
      <c r="M387" s="46">
        <v>5</v>
      </c>
      <c r="N387" s="13">
        <f t="shared" si="94"/>
        <v>-1</v>
      </c>
      <c r="O387" s="47">
        <v>0</v>
      </c>
      <c r="P387" s="13">
        <f t="shared" si="95"/>
        <v>-1</v>
      </c>
      <c r="Q387" s="125">
        <f t="shared" si="96"/>
        <v>83.333333333333343</v>
      </c>
      <c r="R387" s="188">
        <v>1</v>
      </c>
      <c r="S387" s="46">
        <v>1</v>
      </c>
      <c r="T387" s="13">
        <f t="shared" si="97"/>
        <v>0</v>
      </c>
      <c r="U387" s="47">
        <v>0</v>
      </c>
      <c r="V387" s="13">
        <f t="shared" si="98"/>
        <v>0</v>
      </c>
      <c r="W387" s="125">
        <f t="shared" si="101"/>
        <v>100</v>
      </c>
      <c r="X387" s="188">
        <v>1</v>
      </c>
      <c r="Y387" s="46">
        <v>0</v>
      </c>
      <c r="Z387" s="13">
        <f t="shared" si="99"/>
        <v>-1</v>
      </c>
      <c r="AA387" s="47">
        <v>0</v>
      </c>
      <c r="AB387" s="13">
        <f t="shared" si="100"/>
        <v>-1</v>
      </c>
      <c r="AC387" s="125">
        <f t="shared" si="102"/>
        <v>0</v>
      </c>
      <c r="AD387" s="102">
        <f t="shared" si="103"/>
        <v>0</v>
      </c>
      <c r="AE387" s="183">
        <v>0</v>
      </c>
      <c r="AF387" s="46">
        <v>0</v>
      </c>
      <c r="AG387" s="13">
        <v>0</v>
      </c>
      <c r="AH387" s="47">
        <v>0</v>
      </c>
      <c r="AI387" s="13">
        <v>0</v>
      </c>
      <c r="AJ387" s="125">
        <v>0</v>
      </c>
      <c r="AK387" s="203">
        <v>0</v>
      </c>
    </row>
    <row r="388" spans="1:37" ht="18.75">
      <c r="A388" s="7" t="s">
        <v>346</v>
      </c>
      <c r="B388" s="95">
        <v>2903</v>
      </c>
      <c r="C388" s="144"/>
      <c r="D388" s="133">
        <v>270</v>
      </c>
      <c r="E388" s="24">
        <v>0</v>
      </c>
      <c r="F388" s="24">
        <v>0</v>
      </c>
      <c r="G388" s="13">
        <f t="shared" si="90"/>
        <v>-270</v>
      </c>
      <c r="H388" s="32">
        <v>0</v>
      </c>
      <c r="I388" s="13">
        <f t="shared" si="91"/>
        <v>-270</v>
      </c>
      <c r="J388" s="125">
        <f t="shared" si="92"/>
        <v>0</v>
      </c>
      <c r="K388" s="102">
        <f t="shared" si="93"/>
        <v>0</v>
      </c>
      <c r="L388" s="124">
        <v>2</v>
      </c>
      <c r="M388" s="46">
        <v>1</v>
      </c>
      <c r="N388" s="13">
        <f t="shared" si="94"/>
        <v>-1</v>
      </c>
      <c r="O388" s="47">
        <v>0</v>
      </c>
      <c r="P388" s="13">
        <f t="shared" si="95"/>
        <v>-1</v>
      </c>
      <c r="Q388" s="125">
        <f t="shared" si="96"/>
        <v>50</v>
      </c>
      <c r="R388" s="188">
        <v>0</v>
      </c>
      <c r="S388" s="46">
        <v>0</v>
      </c>
      <c r="T388" s="13">
        <f t="shared" si="97"/>
        <v>0</v>
      </c>
      <c r="U388" s="47">
        <v>0</v>
      </c>
      <c r="V388" s="13">
        <f t="shared" si="98"/>
        <v>0</v>
      </c>
      <c r="W388" s="125">
        <v>0</v>
      </c>
      <c r="X388" s="188">
        <v>0</v>
      </c>
      <c r="Y388" s="46">
        <v>0</v>
      </c>
      <c r="Z388" s="13">
        <f t="shared" si="99"/>
        <v>0</v>
      </c>
      <c r="AA388" s="47">
        <v>0</v>
      </c>
      <c r="AB388" s="13">
        <f t="shared" si="100"/>
        <v>0</v>
      </c>
      <c r="AC388" s="125">
        <v>0</v>
      </c>
      <c r="AD388" s="102">
        <v>0</v>
      </c>
      <c r="AE388" s="183">
        <v>0</v>
      </c>
      <c r="AF388" s="46">
        <v>0</v>
      </c>
      <c r="AG388" s="13">
        <v>0</v>
      </c>
      <c r="AH388" s="47">
        <v>0</v>
      </c>
      <c r="AI388" s="13">
        <v>0</v>
      </c>
      <c r="AJ388" s="125">
        <v>0</v>
      </c>
      <c r="AK388" s="203">
        <v>0</v>
      </c>
    </row>
    <row r="389" spans="1:37" ht="18.75">
      <c r="A389" s="7" t="s">
        <v>347</v>
      </c>
      <c r="B389" s="95">
        <v>120587</v>
      </c>
      <c r="C389" s="144"/>
      <c r="D389" s="165">
        <v>3034</v>
      </c>
      <c r="E389" s="24">
        <v>2998</v>
      </c>
      <c r="F389" s="24">
        <v>5</v>
      </c>
      <c r="G389" s="13">
        <f t="shared" si="90"/>
        <v>-36</v>
      </c>
      <c r="H389" s="32">
        <v>2583</v>
      </c>
      <c r="I389" s="13">
        <f t="shared" si="91"/>
        <v>-2619</v>
      </c>
      <c r="J389" s="125">
        <f t="shared" si="92"/>
        <v>98.813447593935393</v>
      </c>
      <c r="K389" s="102">
        <f t="shared" si="93"/>
        <v>13.678312458800262</v>
      </c>
      <c r="L389" s="124">
        <v>13</v>
      </c>
      <c r="M389" s="46">
        <v>4</v>
      </c>
      <c r="N389" s="13">
        <f t="shared" si="94"/>
        <v>-9</v>
      </c>
      <c r="O389" s="47">
        <v>0</v>
      </c>
      <c r="P389" s="13">
        <f t="shared" si="95"/>
        <v>-9</v>
      </c>
      <c r="Q389" s="125">
        <f t="shared" si="96"/>
        <v>30.76923076923077</v>
      </c>
      <c r="R389" s="188">
        <v>2</v>
      </c>
      <c r="S389" s="46">
        <v>1</v>
      </c>
      <c r="T389" s="13">
        <f t="shared" si="97"/>
        <v>-1</v>
      </c>
      <c r="U389" s="47">
        <v>0</v>
      </c>
      <c r="V389" s="13">
        <f t="shared" si="98"/>
        <v>-1</v>
      </c>
      <c r="W389" s="125">
        <f t="shared" si="101"/>
        <v>50</v>
      </c>
      <c r="X389" s="188">
        <v>1</v>
      </c>
      <c r="Y389" s="46">
        <v>1</v>
      </c>
      <c r="Z389" s="13">
        <f t="shared" si="99"/>
        <v>0</v>
      </c>
      <c r="AA389" s="47">
        <v>0</v>
      </c>
      <c r="AB389" s="13">
        <f t="shared" si="100"/>
        <v>0</v>
      </c>
      <c r="AC389" s="125">
        <f t="shared" si="102"/>
        <v>100</v>
      </c>
      <c r="AD389" s="102">
        <f t="shared" si="103"/>
        <v>100</v>
      </c>
      <c r="AE389" s="183">
        <v>1</v>
      </c>
      <c r="AF389" s="46">
        <v>0</v>
      </c>
      <c r="AG389" s="13">
        <f t="shared" si="104"/>
        <v>-1</v>
      </c>
      <c r="AH389" s="47">
        <v>0</v>
      </c>
      <c r="AI389" s="13">
        <f t="shared" si="105"/>
        <v>-1</v>
      </c>
      <c r="AJ389" s="125">
        <f t="shared" si="106"/>
        <v>0</v>
      </c>
      <c r="AK389" s="203">
        <f t="shared" si="107"/>
        <v>0</v>
      </c>
    </row>
    <row r="390" spans="1:37" ht="18.75">
      <c r="A390" s="7" t="s">
        <v>348</v>
      </c>
      <c r="B390" s="95">
        <v>188577</v>
      </c>
      <c r="C390" s="144"/>
      <c r="D390" s="133">
        <v>5167</v>
      </c>
      <c r="E390" s="24">
        <v>4711</v>
      </c>
      <c r="F390" s="24">
        <v>12</v>
      </c>
      <c r="G390" s="13">
        <f t="shared" ref="G390:G402" si="112">E390-D390</f>
        <v>-456</v>
      </c>
      <c r="H390" s="32">
        <v>0</v>
      </c>
      <c r="I390" s="13">
        <f t="shared" ref="I390:I402" si="113">E390-H390-D390</f>
        <v>-456</v>
      </c>
      <c r="J390" s="125">
        <f t="shared" ref="J390:J402" si="114">E390/D390*100</f>
        <v>91.174762918521395</v>
      </c>
      <c r="K390" s="102">
        <f t="shared" ref="K390:K402" si="115">(E390-H390)/D390*100</f>
        <v>91.174762918521395</v>
      </c>
      <c r="L390" s="124">
        <v>18</v>
      </c>
      <c r="M390" s="46">
        <v>16</v>
      </c>
      <c r="N390" s="13">
        <f t="shared" si="94"/>
        <v>-2</v>
      </c>
      <c r="O390" s="47">
        <v>0</v>
      </c>
      <c r="P390" s="13">
        <f t="shared" si="95"/>
        <v>-2</v>
      </c>
      <c r="Q390" s="125">
        <f t="shared" si="96"/>
        <v>88.888888888888886</v>
      </c>
      <c r="R390" s="188">
        <v>4</v>
      </c>
      <c r="S390" s="46">
        <v>4</v>
      </c>
      <c r="T390" s="13">
        <f t="shared" si="97"/>
        <v>0</v>
      </c>
      <c r="U390" s="47">
        <v>0</v>
      </c>
      <c r="V390" s="13">
        <f t="shared" si="98"/>
        <v>0</v>
      </c>
      <c r="W390" s="125">
        <f t="shared" si="101"/>
        <v>100</v>
      </c>
      <c r="X390" s="188">
        <v>1</v>
      </c>
      <c r="Y390" s="46">
        <v>1</v>
      </c>
      <c r="Z390" s="13">
        <f t="shared" si="99"/>
        <v>0</v>
      </c>
      <c r="AA390" s="47">
        <v>0</v>
      </c>
      <c r="AB390" s="13">
        <f t="shared" si="100"/>
        <v>0</v>
      </c>
      <c r="AC390" s="125">
        <f t="shared" si="102"/>
        <v>100</v>
      </c>
      <c r="AD390" s="102">
        <f t="shared" si="103"/>
        <v>100</v>
      </c>
      <c r="AE390" s="183">
        <v>1</v>
      </c>
      <c r="AF390" s="46">
        <v>1</v>
      </c>
      <c r="AG390" s="13">
        <f t="shared" si="104"/>
        <v>0</v>
      </c>
      <c r="AH390" s="47">
        <v>0</v>
      </c>
      <c r="AI390" s="13">
        <f t="shared" si="105"/>
        <v>0</v>
      </c>
      <c r="AJ390" s="125">
        <f t="shared" si="106"/>
        <v>100</v>
      </c>
      <c r="AK390" s="203">
        <f t="shared" si="107"/>
        <v>100</v>
      </c>
    </row>
    <row r="391" spans="1:37" ht="18.75">
      <c r="A391" s="7" t="s">
        <v>349</v>
      </c>
      <c r="B391" s="95">
        <v>37329</v>
      </c>
      <c r="C391" s="144"/>
      <c r="D391" s="165">
        <v>1875</v>
      </c>
      <c r="E391" s="24">
        <v>954</v>
      </c>
      <c r="F391" s="24">
        <v>1</v>
      </c>
      <c r="G391" s="13">
        <f t="shared" si="112"/>
        <v>-921</v>
      </c>
      <c r="H391" s="32">
        <v>0</v>
      </c>
      <c r="I391" s="13">
        <f t="shared" si="113"/>
        <v>-921</v>
      </c>
      <c r="J391" s="125">
        <f t="shared" si="114"/>
        <v>50.88</v>
      </c>
      <c r="K391" s="102">
        <f t="shared" si="115"/>
        <v>50.88</v>
      </c>
      <c r="L391" s="124">
        <v>3</v>
      </c>
      <c r="M391" s="46">
        <v>3</v>
      </c>
      <c r="N391" s="13">
        <f t="shared" ref="N391:N402" si="116">M391-L391</f>
        <v>0</v>
      </c>
      <c r="O391" s="47">
        <v>0</v>
      </c>
      <c r="P391" s="13">
        <f t="shared" ref="P391:P402" si="117">M391-O391-L391</f>
        <v>0</v>
      </c>
      <c r="Q391" s="125">
        <f t="shared" ref="Q391:Q402" si="118">M391/L391*100</f>
        <v>100</v>
      </c>
      <c r="R391" s="188">
        <v>2</v>
      </c>
      <c r="S391" s="46">
        <v>2</v>
      </c>
      <c r="T391" s="13">
        <f t="shared" ref="T391:T400" si="119">S391-R391</f>
        <v>0</v>
      </c>
      <c r="U391" s="47">
        <v>0</v>
      </c>
      <c r="V391" s="13">
        <f t="shared" ref="V391:V400" si="120">S391-U391-R391</f>
        <v>0</v>
      </c>
      <c r="W391" s="125">
        <f t="shared" si="101"/>
        <v>100</v>
      </c>
      <c r="X391" s="188">
        <v>1</v>
      </c>
      <c r="Y391" s="46">
        <v>0</v>
      </c>
      <c r="Z391" s="13">
        <f t="shared" ref="Z391:Z402" si="121">Y391-X391</f>
        <v>-1</v>
      </c>
      <c r="AA391" s="47">
        <v>0</v>
      </c>
      <c r="AB391" s="13">
        <f t="shared" ref="AB391:AB402" si="122">Y391-AA391-X391</f>
        <v>-1</v>
      </c>
      <c r="AC391" s="125">
        <f t="shared" si="102"/>
        <v>0</v>
      </c>
      <c r="AD391" s="102">
        <f t="shared" si="103"/>
        <v>0</v>
      </c>
      <c r="AE391" s="183">
        <v>0</v>
      </c>
      <c r="AF391" s="46">
        <v>0</v>
      </c>
      <c r="AG391" s="13">
        <v>0</v>
      </c>
      <c r="AH391" s="47">
        <v>0</v>
      </c>
      <c r="AI391" s="13">
        <v>0</v>
      </c>
      <c r="AJ391" s="125">
        <v>0</v>
      </c>
      <c r="AK391" s="203">
        <v>0</v>
      </c>
    </row>
    <row r="392" spans="1:37" ht="18.75">
      <c r="A392" s="7" t="s">
        <v>350</v>
      </c>
      <c r="B392" s="95">
        <v>20252</v>
      </c>
      <c r="C392" s="144"/>
      <c r="D392" s="165">
        <v>1056</v>
      </c>
      <c r="E392" s="24">
        <v>790</v>
      </c>
      <c r="F392" s="24">
        <v>3</v>
      </c>
      <c r="G392" s="13">
        <f t="shared" si="112"/>
        <v>-266</v>
      </c>
      <c r="H392" s="32">
        <v>530</v>
      </c>
      <c r="I392" s="13">
        <f t="shared" si="113"/>
        <v>-796</v>
      </c>
      <c r="J392" s="125">
        <f t="shared" si="114"/>
        <v>74.810606060606062</v>
      </c>
      <c r="K392" s="102">
        <f t="shared" si="115"/>
        <v>24.621212121212121</v>
      </c>
      <c r="L392" s="130">
        <v>2</v>
      </c>
      <c r="M392" s="46">
        <v>2</v>
      </c>
      <c r="N392" s="13">
        <f t="shared" si="116"/>
        <v>0</v>
      </c>
      <c r="O392" s="47">
        <v>1</v>
      </c>
      <c r="P392" s="13">
        <f t="shared" si="117"/>
        <v>-1</v>
      </c>
      <c r="Q392" s="125">
        <f t="shared" si="118"/>
        <v>100</v>
      </c>
      <c r="R392" s="188">
        <v>1</v>
      </c>
      <c r="S392" s="46">
        <v>1</v>
      </c>
      <c r="T392" s="13">
        <f t="shared" si="119"/>
        <v>0</v>
      </c>
      <c r="U392" s="47">
        <v>0</v>
      </c>
      <c r="V392" s="13">
        <f t="shared" si="120"/>
        <v>0</v>
      </c>
      <c r="W392" s="125">
        <f t="shared" si="101"/>
        <v>100</v>
      </c>
      <c r="X392" s="188">
        <v>1</v>
      </c>
      <c r="Y392" s="46">
        <v>0</v>
      </c>
      <c r="Z392" s="13">
        <f t="shared" si="121"/>
        <v>-1</v>
      </c>
      <c r="AA392" s="47">
        <v>0</v>
      </c>
      <c r="AB392" s="13">
        <f t="shared" si="122"/>
        <v>-1</v>
      </c>
      <c r="AC392" s="125">
        <f t="shared" si="102"/>
        <v>0</v>
      </c>
      <c r="AD392" s="102">
        <f t="shared" si="103"/>
        <v>0</v>
      </c>
      <c r="AE392" s="183">
        <v>0</v>
      </c>
      <c r="AF392" s="46">
        <v>0</v>
      </c>
      <c r="AG392" s="13">
        <v>0</v>
      </c>
      <c r="AH392" s="47">
        <v>0</v>
      </c>
      <c r="AI392" s="13">
        <v>0</v>
      </c>
      <c r="AJ392" s="125">
        <v>0</v>
      </c>
      <c r="AK392" s="203">
        <v>0</v>
      </c>
    </row>
    <row r="393" spans="1:37" ht="18.75">
      <c r="A393" s="7" t="s">
        <v>351</v>
      </c>
      <c r="B393" s="95">
        <v>87402</v>
      </c>
      <c r="C393" s="144"/>
      <c r="D393" s="165">
        <v>2731</v>
      </c>
      <c r="E393" s="24">
        <v>1810</v>
      </c>
      <c r="F393" s="24">
        <v>2</v>
      </c>
      <c r="G393" s="13">
        <f t="shared" si="112"/>
        <v>-921</v>
      </c>
      <c r="H393" s="32">
        <v>0</v>
      </c>
      <c r="I393" s="13">
        <f t="shared" si="113"/>
        <v>-921</v>
      </c>
      <c r="J393" s="125">
        <f t="shared" si="114"/>
        <v>66.276089344562422</v>
      </c>
      <c r="K393" s="102">
        <f t="shared" si="115"/>
        <v>66.276089344562422</v>
      </c>
      <c r="L393" s="124">
        <v>9</v>
      </c>
      <c r="M393" s="46">
        <v>8</v>
      </c>
      <c r="N393" s="13">
        <f t="shared" si="116"/>
        <v>-1</v>
      </c>
      <c r="O393" s="47">
        <v>0</v>
      </c>
      <c r="P393" s="13">
        <f t="shared" si="117"/>
        <v>-1</v>
      </c>
      <c r="Q393" s="125">
        <f t="shared" si="118"/>
        <v>88.888888888888886</v>
      </c>
      <c r="R393" s="188">
        <v>1</v>
      </c>
      <c r="S393" s="46">
        <v>1</v>
      </c>
      <c r="T393" s="13">
        <f t="shared" si="119"/>
        <v>0</v>
      </c>
      <c r="U393" s="47">
        <v>0</v>
      </c>
      <c r="V393" s="13">
        <f t="shared" si="120"/>
        <v>0</v>
      </c>
      <c r="W393" s="125">
        <f t="shared" si="101"/>
        <v>100</v>
      </c>
      <c r="X393" s="188">
        <v>1</v>
      </c>
      <c r="Y393" s="46">
        <v>1</v>
      </c>
      <c r="Z393" s="13">
        <f t="shared" si="121"/>
        <v>0</v>
      </c>
      <c r="AA393" s="47">
        <v>0</v>
      </c>
      <c r="AB393" s="13">
        <f t="shared" si="122"/>
        <v>0</v>
      </c>
      <c r="AC393" s="125">
        <f t="shared" si="102"/>
        <v>100</v>
      </c>
      <c r="AD393" s="102">
        <f t="shared" si="103"/>
        <v>100</v>
      </c>
      <c r="AE393" s="183">
        <v>0</v>
      </c>
      <c r="AF393" s="46">
        <v>0</v>
      </c>
      <c r="AG393" s="13">
        <f t="shared" ref="AG393:AG402" si="123">AF393-AE393</f>
        <v>0</v>
      </c>
      <c r="AH393" s="47">
        <v>0</v>
      </c>
      <c r="AI393" s="13">
        <f t="shared" ref="AI393:AI402" si="124">AF393-AH393-AE393</f>
        <v>0</v>
      </c>
      <c r="AJ393" s="125">
        <v>0</v>
      </c>
      <c r="AK393" s="203">
        <v>0</v>
      </c>
    </row>
    <row r="394" spans="1:37" ht="18.75">
      <c r="A394" s="7" t="s">
        <v>352</v>
      </c>
      <c r="B394" s="95">
        <v>21235</v>
      </c>
      <c r="C394" s="144"/>
      <c r="D394" s="181">
        <v>1057</v>
      </c>
      <c r="E394" s="24">
        <v>875</v>
      </c>
      <c r="F394" s="24">
        <v>2</v>
      </c>
      <c r="G394" s="13">
        <f t="shared" si="112"/>
        <v>-182</v>
      </c>
      <c r="H394" s="32">
        <v>326</v>
      </c>
      <c r="I394" s="13">
        <f t="shared" si="113"/>
        <v>-508</v>
      </c>
      <c r="J394" s="125">
        <f t="shared" si="114"/>
        <v>82.78145695364239</v>
      </c>
      <c r="K394" s="102">
        <f t="shared" si="115"/>
        <v>51.939451277199623</v>
      </c>
      <c r="L394" s="124">
        <v>2</v>
      </c>
      <c r="M394" s="46">
        <v>1</v>
      </c>
      <c r="N394" s="13">
        <f t="shared" si="116"/>
        <v>-1</v>
      </c>
      <c r="O394" s="47">
        <v>0</v>
      </c>
      <c r="P394" s="13">
        <f t="shared" si="117"/>
        <v>-1</v>
      </c>
      <c r="Q394" s="125">
        <f t="shared" si="118"/>
        <v>50</v>
      </c>
      <c r="R394" s="188">
        <v>0</v>
      </c>
      <c r="S394" s="46">
        <v>1</v>
      </c>
      <c r="T394" s="13">
        <f t="shared" si="119"/>
        <v>1</v>
      </c>
      <c r="U394" s="47">
        <v>0</v>
      </c>
      <c r="V394" s="13">
        <f t="shared" si="120"/>
        <v>1</v>
      </c>
      <c r="W394" s="125">
        <v>100</v>
      </c>
      <c r="X394" s="188">
        <v>1</v>
      </c>
      <c r="Y394" s="46">
        <v>1</v>
      </c>
      <c r="Z394" s="13">
        <f t="shared" si="121"/>
        <v>0</v>
      </c>
      <c r="AA394" s="47">
        <v>0</v>
      </c>
      <c r="AB394" s="13">
        <f t="shared" si="122"/>
        <v>0</v>
      </c>
      <c r="AC394" s="125">
        <f t="shared" si="102"/>
        <v>100</v>
      </c>
      <c r="AD394" s="102">
        <f t="shared" si="103"/>
        <v>100</v>
      </c>
      <c r="AE394" s="183">
        <v>0</v>
      </c>
      <c r="AF394" s="46">
        <v>0</v>
      </c>
      <c r="AG394" s="13">
        <v>0</v>
      </c>
      <c r="AH394" s="47">
        <v>0</v>
      </c>
      <c r="AI394" s="13">
        <v>0</v>
      </c>
      <c r="AJ394" s="125">
        <v>0</v>
      </c>
      <c r="AK394" s="203">
        <v>0</v>
      </c>
    </row>
    <row r="395" spans="1:37" ht="18.75">
      <c r="A395" s="7" t="s">
        <v>353</v>
      </c>
      <c r="B395" s="95">
        <v>126407</v>
      </c>
      <c r="C395" s="144"/>
      <c r="D395" s="165">
        <v>3171</v>
      </c>
      <c r="E395" s="24">
        <v>2033</v>
      </c>
      <c r="F395" s="24">
        <v>4</v>
      </c>
      <c r="G395" s="13">
        <f t="shared" si="112"/>
        <v>-1138</v>
      </c>
      <c r="H395" s="32">
        <v>0</v>
      </c>
      <c r="I395" s="13">
        <f t="shared" si="113"/>
        <v>-1138</v>
      </c>
      <c r="J395" s="125">
        <f t="shared" si="114"/>
        <v>64.112267423525708</v>
      </c>
      <c r="K395" s="102">
        <f t="shared" si="115"/>
        <v>64.112267423525708</v>
      </c>
      <c r="L395" s="124">
        <v>15</v>
      </c>
      <c r="M395" s="46">
        <v>9</v>
      </c>
      <c r="N395" s="13">
        <f t="shared" si="116"/>
        <v>-6</v>
      </c>
      <c r="O395" s="47">
        <v>0</v>
      </c>
      <c r="P395" s="13">
        <f t="shared" si="117"/>
        <v>-6</v>
      </c>
      <c r="Q395" s="125">
        <f t="shared" si="118"/>
        <v>60</v>
      </c>
      <c r="R395" s="188">
        <v>2</v>
      </c>
      <c r="S395" s="46">
        <v>2</v>
      </c>
      <c r="T395" s="13">
        <f t="shared" si="119"/>
        <v>0</v>
      </c>
      <c r="U395" s="47">
        <v>0</v>
      </c>
      <c r="V395" s="13">
        <f t="shared" si="120"/>
        <v>0</v>
      </c>
      <c r="W395" s="125">
        <f t="shared" ref="W395:W402" si="125">S395/R395*100</f>
        <v>100</v>
      </c>
      <c r="X395" s="188">
        <v>1</v>
      </c>
      <c r="Y395" s="46">
        <v>2</v>
      </c>
      <c r="Z395" s="13">
        <f t="shared" si="121"/>
        <v>1</v>
      </c>
      <c r="AA395" s="47">
        <v>0</v>
      </c>
      <c r="AB395" s="13">
        <f t="shared" si="122"/>
        <v>1</v>
      </c>
      <c r="AC395" s="125">
        <f t="shared" ref="AC395:AC402" si="126">Y395/X395*100</f>
        <v>200</v>
      </c>
      <c r="AD395" s="102">
        <f t="shared" ref="AD395:AD402" si="127">(Y395-AA395)/X395*100</f>
        <v>200</v>
      </c>
      <c r="AE395" s="183">
        <v>2</v>
      </c>
      <c r="AF395" s="46">
        <v>2</v>
      </c>
      <c r="AG395" s="13">
        <v>0</v>
      </c>
      <c r="AH395" s="47">
        <v>0</v>
      </c>
      <c r="AI395" s="13">
        <f t="shared" si="124"/>
        <v>0</v>
      </c>
      <c r="AJ395" s="125">
        <f t="shared" ref="AJ395:AJ402" si="128">AF395/AE395*100</f>
        <v>100</v>
      </c>
      <c r="AK395" s="203">
        <f t="shared" ref="AK395:AK402" si="129">(AF395-AH395)/AE395*100</f>
        <v>100</v>
      </c>
    </row>
    <row r="396" spans="1:37" ht="18.75">
      <c r="A396" s="7" t="s">
        <v>354</v>
      </c>
      <c r="B396" s="95">
        <v>55581</v>
      </c>
      <c r="C396" s="144"/>
      <c r="D396" s="165">
        <v>1718</v>
      </c>
      <c r="E396" s="24">
        <v>1495</v>
      </c>
      <c r="F396" s="24">
        <v>5</v>
      </c>
      <c r="G396" s="13">
        <f t="shared" si="112"/>
        <v>-223</v>
      </c>
      <c r="H396" s="32">
        <v>0</v>
      </c>
      <c r="I396" s="13">
        <f t="shared" si="113"/>
        <v>-223</v>
      </c>
      <c r="J396" s="125">
        <f t="shared" si="114"/>
        <v>87.019790454016302</v>
      </c>
      <c r="K396" s="102">
        <f t="shared" si="115"/>
        <v>87.019790454016302</v>
      </c>
      <c r="L396" s="124">
        <v>6</v>
      </c>
      <c r="M396" s="46">
        <v>3</v>
      </c>
      <c r="N396" s="13">
        <f t="shared" si="116"/>
        <v>-3</v>
      </c>
      <c r="O396" s="47">
        <v>0</v>
      </c>
      <c r="P396" s="13">
        <f t="shared" si="117"/>
        <v>-3</v>
      </c>
      <c r="Q396" s="125">
        <f t="shared" si="118"/>
        <v>50</v>
      </c>
      <c r="R396" s="188">
        <v>0</v>
      </c>
      <c r="S396" s="46">
        <v>0</v>
      </c>
      <c r="T396" s="13">
        <f t="shared" si="119"/>
        <v>0</v>
      </c>
      <c r="U396" s="47">
        <v>0</v>
      </c>
      <c r="V396" s="13">
        <f t="shared" si="120"/>
        <v>0</v>
      </c>
      <c r="W396" s="125">
        <v>0</v>
      </c>
      <c r="X396" s="188">
        <v>1</v>
      </c>
      <c r="Y396" s="46">
        <v>0</v>
      </c>
      <c r="Z396" s="13">
        <f t="shared" si="121"/>
        <v>-1</v>
      </c>
      <c r="AA396" s="47">
        <v>0</v>
      </c>
      <c r="AB396" s="13">
        <f t="shared" si="122"/>
        <v>-1</v>
      </c>
      <c r="AC396" s="125">
        <f t="shared" si="126"/>
        <v>0</v>
      </c>
      <c r="AD396" s="102">
        <f t="shared" si="127"/>
        <v>0</v>
      </c>
      <c r="AE396" s="183">
        <v>0</v>
      </c>
      <c r="AF396" s="46">
        <v>0</v>
      </c>
      <c r="AG396" s="13">
        <v>0</v>
      </c>
      <c r="AH396" s="47">
        <v>0</v>
      </c>
      <c r="AI396" s="13">
        <v>0</v>
      </c>
      <c r="AJ396" s="125">
        <v>0</v>
      </c>
      <c r="AK396" s="203">
        <v>0</v>
      </c>
    </row>
    <row r="397" spans="1:37" ht="18.75">
      <c r="A397" s="7" t="s">
        <v>355</v>
      </c>
      <c r="B397" s="95">
        <v>208583</v>
      </c>
      <c r="C397" s="144"/>
      <c r="D397" s="165">
        <v>5527</v>
      </c>
      <c r="E397" s="24">
        <v>2667</v>
      </c>
      <c r="F397" s="24">
        <v>4</v>
      </c>
      <c r="G397" s="13">
        <f t="shared" si="112"/>
        <v>-2860</v>
      </c>
      <c r="H397" s="200">
        <v>0</v>
      </c>
      <c r="I397" s="13">
        <f t="shared" si="113"/>
        <v>-2860</v>
      </c>
      <c r="J397" s="125">
        <f t="shared" si="114"/>
        <v>48.254025692057176</v>
      </c>
      <c r="K397" s="102">
        <f t="shared" si="115"/>
        <v>48.254025692057176</v>
      </c>
      <c r="L397" s="130">
        <v>22</v>
      </c>
      <c r="M397" s="46">
        <v>18</v>
      </c>
      <c r="N397" s="13">
        <f t="shared" si="116"/>
        <v>-4</v>
      </c>
      <c r="O397" s="47">
        <v>0</v>
      </c>
      <c r="P397" s="13">
        <f t="shared" si="117"/>
        <v>-4</v>
      </c>
      <c r="Q397" s="125">
        <f t="shared" si="118"/>
        <v>81.818181818181827</v>
      </c>
      <c r="R397" s="188">
        <v>1</v>
      </c>
      <c r="S397" s="46">
        <v>2</v>
      </c>
      <c r="T397" s="13">
        <f t="shared" si="119"/>
        <v>1</v>
      </c>
      <c r="U397" s="47">
        <v>0</v>
      </c>
      <c r="V397" s="13">
        <f t="shared" si="120"/>
        <v>1</v>
      </c>
      <c r="W397" s="125">
        <f t="shared" si="125"/>
        <v>200</v>
      </c>
      <c r="X397" s="188">
        <v>2</v>
      </c>
      <c r="Y397" s="46">
        <v>3</v>
      </c>
      <c r="Z397" s="13">
        <f t="shared" si="121"/>
        <v>1</v>
      </c>
      <c r="AA397" s="47">
        <v>0</v>
      </c>
      <c r="AB397" s="13">
        <f t="shared" si="122"/>
        <v>1</v>
      </c>
      <c r="AC397" s="125">
        <f t="shared" si="126"/>
        <v>150</v>
      </c>
      <c r="AD397" s="102">
        <f t="shared" si="127"/>
        <v>150</v>
      </c>
      <c r="AE397" s="183">
        <v>1</v>
      </c>
      <c r="AF397" s="46">
        <v>1</v>
      </c>
      <c r="AG397" s="13">
        <f t="shared" si="123"/>
        <v>0</v>
      </c>
      <c r="AH397" s="47">
        <v>0</v>
      </c>
      <c r="AI397" s="13">
        <f t="shared" si="124"/>
        <v>0</v>
      </c>
      <c r="AJ397" s="125">
        <f t="shared" si="128"/>
        <v>100</v>
      </c>
      <c r="AK397" s="203">
        <f t="shared" si="129"/>
        <v>100</v>
      </c>
    </row>
    <row r="398" spans="1:37" ht="18.75">
      <c r="A398" s="7" t="s">
        <v>356</v>
      </c>
      <c r="B398" s="97">
        <v>22459</v>
      </c>
      <c r="C398" s="152"/>
      <c r="D398" s="24">
        <v>1355</v>
      </c>
      <c r="E398" s="24">
        <v>645</v>
      </c>
      <c r="F398" s="39">
        <v>5</v>
      </c>
      <c r="G398" s="13">
        <f t="shared" si="112"/>
        <v>-710</v>
      </c>
      <c r="H398" s="200">
        <v>95</v>
      </c>
      <c r="I398" s="13">
        <f t="shared" si="113"/>
        <v>-805</v>
      </c>
      <c r="J398" s="125">
        <f t="shared" si="114"/>
        <v>47.601476014760145</v>
      </c>
      <c r="K398" s="104">
        <f t="shared" si="115"/>
        <v>40.59040590405904</v>
      </c>
      <c r="L398" s="124">
        <v>2</v>
      </c>
      <c r="M398" s="46">
        <v>3</v>
      </c>
      <c r="N398" s="13">
        <f t="shared" si="116"/>
        <v>1</v>
      </c>
      <c r="O398" s="47">
        <v>0</v>
      </c>
      <c r="P398" s="13">
        <f t="shared" si="117"/>
        <v>1</v>
      </c>
      <c r="Q398" s="125">
        <f t="shared" si="118"/>
        <v>150</v>
      </c>
      <c r="R398" s="188">
        <v>1</v>
      </c>
      <c r="S398" s="46">
        <v>1</v>
      </c>
      <c r="T398" s="13">
        <f t="shared" si="119"/>
        <v>0</v>
      </c>
      <c r="U398" s="47">
        <v>0</v>
      </c>
      <c r="V398" s="13">
        <f t="shared" si="120"/>
        <v>0</v>
      </c>
      <c r="W398" s="125">
        <f t="shared" si="125"/>
        <v>100</v>
      </c>
      <c r="X398" s="188">
        <v>1</v>
      </c>
      <c r="Y398" s="46">
        <v>0</v>
      </c>
      <c r="Z398" s="13">
        <f t="shared" si="121"/>
        <v>-1</v>
      </c>
      <c r="AA398" s="47">
        <v>0</v>
      </c>
      <c r="AB398" s="13">
        <f t="shared" si="122"/>
        <v>-1</v>
      </c>
      <c r="AC398" s="125">
        <f t="shared" si="126"/>
        <v>0</v>
      </c>
      <c r="AD398" s="102">
        <f t="shared" si="127"/>
        <v>0</v>
      </c>
      <c r="AE398" s="183">
        <v>0</v>
      </c>
      <c r="AF398" s="58">
        <v>0</v>
      </c>
      <c r="AG398" s="13">
        <v>0</v>
      </c>
      <c r="AH398" s="47">
        <v>0</v>
      </c>
      <c r="AI398" s="13">
        <v>0</v>
      </c>
      <c r="AJ398" s="125">
        <v>0</v>
      </c>
      <c r="AK398" s="203">
        <v>0</v>
      </c>
    </row>
    <row r="399" spans="1:37" ht="18.75">
      <c r="A399" s="7" t="s">
        <v>357</v>
      </c>
      <c r="B399" s="95">
        <v>22553</v>
      </c>
      <c r="C399" s="144"/>
      <c r="D399" s="133">
        <v>1142</v>
      </c>
      <c r="E399" s="24">
        <v>638</v>
      </c>
      <c r="F399" s="24">
        <v>1</v>
      </c>
      <c r="G399" s="13">
        <f t="shared" si="112"/>
        <v>-504</v>
      </c>
      <c r="H399" s="200">
        <v>0</v>
      </c>
      <c r="I399" s="13">
        <f t="shared" si="113"/>
        <v>-504</v>
      </c>
      <c r="J399" s="125">
        <f t="shared" si="114"/>
        <v>55.866900175131349</v>
      </c>
      <c r="K399" s="102">
        <f t="shared" si="115"/>
        <v>55.866900175131349</v>
      </c>
      <c r="L399" s="124">
        <v>2</v>
      </c>
      <c r="M399" s="46">
        <v>1</v>
      </c>
      <c r="N399" s="13">
        <f t="shared" si="116"/>
        <v>-1</v>
      </c>
      <c r="O399" s="47">
        <v>0</v>
      </c>
      <c r="P399" s="13">
        <f t="shared" si="117"/>
        <v>-1</v>
      </c>
      <c r="Q399" s="125">
        <f t="shared" si="118"/>
        <v>50</v>
      </c>
      <c r="R399" s="188">
        <v>0</v>
      </c>
      <c r="S399" s="46">
        <v>0</v>
      </c>
      <c r="T399" s="13">
        <f t="shared" si="119"/>
        <v>0</v>
      </c>
      <c r="U399" s="47">
        <v>0</v>
      </c>
      <c r="V399" s="13">
        <f t="shared" si="120"/>
        <v>0</v>
      </c>
      <c r="W399" s="125">
        <v>0</v>
      </c>
      <c r="X399" s="188">
        <v>1</v>
      </c>
      <c r="Y399" s="46">
        <v>1</v>
      </c>
      <c r="Z399" s="13">
        <f t="shared" si="121"/>
        <v>0</v>
      </c>
      <c r="AA399" s="47">
        <v>0</v>
      </c>
      <c r="AB399" s="13">
        <f t="shared" si="122"/>
        <v>0</v>
      </c>
      <c r="AC399" s="125">
        <f t="shared" si="126"/>
        <v>100</v>
      </c>
      <c r="AD399" s="102">
        <f t="shared" si="127"/>
        <v>100</v>
      </c>
      <c r="AE399" s="183">
        <v>0</v>
      </c>
      <c r="AF399" s="58">
        <v>0</v>
      </c>
      <c r="AG399" s="13">
        <v>0</v>
      </c>
      <c r="AH399" s="47">
        <v>0</v>
      </c>
      <c r="AI399" s="13">
        <v>0</v>
      </c>
      <c r="AJ399" s="125">
        <v>0</v>
      </c>
      <c r="AK399" s="203">
        <v>0</v>
      </c>
    </row>
    <row r="400" spans="1:37" ht="18.75">
      <c r="A400" s="7" t="s">
        <v>358</v>
      </c>
      <c r="B400" s="95">
        <v>155376</v>
      </c>
      <c r="C400" s="144"/>
      <c r="D400" s="165">
        <v>3914</v>
      </c>
      <c r="E400" s="24">
        <v>1898</v>
      </c>
      <c r="F400" s="24">
        <v>4</v>
      </c>
      <c r="G400" s="13">
        <f t="shared" si="112"/>
        <v>-2016</v>
      </c>
      <c r="H400" s="32">
        <v>0</v>
      </c>
      <c r="I400" s="13">
        <f t="shared" si="113"/>
        <v>-2016</v>
      </c>
      <c r="J400" s="125">
        <f t="shared" si="114"/>
        <v>48.492590700051096</v>
      </c>
      <c r="K400" s="102">
        <f t="shared" si="115"/>
        <v>48.492590700051096</v>
      </c>
      <c r="L400" s="135">
        <v>14</v>
      </c>
      <c r="M400" s="46">
        <v>9</v>
      </c>
      <c r="N400" s="13">
        <f t="shared" si="116"/>
        <v>-5</v>
      </c>
      <c r="O400" s="47">
        <v>0</v>
      </c>
      <c r="P400" s="13">
        <f t="shared" si="117"/>
        <v>-5</v>
      </c>
      <c r="Q400" s="125">
        <f t="shared" si="118"/>
        <v>64.285714285714292</v>
      </c>
      <c r="R400" s="188">
        <v>1</v>
      </c>
      <c r="S400" s="46">
        <v>1</v>
      </c>
      <c r="T400" s="13">
        <f t="shared" si="119"/>
        <v>0</v>
      </c>
      <c r="U400" s="47">
        <v>0</v>
      </c>
      <c r="V400" s="13">
        <f t="shared" si="120"/>
        <v>0</v>
      </c>
      <c r="W400" s="125">
        <f t="shared" si="125"/>
        <v>100</v>
      </c>
      <c r="X400" s="188">
        <v>1</v>
      </c>
      <c r="Y400" s="46">
        <v>0</v>
      </c>
      <c r="Z400" s="13">
        <f t="shared" si="121"/>
        <v>-1</v>
      </c>
      <c r="AA400" s="47">
        <v>0</v>
      </c>
      <c r="AB400" s="13">
        <f t="shared" si="122"/>
        <v>-1</v>
      </c>
      <c r="AC400" s="125">
        <f t="shared" si="126"/>
        <v>0</v>
      </c>
      <c r="AD400" s="102">
        <f t="shared" si="127"/>
        <v>0</v>
      </c>
      <c r="AE400" s="183">
        <v>1</v>
      </c>
      <c r="AF400" s="46">
        <v>0</v>
      </c>
      <c r="AG400" s="13">
        <f t="shared" si="123"/>
        <v>-1</v>
      </c>
      <c r="AH400" s="47">
        <v>0</v>
      </c>
      <c r="AI400" s="13">
        <f t="shared" si="124"/>
        <v>-1</v>
      </c>
      <c r="AJ400" s="125">
        <f t="shared" si="128"/>
        <v>0</v>
      </c>
      <c r="AK400" s="203">
        <f t="shared" si="129"/>
        <v>0</v>
      </c>
    </row>
    <row r="401" spans="1:37" ht="18.75">
      <c r="A401" s="10" t="s">
        <v>359</v>
      </c>
      <c r="B401" s="73">
        <f t="shared" ref="B401" si="130">SUM(B367:B400)</f>
        <v>2672065</v>
      </c>
      <c r="C401" s="144"/>
      <c r="D401" s="182">
        <f>SUM(D367:D400)</f>
        <v>86270</v>
      </c>
      <c r="E401" s="45">
        <f t="shared" ref="E401:H401" si="131">SUM(E367:E400)</f>
        <v>53820</v>
      </c>
      <c r="F401" s="45">
        <v>134</v>
      </c>
      <c r="G401" s="70">
        <f t="shared" si="112"/>
        <v>-32450</v>
      </c>
      <c r="H401" s="73">
        <f t="shared" si="131"/>
        <v>9225</v>
      </c>
      <c r="I401" s="70">
        <f t="shared" si="113"/>
        <v>-41675</v>
      </c>
      <c r="J401" s="110">
        <f t="shared" si="114"/>
        <v>62.385533789266255</v>
      </c>
      <c r="K401" s="105">
        <f t="shared" si="115"/>
        <v>51.692361191607738</v>
      </c>
      <c r="L401" s="137">
        <f>SUM(L367:L400)</f>
        <v>304</v>
      </c>
      <c r="M401" s="54">
        <f t="shared" ref="M401:O401" si="132">SUM(M367:M400)</f>
        <v>237</v>
      </c>
      <c r="N401" s="54">
        <f t="shared" si="116"/>
        <v>-67</v>
      </c>
      <c r="O401" s="54">
        <f t="shared" si="132"/>
        <v>14</v>
      </c>
      <c r="P401" s="54">
        <f t="shared" si="117"/>
        <v>-81</v>
      </c>
      <c r="Q401" s="138">
        <f t="shared" si="118"/>
        <v>77.960526315789465</v>
      </c>
      <c r="R401" s="190">
        <f>SUM(R367:R400)</f>
        <v>41</v>
      </c>
      <c r="S401" s="60">
        <f t="shared" ref="S401:V401" si="133">SUM(S367:S400)</f>
        <v>34</v>
      </c>
      <c r="T401" s="60">
        <f t="shared" si="133"/>
        <v>-7</v>
      </c>
      <c r="U401" s="60">
        <f t="shared" si="133"/>
        <v>0</v>
      </c>
      <c r="V401" s="60">
        <f t="shared" si="133"/>
        <v>-7</v>
      </c>
      <c r="W401" s="191">
        <f t="shared" si="125"/>
        <v>82.926829268292678</v>
      </c>
      <c r="X401" s="198">
        <f>SUM(X367:X400)</f>
        <v>34</v>
      </c>
      <c r="Y401" s="62">
        <f>SUM(Y367:Y400)</f>
        <v>20</v>
      </c>
      <c r="Z401" s="62">
        <f t="shared" si="121"/>
        <v>-14</v>
      </c>
      <c r="AA401" s="62">
        <v>0</v>
      </c>
      <c r="AB401" s="62">
        <f t="shared" si="122"/>
        <v>-14</v>
      </c>
      <c r="AC401" s="199">
        <f t="shared" si="126"/>
        <v>58.82352941176471</v>
      </c>
      <c r="AD401" s="211">
        <f t="shared" si="127"/>
        <v>58.82352941176471</v>
      </c>
      <c r="AE401" s="224">
        <f>SUM(AE367:AE400)</f>
        <v>17</v>
      </c>
      <c r="AF401" s="68">
        <f>SUM(AF367:AF400)</f>
        <v>13</v>
      </c>
      <c r="AG401" s="70">
        <f t="shared" si="123"/>
        <v>-4</v>
      </c>
      <c r="AH401" s="71" t="s">
        <v>370</v>
      </c>
      <c r="AI401" s="70">
        <f t="shared" si="124"/>
        <v>-4</v>
      </c>
      <c r="AJ401" s="110">
        <f t="shared" si="128"/>
        <v>76.470588235294116</v>
      </c>
      <c r="AK401" s="218">
        <f t="shared" si="129"/>
        <v>76.470588235294116</v>
      </c>
    </row>
    <row r="402" spans="1:37" ht="19.5" thickBot="1">
      <c r="A402" s="72" t="s">
        <v>360</v>
      </c>
      <c r="B402" s="74">
        <f t="shared" ref="B402" si="134">SUM(B401,B366)</f>
        <v>6868217</v>
      </c>
      <c r="C402" s="153"/>
      <c r="D402" s="111">
        <f>SUM(D401,D366)</f>
        <v>284870</v>
      </c>
      <c r="E402" s="113">
        <f t="shared" ref="E402:H402" si="135">SUM(E401,E366)</f>
        <v>225303</v>
      </c>
      <c r="F402" s="113">
        <f t="shared" si="135"/>
        <v>1023</v>
      </c>
      <c r="G402" s="112">
        <f t="shared" si="112"/>
        <v>-59567</v>
      </c>
      <c r="H402" s="113">
        <f t="shared" si="135"/>
        <v>48207</v>
      </c>
      <c r="I402" s="112">
        <f t="shared" si="113"/>
        <v>-107774</v>
      </c>
      <c r="J402" s="114">
        <f t="shared" si="114"/>
        <v>79.089760241513673</v>
      </c>
      <c r="K402" s="106">
        <f t="shared" si="115"/>
        <v>62.167304384456067</v>
      </c>
      <c r="L402" s="139">
        <f>SUM(L366,L401)</f>
        <v>1407</v>
      </c>
      <c r="M402" s="140">
        <f t="shared" ref="M402:O402" si="136">SUM(M366,M401)</f>
        <v>1160</v>
      </c>
      <c r="N402" s="140">
        <f t="shared" si="116"/>
        <v>-247</v>
      </c>
      <c r="O402" s="140">
        <f t="shared" si="136"/>
        <v>163</v>
      </c>
      <c r="P402" s="140">
        <f t="shared" si="117"/>
        <v>-410</v>
      </c>
      <c r="Q402" s="141">
        <f t="shared" si="118"/>
        <v>82.444918265813797</v>
      </c>
      <c r="R402" s="193">
        <f>R401+R366</f>
        <v>116</v>
      </c>
      <c r="S402" s="194">
        <f t="shared" ref="S402:V402" si="137">S401+S366</f>
        <v>107</v>
      </c>
      <c r="T402" s="194">
        <f t="shared" si="137"/>
        <v>-9</v>
      </c>
      <c r="U402" s="195">
        <f t="shared" si="137"/>
        <v>7</v>
      </c>
      <c r="V402" s="194">
        <f t="shared" si="137"/>
        <v>-16</v>
      </c>
      <c r="W402" s="196">
        <f t="shared" si="125"/>
        <v>92.241379310344826</v>
      </c>
      <c r="X402" s="208">
        <f>X401+X366</f>
        <v>125</v>
      </c>
      <c r="Y402" s="209">
        <f>Y401+Y366</f>
        <v>56</v>
      </c>
      <c r="Z402" s="209">
        <f t="shared" si="121"/>
        <v>-69</v>
      </c>
      <c r="AA402" s="209">
        <v>0</v>
      </c>
      <c r="AB402" s="209">
        <f t="shared" si="122"/>
        <v>-69</v>
      </c>
      <c r="AC402" s="210">
        <f t="shared" si="126"/>
        <v>44.800000000000004</v>
      </c>
      <c r="AD402" s="212">
        <f t="shared" si="127"/>
        <v>44.800000000000004</v>
      </c>
      <c r="AE402" s="226">
        <f>AE401+AE366</f>
        <v>33</v>
      </c>
      <c r="AF402" s="227">
        <f>AF401+AF366</f>
        <v>25</v>
      </c>
      <c r="AG402" s="112">
        <f t="shared" si="123"/>
        <v>-8</v>
      </c>
      <c r="AH402" s="228">
        <v>0</v>
      </c>
      <c r="AI402" s="112">
        <f t="shared" si="124"/>
        <v>-8</v>
      </c>
      <c r="AJ402" s="114">
        <f t="shared" si="128"/>
        <v>75.757575757575751</v>
      </c>
      <c r="AK402" s="219">
        <f t="shared" si="129"/>
        <v>75.757575757575751</v>
      </c>
    </row>
  </sheetData>
  <autoFilter ref="A4:K402"/>
  <mergeCells count="6">
    <mergeCell ref="A1:AJ1"/>
    <mergeCell ref="X2:AC2"/>
    <mergeCell ref="AE2:AJ2"/>
    <mergeCell ref="D2:J2"/>
    <mergeCell ref="L2:Q2"/>
    <mergeCell ref="R2:W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1" fitToHeight="0" orientation="portrait" r:id="rId1"/>
  <rowBreaks count="9" manualBreakCount="9">
    <brk id="43" max="42" man="1"/>
    <brk id="85" max="42" man="1"/>
    <brk id="116" max="42" man="1"/>
    <brk id="162" max="42" man="1"/>
    <brk id="197" max="42" man="1"/>
    <brk id="238" max="42" man="1"/>
    <brk id="284" max="42" man="1"/>
    <brk id="331" max="42" man="1"/>
    <brk id="366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ДК</vt:lpstr>
      <vt:lpstr>ДК!Область_печати</vt:lpstr>
    </vt:vector>
  </TitlesOfParts>
  <Company>MKMO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Сушко С. О.</dc:creator>
  <cp:lastModifiedBy>n.zholudeva</cp:lastModifiedBy>
  <cp:lastPrinted>2016-02-09T08:17:52Z</cp:lastPrinted>
  <dcterms:created xsi:type="dcterms:W3CDTF">2015-03-12T11:42:00Z</dcterms:created>
  <dcterms:modified xsi:type="dcterms:W3CDTF">2016-07-12T08:50:55Z</dcterms:modified>
</cp:coreProperties>
</file>