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73" i="1"/>
  <c r="I173" s="1"/>
  <c r="G173"/>
  <c r="H173"/>
  <c r="L173"/>
  <c r="M173"/>
  <c r="N173"/>
  <c r="U173"/>
  <c r="V173"/>
  <c r="Y173"/>
  <c r="Z173"/>
  <c r="AA173"/>
  <c r="AD173"/>
  <c r="D174"/>
  <c r="G174" s="1"/>
  <c r="U174"/>
  <c r="V174"/>
  <c r="Y174"/>
  <c r="Z174"/>
  <c r="AA174"/>
  <c r="AD174"/>
  <c r="D175"/>
  <c r="N175" s="1"/>
  <c r="U175"/>
  <c r="V175"/>
  <c r="Y175"/>
  <c r="Z175"/>
  <c r="AA175"/>
  <c r="AD175"/>
  <c r="AG175" s="1"/>
  <c r="AH175"/>
  <c r="AI175"/>
  <c r="AJ175"/>
  <c r="AK175"/>
  <c r="AL175"/>
  <c r="AM175"/>
  <c r="D176"/>
  <c r="G176" s="1"/>
  <c r="I176"/>
  <c r="J176"/>
  <c r="M176"/>
  <c r="N176"/>
  <c r="U176"/>
  <c r="V176"/>
  <c r="Y176"/>
  <c r="Z176"/>
  <c r="AA176"/>
  <c r="AD176"/>
  <c r="AG176" s="1"/>
  <c r="AI176"/>
  <c r="AJ176"/>
  <c r="AM176"/>
  <c r="D177"/>
  <c r="G177" s="1"/>
  <c r="I177"/>
  <c r="N177"/>
  <c r="U177"/>
  <c r="V177"/>
  <c r="Y177"/>
  <c r="Z177"/>
  <c r="AA177"/>
  <c r="AD177"/>
  <c r="D178"/>
  <c r="L178"/>
  <c r="U178"/>
  <c r="V178"/>
  <c r="Y178"/>
  <c r="Z178"/>
  <c r="AA178"/>
  <c r="AD178"/>
  <c r="AI178" s="1"/>
  <c r="AJ178"/>
  <c r="AM178"/>
  <c r="D179"/>
  <c r="I179" s="1"/>
  <c r="J179"/>
  <c r="N179"/>
  <c r="U179"/>
  <c r="V179"/>
  <c r="Y179"/>
  <c r="Z179"/>
  <c r="AA179"/>
  <c r="AD179"/>
  <c r="AG179" s="1"/>
  <c r="AH179"/>
  <c r="AI179"/>
  <c r="AJ179"/>
  <c r="AL179"/>
  <c r="AM179"/>
  <c r="D180"/>
  <c r="G180" s="1"/>
  <c r="J180"/>
  <c r="M180"/>
  <c r="U180"/>
  <c r="V180"/>
  <c r="Y180"/>
  <c r="Z180"/>
  <c r="AA180"/>
  <c r="AD180"/>
  <c r="AJ180"/>
  <c r="D181"/>
  <c r="J181" s="1"/>
  <c r="U181"/>
  <c r="V181"/>
  <c r="Y181"/>
  <c r="Z181"/>
  <c r="AA181"/>
  <c r="AD181"/>
  <c r="D182"/>
  <c r="L182" s="1"/>
  <c r="U182"/>
  <c r="V182"/>
  <c r="Y182"/>
  <c r="Z182"/>
  <c r="AA182"/>
  <c r="AD182"/>
  <c r="AI182" s="1"/>
  <c r="AM182"/>
  <c r="D183"/>
  <c r="I183" s="1"/>
  <c r="N183"/>
  <c r="U183"/>
  <c r="V183"/>
  <c r="Y183"/>
  <c r="Z183"/>
  <c r="AA183"/>
  <c r="AD183"/>
  <c r="AG183" s="1"/>
  <c r="AI183"/>
  <c r="AJ183"/>
  <c r="AL183"/>
  <c r="AM183"/>
  <c r="D184"/>
  <c r="U184"/>
  <c r="V184"/>
  <c r="Y184"/>
  <c r="Z184"/>
  <c r="AA184"/>
  <c r="AD184"/>
  <c r="AG184"/>
  <c r="AH184"/>
  <c r="AI184"/>
  <c r="AJ184"/>
  <c r="AK184"/>
  <c r="AL184"/>
  <c r="AM184"/>
  <c r="D185"/>
  <c r="G185"/>
  <c r="H185"/>
  <c r="I185"/>
  <c r="J185"/>
  <c r="L185"/>
  <c r="M185"/>
  <c r="N185"/>
  <c r="U185"/>
  <c r="V185"/>
  <c r="Y185"/>
  <c r="Z185"/>
  <c r="AA185"/>
  <c r="AD185"/>
  <c r="D186"/>
  <c r="L186" s="1"/>
  <c r="U186"/>
  <c r="V186"/>
  <c r="Y186"/>
  <c r="Z186"/>
  <c r="AA186"/>
  <c r="AD186"/>
  <c r="D187"/>
  <c r="J187"/>
  <c r="N187"/>
  <c r="U187"/>
  <c r="V187"/>
  <c r="Y187"/>
  <c r="Z187"/>
  <c r="AA187"/>
  <c r="AD187"/>
  <c r="AG187" s="1"/>
  <c r="AH187"/>
  <c r="AI187"/>
  <c r="AJ187"/>
  <c r="AL187"/>
  <c r="AM187"/>
  <c r="D188"/>
  <c r="G188" s="1"/>
  <c r="J188"/>
  <c r="M188"/>
  <c r="U188"/>
  <c r="V188"/>
  <c r="Y188"/>
  <c r="Z188"/>
  <c r="AA188"/>
  <c r="AD188"/>
  <c r="AJ188"/>
  <c r="D189"/>
  <c r="U189"/>
  <c r="V189"/>
  <c r="Y189"/>
  <c r="Z189"/>
  <c r="AA189"/>
  <c r="AD189"/>
  <c r="AK189" s="1"/>
  <c r="D190"/>
  <c r="U190"/>
  <c r="V190"/>
  <c r="Y190"/>
  <c r="Z190"/>
  <c r="AA190"/>
  <c r="AD190"/>
  <c r="AJ190" s="1"/>
  <c r="D191"/>
  <c r="U191"/>
  <c r="V191"/>
  <c r="Y191"/>
  <c r="Z191"/>
  <c r="AA191"/>
  <c r="AD191"/>
  <c r="D192"/>
  <c r="G192" s="1"/>
  <c r="I192"/>
  <c r="J192"/>
  <c r="M192"/>
  <c r="N192"/>
  <c r="U192"/>
  <c r="V192"/>
  <c r="Y192"/>
  <c r="Z192"/>
  <c r="AA192"/>
  <c r="AD192"/>
  <c r="AG192" s="1"/>
  <c r="AI192"/>
  <c r="AJ192"/>
  <c r="AM192"/>
  <c r="D193"/>
  <c r="G193" s="1"/>
  <c r="I193"/>
  <c r="J193"/>
  <c r="N193"/>
  <c r="U193"/>
  <c r="V193"/>
  <c r="Y193"/>
  <c r="Z193"/>
  <c r="AA193"/>
  <c r="AD193"/>
  <c r="D194"/>
  <c r="L194"/>
  <c r="U194"/>
  <c r="V194"/>
  <c r="Y194"/>
  <c r="Z194"/>
  <c r="AA194"/>
  <c r="AD194"/>
  <c r="AJ194"/>
  <c r="AM194"/>
  <c r="D195"/>
  <c r="J195" s="1"/>
  <c r="U195"/>
  <c r="V195"/>
  <c r="Y195"/>
  <c r="Z195"/>
  <c r="AA195"/>
  <c r="AD195"/>
  <c r="AG195" s="1"/>
  <c r="AJ195"/>
  <c r="AL195"/>
  <c r="D196"/>
  <c r="G196" s="1"/>
  <c r="H196"/>
  <c r="I196"/>
  <c r="J196"/>
  <c r="M196"/>
  <c r="N196"/>
  <c r="U196"/>
  <c r="V196"/>
  <c r="Y196"/>
  <c r="Z196"/>
  <c r="AA196"/>
  <c r="AD196"/>
  <c r="AG196"/>
  <c r="AH196"/>
  <c r="AI196"/>
  <c r="AJ196"/>
  <c r="AK196"/>
  <c r="AL196"/>
  <c r="AM196"/>
  <c r="D197"/>
  <c r="G197"/>
  <c r="H197"/>
  <c r="I197"/>
  <c r="J197"/>
  <c r="L197"/>
  <c r="M197"/>
  <c r="N197"/>
  <c r="U197"/>
  <c r="V197"/>
  <c r="Y197"/>
  <c r="Z197"/>
  <c r="AA197"/>
  <c r="AD197"/>
  <c r="AK197"/>
  <c r="D198"/>
  <c r="U198"/>
  <c r="V198"/>
  <c r="Y198"/>
  <c r="Z198"/>
  <c r="AA198"/>
  <c r="AD198"/>
  <c r="AJ198"/>
  <c r="AM198"/>
  <c r="D199"/>
  <c r="J199" s="1"/>
  <c r="N199"/>
  <c r="U199"/>
  <c r="V199"/>
  <c r="Y199"/>
  <c r="Z199"/>
  <c r="AA199"/>
  <c r="AD199"/>
  <c r="AG199" s="1"/>
  <c r="AI199"/>
  <c r="AJ199"/>
  <c r="AL199"/>
  <c r="AM199"/>
  <c r="D200"/>
  <c r="U200"/>
  <c r="V200"/>
  <c r="Y200"/>
  <c r="Z200"/>
  <c r="AA200"/>
  <c r="AD200"/>
  <c r="AG200"/>
  <c r="AH200"/>
  <c r="AI200"/>
  <c r="AJ200"/>
  <c r="AK200"/>
  <c r="AL200"/>
  <c r="AM200"/>
  <c r="D201"/>
  <c r="G201"/>
  <c r="H201"/>
  <c r="I201"/>
  <c r="J201"/>
  <c r="L201"/>
  <c r="M201"/>
  <c r="N201"/>
  <c r="U201"/>
  <c r="V201"/>
  <c r="Y201"/>
  <c r="Z201"/>
  <c r="AA201"/>
  <c r="AD201"/>
  <c r="D202"/>
  <c r="L202" s="1"/>
  <c r="U202"/>
  <c r="V202"/>
  <c r="Y202"/>
  <c r="Z202"/>
  <c r="AA202"/>
  <c r="AD202"/>
  <c r="AH203"/>
  <c r="AK203"/>
  <c r="AL203"/>
  <c r="AM203"/>
  <c r="D204"/>
  <c r="J204"/>
  <c r="N204"/>
  <c r="U204"/>
  <c r="V204"/>
  <c r="Y204"/>
  <c r="Z204"/>
  <c r="AA204"/>
  <c r="AD204"/>
  <c r="AG204" s="1"/>
  <c r="AH204"/>
  <c r="AI204"/>
  <c r="AJ204"/>
  <c r="AL204"/>
  <c r="AM204"/>
  <c r="D205"/>
  <c r="G205" s="1"/>
  <c r="J205"/>
  <c r="M205"/>
  <c r="U205"/>
  <c r="V205"/>
  <c r="Y205"/>
  <c r="Z205"/>
  <c r="AA205"/>
  <c r="AD205"/>
  <c r="AJ205"/>
  <c r="D206"/>
  <c r="U206"/>
  <c r="V206"/>
  <c r="Y206"/>
  <c r="Z206"/>
  <c r="AA206"/>
  <c r="AD206"/>
  <c r="AK206" s="1"/>
  <c r="D207"/>
  <c r="U207"/>
  <c r="V207"/>
  <c r="Y207"/>
  <c r="Z207"/>
  <c r="AA207"/>
  <c r="AD207"/>
  <c r="AJ207" s="1"/>
  <c r="D208"/>
  <c r="U208"/>
  <c r="V208"/>
  <c r="Y208"/>
  <c r="Z208"/>
  <c r="AA208"/>
  <c r="AD208"/>
  <c r="AL208"/>
  <c r="D209"/>
  <c r="G209" s="1"/>
  <c r="I209"/>
  <c r="J209"/>
  <c r="M209"/>
  <c r="N209"/>
  <c r="U209"/>
  <c r="V209"/>
  <c r="Y209"/>
  <c r="Z209"/>
  <c r="AA209"/>
  <c r="AD209"/>
  <c r="AG209" s="1"/>
  <c r="AI209"/>
  <c r="AJ209"/>
  <c r="AM209"/>
  <c r="D210"/>
  <c r="G210" s="1"/>
  <c r="I210"/>
  <c r="J210"/>
  <c r="N210"/>
  <c r="U210"/>
  <c r="V210"/>
  <c r="Y210"/>
  <c r="Z210"/>
  <c r="AA210"/>
  <c r="AD210"/>
  <c r="D211"/>
  <c r="L211"/>
  <c r="U211"/>
  <c r="V211"/>
  <c r="Y211"/>
  <c r="Z211"/>
  <c r="AA211"/>
  <c r="AD211"/>
  <c r="AJ211"/>
  <c r="AM211"/>
  <c r="D212"/>
  <c r="J212" s="1"/>
  <c r="U212"/>
  <c r="V212"/>
  <c r="Y212"/>
  <c r="Z212"/>
  <c r="AA212"/>
  <c r="AD212"/>
  <c r="AG212" s="1"/>
  <c r="AJ212"/>
  <c r="D213"/>
  <c r="G213" s="1"/>
  <c r="H213"/>
  <c r="I213"/>
  <c r="J213"/>
  <c r="M213"/>
  <c r="N213"/>
  <c r="U213"/>
  <c r="V213"/>
  <c r="Y213"/>
  <c r="Z213"/>
  <c r="AA213"/>
  <c r="AD213"/>
  <c r="AG213"/>
  <c r="AH213"/>
  <c r="AI213"/>
  <c r="AJ213"/>
  <c r="AK213"/>
  <c r="AL213"/>
  <c r="AM213"/>
  <c r="D214"/>
  <c r="G214"/>
  <c r="H214"/>
  <c r="I214"/>
  <c r="J214"/>
  <c r="L214"/>
  <c r="M214"/>
  <c r="N214"/>
  <c r="U214"/>
  <c r="V214"/>
  <c r="Y214"/>
  <c r="Z214"/>
  <c r="AA214"/>
  <c r="AD214"/>
  <c r="AK214"/>
  <c r="D215"/>
  <c r="J215" s="1"/>
  <c r="E215"/>
  <c r="N215" s="1"/>
  <c r="U215"/>
  <c r="V215"/>
  <c r="Y215"/>
  <c r="Z215"/>
  <c r="AA215"/>
  <c r="AD215"/>
  <c r="AG215" s="1"/>
  <c r="AJ215"/>
  <c r="AL215"/>
  <c r="D216"/>
  <c r="G216" s="1"/>
  <c r="H216"/>
  <c r="I216"/>
  <c r="J216"/>
  <c r="M216"/>
  <c r="N216"/>
  <c r="U216"/>
  <c r="V216"/>
  <c r="Y216"/>
  <c r="Z216"/>
  <c r="AA216"/>
  <c r="AD216"/>
  <c r="AG216" s="1"/>
  <c r="AH216"/>
  <c r="AI216"/>
  <c r="AJ216"/>
  <c r="AL216"/>
  <c r="AM216"/>
  <c r="D217"/>
  <c r="G217" s="1"/>
  <c r="H217"/>
  <c r="I217"/>
  <c r="J217"/>
  <c r="M217"/>
  <c r="N217"/>
  <c r="U217"/>
  <c r="V217"/>
  <c r="Y217"/>
  <c r="Z217"/>
  <c r="AA217"/>
  <c r="AD217"/>
  <c r="AK217" s="1"/>
  <c r="D218"/>
  <c r="L218" s="1"/>
  <c r="U218"/>
  <c r="V218"/>
  <c r="Y218"/>
  <c r="Z218"/>
  <c r="AA218"/>
  <c r="AD218"/>
  <c r="AJ218"/>
  <c r="AM218"/>
  <c r="D219"/>
  <c r="J219" s="1"/>
  <c r="N219"/>
  <c r="U219"/>
  <c r="V219"/>
  <c r="Y219"/>
  <c r="Z219"/>
  <c r="AA219"/>
  <c r="AD219"/>
  <c r="AG219" s="1"/>
  <c r="AI219"/>
  <c r="AJ219"/>
  <c r="AL219"/>
  <c r="D220"/>
  <c r="M220"/>
  <c r="U220"/>
  <c r="V220"/>
  <c r="Y220"/>
  <c r="Z220"/>
  <c r="AA220"/>
  <c r="AD220"/>
  <c r="AG220"/>
  <c r="AH220"/>
  <c r="AI220"/>
  <c r="AJ220"/>
  <c r="AK220"/>
  <c r="AL220"/>
  <c r="AM220"/>
  <c r="D221"/>
  <c r="G221"/>
  <c r="H221"/>
  <c r="I221"/>
  <c r="J221"/>
  <c r="L221"/>
  <c r="M221"/>
  <c r="N221"/>
  <c r="U221"/>
  <c r="V221"/>
  <c r="Y221"/>
  <c r="Z221"/>
  <c r="AA221"/>
  <c r="AD221"/>
  <c r="AK221" s="1"/>
  <c r="D222"/>
  <c r="U222"/>
  <c r="V222"/>
  <c r="Y222"/>
  <c r="Z222"/>
  <c r="AA222"/>
  <c r="AD222"/>
  <c r="D223"/>
  <c r="J223"/>
  <c r="N223"/>
  <c r="U223"/>
  <c r="V223"/>
  <c r="Y223"/>
  <c r="Z223"/>
  <c r="AA223"/>
  <c r="AD223"/>
  <c r="AG223" s="1"/>
  <c r="AH223"/>
  <c r="AI223"/>
  <c r="AJ223"/>
  <c r="AL223"/>
  <c r="AM223"/>
  <c r="D224"/>
  <c r="G224" s="1"/>
  <c r="J224"/>
  <c r="M224"/>
  <c r="U224"/>
  <c r="V224"/>
  <c r="Y224"/>
  <c r="Z224"/>
  <c r="AA224"/>
  <c r="AD224"/>
  <c r="D225"/>
  <c r="J225"/>
  <c r="U225"/>
  <c r="V225"/>
  <c r="Y225"/>
  <c r="Z225"/>
  <c r="AA225"/>
  <c r="AD225"/>
  <c r="AK225" s="1"/>
  <c r="D226"/>
  <c r="L226" s="1"/>
  <c r="U226"/>
  <c r="V226"/>
  <c r="Y226"/>
  <c r="Z226"/>
  <c r="AA226"/>
  <c r="AD226"/>
  <c r="AJ226" s="1"/>
  <c r="D227"/>
  <c r="U227"/>
  <c r="V227"/>
  <c r="Y227"/>
  <c r="Z227"/>
  <c r="AA227"/>
  <c r="AD227"/>
  <c r="D228"/>
  <c r="G228" s="1"/>
  <c r="I228"/>
  <c r="J228"/>
  <c r="M228"/>
  <c r="U228"/>
  <c r="V228"/>
  <c r="Y228"/>
  <c r="Z228"/>
  <c r="AA228"/>
  <c r="AD228"/>
  <c r="AG228" s="1"/>
  <c r="AI228"/>
  <c r="AJ228"/>
  <c r="AM228"/>
  <c r="D229"/>
  <c r="G229" s="1"/>
  <c r="I229"/>
  <c r="J229"/>
  <c r="N229"/>
  <c r="U229"/>
  <c r="V229"/>
  <c r="Y229"/>
  <c r="Z229"/>
  <c r="AA229"/>
  <c r="AD229"/>
  <c r="AK229" s="1"/>
  <c r="D230"/>
  <c r="U230"/>
  <c r="V230"/>
  <c r="Y230"/>
  <c r="Z230"/>
  <c r="AA230"/>
  <c r="AD230"/>
  <c r="AJ230" s="1"/>
  <c r="AM230"/>
  <c r="D231"/>
  <c r="J231" s="1"/>
  <c r="U231"/>
  <c r="V231"/>
  <c r="Y231"/>
  <c r="Z231"/>
  <c r="AA231"/>
  <c r="AD231"/>
  <c r="AG231" s="1"/>
  <c r="AJ231"/>
  <c r="AL231"/>
  <c r="D232"/>
  <c r="G232" s="1"/>
  <c r="H232"/>
  <c r="I232"/>
  <c r="J232"/>
  <c r="M232"/>
  <c r="N232"/>
  <c r="U232"/>
  <c r="V232"/>
  <c r="Y232"/>
  <c r="Z232"/>
  <c r="AA232"/>
  <c r="AD232"/>
  <c r="AG232" s="1"/>
  <c r="AH232"/>
  <c r="AI232"/>
  <c r="AJ232"/>
  <c r="AL232"/>
  <c r="AM232"/>
  <c r="D233"/>
  <c r="G233" s="1"/>
  <c r="H233"/>
  <c r="I233"/>
  <c r="J233"/>
  <c r="L233"/>
  <c r="M233"/>
  <c r="N233"/>
  <c r="U233"/>
  <c r="V233"/>
  <c r="Y233"/>
  <c r="Z233"/>
  <c r="AA233"/>
  <c r="AD233"/>
  <c r="AK233" s="1"/>
  <c r="D234"/>
  <c r="L234" s="1"/>
  <c r="U234"/>
  <c r="V234"/>
  <c r="Y234"/>
  <c r="Z234"/>
  <c r="AA234"/>
  <c r="AD234"/>
  <c r="AJ234"/>
  <c r="AM234"/>
  <c r="D235"/>
  <c r="J235" s="1"/>
  <c r="N235"/>
  <c r="U235"/>
  <c r="V235"/>
  <c r="Y235"/>
  <c r="Z235"/>
  <c r="AA235"/>
  <c r="AD235"/>
  <c r="AG235" s="1"/>
  <c r="AH235"/>
  <c r="AI235"/>
  <c r="AJ235"/>
  <c r="AL235"/>
  <c r="AM235"/>
  <c r="D236"/>
  <c r="M236"/>
  <c r="U236"/>
  <c r="V236"/>
  <c r="Y236"/>
  <c r="Z236"/>
  <c r="AA236"/>
  <c r="AD236"/>
  <c r="AG236"/>
  <c r="AH236"/>
  <c r="AI236"/>
  <c r="AJ236"/>
  <c r="AK236"/>
  <c r="AL236"/>
  <c r="AM236"/>
  <c r="D237"/>
  <c r="G237"/>
  <c r="H237"/>
  <c r="I237"/>
  <c r="J237"/>
  <c r="L237"/>
  <c r="M237"/>
  <c r="N237"/>
  <c r="U237"/>
  <c r="V237"/>
  <c r="Y237"/>
  <c r="Z237"/>
  <c r="AA237"/>
  <c r="AD237"/>
  <c r="AK237" s="1"/>
  <c r="D238"/>
  <c r="U238"/>
  <c r="V238"/>
  <c r="Y238"/>
  <c r="Z238"/>
  <c r="AA238"/>
  <c r="AD238"/>
  <c r="D239"/>
  <c r="J239"/>
  <c r="N239"/>
  <c r="U239"/>
  <c r="V239"/>
  <c r="Y239"/>
  <c r="Z239"/>
  <c r="AA239"/>
  <c r="AD239"/>
  <c r="AG239" s="1"/>
  <c r="AH239"/>
  <c r="AI239"/>
  <c r="AJ239"/>
  <c r="AL239"/>
  <c r="AM239"/>
  <c r="D240"/>
  <c r="G240" s="1"/>
  <c r="J240"/>
  <c r="M240"/>
  <c r="U240"/>
  <c r="V240"/>
  <c r="Y240"/>
  <c r="Z240"/>
  <c r="AA240"/>
  <c r="AD240"/>
  <c r="D241"/>
  <c r="J241"/>
  <c r="U241"/>
  <c r="V241"/>
  <c r="Y241"/>
  <c r="Z241"/>
  <c r="AA241"/>
  <c r="AD241"/>
  <c r="AK241" s="1"/>
  <c r="D242"/>
  <c r="L242"/>
  <c r="U242"/>
  <c r="V242"/>
  <c r="Y242"/>
  <c r="Z242"/>
  <c r="AA242"/>
  <c r="AD242"/>
  <c r="D243"/>
  <c r="N243" s="1"/>
  <c r="J243"/>
  <c r="U243"/>
  <c r="V243"/>
  <c r="Y243"/>
  <c r="Z243"/>
  <c r="AA243"/>
  <c r="AD243"/>
  <c r="AL243" s="1"/>
  <c r="AM243"/>
  <c r="D244"/>
  <c r="G244" s="1"/>
  <c r="I244"/>
  <c r="J244"/>
  <c r="M244"/>
  <c r="N244"/>
  <c r="U244"/>
  <c r="V244"/>
  <c r="Y244"/>
  <c r="Z244"/>
  <c r="AA244"/>
  <c r="AD244"/>
  <c r="AI244"/>
  <c r="AJ244"/>
  <c r="D245"/>
  <c r="I245"/>
  <c r="J245"/>
  <c r="U245"/>
  <c r="V245"/>
  <c r="Y245"/>
  <c r="Z245"/>
  <c r="AA245"/>
  <c r="AD245"/>
  <c r="AK245" s="1"/>
  <c r="D246"/>
  <c r="U246"/>
  <c r="V246"/>
  <c r="Y246"/>
  <c r="Z246"/>
  <c r="AA246"/>
  <c r="AD246"/>
  <c r="AJ246" s="1"/>
  <c r="AM246"/>
  <c r="D247"/>
  <c r="U247"/>
  <c r="V247"/>
  <c r="Y247"/>
  <c r="Z247"/>
  <c r="AA247"/>
  <c r="AD247"/>
  <c r="AJ247"/>
  <c r="AL247"/>
  <c r="D248"/>
  <c r="G248" s="1"/>
  <c r="H248"/>
  <c r="I248"/>
  <c r="J248"/>
  <c r="M248"/>
  <c r="N248"/>
  <c r="U248"/>
  <c r="V248"/>
  <c r="Y248"/>
  <c r="Z248"/>
  <c r="AA248"/>
  <c r="AD248"/>
  <c r="AG248"/>
  <c r="AH248"/>
  <c r="AI248"/>
  <c r="AJ248"/>
  <c r="AK248"/>
  <c r="AL248"/>
  <c r="AM248"/>
  <c r="D249"/>
  <c r="G249"/>
  <c r="H249"/>
  <c r="I249"/>
  <c r="J249"/>
  <c r="L249"/>
  <c r="M249"/>
  <c r="N249"/>
  <c r="U249"/>
  <c r="V249"/>
  <c r="Y249"/>
  <c r="Z249"/>
  <c r="AA249"/>
  <c r="AD249"/>
  <c r="D250"/>
  <c r="L250"/>
  <c r="U250"/>
  <c r="V250"/>
  <c r="Y250"/>
  <c r="Z250"/>
  <c r="AA250"/>
  <c r="AD250"/>
  <c r="AJ250"/>
  <c r="AM250"/>
  <c r="D251"/>
  <c r="J251"/>
  <c r="N251"/>
  <c r="U251"/>
  <c r="V251"/>
  <c r="Y251"/>
  <c r="Z251"/>
  <c r="AA251"/>
  <c r="AD251"/>
  <c r="AG251" s="1"/>
  <c r="AH251"/>
  <c r="AI251"/>
  <c r="AJ251"/>
  <c r="AL251"/>
  <c r="AM251"/>
  <c r="D252"/>
  <c r="H252"/>
  <c r="M252"/>
  <c r="U252"/>
  <c r="V252"/>
  <c r="Y252"/>
  <c r="Z252"/>
  <c r="AA252"/>
  <c r="AD252"/>
  <c r="AG252"/>
  <c r="AH252"/>
  <c r="AI252"/>
  <c r="AJ252"/>
  <c r="AK252"/>
  <c r="AL252"/>
  <c r="AM252"/>
  <c r="D253"/>
  <c r="G253"/>
  <c r="H253"/>
  <c r="I253"/>
  <c r="J253"/>
  <c r="L253"/>
  <c r="M253"/>
  <c r="N253"/>
  <c r="U253"/>
  <c r="V253"/>
  <c r="Y253"/>
  <c r="Z253"/>
  <c r="AA253"/>
  <c r="AD253"/>
  <c r="AK253" s="1"/>
  <c r="D254"/>
  <c r="U254"/>
  <c r="V254"/>
  <c r="Y254"/>
  <c r="Z254"/>
  <c r="AA254"/>
  <c r="AD254"/>
  <c r="AM254" s="1"/>
  <c r="D255"/>
  <c r="J255"/>
  <c r="N255"/>
  <c r="U255"/>
  <c r="V255"/>
  <c r="Y255"/>
  <c r="Z255"/>
  <c r="AA255"/>
  <c r="AD255"/>
  <c r="AG255" s="1"/>
  <c r="AH255"/>
  <c r="AI255"/>
  <c r="AJ255"/>
  <c r="AL255"/>
  <c r="AM255"/>
  <c r="D256"/>
  <c r="M256" s="1"/>
  <c r="U256"/>
  <c r="V256"/>
  <c r="Y256"/>
  <c r="Z256"/>
  <c r="AA256"/>
  <c r="AD256"/>
  <c r="AJ256" s="1"/>
  <c r="AK256"/>
  <c r="D257"/>
  <c r="L257"/>
  <c r="U257"/>
  <c r="V257"/>
  <c r="Y257"/>
  <c r="Z257"/>
  <c r="AA257"/>
  <c r="AD257"/>
  <c r="AL257" s="1"/>
  <c r="D258"/>
  <c r="H258"/>
  <c r="J258"/>
  <c r="L258"/>
  <c r="U258"/>
  <c r="V258"/>
  <c r="Y258"/>
  <c r="Z258"/>
  <c r="AA258"/>
  <c r="AD258"/>
  <c r="D259"/>
  <c r="L259" s="1"/>
  <c r="N259"/>
  <c r="U259"/>
  <c r="V259"/>
  <c r="Y259"/>
  <c r="Z259"/>
  <c r="AA259"/>
  <c r="AD259"/>
  <c r="AG259" s="1"/>
  <c r="AI259"/>
  <c r="AJ259"/>
  <c r="AK259"/>
  <c r="AM259"/>
  <c r="D260"/>
  <c r="I260"/>
  <c r="U260"/>
  <c r="V260"/>
  <c r="Y260"/>
  <c r="Z260"/>
  <c r="AA260"/>
  <c r="AD260"/>
  <c r="AH260"/>
  <c r="AL260"/>
  <c r="AM260"/>
  <c r="D261"/>
  <c r="G261" s="1"/>
  <c r="H261"/>
  <c r="I261"/>
  <c r="J261"/>
  <c r="M261"/>
  <c r="N261"/>
  <c r="U261"/>
  <c r="V261"/>
  <c r="Y261"/>
  <c r="Z261"/>
  <c r="AA261"/>
  <c r="AD261"/>
  <c r="AJ261" s="1"/>
  <c r="AM261"/>
  <c r="D262"/>
  <c r="N262"/>
  <c r="U262"/>
  <c r="V262"/>
  <c r="Y262"/>
  <c r="Z262"/>
  <c r="AA262"/>
  <c r="AD262"/>
  <c r="AG262"/>
  <c r="AJ262"/>
  <c r="AK262"/>
  <c r="D263"/>
  <c r="G263"/>
  <c r="J263"/>
  <c r="L263"/>
  <c r="U263"/>
  <c r="V263"/>
  <c r="Y263"/>
  <c r="Z263"/>
  <c r="AA263"/>
  <c r="AD263"/>
  <c r="AM263" s="1"/>
  <c r="AI263"/>
  <c r="AJ263"/>
  <c r="D264"/>
  <c r="N264" s="1"/>
  <c r="I264"/>
  <c r="J264"/>
  <c r="U264"/>
  <c r="V264"/>
  <c r="Y264"/>
  <c r="Z264"/>
  <c r="AA264"/>
  <c r="AD264"/>
  <c r="AG264" s="1"/>
  <c r="AH264"/>
  <c r="AI264"/>
  <c r="AJ264"/>
  <c r="AL264"/>
  <c r="AM264"/>
  <c r="D265"/>
  <c r="U265"/>
  <c r="V265"/>
  <c r="Y265"/>
  <c r="Z265"/>
  <c r="AA265"/>
  <c r="AD265"/>
  <c r="AG265"/>
  <c r="AH265"/>
  <c r="AI265"/>
  <c r="AJ265"/>
  <c r="AK265"/>
  <c r="AL265"/>
  <c r="AM265"/>
  <c r="D266"/>
  <c r="G266"/>
  <c r="H266"/>
  <c r="I266"/>
  <c r="J266"/>
  <c r="L266"/>
  <c r="M266"/>
  <c r="N266"/>
  <c r="U266"/>
  <c r="V266"/>
  <c r="Y266"/>
  <c r="Z266"/>
  <c r="AA266"/>
  <c r="AD266"/>
  <c r="AG266"/>
  <c r="D267"/>
  <c r="U267"/>
  <c r="V267"/>
  <c r="Y267"/>
  <c r="Z267"/>
  <c r="AA267"/>
  <c r="AD267"/>
  <c r="D268"/>
  <c r="U268"/>
  <c r="V268"/>
  <c r="Y268"/>
  <c r="Z268"/>
  <c r="AA268"/>
  <c r="AD268"/>
  <c r="AH268"/>
  <c r="AL268"/>
  <c r="D269"/>
  <c r="G269" s="1"/>
  <c r="I269"/>
  <c r="J269"/>
  <c r="M269"/>
  <c r="N269"/>
  <c r="U269"/>
  <c r="V269"/>
  <c r="Y269"/>
  <c r="Z269"/>
  <c r="AA269"/>
  <c r="AD269"/>
  <c r="AJ269" s="1"/>
  <c r="AM269"/>
  <c r="D270"/>
  <c r="J270" s="1"/>
  <c r="N270"/>
  <c r="U270"/>
  <c r="V270"/>
  <c r="Y270"/>
  <c r="Z270"/>
  <c r="AA270"/>
  <c r="AD270"/>
  <c r="AG270" s="1"/>
  <c r="AJ270"/>
  <c r="AK270"/>
  <c r="D271"/>
  <c r="G271" s="1"/>
  <c r="J271"/>
  <c r="L271"/>
  <c r="U271"/>
  <c r="V271"/>
  <c r="Y271"/>
  <c r="Z271"/>
  <c r="AA271"/>
  <c r="AD271"/>
  <c r="AM271" s="1"/>
  <c r="AI271"/>
  <c r="AJ271"/>
  <c r="D272"/>
  <c r="N272" s="1"/>
  <c r="I272"/>
  <c r="J272"/>
  <c r="U272"/>
  <c r="V272"/>
  <c r="Y272"/>
  <c r="Z272"/>
  <c r="AA272"/>
  <c r="AD272"/>
  <c r="AG272" s="1"/>
  <c r="AH272"/>
  <c r="AI272"/>
  <c r="AJ272"/>
  <c r="AL272"/>
  <c r="AM272"/>
  <c r="D273"/>
  <c r="H273"/>
  <c r="M273"/>
  <c r="N273"/>
  <c r="U273"/>
  <c r="V273"/>
  <c r="Y273"/>
  <c r="Z273"/>
  <c r="AA273"/>
  <c r="AD273"/>
  <c r="AG273"/>
  <c r="AH273"/>
  <c r="AI273"/>
  <c r="AJ273"/>
  <c r="AK273"/>
  <c r="AL273"/>
  <c r="AM273"/>
  <c r="D274"/>
  <c r="G274"/>
  <c r="H274"/>
  <c r="I274"/>
  <c r="J274"/>
  <c r="L274"/>
  <c r="M274"/>
  <c r="N274"/>
  <c r="U274"/>
  <c r="V274"/>
  <c r="Y274"/>
  <c r="Z274"/>
  <c r="AA274"/>
  <c r="AD274"/>
  <c r="D275"/>
  <c r="G275"/>
  <c r="U275"/>
  <c r="V275"/>
  <c r="Y275"/>
  <c r="Z275"/>
  <c r="AA275"/>
  <c r="AD275"/>
  <c r="D276"/>
  <c r="I276"/>
  <c r="U276"/>
  <c r="V276"/>
  <c r="Y276"/>
  <c r="Z276"/>
  <c r="AA276"/>
  <c r="AD276"/>
  <c r="AM276"/>
  <c r="D277"/>
  <c r="G277" s="1"/>
  <c r="I277"/>
  <c r="J277"/>
  <c r="M277"/>
  <c r="N277"/>
  <c r="U277"/>
  <c r="V277"/>
  <c r="Y277"/>
  <c r="Z277"/>
  <c r="AA277"/>
  <c r="AD277"/>
  <c r="AI277"/>
  <c r="AJ277"/>
  <c r="D278"/>
  <c r="I278"/>
  <c r="J278"/>
  <c r="U278"/>
  <c r="V278"/>
  <c r="Y278"/>
  <c r="Z278"/>
  <c r="AA278"/>
  <c r="AD278"/>
  <c r="AG278"/>
  <c r="AJ278"/>
  <c r="AK278"/>
  <c r="D279"/>
  <c r="G279"/>
  <c r="J279"/>
  <c r="L279"/>
  <c r="U279"/>
  <c r="V279"/>
  <c r="Y279"/>
  <c r="Z279"/>
  <c r="AA279"/>
  <c r="AD279"/>
  <c r="AM279" s="1"/>
  <c r="AI279"/>
  <c r="AJ279"/>
  <c r="D280"/>
  <c r="N280" s="1"/>
  <c r="I280"/>
  <c r="J280"/>
  <c r="U280"/>
  <c r="V280"/>
  <c r="Y280"/>
  <c r="Z280"/>
  <c r="AA280"/>
  <c r="AD280"/>
  <c r="AG280" s="1"/>
  <c r="AH280"/>
  <c r="AI280"/>
  <c r="AJ280"/>
  <c r="AL280"/>
  <c r="AM280"/>
  <c r="D281"/>
  <c r="H281"/>
  <c r="M281"/>
  <c r="N281"/>
  <c r="U281"/>
  <c r="V281"/>
  <c r="Y281"/>
  <c r="Z281"/>
  <c r="AA281"/>
  <c r="AD281"/>
  <c r="AI281" s="1"/>
  <c r="AG281"/>
  <c r="AH281"/>
  <c r="AJ281"/>
  <c r="AK281"/>
  <c r="AL281"/>
  <c r="AM281"/>
  <c r="D282"/>
  <c r="I282" s="1"/>
  <c r="G282"/>
  <c r="H282"/>
  <c r="J282"/>
  <c r="L282"/>
  <c r="M282"/>
  <c r="N282"/>
  <c r="U282"/>
  <c r="V282"/>
  <c r="Y282"/>
  <c r="Z282"/>
  <c r="AA282"/>
  <c r="AD282"/>
  <c r="AG282"/>
  <c r="D283"/>
  <c r="U283"/>
  <c r="V283"/>
  <c r="Y283"/>
  <c r="Z283"/>
  <c r="AA283"/>
  <c r="AD283"/>
  <c r="D284"/>
  <c r="I284" s="1"/>
  <c r="U284"/>
  <c r="V284"/>
  <c r="Y284"/>
  <c r="Z284"/>
  <c r="AA284"/>
  <c r="AD284"/>
  <c r="AH284"/>
  <c r="AL284"/>
  <c r="D285"/>
  <c r="G285" s="1"/>
  <c r="I285"/>
  <c r="J285"/>
  <c r="M285"/>
  <c r="N285"/>
  <c r="U285"/>
  <c r="V285"/>
  <c r="Y285"/>
  <c r="Z285"/>
  <c r="AA285"/>
  <c r="AD285"/>
  <c r="AJ285" s="1"/>
  <c r="AM285"/>
  <c r="D286"/>
  <c r="N286"/>
  <c r="U286"/>
  <c r="V286"/>
  <c r="Y286"/>
  <c r="Z286"/>
  <c r="AA286"/>
  <c r="AD286"/>
  <c r="AG286" s="1"/>
  <c r="AJ286"/>
  <c r="AK286"/>
  <c r="D287"/>
  <c r="G287" s="1"/>
  <c r="J287"/>
  <c r="L287"/>
  <c r="U287"/>
  <c r="V287"/>
  <c r="Y287"/>
  <c r="Z287"/>
  <c r="AA287"/>
  <c r="AD287"/>
  <c r="AM287" s="1"/>
  <c r="AI287"/>
  <c r="AJ287"/>
  <c r="D288"/>
  <c r="N288" s="1"/>
  <c r="I288"/>
  <c r="J288"/>
  <c r="U288"/>
  <c r="V288"/>
  <c r="Y288"/>
  <c r="Z288"/>
  <c r="AA288"/>
  <c r="AD288"/>
  <c r="AG288" s="1"/>
  <c r="AI288"/>
  <c r="AJ288"/>
  <c r="AL288"/>
  <c r="AM288"/>
  <c r="D289"/>
  <c r="N289"/>
  <c r="U289"/>
  <c r="V289"/>
  <c r="Y289"/>
  <c r="Z289"/>
  <c r="AA289"/>
  <c r="AD289"/>
  <c r="AG289"/>
  <c r="AH289"/>
  <c r="AI289"/>
  <c r="AJ289"/>
  <c r="AK289"/>
  <c r="AL289"/>
  <c r="AM289"/>
  <c r="D290"/>
  <c r="G290"/>
  <c r="H290"/>
  <c r="I290"/>
  <c r="J290"/>
  <c r="L290"/>
  <c r="M290"/>
  <c r="N290"/>
  <c r="U290"/>
  <c r="V290"/>
  <c r="Y290"/>
  <c r="Z290"/>
  <c r="AA290"/>
  <c r="AD290"/>
  <c r="AG290"/>
  <c r="D291"/>
  <c r="U291"/>
  <c r="V291"/>
  <c r="Y291"/>
  <c r="Z291"/>
  <c r="AA291"/>
  <c r="AD291"/>
  <c r="D292"/>
  <c r="U292"/>
  <c r="V292"/>
  <c r="Y292"/>
  <c r="Z292"/>
  <c r="AA292"/>
  <c r="AD292"/>
  <c r="AM292" s="1"/>
  <c r="D293"/>
  <c r="G293" s="1"/>
  <c r="I293"/>
  <c r="J293"/>
  <c r="M293"/>
  <c r="N293"/>
  <c r="U293"/>
  <c r="V293"/>
  <c r="Y293"/>
  <c r="Z293"/>
  <c r="AA293"/>
  <c r="AD293"/>
  <c r="AI293"/>
  <c r="AJ293"/>
  <c r="AM293"/>
  <c r="D294"/>
  <c r="I294"/>
  <c r="J294"/>
  <c r="N294"/>
  <c r="U294"/>
  <c r="V294"/>
  <c r="Y294"/>
  <c r="Z294"/>
  <c r="AA294"/>
  <c r="AD294"/>
  <c r="AG294" s="1"/>
  <c r="AJ294"/>
  <c r="AK294"/>
  <c r="D295"/>
  <c r="G295" s="1"/>
  <c r="J295"/>
  <c r="L295"/>
  <c r="U295"/>
  <c r="V295"/>
  <c r="Y295"/>
  <c r="Z295"/>
  <c r="AA295"/>
  <c r="AD295"/>
  <c r="AM295" s="1"/>
  <c r="AI295"/>
  <c r="AJ295"/>
  <c r="D296"/>
  <c r="N296" s="1"/>
  <c r="I296"/>
  <c r="J296"/>
  <c r="U296"/>
  <c r="V296"/>
  <c r="Y296"/>
  <c r="Z296"/>
  <c r="AA296"/>
  <c r="AD296"/>
  <c r="AG296" s="1"/>
  <c r="AI296"/>
  <c r="AJ296"/>
  <c r="AL296"/>
  <c r="AM296"/>
  <c r="D297"/>
  <c r="H297"/>
  <c r="M297"/>
  <c r="N297"/>
  <c r="U297"/>
  <c r="V297"/>
  <c r="Y297"/>
  <c r="Z297"/>
  <c r="AA297"/>
  <c r="AD297"/>
  <c r="AG297"/>
  <c r="AH297"/>
  <c r="AI297"/>
  <c r="AJ297"/>
  <c r="AK297"/>
  <c r="AL297"/>
  <c r="AM297"/>
  <c r="D298"/>
  <c r="G298"/>
  <c r="H298"/>
  <c r="I298"/>
  <c r="J298"/>
  <c r="L298"/>
  <c r="M298"/>
  <c r="N298"/>
  <c r="U298"/>
  <c r="V298"/>
  <c r="Y298"/>
  <c r="Z298"/>
  <c r="AA298"/>
  <c r="AD298"/>
  <c r="D299"/>
  <c r="G299"/>
  <c r="U299"/>
  <c r="V299"/>
  <c r="Y299"/>
  <c r="Z299"/>
  <c r="AA299"/>
  <c r="AD299"/>
  <c r="D300"/>
  <c r="I300"/>
  <c r="U300"/>
  <c r="V300"/>
  <c r="Y300"/>
  <c r="Z300"/>
  <c r="AA300"/>
  <c r="AD300"/>
  <c r="AL300" s="1"/>
  <c r="AM300"/>
  <c r="D301"/>
  <c r="G301" s="1"/>
  <c r="I301"/>
  <c r="J301"/>
  <c r="M301"/>
  <c r="N301"/>
  <c r="U301"/>
  <c r="V301"/>
  <c r="Y301"/>
  <c r="Z301"/>
  <c r="AA301"/>
  <c r="AD301"/>
  <c r="AI301"/>
  <c r="AJ301"/>
  <c r="D302"/>
  <c r="I302"/>
  <c r="J302"/>
  <c r="U302"/>
  <c r="V302"/>
  <c r="Y302"/>
  <c r="Z302"/>
  <c r="AA302"/>
  <c r="AD302"/>
  <c r="AG302" s="1"/>
  <c r="AJ302"/>
  <c r="AK302"/>
  <c r="D303"/>
  <c r="G303"/>
  <c r="J303"/>
  <c r="L303"/>
  <c r="U303"/>
  <c r="V303"/>
  <c r="Y303"/>
  <c r="Z303"/>
  <c r="AA303"/>
  <c r="AD303"/>
  <c r="AM303" s="1"/>
  <c r="AI303"/>
  <c r="AJ303"/>
  <c r="D304"/>
  <c r="N304" s="1"/>
  <c r="I304"/>
  <c r="J304"/>
  <c r="U304"/>
  <c r="V304"/>
  <c r="Y304"/>
  <c r="Z304"/>
  <c r="AA304"/>
  <c r="AD304"/>
  <c r="AG304" s="1"/>
  <c r="AI304"/>
  <c r="AJ304"/>
  <c r="AL304"/>
  <c r="AM304"/>
  <c r="D305"/>
  <c r="N305" s="1"/>
  <c r="U305"/>
  <c r="V305"/>
  <c r="Y305"/>
  <c r="Z305"/>
  <c r="AA305"/>
  <c r="AD305"/>
  <c r="AG305"/>
  <c r="AH305"/>
  <c r="AI305"/>
  <c r="AJ305"/>
  <c r="AK305"/>
  <c r="AL305"/>
  <c r="AM305"/>
  <c r="D306"/>
  <c r="G306"/>
  <c r="H306"/>
  <c r="I306"/>
  <c r="J306"/>
  <c r="L306"/>
  <c r="M306"/>
  <c r="N306"/>
  <c r="U306"/>
  <c r="V306"/>
  <c r="Y306"/>
  <c r="Z306"/>
  <c r="AA306"/>
  <c r="AD306"/>
  <c r="AG306"/>
  <c r="D307"/>
  <c r="U307"/>
  <c r="V307"/>
  <c r="Y307"/>
  <c r="Z307"/>
  <c r="AA307"/>
  <c r="AD307"/>
  <c r="D308"/>
  <c r="U308"/>
  <c r="V308"/>
  <c r="Y308"/>
  <c r="Z308"/>
  <c r="AA308"/>
  <c r="AD308"/>
  <c r="AH308"/>
  <c r="AL308"/>
  <c r="D309"/>
  <c r="G309" s="1"/>
  <c r="I309"/>
  <c r="J309"/>
  <c r="M309"/>
  <c r="N309"/>
  <c r="U309"/>
  <c r="V309"/>
  <c r="Y309"/>
  <c r="Z309"/>
  <c r="AA309"/>
  <c r="AD309"/>
  <c r="AJ309" s="1"/>
  <c r="AM309"/>
  <c r="D310"/>
  <c r="N310"/>
  <c r="U310"/>
  <c r="V310"/>
  <c r="Y310"/>
  <c r="Z310"/>
  <c r="AA310"/>
  <c r="AD310"/>
  <c r="AG310" s="1"/>
  <c r="AJ310"/>
  <c r="AK310"/>
  <c r="D311"/>
  <c r="G311"/>
  <c r="J311"/>
  <c r="L311"/>
  <c r="U311"/>
  <c r="V311"/>
  <c r="Y311"/>
  <c r="Z311"/>
  <c r="AA311"/>
  <c r="AD311"/>
  <c r="AM311" s="1"/>
  <c r="AI311"/>
  <c r="AJ311"/>
  <c r="D312"/>
  <c r="N312" s="1"/>
  <c r="I312"/>
  <c r="J312"/>
  <c r="U312"/>
  <c r="V312"/>
  <c r="Y312"/>
  <c r="Z312"/>
  <c r="AA312"/>
  <c r="AD312"/>
  <c r="AG312" s="1"/>
  <c r="AH312"/>
  <c r="AI312"/>
  <c r="AJ312"/>
  <c r="AL312"/>
  <c r="AM312"/>
  <c r="D313"/>
  <c r="H313"/>
  <c r="M313"/>
  <c r="U313"/>
  <c r="V313"/>
  <c r="Y313"/>
  <c r="Z313"/>
  <c r="AA313"/>
  <c r="AD313"/>
  <c r="AG313"/>
  <c r="AH313"/>
  <c r="AI313"/>
  <c r="AJ313"/>
  <c r="AK313"/>
  <c r="AL313"/>
  <c r="AM313"/>
  <c r="D314"/>
  <c r="G314"/>
  <c r="H314"/>
  <c r="I314"/>
  <c r="J314"/>
  <c r="L314"/>
  <c r="M314"/>
  <c r="N314"/>
  <c r="U314"/>
  <c r="V314"/>
  <c r="Y314"/>
  <c r="Z314"/>
  <c r="AA314"/>
  <c r="AD314"/>
  <c r="D315"/>
  <c r="G315"/>
  <c r="U315"/>
  <c r="V315"/>
  <c r="Y315"/>
  <c r="Z315"/>
  <c r="AA315"/>
  <c r="AD315"/>
  <c r="D316"/>
  <c r="G316"/>
  <c r="N316"/>
  <c r="U316"/>
  <c r="V316"/>
  <c r="Y316"/>
  <c r="Z316"/>
  <c r="AA316"/>
  <c r="AD316"/>
  <c r="AH316" s="1"/>
  <c r="AI316"/>
  <c r="AJ316"/>
  <c r="AL316"/>
  <c r="AM316"/>
  <c r="D317"/>
  <c r="I317" s="1"/>
  <c r="U317"/>
  <c r="V317"/>
  <c r="Y317"/>
  <c r="Z317"/>
  <c r="AA317"/>
  <c r="AD317"/>
  <c r="AH317" s="1"/>
  <c r="AI317"/>
  <c r="AJ317"/>
  <c r="AM317"/>
  <c r="D318"/>
  <c r="H318" s="1"/>
  <c r="I318"/>
  <c r="J318"/>
  <c r="U318"/>
  <c r="V318"/>
  <c r="Y318"/>
  <c r="Z318"/>
  <c r="AA318"/>
  <c r="AD318"/>
  <c r="AG318"/>
  <c r="AJ318"/>
  <c r="D319"/>
  <c r="G319"/>
  <c r="J319"/>
  <c r="U319"/>
  <c r="V319"/>
  <c r="Y319"/>
  <c r="Z319"/>
  <c r="AA319"/>
  <c r="AD319"/>
  <c r="D320"/>
  <c r="I320" s="1"/>
  <c r="G320"/>
  <c r="H320"/>
  <c r="J320"/>
  <c r="L320"/>
  <c r="M320"/>
  <c r="U320"/>
  <c r="V320"/>
  <c r="Y320"/>
  <c r="Z320"/>
  <c r="AA320"/>
  <c r="AD320"/>
  <c r="AI320" s="1"/>
  <c r="AJ320"/>
  <c r="D321"/>
  <c r="I321" s="1"/>
  <c r="U321"/>
  <c r="V321"/>
  <c r="Y321"/>
  <c r="Z321"/>
  <c r="AA321"/>
  <c r="AD321"/>
  <c r="AH321" s="1"/>
  <c r="AI321"/>
  <c r="AJ321"/>
  <c r="AM321"/>
  <c r="D322"/>
  <c r="H322" s="1"/>
  <c r="I322"/>
  <c r="J322"/>
  <c r="N322"/>
  <c r="U322"/>
  <c r="V322"/>
  <c r="Y322"/>
  <c r="Z322"/>
  <c r="AA322"/>
  <c r="AD322"/>
  <c r="AK322" s="1"/>
  <c r="D323"/>
  <c r="U323"/>
  <c r="V323"/>
  <c r="Y323"/>
  <c r="Z323"/>
  <c r="AA323"/>
  <c r="AD323"/>
  <c r="AK323" s="1"/>
  <c r="D324"/>
  <c r="I324" s="1"/>
  <c r="G324"/>
  <c r="H324"/>
  <c r="J324"/>
  <c r="L324"/>
  <c r="M324"/>
  <c r="U324"/>
  <c r="V324"/>
  <c r="Y324"/>
  <c r="Z324"/>
  <c r="AA324"/>
  <c r="AD324"/>
  <c r="AI324" s="1"/>
  <c r="D325"/>
  <c r="I325" s="1"/>
  <c r="U325"/>
  <c r="V325"/>
  <c r="Y325"/>
  <c r="Z325"/>
  <c r="AA325"/>
  <c r="AD325"/>
  <c r="AH325" s="1"/>
  <c r="AI325"/>
  <c r="AJ325"/>
  <c r="AM325"/>
  <c r="D326"/>
  <c r="H326" s="1"/>
  <c r="I326"/>
  <c r="J326"/>
  <c r="N326"/>
  <c r="U326"/>
  <c r="V326"/>
  <c r="Y326"/>
  <c r="Z326"/>
  <c r="AA326"/>
  <c r="AD326"/>
  <c r="D327"/>
  <c r="L327" s="1"/>
  <c r="U327"/>
  <c r="V327"/>
  <c r="Y327"/>
  <c r="Z327"/>
  <c r="AA327"/>
  <c r="AD327"/>
  <c r="AK327" s="1"/>
  <c r="D328"/>
  <c r="I328" s="1"/>
  <c r="G328"/>
  <c r="H328"/>
  <c r="J328"/>
  <c r="L328"/>
  <c r="M328"/>
  <c r="U328"/>
  <c r="V328"/>
  <c r="Y328"/>
  <c r="Z328"/>
  <c r="AA328"/>
  <c r="AD328"/>
  <c r="AI328" s="1"/>
  <c r="AJ328"/>
  <c r="D329"/>
  <c r="I329" s="1"/>
  <c r="U329"/>
  <c r="V329"/>
  <c r="Y329"/>
  <c r="Z329"/>
  <c r="AA329"/>
  <c r="AD329"/>
  <c r="AH329" s="1"/>
  <c r="AI329"/>
  <c r="AJ329"/>
  <c r="AM329"/>
  <c r="D330"/>
  <c r="H330" s="1"/>
  <c r="I330"/>
  <c r="J330"/>
  <c r="N330"/>
  <c r="U330"/>
  <c r="V330"/>
  <c r="Y330"/>
  <c r="Z330"/>
  <c r="AA330"/>
  <c r="AD330"/>
  <c r="AJ330" s="1"/>
  <c r="AK330"/>
  <c r="D331"/>
  <c r="L331"/>
  <c r="U331"/>
  <c r="V331"/>
  <c r="Y331"/>
  <c r="Z331"/>
  <c r="AA331"/>
  <c r="AD331"/>
  <c r="AJ331" s="1"/>
  <c r="AK331"/>
  <c r="D332"/>
  <c r="I332" s="1"/>
  <c r="G332"/>
  <c r="H332"/>
  <c r="J332"/>
  <c r="L332"/>
  <c r="M332"/>
  <c r="U332"/>
  <c r="V332"/>
  <c r="Y332"/>
  <c r="Z332"/>
  <c r="AA332"/>
  <c r="AD332"/>
  <c r="AI332" s="1"/>
  <c r="AJ332"/>
  <c r="D333"/>
  <c r="I333" s="1"/>
  <c r="U333"/>
  <c r="V333"/>
  <c r="Y333"/>
  <c r="Z333"/>
  <c r="AA333"/>
  <c r="AD333"/>
  <c r="AH333" s="1"/>
  <c r="AI333"/>
  <c r="AJ333"/>
  <c r="AM333"/>
  <c r="D334"/>
  <c r="H334" s="1"/>
  <c r="I334"/>
  <c r="J334"/>
  <c r="U334"/>
  <c r="V334"/>
  <c r="Y334"/>
  <c r="Z334"/>
  <c r="AA334"/>
  <c r="AD334"/>
  <c r="AJ334" s="1"/>
  <c r="AK334"/>
  <c r="D335"/>
  <c r="L335"/>
  <c r="U335"/>
  <c r="V335"/>
  <c r="Y335"/>
  <c r="Z335"/>
  <c r="AA335"/>
  <c r="AD335"/>
  <c r="AJ335" s="1"/>
  <c r="AK335"/>
  <c r="D336"/>
  <c r="I336" s="1"/>
  <c r="G336"/>
  <c r="H336"/>
  <c r="J336"/>
  <c r="L336"/>
  <c r="M336"/>
  <c r="U336"/>
  <c r="V336"/>
  <c r="Y336"/>
  <c r="Z336"/>
  <c r="AA336"/>
  <c r="AD336"/>
  <c r="AI336" s="1"/>
  <c r="AJ336"/>
  <c r="D337"/>
  <c r="I337" s="1"/>
  <c r="U337"/>
  <c r="V337"/>
  <c r="Y337"/>
  <c r="Z337"/>
  <c r="AA337"/>
  <c r="AD337"/>
  <c r="AH337" s="1"/>
  <c r="AI337"/>
  <c r="AJ337"/>
  <c r="D338"/>
  <c r="H338" s="1"/>
  <c r="I338"/>
  <c r="J338"/>
  <c r="U338"/>
  <c r="V338"/>
  <c r="Y338"/>
  <c r="Z338"/>
  <c r="AA338"/>
  <c r="AD338"/>
  <c r="D339"/>
  <c r="L339" s="1"/>
  <c r="U339"/>
  <c r="V339"/>
  <c r="Y339"/>
  <c r="Z339"/>
  <c r="AA339"/>
  <c r="AD339"/>
  <c r="AK339" s="1"/>
  <c r="D340"/>
  <c r="I340" s="1"/>
  <c r="G340"/>
  <c r="H340"/>
  <c r="J340"/>
  <c r="L340"/>
  <c r="M340"/>
  <c r="U340"/>
  <c r="V340"/>
  <c r="Y340"/>
  <c r="Z340"/>
  <c r="AA340"/>
  <c r="AD340"/>
  <c r="AI340" s="1"/>
  <c r="AJ340"/>
  <c r="D341"/>
  <c r="I341" s="1"/>
  <c r="U341"/>
  <c r="V341"/>
  <c r="Y341"/>
  <c r="Z341"/>
  <c r="AA341"/>
  <c r="AD341"/>
  <c r="AH341" s="1"/>
  <c r="AI341"/>
  <c r="AJ341"/>
  <c r="AM341"/>
  <c r="D342"/>
  <c r="H342" s="1"/>
  <c r="I342"/>
  <c r="J342"/>
  <c r="N342"/>
  <c r="U342"/>
  <c r="V342"/>
  <c r="Y342"/>
  <c r="Z342"/>
  <c r="AA342"/>
  <c r="AD342"/>
  <c r="AJ342" s="1"/>
  <c r="AK342"/>
  <c r="D343"/>
  <c r="L343"/>
  <c r="U343"/>
  <c r="V343"/>
  <c r="Y343"/>
  <c r="Z343"/>
  <c r="AA343"/>
  <c r="AD343"/>
  <c r="AJ343" s="1"/>
  <c r="AK343"/>
  <c r="D344"/>
  <c r="I344" s="1"/>
  <c r="G344"/>
  <c r="H344"/>
  <c r="J344"/>
  <c r="L344"/>
  <c r="M344"/>
  <c r="U344"/>
  <c r="V344"/>
  <c r="Y344"/>
  <c r="Z344"/>
  <c r="AA344"/>
  <c r="AD344"/>
  <c r="AI344" s="1"/>
  <c r="D345"/>
  <c r="I345" s="1"/>
  <c r="J345"/>
  <c r="U345"/>
  <c r="V345"/>
  <c r="Y345"/>
  <c r="Z345"/>
  <c r="AA345"/>
  <c r="AD345"/>
  <c r="AH345" s="1"/>
  <c r="AI345"/>
  <c r="AJ345"/>
  <c r="AM345"/>
  <c r="D346"/>
  <c r="H346" s="1"/>
  <c r="I346"/>
  <c r="J346"/>
  <c r="N346"/>
  <c r="U346"/>
  <c r="V346"/>
  <c r="Y346"/>
  <c r="Z346"/>
  <c r="AA346"/>
  <c r="AD346"/>
  <c r="AI346" s="1"/>
  <c r="AG346"/>
  <c r="AH346"/>
  <c r="AJ346"/>
  <c r="AK346"/>
  <c r="AL346"/>
  <c r="AM346"/>
  <c r="D347"/>
  <c r="I347" s="1"/>
  <c r="G347"/>
  <c r="H347"/>
  <c r="J347"/>
  <c r="L347"/>
  <c r="M347"/>
  <c r="N347"/>
  <c r="U347"/>
  <c r="V347"/>
  <c r="Y347"/>
  <c r="Z347"/>
  <c r="AA347"/>
  <c r="AD347"/>
  <c r="D348"/>
  <c r="I348" s="1"/>
  <c r="G348"/>
  <c r="H348"/>
  <c r="J348"/>
  <c r="L348"/>
  <c r="M348"/>
  <c r="U348"/>
  <c r="V348"/>
  <c r="Y348"/>
  <c r="Z348"/>
  <c r="AA348"/>
  <c r="AD348"/>
  <c r="D349"/>
  <c r="I349" s="1"/>
  <c r="J349"/>
  <c r="U349"/>
  <c r="V349"/>
  <c r="Y349"/>
  <c r="Z349"/>
  <c r="AA349"/>
  <c r="AD349"/>
  <c r="AH349" s="1"/>
  <c r="AI349"/>
  <c r="AJ349"/>
  <c r="AM349"/>
  <c r="D350"/>
  <c r="H350" s="1"/>
  <c r="J350"/>
  <c r="N350"/>
  <c r="U350"/>
  <c r="V350"/>
  <c r="Y350"/>
  <c r="Z350"/>
  <c r="AA350"/>
  <c r="AD350"/>
  <c r="AG350"/>
  <c r="AH350"/>
  <c r="AI350"/>
  <c r="AJ350"/>
  <c r="AK350"/>
  <c r="AL350"/>
  <c r="AM350"/>
  <c r="D351"/>
  <c r="G351"/>
  <c r="H351"/>
  <c r="I351"/>
  <c r="J351"/>
  <c r="L351"/>
  <c r="M351"/>
  <c r="N351"/>
  <c r="U351"/>
  <c r="V351"/>
  <c r="Y351"/>
  <c r="Z351"/>
  <c r="AA351"/>
  <c r="AD351"/>
  <c r="D352"/>
  <c r="I352" s="1"/>
  <c r="G352"/>
  <c r="H352"/>
  <c r="J352"/>
  <c r="L352"/>
  <c r="M352"/>
  <c r="U352"/>
  <c r="V352"/>
  <c r="Y352"/>
  <c r="Z352"/>
  <c r="AA352"/>
  <c r="AD352"/>
  <c r="D353"/>
  <c r="I353" s="1"/>
  <c r="J353"/>
  <c r="U353"/>
  <c r="V353"/>
  <c r="Y353"/>
  <c r="Z353"/>
  <c r="AA353"/>
  <c r="AD353"/>
  <c r="AH353" s="1"/>
  <c r="AI353"/>
  <c r="AJ353"/>
  <c r="AM353"/>
  <c r="D354"/>
  <c r="H354" s="1"/>
  <c r="I354"/>
  <c r="J354"/>
  <c r="N354"/>
  <c r="U354"/>
  <c r="V354"/>
  <c r="Y354"/>
  <c r="Z354"/>
  <c r="AA354"/>
  <c r="AD354"/>
  <c r="AG354"/>
  <c r="AH354"/>
  <c r="AI354"/>
  <c r="AJ354"/>
  <c r="AK354"/>
  <c r="AL354"/>
  <c r="AM354"/>
  <c r="D355"/>
  <c r="G355"/>
  <c r="H355"/>
  <c r="I355"/>
  <c r="J355"/>
  <c r="L355"/>
  <c r="M355"/>
  <c r="N355"/>
  <c r="U355"/>
  <c r="V355"/>
  <c r="Y355"/>
  <c r="Z355"/>
  <c r="AA355"/>
  <c r="AD355"/>
  <c r="AL355"/>
  <c r="D356"/>
  <c r="I356" s="1"/>
  <c r="G356"/>
  <c r="H356"/>
  <c r="J356"/>
  <c r="L356"/>
  <c r="M356"/>
  <c r="U356"/>
  <c r="V356"/>
  <c r="Y356"/>
  <c r="Z356"/>
  <c r="AA356"/>
  <c r="AD356"/>
  <c r="D357"/>
  <c r="I357" s="1"/>
  <c r="J357"/>
  <c r="U357"/>
  <c r="V357"/>
  <c r="Y357"/>
  <c r="Z357"/>
  <c r="AA357"/>
  <c r="AD357"/>
  <c r="AH357" s="1"/>
  <c r="AI357"/>
  <c r="AJ357"/>
  <c r="AM357"/>
  <c r="D358"/>
  <c r="H358" s="1"/>
  <c r="J358"/>
  <c r="N358"/>
  <c r="U358"/>
  <c r="V358"/>
  <c r="Y358"/>
  <c r="Z358"/>
  <c r="AA358"/>
  <c r="AD358"/>
  <c r="AG358"/>
  <c r="AH358"/>
  <c r="AI358"/>
  <c r="AJ358"/>
  <c r="AK358"/>
  <c r="AL358"/>
  <c r="AM358"/>
  <c r="D359"/>
  <c r="G359"/>
  <c r="H359"/>
  <c r="I359"/>
  <c r="J359"/>
  <c r="L359"/>
  <c r="M359"/>
  <c r="N359"/>
  <c r="U359"/>
  <c r="V359"/>
  <c r="Y359"/>
  <c r="Z359"/>
  <c r="AA359"/>
  <c r="AD359"/>
  <c r="AL359"/>
  <c r="D360"/>
  <c r="I360" s="1"/>
  <c r="G360"/>
  <c r="H360"/>
  <c r="J360"/>
  <c r="L360"/>
  <c r="M360"/>
  <c r="U360"/>
  <c r="V360"/>
  <c r="Y360"/>
  <c r="Z360"/>
  <c r="AA360"/>
  <c r="AD360"/>
  <c r="D361"/>
  <c r="I361" s="1"/>
  <c r="J361"/>
  <c r="U361"/>
  <c r="V361"/>
  <c r="Y361"/>
  <c r="Z361"/>
  <c r="AA361"/>
  <c r="AD361"/>
  <c r="AH361" s="1"/>
  <c r="AI361"/>
  <c r="AJ361"/>
  <c r="AM361"/>
  <c r="D362"/>
  <c r="H362" s="1"/>
  <c r="I362"/>
  <c r="J362"/>
  <c r="N362"/>
  <c r="U362"/>
  <c r="V362"/>
  <c r="Y362"/>
  <c r="Z362"/>
  <c r="AA362"/>
  <c r="AD362"/>
  <c r="AG362"/>
  <c r="AH362"/>
  <c r="AI362"/>
  <c r="AJ362"/>
  <c r="AK362"/>
  <c r="AL362"/>
  <c r="AM362"/>
  <c r="D363"/>
  <c r="G363"/>
  <c r="H363"/>
  <c r="I363"/>
  <c r="J363"/>
  <c r="L363"/>
  <c r="M363"/>
  <c r="N363"/>
  <c r="U363"/>
  <c r="V363"/>
  <c r="Y363"/>
  <c r="Z363"/>
  <c r="AA363"/>
  <c r="AD363"/>
  <c r="AG363" s="1"/>
  <c r="AK363"/>
  <c r="AL363"/>
  <c r="D364"/>
  <c r="I364" s="1"/>
  <c r="G364"/>
  <c r="H364"/>
  <c r="J364"/>
  <c r="L364"/>
  <c r="M364"/>
  <c r="U364"/>
  <c r="V364"/>
  <c r="Y364"/>
  <c r="Z364"/>
  <c r="AA364"/>
  <c r="AD364"/>
  <c r="D365"/>
  <c r="H365" s="1"/>
  <c r="U365"/>
  <c r="V365"/>
  <c r="AH365"/>
  <c r="AI365"/>
  <c r="AI360" l="1"/>
  <c r="AJ360"/>
  <c r="AI356"/>
  <c r="AJ356"/>
  <c r="AI351"/>
  <c r="AH351"/>
  <c r="AJ351"/>
  <c r="AI347"/>
  <c r="AH347"/>
  <c r="AJ347"/>
  <c r="AH338"/>
  <c r="AL338"/>
  <c r="AI338"/>
  <c r="AM338"/>
  <c r="AH326"/>
  <c r="AL326"/>
  <c r="AI326"/>
  <c r="AM326"/>
  <c r="H323"/>
  <c r="M323"/>
  <c r="I323"/>
  <c r="N323"/>
  <c r="AI319"/>
  <c r="AG319"/>
  <c r="AL319"/>
  <c r="AH319"/>
  <c r="N308"/>
  <c r="J308"/>
  <c r="J283"/>
  <c r="L283"/>
  <c r="N268"/>
  <c r="J268"/>
  <c r="G265"/>
  <c r="I265"/>
  <c r="J265"/>
  <c r="AH240"/>
  <c r="AL240"/>
  <c r="AG240"/>
  <c r="AI240"/>
  <c r="AM240"/>
  <c r="AK240"/>
  <c r="AG227"/>
  <c r="AI227"/>
  <c r="AM227"/>
  <c r="AJ227"/>
  <c r="AH227"/>
  <c r="N208"/>
  <c r="J208"/>
  <c r="AM202"/>
  <c r="AJ202"/>
  <c r="AI364"/>
  <c r="AJ364"/>
  <c r="AI359"/>
  <c r="AH359"/>
  <c r="AJ359"/>
  <c r="AI355"/>
  <c r="AH355"/>
  <c r="AJ355"/>
  <c r="H343"/>
  <c r="M343"/>
  <c r="I343"/>
  <c r="N343"/>
  <c r="H335"/>
  <c r="M335"/>
  <c r="I335"/>
  <c r="N335"/>
  <c r="H331"/>
  <c r="M331"/>
  <c r="I331"/>
  <c r="N331"/>
  <c r="AJ314"/>
  <c r="AK314"/>
  <c r="G310"/>
  <c r="L310"/>
  <c r="H310"/>
  <c r="M310"/>
  <c r="N292"/>
  <c r="J292"/>
  <c r="G289"/>
  <c r="I289"/>
  <c r="J289"/>
  <c r="G286"/>
  <c r="L286"/>
  <c r="H286"/>
  <c r="M286"/>
  <c r="AG276"/>
  <c r="AI276"/>
  <c r="AJ276"/>
  <c r="G262"/>
  <c r="L262"/>
  <c r="H262"/>
  <c r="M262"/>
  <c r="H257"/>
  <c r="M257"/>
  <c r="I257"/>
  <c r="N257"/>
  <c r="AM238"/>
  <c r="AJ238"/>
  <c r="AH224"/>
  <c r="AL224"/>
  <c r="AG224"/>
  <c r="AI224"/>
  <c r="AM224"/>
  <c r="AK224"/>
  <c r="H206"/>
  <c r="M206"/>
  <c r="L206"/>
  <c r="I206"/>
  <c r="N206"/>
  <c r="G206"/>
  <c r="AG191"/>
  <c r="AI191"/>
  <c r="AM191"/>
  <c r="AJ191"/>
  <c r="AH191"/>
  <c r="AI352"/>
  <c r="AJ352"/>
  <c r="AI348"/>
  <c r="AJ348"/>
  <c r="H319"/>
  <c r="M319"/>
  <c r="I319"/>
  <c r="N319"/>
  <c r="AH318"/>
  <c r="AL318"/>
  <c r="AI318"/>
  <c r="AM318"/>
  <c r="J316"/>
  <c r="I316"/>
  <c r="L316"/>
  <c r="J315"/>
  <c r="L315"/>
  <c r="G313"/>
  <c r="I313"/>
  <c r="J313"/>
  <c r="AG308"/>
  <c r="AI308"/>
  <c r="AJ308"/>
  <c r="AM307"/>
  <c r="AI307"/>
  <c r="AJ307"/>
  <c r="G302"/>
  <c r="L302"/>
  <c r="H302"/>
  <c r="M302"/>
  <c r="AG301"/>
  <c r="AK301"/>
  <c r="AH301"/>
  <c r="AL301"/>
  <c r="AJ290"/>
  <c r="AK290"/>
  <c r="AG284"/>
  <c r="AI284"/>
  <c r="AJ284"/>
  <c r="AM283"/>
  <c r="AI283"/>
  <c r="AJ283"/>
  <c r="G278"/>
  <c r="L278"/>
  <c r="H278"/>
  <c r="M278"/>
  <c r="AG277"/>
  <c r="AK277"/>
  <c r="AH277"/>
  <c r="AL277"/>
  <c r="AG268"/>
  <c r="AI268"/>
  <c r="AJ268"/>
  <c r="AM267"/>
  <c r="AI267"/>
  <c r="AJ267"/>
  <c r="N260"/>
  <c r="J260"/>
  <c r="G252"/>
  <c r="I252"/>
  <c r="J252"/>
  <c r="AG247"/>
  <c r="AH247"/>
  <c r="AM247"/>
  <c r="AI247"/>
  <c r="G245"/>
  <c r="L245"/>
  <c r="H245"/>
  <c r="M245"/>
  <c r="AG244"/>
  <c r="AK244"/>
  <c r="AH244"/>
  <c r="AL244"/>
  <c r="H225"/>
  <c r="M225"/>
  <c r="G225"/>
  <c r="I225"/>
  <c r="N225"/>
  <c r="L225"/>
  <c r="G220"/>
  <c r="I220"/>
  <c r="N220"/>
  <c r="J220"/>
  <c r="H220"/>
  <c r="AH205"/>
  <c r="AL205"/>
  <c r="AK205"/>
  <c r="AI205"/>
  <c r="AM205"/>
  <c r="AG205"/>
  <c r="N191"/>
  <c r="J191"/>
  <c r="AM186"/>
  <c r="AJ186"/>
  <c r="AG351"/>
  <c r="AG347"/>
  <c r="AG338"/>
  <c r="AG326"/>
  <c r="AG322"/>
  <c r="J321"/>
  <c r="I308"/>
  <c r="AH292"/>
  <c r="I268"/>
  <c r="AK359"/>
  <c r="AK355"/>
  <c r="AL351"/>
  <c r="AL347"/>
  <c r="J343"/>
  <c r="AK338"/>
  <c r="J337"/>
  <c r="J335"/>
  <c r="J333"/>
  <c r="J331"/>
  <c r="AK326"/>
  <c r="L323"/>
  <c r="J310"/>
  <c r="M289"/>
  <c r="J286"/>
  <c r="AL276"/>
  <c r="N265"/>
  <c r="J262"/>
  <c r="J257"/>
  <c r="H339"/>
  <c r="M339"/>
  <c r="I339"/>
  <c r="N339"/>
  <c r="H327"/>
  <c r="M327"/>
  <c r="I327"/>
  <c r="N327"/>
  <c r="AH322"/>
  <c r="AL322"/>
  <c r="AI322"/>
  <c r="AM322"/>
  <c r="J307"/>
  <c r="L307"/>
  <c r="G305"/>
  <c r="I305"/>
  <c r="J305"/>
  <c r="AJ298"/>
  <c r="AK298"/>
  <c r="AG292"/>
  <c r="AI292"/>
  <c r="AJ292"/>
  <c r="AM291"/>
  <c r="AI291"/>
  <c r="AJ291"/>
  <c r="N284"/>
  <c r="J284"/>
  <c r="AJ274"/>
  <c r="AK274"/>
  <c r="J267"/>
  <c r="L267"/>
  <c r="H189"/>
  <c r="M189"/>
  <c r="G189"/>
  <c r="I189"/>
  <c r="N189"/>
  <c r="L189"/>
  <c r="G184"/>
  <c r="I184"/>
  <c r="N184"/>
  <c r="J184"/>
  <c r="H184"/>
  <c r="H181"/>
  <c r="M181"/>
  <c r="G181"/>
  <c r="I181"/>
  <c r="N181"/>
  <c r="L181"/>
  <c r="AH342"/>
  <c r="AL342"/>
  <c r="AI342"/>
  <c r="AM342"/>
  <c r="AI339"/>
  <c r="AG339"/>
  <c r="AL339"/>
  <c r="AH339"/>
  <c r="AH334"/>
  <c r="AL334"/>
  <c r="AI334"/>
  <c r="AM334"/>
  <c r="AH330"/>
  <c r="AL330"/>
  <c r="AI330"/>
  <c r="AM330"/>
  <c r="AI327"/>
  <c r="AG327"/>
  <c r="AL327"/>
  <c r="AH327"/>
  <c r="AI323"/>
  <c r="AG323"/>
  <c r="AL323"/>
  <c r="AH323"/>
  <c r="AG309"/>
  <c r="AK309"/>
  <c r="AH309"/>
  <c r="AL309"/>
  <c r="AG300"/>
  <c r="AI300"/>
  <c r="AJ300"/>
  <c r="AM299"/>
  <c r="AI299"/>
  <c r="AJ299"/>
  <c r="J291"/>
  <c r="L291"/>
  <c r="AG285"/>
  <c r="AK285"/>
  <c r="AH285"/>
  <c r="AL285"/>
  <c r="AM275"/>
  <c r="AI275"/>
  <c r="AJ275"/>
  <c r="G270"/>
  <c r="L270"/>
  <c r="H270"/>
  <c r="M270"/>
  <c r="AG269"/>
  <c r="AK269"/>
  <c r="AH269"/>
  <c r="AL269"/>
  <c r="AG261"/>
  <c r="AK261"/>
  <c r="AH261"/>
  <c r="AL261"/>
  <c r="I259"/>
  <c r="J259"/>
  <c r="AH256"/>
  <c r="AL256"/>
  <c r="AI256"/>
  <c r="AM256"/>
  <c r="G256"/>
  <c r="H256"/>
  <c r="N256"/>
  <c r="I256"/>
  <c r="J247"/>
  <c r="N247"/>
  <c r="AG243"/>
  <c r="AI243"/>
  <c r="AJ243"/>
  <c r="AJ242"/>
  <c r="AM242"/>
  <c r="G200"/>
  <c r="I200"/>
  <c r="N200"/>
  <c r="J200"/>
  <c r="H200"/>
  <c r="AI363"/>
  <c r="AH363"/>
  <c r="AJ363"/>
  <c r="AI343"/>
  <c r="AG343"/>
  <c r="AL343"/>
  <c r="AH343"/>
  <c r="AI335"/>
  <c r="AG335"/>
  <c r="AL335"/>
  <c r="AH335"/>
  <c r="AI331"/>
  <c r="AG331"/>
  <c r="AL331"/>
  <c r="AH331"/>
  <c r="AM315"/>
  <c r="AI315"/>
  <c r="AJ315"/>
  <c r="AJ306"/>
  <c r="AK306"/>
  <c r="N300"/>
  <c r="J300"/>
  <c r="J299"/>
  <c r="L299"/>
  <c r="G297"/>
  <c r="I297"/>
  <c r="J297"/>
  <c r="G294"/>
  <c r="L294"/>
  <c r="H294"/>
  <c r="M294"/>
  <c r="AG293"/>
  <c r="AK293"/>
  <c r="AH293"/>
  <c r="AL293"/>
  <c r="AJ282"/>
  <c r="AK282"/>
  <c r="G281"/>
  <c r="I281"/>
  <c r="J281"/>
  <c r="N276"/>
  <c r="J276"/>
  <c r="J275"/>
  <c r="L275"/>
  <c r="G273"/>
  <c r="I273"/>
  <c r="J273"/>
  <c r="AJ266"/>
  <c r="AK266"/>
  <c r="AG260"/>
  <c r="AI260"/>
  <c r="AJ260"/>
  <c r="H241"/>
  <c r="M241"/>
  <c r="L241"/>
  <c r="I241"/>
  <c r="N241"/>
  <c r="G241"/>
  <c r="G236"/>
  <c r="I236"/>
  <c r="H236"/>
  <c r="J236"/>
  <c r="N236"/>
  <c r="N227"/>
  <c r="J227"/>
  <c r="AM222"/>
  <c r="AJ222"/>
  <c r="AG208"/>
  <c r="AI208"/>
  <c r="AH208"/>
  <c r="AJ208"/>
  <c r="AM208"/>
  <c r="AH188"/>
  <c r="AL188"/>
  <c r="AG188"/>
  <c r="AI188"/>
  <c r="AM188"/>
  <c r="AK188"/>
  <c r="AH180"/>
  <c r="AL180"/>
  <c r="AK180"/>
  <c r="AI180"/>
  <c r="AM180"/>
  <c r="AG180"/>
  <c r="G339"/>
  <c r="G327"/>
  <c r="J325"/>
  <c r="G323"/>
  <c r="AJ319"/>
  <c r="J317"/>
  <c r="G307"/>
  <c r="H305"/>
  <c r="AG298"/>
  <c r="G283"/>
  <c r="AG274"/>
  <c r="G267"/>
  <c r="H265"/>
  <c r="AJ240"/>
  <c r="AL227"/>
  <c r="J189"/>
  <c r="M184"/>
  <c r="AG359"/>
  <c r="AG355"/>
  <c r="AK351"/>
  <c r="AK347"/>
  <c r="G343"/>
  <c r="AG342"/>
  <c r="J341"/>
  <c r="AJ339"/>
  <c r="J339"/>
  <c r="AJ338"/>
  <c r="G335"/>
  <c r="AG334"/>
  <c r="G331"/>
  <c r="AG330"/>
  <c r="J329"/>
  <c r="AJ327"/>
  <c r="J327"/>
  <c r="AJ326"/>
  <c r="AJ323"/>
  <c r="J323"/>
  <c r="AJ322"/>
  <c r="AK319"/>
  <c r="L319"/>
  <c r="AK318"/>
  <c r="AG314"/>
  <c r="N313"/>
  <c r="I310"/>
  <c r="AI309"/>
  <c r="AM308"/>
  <c r="M305"/>
  <c r="N302"/>
  <c r="AM301"/>
  <c r="AH300"/>
  <c r="AL292"/>
  <c r="I292"/>
  <c r="G291"/>
  <c r="H289"/>
  <c r="I286"/>
  <c r="AI285"/>
  <c r="AM284"/>
  <c r="N278"/>
  <c r="AM277"/>
  <c r="AH276"/>
  <c r="I270"/>
  <c r="AI269"/>
  <c r="AM268"/>
  <c r="M265"/>
  <c r="I262"/>
  <c r="AI261"/>
  <c r="G259"/>
  <c r="G257"/>
  <c r="AG256"/>
  <c r="J256"/>
  <c r="AJ254"/>
  <c r="N252"/>
  <c r="N245"/>
  <c r="AM244"/>
  <c r="AH243"/>
  <c r="AJ224"/>
  <c r="J206"/>
  <c r="M200"/>
  <c r="AL191"/>
  <c r="AL212"/>
  <c r="I358"/>
  <c r="I350"/>
  <c r="AJ324"/>
  <c r="H309"/>
  <c r="AH304"/>
  <c r="H301"/>
  <c r="AH296"/>
  <c r="H293"/>
  <c r="AH288"/>
  <c r="H285"/>
  <c r="H277"/>
  <c r="H269"/>
  <c r="H244"/>
  <c r="I240"/>
  <c r="AK232"/>
  <c r="AI231"/>
  <c r="N231"/>
  <c r="M229"/>
  <c r="H229"/>
  <c r="AL228"/>
  <c r="AH228"/>
  <c r="N228"/>
  <c r="H228"/>
  <c r="AM226"/>
  <c r="I224"/>
  <c r="AM219"/>
  <c r="AH219"/>
  <c r="L217"/>
  <c r="AK216"/>
  <c r="AI215"/>
  <c r="AI212"/>
  <c r="N212"/>
  <c r="M210"/>
  <c r="H210"/>
  <c r="AL209"/>
  <c r="AH209"/>
  <c r="H209"/>
  <c r="AM207"/>
  <c r="I205"/>
  <c r="AH199"/>
  <c r="AI195"/>
  <c r="N195"/>
  <c r="M193"/>
  <c r="H193"/>
  <c r="AL192"/>
  <c r="AH192"/>
  <c r="H192"/>
  <c r="AM190"/>
  <c r="I188"/>
  <c r="AH183"/>
  <c r="J183"/>
  <c r="AJ182"/>
  <c r="I180"/>
  <c r="M177"/>
  <c r="H177"/>
  <c r="AL176"/>
  <c r="AH176"/>
  <c r="H176"/>
  <c r="J177"/>
  <c r="N338"/>
  <c r="AM337"/>
  <c r="N334"/>
  <c r="N318"/>
  <c r="N240"/>
  <c r="H240"/>
  <c r="AM231"/>
  <c r="AH231"/>
  <c r="L229"/>
  <c r="AK228"/>
  <c r="N224"/>
  <c r="H224"/>
  <c r="AM215"/>
  <c r="AH215"/>
  <c r="AM212"/>
  <c r="AH212"/>
  <c r="L210"/>
  <c r="AK209"/>
  <c r="N205"/>
  <c r="H205"/>
  <c r="AM195"/>
  <c r="AH195"/>
  <c r="L193"/>
  <c r="AK192"/>
  <c r="N188"/>
  <c r="H188"/>
  <c r="N180"/>
  <c r="H180"/>
  <c r="L177"/>
  <c r="AK176"/>
  <c r="J173"/>
  <c r="AH258"/>
  <c r="AL258"/>
  <c r="AI258"/>
  <c r="AG258"/>
  <c r="AM258"/>
  <c r="H254"/>
  <c r="M254"/>
  <c r="I254"/>
  <c r="N254"/>
  <c r="J254"/>
  <c r="G254"/>
  <c r="AH249"/>
  <c r="AL249"/>
  <c r="AI249"/>
  <c r="AM249"/>
  <c r="AJ249"/>
  <c r="AG249"/>
  <c r="H246"/>
  <c r="M246"/>
  <c r="I246"/>
  <c r="N246"/>
  <c r="J246"/>
  <c r="G246"/>
  <c r="H238"/>
  <c r="M238"/>
  <c r="I238"/>
  <c r="N238"/>
  <c r="J238"/>
  <c r="G238"/>
  <c r="H230"/>
  <c r="M230"/>
  <c r="I230"/>
  <c r="N230"/>
  <c r="J230"/>
  <c r="G230"/>
  <c r="H222"/>
  <c r="M222"/>
  <c r="I222"/>
  <c r="N222"/>
  <c r="J222"/>
  <c r="G222"/>
  <c r="AH173"/>
  <c r="AL173"/>
  <c r="AI173"/>
  <c r="AM173"/>
  <c r="AK173"/>
  <c r="AJ173"/>
  <c r="AH210"/>
  <c r="AL210"/>
  <c r="AI210"/>
  <c r="AM210"/>
  <c r="AJ210"/>
  <c r="AG210"/>
  <c r="H207"/>
  <c r="M207"/>
  <c r="I207"/>
  <c r="N207"/>
  <c r="J207"/>
  <c r="G207"/>
  <c r="AH201"/>
  <c r="AL201"/>
  <c r="AI201"/>
  <c r="AM201"/>
  <c r="AJ201"/>
  <c r="AG201"/>
  <c r="H198"/>
  <c r="M198"/>
  <c r="I198"/>
  <c r="N198"/>
  <c r="J198"/>
  <c r="G198"/>
  <c r="AH193"/>
  <c r="AL193"/>
  <c r="AI193"/>
  <c r="AM193"/>
  <c r="AJ193"/>
  <c r="AG193"/>
  <c r="H190"/>
  <c r="M190"/>
  <c r="I190"/>
  <c r="N190"/>
  <c r="J190"/>
  <c r="G190"/>
  <c r="AH185"/>
  <c r="AL185"/>
  <c r="AI185"/>
  <c r="AM185"/>
  <c r="AJ185"/>
  <c r="AG185"/>
  <c r="AH181"/>
  <c r="AL181"/>
  <c r="AI181"/>
  <c r="AM181"/>
  <c r="AJ181"/>
  <c r="AG181"/>
  <c r="AH177"/>
  <c r="AL177"/>
  <c r="AI177"/>
  <c r="AM177"/>
  <c r="AJ177"/>
  <c r="AG177"/>
  <c r="AG174"/>
  <c r="AK174"/>
  <c r="AH174"/>
  <c r="AL174"/>
  <c r="AJ174"/>
  <c r="AI174"/>
  <c r="AG316"/>
  <c r="AK316"/>
  <c r="I315"/>
  <c r="N315"/>
  <c r="H315"/>
  <c r="M315"/>
  <c r="AI314"/>
  <c r="AM314"/>
  <c r="AH314"/>
  <c r="AL314"/>
  <c r="I311"/>
  <c r="N311"/>
  <c r="H311"/>
  <c r="M311"/>
  <c r="AI310"/>
  <c r="AM310"/>
  <c r="AH310"/>
  <c r="AL310"/>
  <c r="I307"/>
  <c r="N307"/>
  <c r="H307"/>
  <c r="M307"/>
  <c r="AI306"/>
  <c r="AM306"/>
  <c r="AH306"/>
  <c r="AL306"/>
  <c r="I303"/>
  <c r="N303"/>
  <c r="H303"/>
  <c r="M303"/>
  <c r="AI302"/>
  <c r="AM302"/>
  <c r="AH302"/>
  <c r="AL302"/>
  <c r="I299"/>
  <c r="N299"/>
  <c r="H299"/>
  <c r="M299"/>
  <c r="AI298"/>
  <c r="AM298"/>
  <c r="AH298"/>
  <c r="AL298"/>
  <c r="I295"/>
  <c r="N295"/>
  <c r="H295"/>
  <c r="M295"/>
  <c r="AI294"/>
  <c r="AM294"/>
  <c r="AH294"/>
  <c r="AL294"/>
  <c r="I291"/>
  <c r="N291"/>
  <c r="H291"/>
  <c r="M291"/>
  <c r="AI290"/>
  <c r="AM290"/>
  <c r="AH290"/>
  <c r="AL290"/>
  <c r="I287"/>
  <c r="N287"/>
  <c r="H287"/>
  <c r="M287"/>
  <c r="AI286"/>
  <c r="AM286"/>
  <c r="AH286"/>
  <c r="AL286"/>
  <c r="I283"/>
  <c r="N283"/>
  <c r="H283"/>
  <c r="M283"/>
  <c r="AI282"/>
  <c r="AM282"/>
  <c r="AH282"/>
  <c r="AL282"/>
  <c r="I279"/>
  <c r="N279"/>
  <c r="H279"/>
  <c r="M279"/>
  <c r="AI278"/>
  <c r="AM278"/>
  <c r="AH278"/>
  <c r="AL278"/>
  <c r="I275"/>
  <c r="N275"/>
  <c r="H275"/>
  <c r="M275"/>
  <c r="AI274"/>
  <c r="AM274"/>
  <c r="AH274"/>
  <c r="AL274"/>
  <c r="I271"/>
  <c r="N271"/>
  <c r="H271"/>
  <c r="M271"/>
  <c r="AI270"/>
  <c r="AM270"/>
  <c r="AH270"/>
  <c r="AL270"/>
  <c r="I267"/>
  <c r="N267"/>
  <c r="H267"/>
  <c r="M267"/>
  <c r="AI266"/>
  <c r="AM266"/>
  <c r="AH266"/>
  <c r="AL266"/>
  <c r="I263"/>
  <c r="N263"/>
  <c r="H263"/>
  <c r="M263"/>
  <c r="AI262"/>
  <c r="AM262"/>
  <c r="AH262"/>
  <c r="AL262"/>
  <c r="AH253"/>
  <c r="AL253"/>
  <c r="AI253"/>
  <c r="AM253"/>
  <c r="AJ253"/>
  <c r="AG253"/>
  <c r="H250"/>
  <c r="M250"/>
  <c r="I250"/>
  <c r="N250"/>
  <c r="J250"/>
  <c r="G250"/>
  <c r="AH245"/>
  <c r="AL245"/>
  <c r="AI245"/>
  <c r="AM245"/>
  <c r="AJ245"/>
  <c r="AG245"/>
  <c r="H242"/>
  <c r="M242"/>
  <c r="I242"/>
  <c r="N242"/>
  <c r="J242"/>
  <c r="G242"/>
  <c r="AH237"/>
  <c r="AL237"/>
  <c r="AI237"/>
  <c r="AM237"/>
  <c r="AJ237"/>
  <c r="AG237"/>
  <c r="H234"/>
  <c r="M234"/>
  <c r="I234"/>
  <c r="N234"/>
  <c r="J234"/>
  <c r="G234"/>
  <c r="AH229"/>
  <c r="AL229"/>
  <c r="AI229"/>
  <c r="AM229"/>
  <c r="AJ229"/>
  <c r="AG229"/>
  <c r="H226"/>
  <c r="M226"/>
  <c r="I226"/>
  <c r="N226"/>
  <c r="J226"/>
  <c r="G226"/>
  <c r="AH221"/>
  <c r="AL221"/>
  <c r="AI221"/>
  <c r="AM221"/>
  <c r="AJ221"/>
  <c r="AG221"/>
  <c r="H218"/>
  <c r="M218"/>
  <c r="I218"/>
  <c r="N218"/>
  <c r="J218"/>
  <c r="G218"/>
  <c r="H174"/>
  <c r="M174"/>
  <c r="I174"/>
  <c r="N174"/>
  <c r="L174"/>
  <c r="J174"/>
  <c r="AJ344"/>
  <c r="AK364"/>
  <c r="L361"/>
  <c r="AK360"/>
  <c r="G357"/>
  <c r="AG356"/>
  <c r="G353"/>
  <c r="AK352"/>
  <c r="G349"/>
  <c r="AG348"/>
  <c r="L345"/>
  <c r="AK344"/>
  <c r="L341"/>
  <c r="AK340"/>
  <c r="G337"/>
  <c r="AG336"/>
  <c r="L333"/>
  <c r="AK332"/>
  <c r="G329"/>
  <c r="AG328"/>
  <c r="G325"/>
  <c r="AG324"/>
  <c r="L321"/>
  <c r="AK320"/>
  <c r="L317"/>
  <c r="AJ258"/>
  <c r="AK257"/>
  <c r="L254"/>
  <c r="AK249"/>
  <c r="L246"/>
  <c r="L238"/>
  <c r="L230"/>
  <c r="L222"/>
  <c r="AG173"/>
  <c r="I365"/>
  <c r="AL364"/>
  <c r="AH364"/>
  <c r="N364"/>
  <c r="AM363"/>
  <c r="L362"/>
  <c r="G362"/>
  <c r="AK361"/>
  <c r="AG361"/>
  <c r="M361"/>
  <c r="H361"/>
  <c r="AL360"/>
  <c r="AH360"/>
  <c r="N360"/>
  <c r="AM359"/>
  <c r="L358"/>
  <c r="G358"/>
  <c r="AK357"/>
  <c r="AG357"/>
  <c r="M357"/>
  <c r="H357"/>
  <c r="AL356"/>
  <c r="AH356"/>
  <c r="N356"/>
  <c r="AM355"/>
  <c r="L354"/>
  <c r="G354"/>
  <c r="AK353"/>
  <c r="AG353"/>
  <c r="M353"/>
  <c r="H353"/>
  <c r="AL352"/>
  <c r="AH352"/>
  <c r="N352"/>
  <c r="AM351"/>
  <c r="L350"/>
  <c r="G350"/>
  <c r="AK349"/>
  <c r="AG349"/>
  <c r="M349"/>
  <c r="H349"/>
  <c r="AL348"/>
  <c r="AH348"/>
  <c r="N348"/>
  <c r="AM347"/>
  <c r="L346"/>
  <c r="G346"/>
  <c r="AK345"/>
  <c r="AG345"/>
  <c r="M345"/>
  <c r="H345"/>
  <c r="AL344"/>
  <c r="AH344"/>
  <c r="N344"/>
  <c r="AM343"/>
  <c r="L342"/>
  <c r="G342"/>
  <c r="AK341"/>
  <c r="AG341"/>
  <c r="M341"/>
  <c r="H341"/>
  <c r="AL340"/>
  <c r="AH340"/>
  <c r="N340"/>
  <c r="AM339"/>
  <c r="L338"/>
  <c r="G338"/>
  <c r="AK337"/>
  <c r="AG337"/>
  <c r="M337"/>
  <c r="H337"/>
  <c r="AL336"/>
  <c r="AH336"/>
  <c r="N336"/>
  <c r="AM335"/>
  <c r="L334"/>
  <c r="G334"/>
  <c r="AK333"/>
  <c r="AG333"/>
  <c r="M333"/>
  <c r="H333"/>
  <c r="AL332"/>
  <c r="AH332"/>
  <c r="N332"/>
  <c r="AM331"/>
  <c r="L330"/>
  <c r="G330"/>
  <c r="AK329"/>
  <c r="AG329"/>
  <c r="M329"/>
  <c r="H329"/>
  <c r="AL328"/>
  <c r="AH328"/>
  <c r="N328"/>
  <c r="AM327"/>
  <c r="L326"/>
  <c r="G326"/>
  <c r="AK325"/>
  <c r="AG325"/>
  <c r="M325"/>
  <c r="H325"/>
  <c r="AL324"/>
  <c r="AH324"/>
  <c r="N324"/>
  <c r="AM323"/>
  <c r="L322"/>
  <c r="G322"/>
  <c r="AK321"/>
  <c r="AG321"/>
  <c r="M321"/>
  <c r="H321"/>
  <c r="AL320"/>
  <c r="AH320"/>
  <c r="N320"/>
  <c r="AM319"/>
  <c r="L318"/>
  <c r="G318"/>
  <c r="AK317"/>
  <c r="AG317"/>
  <c r="M317"/>
  <c r="H317"/>
  <c r="AK258"/>
  <c r="AK210"/>
  <c r="L207"/>
  <c r="AK201"/>
  <c r="L198"/>
  <c r="AK193"/>
  <c r="L190"/>
  <c r="AK185"/>
  <c r="AK181"/>
  <c r="AK177"/>
  <c r="AM174"/>
  <c r="AH257"/>
  <c r="AI257"/>
  <c r="AM257"/>
  <c r="AJ257"/>
  <c r="AG257"/>
  <c r="AH241"/>
  <c r="AL241"/>
  <c r="AI241"/>
  <c r="AM241"/>
  <c r="AJ241"/>
  <c r="AG241"/>
  <c r="AH233"/>
  <c r="AL233"/>
  <c r="AI233"/>
  <c r="AM233"/>
  <c r="AJ233"/>
  <c r="AG233"/>
  <c r="AH225"/>
  <c r="AL225"/>
  <c r="AI225"/>
  <c r="AM225"/>
  <c r="AJ225"/>
  <c r="AG225"/>
  <c r="AH217"/>
  <c r="AL217"/>
  <c r="AI217"/>
  <c r="AM217"/>
  <c r="AJ217"/>
  <c r="AG217"/>
  <c r="H316"/>
  <c r="M316"/>
  <c r="AH315"/>
  <c r="AL315"/>
  <c r="AG315"/>
  <c r="AK315"/>
  <c r="H312"/>
  <c r="M312"/>
  <c r="G312"/>
  <c r="L312"/>
  <c r="AH311"/>
  <c r="AL311"/>
  <c r="AG311"/>
  <c r="AK311"/>
  <c r="H308"/>
  <c r="M308"/>
  <c r="G308"/>
  <c r="L308"/>
  <c r="AH307"/>
  <c r="AL307"/>
  <c r="AG307"/>
  <c r="AK307"/>
  <c r="H304"/>
  <c r="M304"/>
  <c r="G304"/>
  <c r="L304"/>
  <c r="AH303"/>
  <c r="AL303"/>
  <c r="AG303"/>
  <c r="AK303"/>
  <c r="H300"/>
  <c r="M300"/>
  <c r="G300"/>
  <c r="L300"/>
  <c r="AH299"/>
  <c r="AL299"/>
  <c r="AG299"/>
  <c r="AK299"/>
  <c r="H296"/>
  <c r="M296"/>
  <c r="G296"/>
  <c r="L296"/>
  <c r="AH295"/>
  <c r="AL295"/>
  <c r="AG295"/>
  <c r="AK295"/>
  <c r="H292"/>
  <c r="M292"/>
  <c r="G292"/>
  <c r="L292"/>
  <c r="AH291"/>
  <c r="AL291"/>
  <c r="AG291"/>
  <c r="AK291"/>
  <c r="H288"/>
  <c r="M288"/>
  <c r="G288"/>
  <c r="L288"/>
  <c r="AH287"/>
  <c r="AL287"/>
  <c r="AG287"/>
  <c r="AK287"/>
  <c r="H284"/>
  <c r="M284"/>
  <c r="G284"/>
  <c r="L284"/>
  <c r="AH283"/>
  <c r="AL283"/>
  <c r="AG283"/>
  <c r="AK283"/>
  <c r="H280"/>
  <c r="M280"/>
  <c r="G280"/>
  <c r="L280"/>
  <c r="AH279"/>
  <c r="AL279"/>
  <c r="AG279"/>
  <c r="AK279"/>
  <c r="H276"/>
  <c r="M276"/>
  <c r="G276"/>
  <c r="L276"/>
  <c r="AH275"/>
  <c r="AL275"/>
  <c r="AG275"/>
  <c r="AK275"/>
  <c r="H272"/>
  <c r="M272"/>
  <c r="G272"/>
  <c r="L272"/>
  <c r="AH271"/>
  <c r="AL271"/>
  <c r="AG271"/>
  <c r="AK271"/>
  <c r="H268"/>
  <c r="M268"/>
  <c r="G268"/>
  <c r="L268"/>
  <c r="AH267"/>
  <c r="AL267"/>
  <c r="AG267"/>
  <c r="AK267"/>
  <c r="H264"/>
  <c r="M264"/>
  <c r="G264"/>
  <c r="L264"/>
  <c r="AH263"/>
  <c r="AL263"/>
  <c r="AG263"/>
  <c r="AK263"/>
  <c r="H260"/>
  <c r="M260"/>
  <c r="G260"/>
  <c r="L260"/>
  <c r="AH214"/>
  <c r="AL214"/>
  <c r="AI214"/>
  <c r="AM214"/>
  <c r="AJ214"/>
  <c r="AG214"/>
  <c r="H211"/>
  <c r="M211"/>
  <c r="I211"/>
  <c r="N211"/>
  <c r="J211"/>
  <c r="G211"/>
  <c r="AH206"/>
  <c r="AL206"/>
  <c r="AI206"/>
  <c r="AM206"/>
  <c r="AJ206"/>
  <c r="AG206"/>
  <c r="H202"/>
  <c r="M202"/>
  <c r="I202"/>
  <c r="N202"/>
  <c r="J202"/>
  <c r="G202"/>
  <c r="AH197"/>
  <c r="AL197"/>
  <c r="AI197"/>
  <c r="AM197"/>
  <c r="AJ197"/>
  <c r="AG197"/>
  <c r="H194"/>
  <c r="M194"/>
  <c r="I194"/>
  <c r="N194"/>
  <c r="J194"/>
  <c r="G194"/>
  <c r="AH189"/>
  <c r="AL189"/>
  <c r="AI189"/>
  <c r="AM189"/>
  <c r="AJ189"/>
  <c r="AG189"/>
  <c r="H186"/>
  <c r="M186"/>
  <c r="I186"/>
  <c r="N186"/>
  <c r="J186"/>
  <c r="G186"/>
  <c r="H182"/>
  <c r="M182"/>
  <c r="I182"/>
  <c r="N182"/>
  <c r="J182"/>
  <c r="G182"/>
  <c r="H178"/>
  <c r="M178"/>
  <c r="I178"/>
  <c r="N178"/>
  <c r="J178"/>
  <c r="G178"/>
  <c r="G175"/>
  <c r="L175"/>
  <c r="H175"/>
  <c r="M175"/>
  <c r="J175"/>
  <c r="I175"/>
  <c r="AG364"/>
  <c r="G361"/>
  <c r="AG360"/>
  <c r="L357"/>
  <c r="AK356"/>
  <c r="L353"/>
  <c r="AG352"/>
  <c r="L349"/>
  <c r="AK348"/>
  <c r="G345"/>
  <c r="AG344"/>
  <c r="G341"/>
  <c r="AG340"/>
  <c r="L337"/>
  <c r="AK336"/>
  <c r="G333"/>
  <c r="AG332"/>
  <c r="L329"/>
  <c r="AK328"/>
  <c r="L325"/>
  <c r="AK324"/>
  <c r="G321"/>
  <c r="AG320"/>
  <c r="G317"/>
  <c r="AM364"/>
  <c r="M362"/>
  <c r="AL361"/>
  <c r="N361"/>
  <c r="AM360"/>
  <c r="M358"/>
  <c r="AL357"/>
  <c r="N357"/>
  <c r="AM356"/>
  <c r="M354"/>
  <c r="AL353"/>
  <c r="N353"/>
  <c r="AM352"/>
  <c r="M350"/>
  <c r="AL349"/>
  <c r="N349"/>
  <c r="AM348"/>
  <c r="M346"/>
  <c r="AL345"/>
  <c r="N345"/>
  <c r="AM344"/>
  <c r="M342"/>
  <c r="AL341"/>
  <c r="N341"/>
  <c r="AM340"/>
  <c r="M338"/>
  <c r="AL337"/>
  <c r="N337"/>
  <c r="AM336"/>
  <c r="M334"/>
  <c r="AL333"/>
  <c r="N333"/>
  <c r="AM332"/>
  <c r="M330"/>
  <c r="AL329"/>
  <c r="N329"/>
  <c r="AM328"/>
  <c r="M326"/>
  <c r="AL325"/>
  <c r="N325"/>
  <c r="AM324"/>
  <c r="M322"/>
  <c r="AL321"/>
  <c r="N321"/>
  <c r="AM320"/>
  <c r="M318"/>
  <c r="AL317"/>
  <c r="N317"/>
  <c r="I258"/>
  <c r="N258"/>
  <c r="G255"/>
  <c r="L255"/>
  <c r="H255"/>
  <c r="M255"/>
  <c r="AG254"/>
  <c r="AK254"/>
  <c r="AH254"/>
  <c r="AL254"/>
  <c r="G251"/>
  <c r="L251"/>
  <c r="H251"/>
  <c r="M251"/>
  <c r="AG250"/>
  <c r="AK250"/>
  <c r="AH250"/>
  <c r="AL250"/>
  <c r="G247"/>
  <c r="L247"/>
  <c r="H247"/>
  <c r="M247"/>
  <c r="AG246"/>
  <c r="AK246"/>
  <c r="AH246"/>
  <c r="AL246"/>
  <c r="G243"/>
  <c r="L243"/>
  <c r="H243"/>
  <c r="M243"/>
  <c r="AG242"/>
  <c r="AK242"/>
  <c r="AH242"/>
  <c r="AL242"/>
  <c r="G239"/>
  <c r="L239"/>
  <c r="H239"/>
  <c r="M239"/>
  <c r="AG238"/>
  <c r="AK238"/>
  <c r="AH238"/>
  <c r="AL238"/>
  <c r="G235"/>
  <c r="L235"/>
  <c r="H235"/>
  <c r="M235"/>
  <c r="AG234"/>
  <c r="AK234"/>
  <c r="AH234"/>
  <c r="AL234"/>
  <c r="G231"/>
  <c r="L231"/>
  <c r="H231"/>
  <c r="M231"/>
  <c r="AG230"/>
  <c r="AK230"/>
  <c r="AH230"/>
  <c r="AL230"/>
  <c r="G227"/>
  <c r="L227"/>
  <c r="H227"/>
  <c r="M227"/>
  <c r="AG226"/>
  <c r="AK226"/>
  <c r="AH226"/>
  <c r="AL226"/>
  <c r="G223"/>
  <c r="L223"/>
  <c r="H223"/>
  <c r="M223"/>
  <c r="AG222"/>
  <c r="AK222"/>
  <c r="AH222"/>
  <c r="AL222"/>
  <c r="G219"/>
  <c r="L219"/>
  <c r="H219"/>
  <c r="M219"/>
  <c r="AG218"/>
  <c r="AK218"/>
  <c r="AH218"/>
  <c r="AL218"/>
  <c r="G215"/>
  <c r="L215"/>
  <c r="H215"/>
  <c r="M215"/>
  <c r="G212"/>
  <c r="L212"/>
  <c r="H212"/>
  <c r="M212"/>
  <c r="AG211"/>
  <c r="AK211"/>
  <c r="AH211"/>
  <c r="AL211"/>
  <c r="G208"/>
  <c r="L208"/>
  <c r="H208"/>
  <c r="M208"/>
  <c r="AG207"/>
  <c r="AK207"/>
  <c r="AH207"/>
  <c r="AL207"/>
  <c r="G204"/>
  <c r="L204"/>
  <c r="H204"/>
  <c r="M204"/>
  <c r="AG202"/>
  <c r="AK202"/>
  <c r="AH202"/>
  <c r="AL202"/>
  <c r="G199"/>
  <c r="L199"/>
  <c r="H199"/>
  <c r="M199"/>
  <c r="AG198"/>
  <c r="AK198"/>
  <c r="AH198"/>
  <c r="AL198"/>
  <c r="G195"/>
  <c r="L195"/>
  <c r="H195"/>
  <c r="M195"/>
  <c r="AG194"/>
  <c r="AK194"/>
  <c r="AH194"/>
  <c r="AL194"/>
  <c r="G191"/>
  <c r="L191"/>
  <c r="H191"/>
  <c r="M191"/>
  <c r="AG190"/>
  <c r="AK190"/>
  <c r="AH190"/>
  <c r="AL190"/>
  <c r="G187"/>
  <c r="L187"/>
  <c r="H187"/>
  <c r="M187"/>
  <c r="AG186"/>
  <c r="AK186"/>
  <c r="AH186"/>
  <c r="AL186"/>
  <c r="G183"/>
  <c r="L183"/>
  <c r="H183"/>
  <c r="M183"/>
  <c r="AG182"/>
  <c r="AK182"/>
  <c r="AH182"/>
  <c r="AL182"/>
  <c r="G179"/>
  <c r="L179"/>
  <c r="H179"/>
  <c r="M179"/>
  <c r="AG178"/>
  <c r="AK178"/>
  <c r="AH178"/>
  <c r="AL178"/>
  <c r="H259"/>
  <c r="M259"/>
  <c r="L313"/>
  <c r="AK312"/>
  <c r="L309"/>
  <c r="AK308"/>
  <c r="L305"/>
  <c r="AK304"/>
  <c r="L301"/>
  <c r="AK300"/>
  <c r="L297"/>
  <c r="AK296"/>
  <c r="L293"/>
  <c r="AK292"/>
  <c r="L289"/>
  <c r="AK288"/>
  <c r="L285"/>
  <c r="AK284"/>
  <c r="L281"/>
  <c r="AK280"/>
  <c r="L277"/>
  <c r="AK276"/>
  <c r="L273"/>
  <c r="AK272"/>
  <c r="L269"/>
  <c r="AK268"/>
  <c r="L265"/>
  <c r="AK264"/>
  <c r="L261"/>
  <c r="AK260"/>
  <c r="AL259"/>
  <c r="AH259"/>
  <c r="M258"/>
  <c r="G258"/>
  <c r="I255"/>
  <c r="AI254"/>
  <c r="I251"/>
  <c r="AI250"/>
  <c r="I247"/>
  <c r="AI246"/>
  <c r="I243"/>
  <c r="AI242"/>
  <c r="I239"/>
  <c r="AI238"/>
  <c r="I235"/>
  <c r="AI234"/>
  <c r="I231"/>
  <c r="AI230"/>
  <c r="I227"/>
  <c r="AI226"/>
  <c r="I223"/>
  <c r="AI222"/>
  <c r="I219"/>
  <c r="AI218"/>
  <c r="I215"/>
  <c r="I212"/>
  <c r="AI211"/>
  <c r="I208"/>
  <c r="AI207"/>
  <c r="I204"/>
  <c r="AI202"/>
  <c r="I199"/>
  <c r="AI198"/>
  <c r="I195"/>
  <c r="AI194"/>
  <c r="I191"/>
  <c r="AI190"/>
  <c r="I187"/>
  <c r="AI186"/>
  <c r="L256"/>
  <c r="AK255"/>
  <c r="L252"/>
  <c r="AK251"/>
  <c r="L248"/>
  <c r="AK247"/>
  <c r="L244"/>
  <c r="AK243"/>
  <c r="L240"/>
  <c r="AK239"/>
  <c r="L236"/>
  <c r="AK235"/>
  <c r="L232"/>
  <c r="AK231"/>
  <c r="L228"/>
  <c r="AK227"/>
  <c r="L224"/>
  <c r="AK223"/>
  <c r="L220"/>
  <c r="AK219"/>
  <c r="L216"/>
  <c r="AK215"/>
  <c r="L213"/>
  <c r="AK212"/>
  <c r="L209"/>
  <c r="AK208"/>
  <c r="L205"/>
  <c r="AK204"/>
  <c r="L200"/>
  <c r="AK199"/>
  <c r="L196"/>
  <c r="AK195"/>
  <c r="L192"/>
  <c r="AK191"/>
  <c r="L188"/>
  <c r="AK187"/>
  <c r="L184"/>
  <c r="AK183"/>
  <c r="L180"/>
  <c r="AK179"/>
  <c r="L176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5"/>
  <c r="Y6" l="1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5"/>
  <c r="V6" l="1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5"/>
  <c r="AD172"/>
  <c r="AH172" s="1"/>
  <c r="AD171"/>
  <c r="AH171" s="1"/>
  <c r="AD170"/>
  <c r="AH170" s="1"/>
  <c r="AD169"/>
  <c r="AH169" s="1"/>
  <c r="AD168"/>
  <c r="AH168" s="1"/>
  <c r="AD167"/>
  <c r="AH167" s="1"/>
  <c r="AD166"/>
  <c r="AH166" s="1"/>
  <c r="AD165"/>
  <c r="AH165" s="1"/>
  <c r="AD164"/>
  <c r="AH164" s="1"/>
  <c r="AD163"/>
  <c r="AH163" s="1"/>
  <c r="AD162"/>
  <c r="AH162" s="1"/>
  <c r="AD161"/>
  <c r="AH161" s="1"/>
  <c r="AD160"/>
  <c r="AH160" s="1"/>
  <c r="AD159"/>
  <c r="AH159" s="1"/>
  <c r="AD158"/>
  <c r="AH158" s="1"/>
  <c r="AD157"/>
  <c r="AH157" s="1"/>
  <c r="AD156"/>
  <c r="AH156" s="1"/>
  <c r="AD155"/>
  <c r="AH155" s="1"/>
  <c r="AD154"/>
  <c r="AH154" s="1"/>
  <c r="AD153"/>
  <c r="AH153" s="1"/>
  <c r="AD152"/>
  <c r="AH152" s="1"/>
  <c r="AD151"/>
  <c r="AH151" s="1"/>
  <c r="AD150"/>
  <c r="AH150" s="1"/>
  <c r="AD149"/>
  <c r="AH149" s="1"/>
  <c r="AD148"/>
  <c r="AH148" s="1"/>
  <c r="AD147"/>
  <c r="AH147" s="1"/>
  <c r="AD146"/>
  <c r="AH146" s="1"/>
  <c r="AD145"/>
  <c r="AH145" s="1"/>
  <c r="AD144"/>
  <c r="AH144" s="1"/>
  <c r="AD143"/>
  <c r="AH143" s="1"/>
  <c r="AD142"/>
  <c r="AH142" s="1"/>
  <c r="AD141"/>
  <c r="AH141" s="1"/>
  <c r="AD140"/>
  <c r="AH140" s="1"/>
  <c r="AD139"/>
  <c r="AH139" s="1"/>
  <c r="AD138"/>
  <c r="AH138" s="1"/>
  <c r="AD137"/>
  <c r="AH137" s="1"/>
  <c r="AD136"/>
  <c r="AH136" s="1"/>
  <c r="AD135"/>
  <c r="AH135" s="1"/>
  <c r="AD134"/>
  <c r="AH134" s="1"/>
  <c r="AD133"/>
  <c r="AH133" s="1"/>
  <c r="AD132"/>
  <c r="AH132" s="1"/>
  <c r="AD131"/>
  <c r="AH131" s="1"/>
  <c r="AD130"/>
  <c r="AH130" s="1"/>
  <c r="AD129"/>
  <c r="AH129" s="1"/>
  <c r="AD128"/>
  <c r="AH128" s="1"/>
  <c r="AD127"/>
  <c r="AH127" s="1"/>
  <c r="AD126"/>
  <c r="AH126" s="1"/>
  <c r="AD125"/>
  <c r="AH125" s="1"/>
  <c r="AD124"/>
  <c r="AH124" s="1"/>
  <c r="AD123"/>
  <c r="AH123" s="1"/>
  <c r="AD122"/>
  <c r="AH122" s="1"/>
  <c r="AD121"/>
  <c r="AH121" s="1"/>
  <c r="AD120"/>
  <c r="AH120" s="1"/>
  <c r="AD119"/>
  <c r="AH119" s="1"/>
  <c r="AD118"/>
  <c r="AH118" s="1"/>
  <c r="AD117"/>
  <c r="AH117" s="1"/>
  <c r="AD116"/>
  <c r="AH116" s="1"/>
  <c r="AD115"/>
  <c r="AH115" s="1"/>
  <c r="AD114"/>
  <c r="AH114" s="1"/>
  <c r="AD113"/>
  <c r="AH113" s="1"/>
  <c r="AD112"/>
  <c r="AH112" s="1"/>
  <c r="AD111"/>
  <c r="AH111" s="1"/>
  <c r="AD110"/>
  <c r="AH110" s="1"/>
  <c r="AD109"/>
  <c r="AH109" s="1"/>
  <c r="AD108"/>
  <c r="AH108" s="1"/>
  <c r="AD107"/>
  <c r="AH107" s="1"/>
  <c r="AD106"/>
  <c r="AH106" s="1"/>
  <c r="AD105"/>
  <c r="AH105" s="1"/>
  <c r="AD104"/>
  <c r="AH104" s="1"/>
  <c r="AD103"/>
  <c r="AH103" s="1"/>
  <c r="AD102"/>
  <c r="AH102" s="1"/>
  <c r="AD101"/>
  <c r="AH101" s="1"/>
  <c r="AD100"/>
  <c r="AH100" s="1"/>
  <c r="AD99"/>
  <c r="AH99" s="1"/>
  <c r="AD98"/>
  <c r="AH98" s="1"/>
  <c r="AD97"/>
  <c r="AH97" s="1"/>
  <c r="AD96"/>
  <c r="AH96" s="1"/>
  <c r="AD95"/>
  <c r="AH95" s="1"/>
  <c r="AD94"/>
  <c r="AH94" s="1"/>
  <c r="AD93"/>
  <c r="AH93" s="1"/>
  <c r="AD92"/>
  <c r="AH92" s="1"/>
  <c r="AD91"/>
  <c r="AH91" s="1"/>
  <c r="AD90"/>
  <c r="AH90" s="1"/>
  <c r="AD89"/>
  <c r="AH89" s="1"/>
  <c r="AD88"/>
  <c r="AH88" s="1"/>
  <c r="AD87"/>
  <c r="AH87" s="1"/>
  <c r="AD86"/>
  <c r="AH86" s="1"/>
  <c r="AD85"/>
  <c r="AH85" s="1"/>
  <c r="AD84"/>
  <c r="AH84" s="1"/>
  <c r="AD83"/>
  <c r="AH83" s="1"/>
  <c r="AD82"/>
  <c r="AH82" s="1"/>
  <c r="AD81"/>
  <c r="AH81" s="1"/>
  <c r="AD80"/>
  <c r="AH80" s="1"/>
  <c r="AD79"/>
  <c r="AH79" s="1"/>
  <c r="AD78"/>
  <c r="AH78" s="1"/>
  <c r="AD77"/>
  <c r="AH77" s="1"/>
  <c r="AD76"/>
  <c r="AH76" s="1"/>
  <c r="AD75"/>
  <c r="AH75" s="1"/>
  <c r="AD74"/>
  <c r="AH74" s="1"/>
  <c r="AD73"/>
  <c r="AH73" s="1"/>
  <c r="AD72"/>
  <c r="AH72" s="1"/>
  <c r="AD71"/>
  <c r="AH71" s="1"/>
  <c r="AD70"/>
  <c r="AH70" s="1"/>
  <c r="AD69"/>
  <c r="AH69" s="1"/>
  <c r="AD68"/>
  <c r="AH68" s="1"/>
  <c r="AD67"/>
  <c r="AH67" s="1"/>
  <c r="AD66"/>
  <c r="AH66" s="1"/>
  <c r="AD65"/>
  <c r="AH65" s="1"/>
  <c r="AD64"/>
  <c r="AH64" s="1"/>
  <c r="AD63"/>
  <c r="AH63" s="1"/>
  <c r="AD62"/>
  <c r="AH62" s="1"/>
  <c r="AD61"/>
  <c r="AH61" s="1"/>
  <c r="AD60"/>
  <c r="AH60" s="1"/>
  <c r="AD59"/>
  <c r="AH59" s="1"/>
  <c r="AD58"/>
  <c r="AH58" s="1"/>
  <c r="AD57"/>
  <c r="AH57" s="1"/>
  <c r="AD56"/>
  <c r="AH56" s="1"/>
  <c r="AD55"/>
  <c r="AH55" s="1"/>
  <c r="AD54"/>
  <c r="AH54" s="1"/>
  <c r="AD53"/>
  <c r="AH53" s="1"/>
  <c r="AD52"/>
  <c r="AH52" s="1"/>
  <c r="AD51"/>
  <c r="AH51" s="1"/>
  <c r="AD50"/>
  <c r="AH50" s="1"/>
  <c r="AD49"/>
  <c r="AH49" s="1"/>
  <c r="AD48"/>
  <c r="AH48" s="1"/>
  <c r="AD47"/>
  <c r="AH47" s="1"/>
  <c r="AD46"/>
  <c r="AH46" s="1"/>
  <c r="AD45"/>
  <c r="AH45" s="1"/>
  <c r="AD44"/>
  <c r="AH44" s="1"/>
  <c r="AD43"/>
  <c r="AH43" s="1"/>
  <c r="AD42"/>
  <c r="AH42" s="1"/>
  <c r="AD41"/>
  <c r="AH41" s="1"/>
  <c r="AD40"/>
  <c r="AH40" s="1"/>
  <c r="AD39"/>
  <c r="AH39" s="1"/>
  <c r="AD38"/>
  <c r="AH38" s="1"/>
  <c r="AD37"/>
  <c r="AH37" s="1"/>
  <c r="AD36"/>
  <c r="AH36" s="1"/>
  <c r="AD35"/>
  <c r="AH35" s="1"/>
  <c r="AD34"/>
  <c r="AH34" s="1"/>
  <c r="AD33"/>
  <c r="AH33" s="1"/>
  <c r="AD32"/>
  <c r="AH32" s="1"/>
  <c r="AD31"/>
  <c r="AH31" s="1"/>
  <c r="AD30"/>
  <c r="AH30" s="1"/>
  <c r="AD29"/>
  <c r="AH29" s="1"/>
  <c r="AD28"/>
  <c r="AH28" s="1"/>
  <c r="AD27"/>
  <c r="AH27" s="1"/>
  <c r="AD26"/>
  <c r="AH26" s="1"/>
  <c r="AD25"/>
  <c r="AH25" s="1"/>
  <c r="AD24"/>
  <c r="AH24" s="1"/>
  <c r="AD23"/>
  <c r="AH23" s="1"/>
  <c r="AD22"/>
  <c r="AH22" s="1"/>
  <c r="AD21"/>
  <c r="AH21" s="1"/>
  <c r="AD20"/>
  <c r="AH20" s="1"/>
  <c r="AD19"/>
  <c r="AH19" s="1"/>
  <c r="AD18"/>
  <c r="AH18" s="1"/>
  <c r="AD17"/>
  <c r="AH17" s="1"/>
  <c r="AD16"/>
  <c r="AH16" s="1"/>
  <c r="AD15"/>
  <c r="AH15" s="1"/>
  <c r="AD14"/>
  <c r="AH14" s="1"/>
  <c r="AD13"/>
  <c r="AH13" s="1"/>
  <c r="AD12"/>
  <c r="AH12" s="1"/>
  <c r="AD11"/>
  <c r="AH11" s="1"/>
  <c r="AD10"/>
  <c r="AH10" s="1"/>
  <c r="AD9"/>
  <c r="AH9" s="1"/>
  <c r="AD8"/>
  <c r="AH8" s="1"/>
  <c r="AD7"/>
  <c r="AH7" s="1"/>
  <c r="AD6"/>
  <c r="AH6" s="1"/>
  <c r="AD5"/>
  <c r="AH5" s="1"/>
  <c r="AM14" l="1"/>
  <c r="AL14"/>
  <c r="AK14"/>
  <c r="AG26"/>
  <c r="AM26"/>
  <c r="AL26"/>
  <c r="AK26"/>
  <c r="AM34"/>
  <c r="AL34"/>
  <c r="AK34"/>
  <c r="AM50"/>
  <c r="AL50"/>
  <c r="AK50"/>
  <c r="AM66"/>
  <c r="AL66"/>
  <c r="AK66"/>
  <c r="AM86"/>
  <c r="AL86"/>
  <c r="AK86"/>
  <c r="AG15"/>
  <c r="AM15"/>
  <c r="AL15"/>
  <c r="AK15"/>
  <c r="AI27"/>
  <c r="AM27"/>
  <c r="AL27"/>
  <c r="AK27"/>
  <c r="AM35"/>
  <c r="AL35"/>
  <c r="AK35"/>
  <c r="AM47"/>
  <c r="AL47"/>
  <c r="AK47"/>
  <c r="AM59"/>
  <c r="AL59"/>
  <c r="AK59"/>
  <c r="AM71"/>
  <c r="AL71"/>
  <c r="AK71"/>
  <c r="AM83"/>
  <c r="AL83"/>
  <c r="AK83"/>
  <c r="AM99"/>
  <c r="AL99"/>
  <c r="AK99"/>
  <c r="AM115"/>
  <c r="AL115"/>
  <c r="AK115"/>
  <c r="AM123"/>
  <c r="AL123"/>
  <c r="AK123"/>
  <c r="AG135"/>
  <c r="AM135"/>
  <c r="AL135"/>
  <c r="AK135"/>
  <c r="AM139"/>
  <c r="AK139"/>
  <c r="AL139"/>
  <c r="AM151"/>
  <c r="AL151"/>
  <c r="AK151"/>
  <c r="AM159"/>
  <c r="AK159"/>
  <c r="AL159"/>
  <c r="AM8"/>
  <c r="AL8"/>
  <c r="AK8"/>
  <c r="AM20"/>
  <c r="AL20"/>
  <c r="AK20"/>
  <c r="AM28"/>
  <c r="AL28"/>
  <c r="AK28"/>
  <c r="AM36"/>
  <c r="AL36"/>
  <c r="AK36"/>
  <c r="AM44"/>
  <c r="AL44"/>
  <c r="AK44"/>
  <c r="AM52"/>
  <c r="AL52"/>
  <c r="AK52"/>
  <c r="AM60"/>
  <c r="AL60"/>
  <c r="AK60"/>
  <c r="AM68"/>
  <c r="AL68"/>
  <c r="AK68"/>
  <c r="AM76"/>
  <c r="AL76"/>
  <c r="AK76"/>
  <c r="AM84"/>
  <c r="AL84"/>
  <c r="AK84"/>
  <c r="AI92"/>
  <c r="AM92"/>
  <c r="AL92"/>
  <c r="AK92"/>
  <c r="AI96"/>
  <c r="AM96"/>
  <c r="AL96"/>
  <c r="AK96"/>
  <c r="AM108"/>
  <c r="AL108"/>
  <c r="AK108"/>
  <c r="AM116"/>
  <c r="AL116"/>
  <c r="AK116"/>
  <c r="AM124"/>
  <c r="AL124"/>
  <c r="AK124"/>
  <c r="AI132"/>
  <c r="AM132"/>
  <c r="AL132"/>
  <c r="AK132"/>
  <c r="AI140"/>
  <c r="AM140"/>
  <c r="AL140"/>
  <c r="AK140"/>
  <c r="AM148"/>
  <c r="AL148"/>
  <c r="AK148"/>
  <c r="AM156"/>
  <c r="AL156"/>
  <c r="AK156"/>
  <c r="AM164"/>
  <c r="AL164"/>
  <c r="AK164"/>
  <c r="AM172"/>
  <c r="AL172"/>
  <c r="AK172"/>
  <c r="AM5"/>
  <c r="AL5"/>
  <c r="AK5"/>
  <c r="AM9"/>
  <c r="AL9"/>
  <c r="AK9"/>
  <c r="AM13"/>
  <c r="AL13"/>
  <c r="AK13"/>
  <c r="AM17"/>
  <c r="AL17"/>
  <c r="AK17"/>
  <c r="AJ21"/>
  <c r="AM21"/>
  <c r="AL21"/>
  <c r="AK21"/>
  <c r="AM25"/>
  <c r="AL25"/>
  <c r="AK25"/>
  <c r="AJ29"/>
  <c r="AM29"/>
  <c r="AL29"/>
  <c r="AK29"/>
  <c r="AM33"/>
  <c r="AL33"/>
  <c r="AK33"/>
  <c r="AM37"/>
  <c r="AL37"/>
  <c r="AK37"/>
  <c r="AM41"/>
  <c r="AL41"/>
  <c r="AK41"/>
  <c r="AM45"/>
  <c r="AL45"/>
  <c r="AK45"/>
  <c r="AM49"/>
  <c r="AL49"/>
  <c r="AK49"/>
  <c r="AM53"/>
  <c r="AL53"/>
  <c r="AK53"/>
  <c r="AM57"/>
  <c r="AL57"/>
  <c r="AK57"/>
  <c r="AM61"/>
  <c r="AL61"/>
  <c r="AK61"/>
  <c r="AM65"/>
  <c r="AL65"/>
  <c r="AK65"/>
  <c r="AM69"/>
  <c r="AL69"/>
  <c r="AK69"/>
  <c r="AM73"/>
  <c r="AL73"/>
  <c r="AK73"/>
  <c r="AM77"/>
  <c r="AL77"/>
  <c r="AK77"/>
  <c r="AM81"/>
  <c r="AL81"/>
  <c r="AK81"/>
  <c r="AM85"/>
  <c r="AL85"/>
  <c r="AK85"/>
  <c r="AI89"/>
  <c r="AM89"/>
  <c r="AL89"/>
  <c r="AK89"/>
  <c r="AM93"/>
  <c r="AL93"/>
  <c r="AK93"/>
  <c r="AM97"/>
  <c r="AL97"/>
  <c r="AK97"/>
  <c r="AM101"/>
  <c r="AL101"/>
  <c r="AK101"/>
  <c r="AM105"/>
  <c r="AL105"/>
  <c r="AK105"/>
  <c r="AM109"/>
  <c r="AL109"/>
  <c r="AK109"/>
  <c r="AM113"/>
  <c r="AL113"/>
  <c r="AK113"/>
  <c r="AM117"/>
  <c r="AL117"/>
  <c r="AK117"/>
  <c r="AM121"/>
  <c r="AL121"/>
  <c r="AK121"/>
  <c r="AM125"/>
  <c r="AL125"/>
  <c r="AK125"/>
  <c r="AM129"/>
  <c r="AL129"/>
  <c r="AK129"/>
  <c r="AM133"/>
  <c r="AL133"/>
  <c r="AK133"/>
  <c r="AM137"/>
  <c r="AL137"/>
  <c r="AK137"/>
  <c r="AM141"/>
  <c r="AL141"/>
  <c r="AK141"/>
  <c r="AM145"/>
  <c r="AL145"/>
  <c r="AK145"/>
  <c r="AM149"/>
  <c r="AL149"/>
  <c r="AK149"/>
  <c r="AM153"/>
  <c r="AL153"/>
  <c r="AK153"/>
  <c r="AM157"/>
  <c r="AL157"/>
  <c r="AK157"/>
  <c r="AM161"/>
  <c r="AL161"/>
  <c r="AK161"/>
  <c r="AM165"/>
  <c r="AL165"/>
  <c r="AK165"/>
  <c r="AM169"/>
  <c r="AL169"/>
  <c r="AK169"/>
  <c r="AM10"/>
  <c r="AL10"/>
  <c r="AK10"/>
  <c r="AM42"/>
  <c r="AL42"/>
  <c r="AK42"/>
  <c r="AM62"/>
  <c r="AL62"/>
  <c r="AK62"/>
  <c r="AM74"/>
  <c r="AL74"/>
  <c r="AK74"/>
  <c r="AM82"/>
  <c r="AL82"/>
  <c r="AK82"/>
  <c r="AM94"/>
  <c r="AL94"/>
  <c r="AK94"/>
  <c r="AM98"/>
  <c r="AL98"/>
  <c r="AK98"/>
  <c r="AM102"/>
  <c r="AL102"/>
  <c r="AK102"/>
  <c r="AM106"/>
  <c r="AL106"/>
  <c r="AK106"/>
  <c r="AM110"/>
  <c r="AL110"/>
  <c r="AK110"/>
  <c r="AM114"/>
  <c r="AL114"/>
  <c r="AK114"/>
  <c r="AM118"/>
  <c r="AL118"/>
  <c r="AK118"/>
  <c r="AM122"/>
  <c r="AL122"/>
  <c r="AK122"/>
  <c r="AM126"/>
  <c r="AL126"/>
  <c r="AK126"/>
  <c r="AM130"/>
  <c r="AL130"/>
  <c r="AK130"/>
  <c r="AM134"/>
  <c r="AL134"/>
  <c r="AK134"/>
  <c r="AM138"/>
  <c r="AL138"/>
  <c r="AK138"/>
  <c r="AI142"/>
  <c r="AM142"/>
  <c r="AL142"/>
  <c r="AK142"/>
  <c r="AM146"/>
  <c r="AL146"/>
  <c r="AK146"/>
  <c r="AM150"/>
  <c r="AL150"/>
  <c r="AK150"/>
  <c r="AJ154"/>
  <c r="AM154"/>
  <c r="AL154"/>
  <c r="AK154"/>
  <c r="AM158"/>
  <c r="AK158"/>
  <c r="AL158"/>
  <c r="AM162"/>
  <c r="AK162"/>
  <c r="AL162"/>
  <c r="AM166"/>
  <c r="AK166"/>
  <c r="AL166"/>
  <c r="AM170"/>
  <c r="AK170"/>
  <c r="AL170"/>
  <c r="AM6"/>
  <c r="AL6"/>
  <c r="AK6"/>
  <c r="AG22"/>
  <c r="AM22"/>
  <c r="AL22"/>
  <c r="AK22"/>
  <c r="AM38"/>
  <c r="AL38"/>
  <c r="AK38"/>
  <c r="AM58"/>
  <c r="AL58"/>
  <c r="AK58"/>
  <c r="AM78"/>
  <c r="AL78"/>
  <c r="AK78"/>
  <c r="AM7"/>
  <c r="AL7"/>
  <c r="AK7"/>
  <c r="AI23"/>
  <c r="AM23"/>
  <c r="AL23"/>
  <c r="AK23"/>
  <c r="AM43"/>
  <c r="AL43"/>
  <c r="AK43"/>
  <c r="AM63"/>
  <c r="AL63"/>
  <c r="AK63"/>
  <c r="AM79"/>
  <c r="AL79"/>
  <c r="AK79"/>
  <c r="AG95"/>
  <c r="AM95"/>
  <c r="AL95"/>
  <c r="AK95"/>
  <c r="AM111"/>
  <c r="AL111"/>
  <c r="AK111"/>
  <c r="AM127"/>
  <c r="AL127"/>
  <c r="AK127"/>
  <c r="AG143"/>
  <c r="AM143"/>
  <c r="AL143"/>
  <c r="AK143"/>
  <c r="AM155"/>
  <c r="AK155"/>
  <c r="AL155"/>
  <c r="AM163"/>
  <c r="AL163"/>
  <c r="AK163"/>
  <c r="AM167"/>
  <c r="AL167"/>
  <c r="AK167"/>
  <c r="AM171"/>
  <c r="AK171"/>
  <c r="AL171"/>
  <c r="AM18"/>
  <c r="AL18"/>
  <c r="AK18"/>
  <c r="AG30"/>
  <c r="AM30"/>
  <c r="AL30"/>
  <c r="AK30"/>
  <c r="AM46"/>
  <c r="AL46"/>
  <c r="AK46"/>
  <c r="AM54"/>
  <c r="AL54"/>
  <c r="AK54"/>
  <c r="AM70"/>
  <c r="AL70"/>
  <c r="AK70"/>
  <c r="AI90"/>
  <c r="AM90"/>
  <c r="AL90"/>
  <c r="AK90"/>
  <c r="AM11"/>
  <c r="AL11"/>
  <c r="AK11"/>
  <c r="AM19"/>
  <c r="AL19"/>
  <c r="AK19"/>
  <c r="AI31"/>
  <c r="AM31"/>
  <c r="AL31"/>
  <c r="AK31"/>
  <c r="AM39"/>
  <c r="AL39"/>
  <c r="AK39"/>
  <c r="AM51"/>
  <c r="AL51"/>
  <c r="AK51"/>
  <c r="AM55"/>
  <c r="AL55"/>
  <c r="AK55"/>
  <c r="AM67"/>
  <c r="AL67"/>
  <c r="AK67"/>
  <c r="AM75"/>
  <c r="AL75"/>
  <c r="AK75"/>
  <c r="AG87"/>
  <c r="AM87"/>
  <c r="AL87"/>
  <c r="AK87"/>
  <c r="AG91"/>
  <c r="AM91"/>
  <c r="AL91"/>
  <c r="AK91"/>
  <c r="AG103"/>
  <c r="AM103"/>
  <c r="AL103"/>
  <c r="AK103"/>
  <c r="AM107"/>
  <c r="AL107"/>
  <c r="AK107"/>
  <c r="AM119"/>
  <c r="AL119"/>
  <c r="AK119"/>
  <c r="AM131"/>
  <c r="AL131"/>
  <c r="AK131"/>
  <c r="AM147"/>
  <c r="AL147"/>
  <c r="AK147"/>
  <c r="AM12"/>
  <c r="AL12"/>
  <c r="AK12"/>
  <c r="AM16"/>
  <c r="AL16"/>
  <c r="AK16"/>
  <c r="AJ24"/>
  <c r="AM24"/>
  <c r="AL24"/>
  <c r="AK24"/>
  <c r="AJ32"/>
  <c r="AM32"/>
  <c r="AL32"/>
  <c r="AK32"/>
  <c r="AM40"/>
  <c r="AL40"/>
  <c r="AK40"/>
  <c r="AM48"/>
  <c r="AL48"/>
  <c r="AK48"/>
  <c r="AM56"/>
  <c r="AL56"/>
  <c r="AK56"/>
  <c r="AM64"/>
  <c r="AL64"/>
  <c r="AK64"/>
  <c r="AM72"/>
  <c r="AL72"/>
  <c r="AK72"/>
  <c r="AM80"/>
  <c r="AL80"/>
  <c r="AK80"/>
  <c r="AI88"/>
  <c r="AM88"/>
  <c r="AL88"/>
  <c r="AK88"/>
  <c r="AI100"/>
  <c r="AM100"/>
  <c r="AL100"/>
  <c r="AK100"/>
  <c r="AM104"/>
  <c r="AL104"/>
  <c r="AK104"/>
  <c r="AM112"/>
  <c r="AL112"/>
  <c r="AK112"/>
  <c r="AM120"/>
  <c r="AL120"/>
  <c r="AK120"/>
  <c r="AM128"/>
  <c r="AL128"/>
  <c r="AK128"/>
  <c r="AI136"/>
  <c r="AM136"/>
  <c r="AL136"/>
  <c r="AK136"/>
  <c r="AG144"/>
  <c r="AM144"/>
  <c r="AL144"/>
  <c r="AK144"/>
  <c r="AM152"/>
  <c r="AL152"/>
  <c r="AK152"/>
  <c r="AM160"/>
  <c r="AL160"/>
  <c r="AK160"/>
  <c r="AM168"/>
  <c r="AL168"/>
  <c r="AK168"/>
  <c r="AJ15"/>
  <c r="AJ5"/>
  <c r="AG55"/>
  <c r="AI35"/>
  <c r="AI39"/>
  <c r="AI48"/>
  <c r="AG10"/>
  <c r="AG39"/>
  <c r="AI60"/>
  <c r="AI76"/>
  <c r="AI11"/>
  <c r="AI69"/>
  <c r="AI80"/>
  <c r="AI104"/>
  <c r="AI108"/>
  <c r="AG111"/>
  <c r="AG127"/>
  <c r="AJ8"/>
  <c r="AJ12"/>
  <c r="AG34"/>
  <c r="AG38"/>
  <c r="AI44"/>
  <c r="AG47"/>
  <c r="AG51"/>
  <c r="AG62"/>
  <c r="AI70"/>
  <c r="AI74"/>
  <c r="AI78"/>
  <c r="AI81"/>
  <c r="AI85"/>
  <c r="AI112"/>
  <c r="AI116"/>
  <c r="AI120"/>
  <c r="AI124"/>
  <c r="AI128"/>
  <c r="AG147"/>
  <c r="AI158"/>
  <c r="AI170"/>
  <c r="AG71"/>
  <c r="AI82"/>
  <c r="AI86"/>
  <c r="AG148"/>
  <c r="AG152"/>
  <c r="AG155"/>
  <c r="AG163"/>
  <c r="AG167"/>
  <c r="AG171"/>
  <c r="AI19"/>
  <c r="AG75"/>
  <c r="AG42"/>
  <c r="AI49"/>
  <c r="AI64"/>
  <c r="AI72"/>
  <c r="AG79"/>
  <c r="AG126"/>
  <c r="AI149"/>
  <c r="AI153"/>
  <c r="AG156"/>
  <c r="AG164"/>
  <c r="AG168"/>
  <c r="AJ9"/>
  <c r="AJ20"/>
  <c r="AI56"/>
  <c r="AI68"/>
  <c r="AI7"/>
  <c r="AI15"/>
  <c r="AJ17"/>
  <c r="AG43"/>
  <c r="AI73"/>
  <c r="AI77"/>
  <c r="AI84"/>
  <c r="AG119"/>
  <c r="AG130"/>
  <c r="AI154"/>
  <c r="AI165"/>
  <c r="AI169"/>
  <c r="AG66"/>
  <c r="AJ142"/>
  <c r="AJ170"/>
  <c r="AJ60"/>
  <c r="AJ165"/>
  <c r="AG18"/>
  <c r="AG7"/>
  <c r="AJ7"/>
  <c r="AJ48"/>
  <c r="AJ23"/>
  <c r="AG50"/>
  <c r="AJ149"/>
  <c r="AG151"/>
  <c r="AG160"/>
  <c r="AG31"/>
  <c r="AG23"/>
  <c r="AJ31"/>
  <c r="AG131"/>
  <c r="AJ14"/>
  <c r="AI14"/>
  <c r="AG28"/>
  <c r="AI28"/>
  <c r="AJ52"/>
  <c r="AI52"/>
  <c r="AJ58"/>
  <c r="AI58"/>
  <c r="AJ63"/>
  <c r="AI63"/>
  <c r="AJ67"/>
  <c r="AI67"/>
  <c r="AJ83"/>
  <c r="AI83"/>
  <c r="AJ99"/>
  <c r="AI99"/>
  <c r="AJ107"/>
  <c r="AI107"/>
  <c r="AJ115"/>
  <c r="AI115"/>
  <c r="AJ123"/>
  <c r="AI123"/>
  <c r="AG125"/>
  <c r="AI125"/>
  <c r="AI134"/>
  <c r="AG6"/>
  <c r="AJ10"/>
  <c r="AI10"/>
  <c r="AI13"/>
  <c r="AG16"/>
  <c r="AI16"/>
  <c r="AG19"/>
  <c r="AJ26"/>
  <c r="AI26"/>
  <c r="AJ34"/>
  <c r="AI34"/>
  <c r="AI37"/>
  <c r="AJ43"/>
  <c r="AI43"/>
  <c r="AJ51"/>
  <c r="AI51"/>
  <c r="AJ62"/>
  <c r="AI62"/>
  <c r="AI94"/>
  <c r="AI102"/>
  <c r="AI118"/>
  <c r="AG129"/>
  <c r="AI129"/>
  <c r="AG134"/>
  <c r="AI138"/>
  <c r="AJ152"/>
  <c r="AI152"/>
  <c r="AJ155"/>
  <c r="AI155"/>
  <c r="AJ161"/>
  <c r="AI161"/>
  <c r="AJ167"/>
  <c r="AI167"/>
  <c r="AJ169"/>
  <c r="AJ11"/>
  <c r="AJ13"/>
  <c r="AJ16"/>
  <c r="AJ19"/>
  <c r="AJ27"/>
  <c r="AJ35"/>
  <c r="AJ37"/>
  <c r="AJ42"/>
  <c r="AI42"/>
  <c r="AJ45"/>
  <c r="AI45"/>
  <c r="AJ47"/>
  <c r="AI47"/>
  <c r="AJ50"/>
  <c r="AI50"/>
  <c r="AJ53"/>
  <c r="AI53"/>
  <c r="AJ55"/>
  <c r="AI55"/>
  <c r="AJ56"/>
  <c r="AG58"/>
  <c r="AG63"/>
  <c r="AG67"/>
  <c r="AJ71"/>
  <c r="AI71"/>
  <c r="AJ79"/>
  <c r="AI79"/>
  <c r="AG83"/>
  <c r="AJ87"/>
  <c r="AI87"/>
  <c r="AJ95"/>
  <c r="AI95"/>
  <c r="AG97"/>
  <c r="AI97"/>
  <c r="AG99"/>
  <c r="AJ103"/>
  <c r="AI103"/>
  <c r="AG105"/>
  <c r="AI105"/>
  <c r="AG107"/>
  <c r="AJ111"/>
  <c r="AI111"/>
  <c r="AG113"/>
  <c r="AI113"/>
  <c r="AG115"/>
  <c r="AJ119"/>
  <c r="AI119"/>
  <c r="AG121"/>
  <c r="AI121"/>
  <c r="AG123"/>
  <c r="AI126"/>
  <c r="AG133"/>
  <c r="AI133"/>
  <c r="AJ135"/>
  <c r="AI135"/>
  <c r="AG138"/>
  <c r="AJ145"/>
  <c r="AI145"/>
  <c r="AJ151"/>
  <c r="AI151"/>
  <c r="AJ153"/>
  <c r="AJ158"/>
  <c r="AJ160"/>
  <c r="AI160"/>
  <c r="AJ162"/>
  <c r="AI162"/>
  <c r="AJ164"/>
  <c r="AI164"/>
  <c r="AI17"/>
  <c r="AJ30"/>
  <c r="AI30"/>
  <c r="AI33"/>
  <c r="AG36"/>
  <c r="AI36"/>
  <c r="AJ38"/>
  <c r="AI38"/>
  <c r="AJ46"/>
  <c r="AI46"/>
  <c r="AJ54"/>
  <c r="AI54"/>
  <c r="AG57"/>
  <c r="AI57"/>
  <c r="AJ59"/>
  <c r="AI59"/>
  <c r="AI98"/>
  <c r="AI106"/>
  <c r="AI114"/>
  <c r="AI122"/>
  <c r="AI130"/>
  <c r="AG137"/>
  <c r="AI137"/>
  <c r="AJ139"/>
  <c r="AI139"/>
  <c r="AJ144"/>
  <c r="AI144"/>
  <c r="AJ146"/>
  <c r="AI146"/>
  <c r="AJ148"/>
  <c r="AI148"/>
  <c r="AJ157"/>
  <c r="AI157"/>
  <c r="AJ159"/>
  <c r="AI159"/>
  <c r="AJ163"/>
  <c r="AI163"/>
  <c r="AJ172"/>
  <c r="AI172"/>
  <c r="AG12"/>
  <c r="AI12"/>
  <c r="AG20"/>
  <c r="AI20"/>
  <c r="AJ40"/>
  <c r="AI40"/>
  <c r="AJ91"/>
  <c r="AI91"/>
  <c r="AG101"/>
  <c r="AI101"/>
  <c r="AG109"/>
  <c r="AI109"/>
  <c r="AG117"/>
  <c r="AI117"/>
  <c r="AJ127"/>
  <c r="AI127"/>
  <c r="AJ141"/>
  <c r="AI141"/>
  <c r="AJ143"/>
  <c r="AI143"/>
  <c r="AJ147"/>
  <c r="AI147"/>
  <c r="AJ156"/>
  <c r="AI156"/>
  <c r="AJ166"/>
  <c r="AI166"/>
  <c r="AJ168"/>
  <c r="AI168"/>
  <c r="AJ171"/>
  <c r="AI171"/>
  <c r="AJ6"/>
  <c r="AI6"/>
  <c r="AI9"/>
  <c r="AJ22"/>
  <c r="AI22"/>
  <c r="AI25"/>
  <c r="AJ25"/>
  <c r="AJ28"/>
  <c r="AJ33"/>
  <c r="AJ36"/>
  <c r="AJ61"/>
  <c r="AI61"/>
  <c r="AJ65"/>
  <c r="AI65"/>
  <c r="AJ75"/>
  <c r="AI75"/>
  <c r="AG93"/>
  <c r="AI93"/>
  <c r="AI5"/>
  <c r="AG8"/>
  <c r="AI8"/>
  <c r="AG11"/>
  <c r="AG14"/>
  <c r="AJ18"/>
  <c r="AI18"/>
  <c r="AI21"/>
  <c r="AG24"/>
  <c r="AI24"/>
  <c r="AG27"/>
  <c r="AI29"/>
  <c r="AG32"/>
  <c r="AI32"/>
  <c r="AG35"/>
  <c r="AJ41"/>
  <c r="AI41"/>
  <c r="AJ44"/>
  <c r="AG46"/>
  <c r="AJ49"/>
  <c r="AG54"/>
  <c r="AG59"/>
  <c r="AJ66"/>
  <c r="AI66"/>
  <c r="AI110"/>
  <c r="AJ131"/>
  <c r="AI131"/>
  <c r="AG139"/>
  <c r="AJ150"/>
  <c r="AI150"/>
  <c r="AG159"/>
  <c r="AG172"/>
  <c r="AJ39"/>
  <c r="AG44"/>
  <c r="AG49"/>
  <c r="AG64"/>
  <c r="AG69"/>
  <c r="AJ69"/>
  <c r="AG74"/>
  <c r="AJ74"/>
  <c r="AJ80"/>
  <c r="AG80"/>
  <c r="AG85"/>
  <c r="AJ85"/>
  <c r="AG90"/>
  <c r="AJ90"/>
  <c r="AG5"/>
  <c r="AG9"/>
  <c r="AG13"/>
  <c r="AG17"/>
  <c r="AG21"/>
  <c r="AG25"/>
  <c r="AG29"/>
  <c r="AG33"/>
  <c r="AG37"/>
  <c r="AG48"/>
  <c r="AG60"/>
  <c r="AJ64"/>
  <c r="AG70"/>
  <c r="AJ70"/>
  <c r="AJ76"/>
  <c r="AG76"/>
  <c r="AG81"/>
  <c r="AJ81"/>
  <c r="AG86"/>
  <c r="AJ86"/>
  <c r="AJ92"/>
  <c r="AG92"/>
  <c r="AG41"/>
  <c r="AG52"/>
  <c r="AG56"/>
  <c r="AJ72"/>
  <c r="AG72"/>
  <c r="AG77"/>
  <c r="AJ77"/>
  <c r="AG82"/>
  <c r="AJ82"/>
  <c r="AJ88"/>
  <c r="AG88"/>
  <c r="AG40"/>
  <c r="AG45"/>
  <c r="AJ68"/>
  <c r="AG68"/>
  <c r="AG73"/>
  <c r="AJ73"/>
  <c r="AG78"/>
  <c r="AJ78"/>
  <c r="AJ84"/>
  <c r="AG84"/>
  <c r="AG89"/>
  <c r="AJ89"/>
  <c r="AJ57"/>
  <c r="AG96"/>
  <c r="AG100"/>
  <c r="AG104"/>
  <c r="AG108"/>
  <c r="AG112"/>
  <c r="AG116"/>
  <c r="AG120"/>
  <c r="AG124"/>
  <c r="AG128"/>
  <c r="AG132"/>
  <c r="AG136"/>
  <c r="AG140"/>
  <c r="AG149"/>
  <c r="AG154"/>
  <c r="AG165"/>
  <c r="AG170"/>
  <c r="AG53"/>
  <c r="AG61"/>
  <c r="AG65"/>
  <c r="AJ93"/>
  <c r="AJ94"/>
  <c r="AJ96"/>
  <c r="AJ97"/>
  <c r="AJ98"/>
  <c r="AJ100"/>
  <c r="AJ101"/>
  <c r="AJ102"/>
  <c r="AJ104"/>
  <c r="AJ105"/>
  <c r="AJ106"/>
  <c r="AJ108"/>
  <c r="AJ109"/>
  <c r="AJ110"/>
  <c r="AJ112"/>
  <c r="AJ113"/>
  <c r="AJ114"/>
  <c r="AJ116"/>
  <c r="AJ117"/>
  <c r="AJ118"/>
  <c r="AJ120"/>
  <c r="AJ121"/>
  <c r="AJ122"/>
  <c r="AJ124"/>
  <c r="AJ125"/>
  <c r="AJ126"/>
  <c r="AJ128"/>
  <c r="AJ129"/>
  <c r="AJ130"/>
  <c r="AJ132"/>
  <c r="AJ133"/>
  <c r="AJ134"/>
  <c r="AJ136"/>
  <c r="AJ137"/>
  <c r="AJ138"/>
  <c r="AJ140"/>
  <c r="AG142"/>
  <c r="AG153"/>
  <c r="AG158"/>
  <c r="AG169"/>
  <c r="AG141"/>
  <c r="AG146"/>
  <c r="AG157"/>
  <c r="AG162"/>
  <c r="AG94"/>
  <c r="AG98"/>
  <c r="AG102"/>
  <c r="AG106"/>
  <c r="AG110"/>
  <c r="AG114"/>
  <c r="AG118"/>
  <c r="AG122"/>
  <c r="AG145"/>
  <c r="AG150"/>
  <c r="AG161"/>
  <c r="AG166"/>
  <c r="E60" l="1"/>
  <c r="E45" l="1"/>
  <c r="E68" l="1"/>
  <c r="F14"/>
  <c r="F5" l="1"/>
  <c r="E5"/>
  <c r="D172" l="1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J5" s="1"/>
  <c r="H5" l="1"/>
  <c r="L5"/>
  <c r="H156"/>
  <c r="L156"/>
  <c r="L60"/>
  <c r="H60"/>
  <c r="L68"/>
  <c r="H68"/>
  <c r="H92"/>
  <c r="L92"/>
  <c r="H100"/>
  <c r="L100"/>
  <c r="H39"/>
  <c r="L39"/>
  <c r="H131"/>
  <c r="L131"/>
  <c r="H135"/>
  <c r="L135"/>
  <c r="H14"/>
  <c r="L14"/>
  <c r="H104"/>
  <c r="L104"/>
  <c r="H87"/>
  <c r="L87"/>
  <c r="H119"/>
  <c r="L119"/>
  <c r="H21"/>
  <c r="L21"/>
  <c r="H33"/>
  <c r="L33"/>
  <c r="L45"/>
  <c r="H45"/>
  <c r="H77"/>
  <c r="L77"/>
  <c r="H113"/>
  <c r="L113"/>
  <c r="H145"/>
  <c r="L145"/>
  <c r="H170"/>
  <c r="L170"/>
  <c r="H172"/>
  <c r="L172"/>
  <c r="H171"/>
  <c r="L171"/>
  <c r="H169"/>
  <c r="L169"/>
  <c r="H158"/>
  <c r="L158"/>
  <c r="H166"/>
  <c r="L166"/>
  <c r="H159"/>
  <c r="L159"/>
  <c r="H167"/>
  <c r="L167"/>
  <c r="H160"/>
  <c r="L160"/>
  <c r="H164"/>
  <c r="L164"/>
  <c r="H168"/>
  <c r="L168"/>
  <c r="H162"/>
  <c r="L162"/>
  <c r="H163"/>
  <c r="L163"/>
  <c r="H157"/>
  <c r="L157"/>
  <c r="H161"/>
  <c r="L161"/>
  <c r="H165"/>
  <c r="L165"/>
  <c r="H150"/>
  <c r="L150"/>
  <c r="H147"/>
  <c r="L147"/>
  <c r="H155"/>
  <c r="L155"/>
  <c r="H148"/>
  <c r="L148"/>
  <c r="H152"/>
  <c r="L152"/>
  <c r="H146"/>
  <c r="L146"/>
  <c r="H154"/>
  <c r="L154"/>
  <c r="H151"/>
  <c r="L151"/>
  <c r="H149"/>
  <c r="L149"/>
  <c r="H153"/>
  <c r="L153"/>
  <c r="H138"/>
  <c r="L138"/>
  <c r="H142"/>
  <c r="L142"/>
  <c r="H139"/>
  <c r="L139"/>
  <c r="H143"/>
  <c r="L143"/>
  <c r="H136"/>
  <c r="L136"/>
  <c r="H140"/>
  <c r="L140"/>
  <c r="H144"/>
  <c r="L144"/>
  <c r="H137"/>
  <c r="L137"/>
  <c r="H141"/>
  <c r="L141"/>
  <c r="H132"/>
  <c r="L132"/>
  <c r="H133"/>
  <c r="L133"/>
  <c r="H134"/>
  <c r="L134"/>
  <c r="H122"/>
  <c r="L122"/>
  <c r="H126"/>
  <c r="L126"/>
  <c r="H130"/>
  <c r="L130"/>
  <c r="H123"/>
  <c r="L123"/>
  <c r="H127"/>
  <c r="L127"/>
  <c r="H120"/>
  <c r="L120"/>
  <c r="H124"/>
  <c r="L124"/>
  <c r="H128"/>
  <c r="L128"/>
  <c r="H121"/>
  <c r="L121"/>
  <c r="H125"/>
  <c r="L125"/>
  <c r="H129"/>
  <c r="L129"/>
  <c r="H114"/>
  <c r="L114"/>
  <c r="H116"/>
  <c r="L116"/>
  <c r="H118"/>
  <c r="L118"/>
  <c r="H115"/>
  <c r="L115"/>
  <c r="H117"/>
  <c r="L117"/>
  <c r="H110"/>
  <c r="L110"/>
  <c r="H107"/>
  <c r="L107"/>
  <c r="H111"/>
  <c r="L111"/>
  <c r="H108"/>
  <c r="L108"/>
  <c r="H112"/>
  <c r="L112"/>
  <c r="H106"/>
  <c r="L106"/>
  <c r="H105"/>
  <c r="L105"/>
  <c r="H109"/>
  <c r="L109"/>
  <c r="H102"/>
  <c r="L102"/>
  <c r="H103"/>
  <c r="L103"/>
  <c r="H101"/>
  <c r="L101"/>
  <c r="H96"/>
  <c r="L96"/>
  <c r="H93"/>
  <c r="L93"/>
  <c r="H97"/>
  <c r="L97"/>
  <c r="H94"/>
  <c r="L94"/>
  <c r="H98"/>
  <c r="L98"/>
  <c r="H95"/>
  <c r="L95"/>
  <c r="H99"/>
  <c r="L99"/>
  <c r="H90"/>
  <c r="L90"/>
  <c r="H91"/>
  <c r="L91"/>
  <c r="H88"/>
  <c r="L88"/>
  <c r="H89"/>
  <c r="L89"/>
  <c r="H78"/>
  <c r="L78"/>
  <c r="H86"/>
  <c r="L86"/>
  <c r="H79"/>
  <c r="L79"/>
  <c r="H83"/>
  <c r="L83"/>
  <c r="H82"/>
  <c r="L82"/>
  <c r="H80"/>
  <c r="L80"/>
  <c r="H84"/>
  <c r="L84"/>
  <c r="H81"/>
  <c r="L81"/>
  <c r="H85"/>
  <c r="L85"/>
  <c r="H74"/>
  <c r="L74"/>
  <c r="H71"/>
  <c r="L71"/>
  <c r="H75"/>
  <c r="L75"/>
  <c r="H72"/>
  <c r="L72"/>
  <c r="H76"/>
  <c r="L76"/>
  <c r="H70"/>
  <c r="L70"/>
  <c r="H69"/>
  <c r="L69"/>
  <c r="H73"/>
  <c r="L73"/>
  <c r="H62"/>
  <c r="L62"/>
  <c r="H63"/>
  <c r="L63"/>
  <c r="H64"/>
  <c r="L64"/>
  <c r="H66"/>
  <c r="L66"/>
  <c r="H67"/>
  <c r="L67"/>
  <c r="H61"/>
  <c r="L61"/>
  <c r="H65"/>
  <c r="L65"/>
  <c r="H46"/>
  <c r="L46"/>
  <c r="H54"/>
  <c r="L54"/>
  <c r="H51"/>
  <c r="L51"/>
  <c r="H59"/>
  <c r="L59"/>
  <c r="H48"/>
  <c r="L48"/>
  <c r="H52"/>
  <c r="L52"/>
  <c r="H56"/>
  <c r="L56"/>
  <c r="H50"/>
  <c r="L50"/>
  <c r="H58"/>
  <c r="L58"/>
  <c r="H47"/>
  <c r="L47"/>
  <c r="H55"/>
  <c r="L55"/>
  <c r="H49"/>
  <c r="L49"/>
  <c r="H53"/>
  <c r="L53"/>
  <c r="H57"/>
  <c r="L57"/>
  <c r="H42"/>
  <c r="L42"/>
  <c r="H43"/>
  <c r="L43"/>
  <c r="H40"/>
  <c r="L40"/>
  <c r="H44"/>
  <c r="L44"/>
  <c r="H41"/>
  <c r="L41"/>
  <c r="H34"/>
  <c r="L34"/>
  <c r="H35"/>
  <c r="L35"/>
  <c r="H36"/>
  <c r="L36"/>
  <c r="H38"/>
  <c r="L38"/>
  <c r="H37"/>
  <c r="L37"/>
  <c r="H22"/>
  <c r="L22"/>
  <c r="H26"/>
  <c r="L26"/>
  <c r="H30"/>
  <c r="L30"/>
  <c r="H23"/>
  <c r="L23"/>
  <c r="H27"/>
  <c r="L27"/>
  <c r="H31"/>
  <c r="L31"/>
  <c r="H24"/>
  <c r="L24"/>
  <c r="H28"/>
  <c r="L28"/>
  <c r="H32"/>
  <c r="L32"/>
  <c r="H25"/>
  <c r="L25"/>
  <c r="H29"/>
  <c r="L29"/>
  <c r="H18"/>
  <c r="L18"/>
  <c r="H15"/>
  <c r="L15"/>
  <c r="H19"/>
  <c r="L19"/>
  <c r="H16"/>
  <c r="L16"/>
  <c r="H20"/>
  <c r="L20"/>
  <c r="H17"/>
  <c r="L17"/>
  <c r="H6"/>
  <c r="L6"/>
  <c r="H10"/>
  <c r="L10"/>
  <c r="H7"/>
  <c r="L7"/>
  <c r="H11"/>
  <c r="L11"/>
  <c r="H8"/>
  <c r="L8"/>
  <c r="H12"/>
  <c r="L12"/>
  <c r="H9"/>
  <c r="L9"/>
  <c r="H13"/>
  <c r="L13"/>
  <c r="I6"/>
  <c r="N6"/>
  <c r="M6"/>
  <c r="I10"/>
  <c r="N10"/>
  <c r="M10"/>
  <c r="N14"/>
  <c r="M14"/>
  <c r="I18"/>
  <c r="N18"/>
  <c r="M18"/>
  <c r="I22"/>
  <c r="N22"/>
  <c r="M22"/>
  <c r="I26"/>
  <c r="N26"/>
  <c r="M26"/>
  <c r="I30"/>
  <c r="N30"/>
  <c r="M30"/>
  <c r="I34"/>
  <c r="N34"/>
  <c r="M34"/>
  <c r="I38"/>
  <c r="N38"/>
  <c r="M38"/>
  <c r="I42"/>
  <c r="N42"/>
  <c r="M42"/>
  <c r="I46"/>
  <c r="N46"/>
  <c r="M46"/>
  <c r="I50"/>
  <c r="N50"/>
  <c r="M50"/>
  <c r="I54"/>
  <c r="N54"/>
  <c r="M54"/>
  <c r="I58"/>
  <c r="N58"/>
  <c r="M58"/>
  <c r="I62"/>
  <c r="N62"/>
  <c r="M62"/>
  <c r="I66"/>
  <c r="N66"/>
  <c r="M66"/>
  <c r="N70"/>
  <c r="M70"/>
  <c r="I74"/>
  <c r="N74"/>
  <c r="M74"/>
  <c r="N78"/>
  <c r="M78"/>
  <c r="N82"/>
  <c r="M82"/>
  <c r="N86"/>
  <c r="M86"/>
  <c r="I90"/>
  <c r="N90"/>
  <c r="M90"/>
  <c r="N94"/>
  <c r="M94"/>
  <c r="N98"/>
  <c r="M98"/>
  <c r="I102"/>
  <c r="N102"/>
  <c r="M102"/>
  <c r="N106"/>
  <c r="M106"/>
  <c r="N110"/>
  <c r="M110"/>
  <c r="N114"/>
  <c r="M114"/>
  <c r="N118"/>
  <c r="M118"/>
  <c r="I122"/>
  <c r="N122"/>
  <c r="M122"/>
  <c r="I126"/>
  <c r="N126"/>
  <c r="M126"/>
  <c r="I130"/>
  <c r="N130"/>
  <c r="M130"/>
  <c r="I134"/>
  <c r="N134"/>
  <c r="M134"/>
  <c r="N138"/>
  <c r="M138"/>
  <c r="N142"/>
  <c r="M142"/>
  <c r="N146"/>
  <c r="M146"/>
  <c r="N150"/>
  <c r="M150"/>
  <c r="N154"/>
  <c r="M154"/>
  <c r="N158"/>
  <c r="M158"/>
  <c r="N162"/>
  <c r="M162"/>
  <c r="N166"/>
  <c r="M166"/>
  <c r="N170"/>
  <c r="M170"/>
  <c r="I7"/>
  <c r="N7"/>
  <c r="M7"/>
  <c r="I43"/>
  <c r="N43"/>
  <c r="M43"/>
  <c r="N95"/>
  <c r="M95"/>
  <c r="N171"/>
  <c r="M171"/>
  <c r="I11"/>
  <c r="N11"/>
  <c r="M11"/>
  <c r="N19"/>
  <c r="M19"/>
  <c r="I31"/>
  <c r="N31"/>
  <c r="M31"/>
  <c r="I39"/>
  <c r="N39"/>
  <c r="M39"/>
  <c r="I51"/>
  <c r="N51"/>
  <c r="M51"/>
  <c r="I55"/>
  <c r="N55"/>
  <c r="M55"/>
  <c r="I63"/>
  <c r="N63"/>
  <c r="M63"/>
  <c r="I75"/>
  <c r="N75"/>
  <c r="M75"/>
  <c r="N83"/>
  <c r="M83"/>
  <c r="I91"/>
  <c r="N91"/>
  <c r="M91"/>
  <c r="I103"/>
  <c r="N103"/>
  <c r="M103"/>
  <c r="N111"/>
  <c r="M111"/>
  <c r="I119"/>
  <c r="N119"/>
  <c r="M119"/>
  <c r="I127"/>
  <c r="N127"/>
  <c r="M127"/>
  <c r="N135"/>
  <c r="M135"/>
  <c r="N143"/>
  <c r="M143"/>
  <c r="N151"/>
  <c r="M151"/>
  <c r="N159"/>
  <c r="M159"/>
  <c r="N167"/>
  <c r="M167"/>
  <c r="N16"/>
  <c r="M16"/>
  <c r="I28"/>
  <c r="N28"/>
  <c r="M28"/>
  <c r="I40"/>
  <c r="N40"/>
  <c r="M40"/>
  <c r="I52"/>
  <c r="N52"/>
  <c r="M52"/>
  <c r="I60"/>
  <c r="N60"/>
  <c r="M60"/>
  <c r="N68"/>
  <c r="M68"/>
  <c r="I76"/>
  <c r="N76"/>
  <c r="M76"/>
  <c r="N84"/>
  <c r="M84"/>
  <c r="I88"/>
  <c r="N88"/>
  <c r="M88"/>
  <c r="N92"/>
  <c r="M92"/>
  <c r="N96"/>
  <c r="M96"/>
  <c r="I100"/>
  <c r="N100"/>
  <c r="M100"/>
  <c r="N104"/>
  <c r="M104"/>
  <c r="N108"/>
  <c r="M108"/>
  <c r="N112"/>
  <c r="M112"/>
  <c r="N116"/>
  <c r="M116"/>
  <c r="I120"/>
  <c r="N120"/>
  <c r="M120"/>
  <c r="I124"/>
  <c r="N124"/>
  <c r="M124"/>
  <c r="I128"/>
  <c r="N128"/>
  <c r="M128"/>
  <c r="I132"/>
  <c r="N132"/>
  <c r="M132"/>
  <c r="N136"/>
  <c r="M136"/>
  <c r="N140"/>
  <c r="M140"/>
  <c r="N144"/>
  <c r="M144"/>
  <c r="N148"/>
  <c r="M148"/>
  <c r="N152"/>
  <c r="M152"/>
  <c r="N156"/>
  <c r="M156"/>
  <c r="N160"/>
  <c r="M160"/>
  <c r="N164"/>
  <c r="M164"/>
  <c r="N168"/>
  <c r="M168"/>
  <c r="N172"/>
  <c r="M172"/>
  <c r="N5"/>
  <c r="N15"/>
  <c r="M15"/>
  <c r="I23"/>
  <c r="N23"/>
  <c r="M23"/>
  <c r="I27"/>
  <c r="N27"/>
  <c r="M27"/>
  <c r="I35"/>
  <c r="N35"/>
  <c r="M35"/>
  <c r="I47"/>
  <c r="N47"/>
  <c r="M47"/>
  <c r="I59"/>
  <c r="N59"/>
  <c r="M59"/>
  <c r="I67"/>
  <c r="N67"/>
  <c r="M67"/>
  <c r="N71"/>
  <c r="M71"/>
  <c r="N79"/>
  <c r="M79"/>
  <c r="I87"/>
  <c r="N87"/>
  <c r="M87"/>
  <c r="N99"/>
  <c r="M99"/>
  <c r="N107"/>
  <c r="M107"/>
  <c r="N115"/>
  <c r="M115"/>
  <c r="I123"/>
  <c r="N123"/>
  <c r="M123"/>
  <c r="I131"/>
  <c r="N131"/>
  <c r="M131"/>
  <c r="N139"/>
  <c r="M139"/>
  <c r="N147"/>
  <c r="M147"/>
  <c r="N155"/>
  <c r="M155"/>
  <c r="N163"/>
  <c r="M163"/>
  <c r="I8"/>
  <c r="N8"/>
  <c r="M8"/>
  <c r="I12"/>
  <c r="N12"/>
  <c r="M12"/>
  <c r="N20"/>
  <c r="M20"/>
  <c r="I24"/>
  <c r="N24"/>
  <c r="M24"/>
  <c r="I32"/>
  <c r="N32"/>
  <c r="M32"/>
  <c r="I36"/>
  <c r="N36"/>
  <c r="M36"/>
  <c r="I44"/>
  <c r="N44"/>
  <c r="M44"/>
  <c r="I48"/>
  <c r="N48"/>
  <c r="M48"/>
  <c r="I56"/>
  <c r="N56"/>
  <c r="M56"/>
  <c r="I64"/>
  <c r="N64"/>
  <c r="M64"/>
  <c r="I72"/>
  <c r="N72"/>
  <c r="M72"/>
  <c r="N80"/>
  <c r="M80"/>
  <c r="I9"/>
  <c r="N9"/>
  <c r="M9"/>
  <c r="I13"/>
  <c r="N13"/>
  <c r="M13"/>
  <c r="N17"/>
  <c r="M17"/>
  <c r="I21"/>
  <c r="N21"/>
  <c r="M21"/>
  <c r="I25"/>
  <c r="N25"/>
  <c r="M25"/>
  <c r="I29"/>
  <c r="N29"/>
  <c r="M29"/>
  <c r="I33"/>
  <c r="N33"/>
  <c r="M33"/>
  <c r="I37"/>
  <c r="N37"/>
  <c r="M37"/>
  <c r="I41"/>
  <c r="N41"/>
  <c r="M41"/>
  <c r="I45"/>
  <c r="N45"/>
  <c r="M45"/>
  <c r="I49"/>
  <c r="N49"/>
  <c r="M49"/>
  <c r="I53"/>
  <c r="N53"/>
  <c r="M53"/>
  <c r="I57"/>
  <c r="N57"/>
  <c r="M57"/>
  <c r="I61"/>
  <c r="N61"/>
  <c r="M61"/>
  <c r="I65"/>
  <c r="N65"/>
  <c r="M65"/>
  <c r="N69"/>
  <c r="M69"/>
  <c r="I73"/>
  <c r="N73"/>
  <c r="M73"/>
  <c r="N77"/>
  <c r="M77"/>
  <c r="N81"/>
  <c r="M81"/>
  <c r="N85"/>
  <c r="M85"/>
  <c r="I89"/>
  <c r="N89"/>
  <c r="M89"/>
  <c r="N93"/>
  <c r="M93"/>
  <c r="N97"/>
  <c r="M97"/>
  <c r="I101"/>
  <c r="N101"/>
  <c r="M101"/>
  <c r="N105"/>
  <c r="M105"/>
  <c r="N109"/>
  <c r="M109"/>
  <c r="N113"/>
  <c r="M113"/>
  <c r="N117"/>
  <c r="M117"/>
  <c r="I121"/>
  <c r="N121"/>
  <c r="M121"/>
  <c r="I125"/>
  <c r="N125"/>
  <c r="M125"/>
  <c r="I129"/>
  <c r="N129"/>
  <c r="M129"/>
  <c r="I133"/>
  <c r="N133"/>
  <c r="M133"/>
  <c r="N137"/>
  <c r="M137"/>
  <c r="N141"/>
  <c r="M141"/>
  <c r="N145"/>
  <c r="M145"/>
  <c r="N149"/>
  <c r="M149"/>
  <c r="N153"/>
  <c r="M153"/>
  <c r="N157"/>
  <c r="M157"/>
  <c r="N161"/>
  <c r="M161"/>
  <c r="N165"/>
  <c r="M165"/>
  <c r="N169"/>
  <c r="M169"/>
  <c r="M5"/>
  <c r="I16"/>
  <c r="I68"/>
  <c r="I80"/>
  <c r="I84"/>
  <c r="I92"/>
  <c r="I96"/>
  <c r="I104"/>
  <c r="I108"/>
  <c r="I112"/>
  <c r="I116"/>
  <c r="I136"/>
  <c r="I140"/>
  <c r="I144"/>
  <c r="I148"/>
  <c r="I152"/>
  <c r="I156"/>
  <c r="I160"/>
  <c r="I164"/>
  <c r="I168"/>
  <c r="I172"/>
  <c r="I69"/>
  <c r="I77"/>
  <c r="I81"/>
  <c r="I85"/>
  <c r="I93"/>
  <c r="I97"/>
  <c r="I105"/>
  <c r="I109"/>
  <c r="I113"/>
  <c r="I117"/>
  <c r="I137"/>
  <c r="I141"/>
  <c r="I145"/>
  <c r="I149"/>
  <c r="I153"/>
  <c r="I157"/>
  <c r="I161"/>
  <c r="I165"/>
  <c r="I169"/>
  <c r="I20"/>
  <c r="I14"/>
  <c r="I70"/>
  <c r="I78"/>
  <c r="I82"/>
  <c r="I86"/>
  <c r="I94"/>
  <c r="I98"/>
  <c r="I106"/>
  <c r="I110"/>
  <c r="I114"/>
  <c r="I118"/>
  <c r="I138"/>
  <c r="I142"/>
  <c r="I146"/>
  <c r="I150"/>
  <c r="I154"/>
  <c r="I158"/>
  <c r="I162"/>
  <c r="I166"/>
  <c r="I170"/>
  <c r="I17"/>
  <c r="I15"/>
  <c r="I19"/>
  <c r="I71"/>
  <c r="I79"/>
  <c r="I83"/>
  <c r="I95"/>
  <c r="I99"/>
  <c r="I107"/>
  <c r="I111"/>
  <c r="I115"/>
  <c r="I135"/>
  <c r="I139"/>
  <c r="I143"/>
  <c r="I147"/>
  <c r="I151"/>
  <c r="I155"/>
  <c r="I159"/>
  <c r="I163"/>
  <c r="I167"/>
  <c r="I171"/>
  <c r="I5"/>
  <c r="J76"/>
  <c r="J88"/>
  <c r="J96"/>
  <c r="J112"/>
  <c r="J132"/>
  <c r="J148"/>
  <c r="J156"/>
  <c r="J168"/>
  <c r="J73"/>
  <c r="J77"/>
  <c r="J81"/>
  <c r="J85"/>
  <c r="J89"/>
  <c r="J93"/>
  <c r="J97"/>
  <c r="J101"/>
  <c r="J105"/>
  <c r="J109"/>
  <c r="J113"/>
  <c r="J117"/>
  <c r="J121"/>
  <c r="J125"/>
  <c r="J129"/>
  <c r="J133"/>
  <c r="J137"/>
  <c r="J141"/>
  <c r="J145"/>
  <c r="J149"/>
  <c r="J153"/>
  <c r="J157"/>
  <c r="J161"/>
  <c r="J165"/>
  <c r="J169"/>
  <c r="J72"/>
  <c r="J84"/>
  <c r="J104"/>
  <c r="J116"/>
  <c r="J128"/>
  <c r="J144"/>
  <c r="J160"/>
  <c r="J70"/>
  <c r="J74"/>
  <c r="J78"/>
  <c r="J82"/>
  <c r="J86"/>
  <c r="J90"/>
  <c r="J94"/>
  <c r="J98"/>
  <c r="J102"/>
  <c r="J106"/>
  <c r="J110"/>
  <c r="J114"/>
  <c r="J118"/>
  <c r="J122"/>
  <c r="J126"/>
  <c r="J130"/>
  <c r="J134"/>
  <c r="J138"/>
  <c r="J142"/>
  <c r="J146"/>
  <c r="J150"/>
  <c r="J154"/>
  <c r="J158"/>
  <c r="J162"/>
  <c r="J166"/>
  <c r="J170"/>
  <c r="J80"/>
  <c r="J92"/>
  <c r="J100"/>
  <c r="J108"/>
  <c r="J120"/>
  <c r="J124"/>
  <c r="J136"/>
  <c r="J140"/>
  <c r="J152"/>
  <c r="J164"/>
  <c r="J172"/>
  <c r="G71"/>
  <c r="J71"/>
  <c r="G75"/>
  <c r="J75"/>
  <c r="G79"/>
  <c r="J79"/>
  <c r="G83"/>
  <c r="J83"/>
  <c r="G87"/>
  <c r="J87"/>
  <c r="G91"/>
  <c r="J91"/>
  <c r="G95"/>
  <c r="J95"/>
  <c r="G99"/>
  <c r="J99"/>
  <c r="J103"/>
  <c r="J107"/>
  <c r="J111"/>
  <c r="J115"/>
  <c r="J119"/>
  <c r="J123"/>
  <c r="J127"/>
  <c r="J131"/>
  <c r="J135"/>
  <c r="J139"/>
  <c r="J143"/>
  <c r="J147"/>
  <c r="J151"/>
  <c r="J155"/>
  <c r="J159"/>
  <c r="J163"/>
  <c r="J167"/>
  <c r="J171"/>
  <c r="J33"/>
  <c r="J37"/>
  <c r="J41"/>
  <c r="J45"/>
  <c r="J49"/>
  <c r="J53"/>
  <c r="J57"/>
  <c r="J61"/>
  <c r="J69"/>
  <c r="J34"/>
  <c r="J38"/>
  <c r="J42"/>
  <c r="J46"/>
  <c r="J50"/>
  <c r="J54"/>
  <c r="J58"/>
  <c r="J62"/>
  <c r="J66"/>
  <c r="G35"/>
  <c r="J35"/>
  <c r="G39"/>
  <c r="J39"/>
  <c r="G43"/>
  <c r="J43"/>
  <c r="G47"/>
  <c r="J47"/>
  <c r="G51"/>
  <c r="J51"/>
  <c r="G55"/>
  <c r="J55"/>
  <c r="G59"/>
  <c r="J59"/>
  <c r="G63"/>
  <c r="J63"/>
  <c r="G67"/>
  <c r="J67"/>
  <c r="J36"/>
  <c r="J40"/>
  <c r="J44"/>
  <c r="J48"/>
  <c r="J52"/>
  <c r="J56"/>
  <c r="J60"/>
  <c r="J64"/>
  <c r="J68"/>
  <c r="J65"/>
  <c r="J32"/>
  <c r="G31"/>
  <c r="J31"/>
  <c r="J30"/>
  <c r="J29"/>
  <c r="J28"/>
  <c r="G27"/>
  <c r="J27"/>
  <c r="J26"/>
  <c r="J25"/>
  <c r="J24"/>
  <c r="J22"/>
  <c r="G23"/>
  <c r="J23"/>
  <c r="J21"/>
  <c r="J20"/>
  <c r="G19"/>
  <c r="J19"/>
  <c r="J18"/>
  <c r="J17"/>
  <c r="J16"/>
  <c r="G15"/>
  <c r="J15"/>
  <c r="J14"/>
  <c r="J13"/>
  <c r="J12"/>
  <c r="G11"/>
  <c r="J11"/>
  <c r="J10"/>
  <c r="J9"/>
  <c r="J8"/>
  <c r="G7"/>
  <c r="J7"/>
  <c r="J6"/>
  <c r="G133"/>
  <c r="G152"/>
  <c r="G104"/>
  <c r="G113"/>
  <c r="G77"/>
  <c r="G121"/>
  <c r="G70"/>
  <c r="G117"/>
  <c r="G141"/>
  <c r="G148"/>
  <c r="G5"/>
  <c r="G18"/>
  <c r="G21"/>
  <c r="G78"/>
  <c r="G85"/>
  <c r="G105"/>
  <c r="G125"/>
  <c r="G144"/>
  <c r="G94"/>
  <c r="G112"/>
  <c r="G120"/>
  <c r="G129"/>
  <c r="G137"/>
  <c r="G86"/>
  <c r="G93"/>
  <c r="G109"/>
  <c r="G128"/>
  <c r="G136"/>
  <c r="G145"/>
  <c r="G172"/>
  <c r="G45"/>
  <c r="G30"/>
  <c r="G73"/>
  <c r="G74"/>
  <c r="G81"/>
  <c r="G82"/>
  <c r="G89"/>
  <c r="G90"/>
  <c r="G97"/>
  <c r="G98"/>
  <c r="G6"/>
  <c r="G13"/>
  <c r="G22"/>
  <c r="G29"/>
  <c r="G46"/>
  <c r="G100"/>
  <c r="G101"/>
  <c r="G102"/>
  <c r="G164"/>
  <c r="G168"/>
  <c r="G108"/>
  <c r="G116"/>
  <c r="G124"/>
  <c r="G132"/>
  <c r="G140"/>
  <c r="G14"/>
  <c r="G156"/>
  <c r="G160"/>
  <c r="G33"/>
  <c r="G34"/>
  <c r="G57"/>
  <c r="G58"/>
  <c r="G65"/>
  <c r="G66"/>
  <c r="G53"/>
  <c r="G54"/>
  <c r="G61"/>
  <c r="G62"/>
  <c r="G69"/>
  <c r="G9"/>
  <c r="G10"/>
  <c r="G17"/>
  <c r="G25"/>
  <c r="G26"/>
  <c r="G37"/>
  <c r="G38"/>
  <c r="G49"/>
  <c r="G50"/>
  <c r="G42"/>
  <c r="G41"/>
  <c r="G8"/>
  <c r="G12"/>
  <c r="G16"/>
  <c r="G20"/>
  <c r="G24"/>
  <c r="G28"/>
  <c r="G32"/>
  <c r="G36"/>
  <c r="G40"/>
  <c r="G44"/>
  <c r="G48"/>
  <c r="G52"/>
  <c r="G56"/>
  <c r="G60"/>
  <c r="G64"/>
  <c r="G68"/>
  <c r="G72"/>
  <c r="G76"/>
  <c r="G80"/>
  <c r="G84"/>
  <c r="G88"/>
  <c r="G92"/>
  <c r="G96"/>
  <c r="G103"/>
  <c r="G114"/>
  <c r="G119"/>
  <c r="G130"/>
  <c r="G135"/>
  <c r="G146"/>
  <c r="G107"/>
  <c r="G118"/>
  <c r="G123"/>
  <c r="G134"/>
  <c r="G139"/>
  <c r="G149"/>
  <c r="G151"/>
  <c r="G154"/>
  <c r="G157"/>
  <c r="G159"/>
  <c r="G162"/>
  <c r="G165"/>
  <c r="G167"/>
  <c r="G170"/>
  <c r="G111"/>
  <c r="G122"/>
  <c r="G138"/>
  <c r="G143"/>
  <c r="G106"/>
  <c r="G127"/>
  <c r="G110"/>
  <c r="G115"/>
  <c r="G126"/>
  <c r="G131"/>
  <c r="G142"/>
  <c r="G147"/>
  <c r="G150"/>
  <c r="G153"/>
  <c r="G155"/>
  <c r="G158"/>
  <c r="G161"/>
  <c r="G163"/>
  <c r="G166"/>
  <c r="G169"/>
  <c r="G171"/>
</calcChain>
</file>

<file path=xl/sharedStrings.xml><?xml version="1.0" encoding="utf-8"?>
<sst xmlns="http://schemas.openxmlformats.org/spreadsheetml/2006/main" count="460" uniqueCount="384">
  <si>
    <t>Спортивные залы (тыс.кв.м.)</t>
  </si>
  <si>
    <t>№ п/п</t>
  </si>
  <si>
    <t>Наименование муниципальных образований</t>
  </si>
  <si>
    <t>Нормативная потребность</t>
  </si>
  <si>
    <t>Фактическая обеспеченность (мощность учреждений)</t>
  </si>
  <si>
    <t>Мощность учреждений с износом основных фондов более 85 %</t>
  </si>
  <si>
    <t>Дефицит (-)/ избыток (+) мощностей с учетом выбытия основных фондов с износом более 85 %</t>
  </si>
  <si>
    <t>Уровень фактической обеспеченности с учетом выбытия основных фондов с износом более 85 %, %</t>
  </si>
  <si>
    <t>Волоколамский муниципальный район</t>
  </si>
  <si>
    <t>г-п Волоколамск</t>
  </si>
  <si>
    <t>г-п Сычёво</t>
  </si>
  <si>
    <t>с-п Кашинское</t>
  </si>
  <si>
    <t>с-п Осташевское</t>
  </si>
  <si>
    <t>с-п Спасское</t>
  </si>
  <si>
    <t>с-п Теряевское</t>
  </si>
  <si>
    <t>с-п Чисменское</t>
  </si>
  <si>
    <t>с-п Ярополецкое</t>
  </si>
  <si>
    <t>Воскресенский муниципальный район</t>
  </si>
  <si>
    <t>г-п Белоозёрский</t>
  </si>
  <si>
    <t>г-п Воскресенск</t>
  </si>
  <si>
    <t>г-п Хорлово</t>
  </si>
  <si>
    <t>г-п им.Цюрупы</t>
  </si>
  <si>
    <t>с-п Ашитковское</t>
  </si>
  <si>
    <t>с-п Фединское</t>
  </si>
  <si>
    <t>Дмитровский муниципальный район</t>
  </si>
  <si>
    <t>г-п Деденево</t>
  </si>
  <si>
    <t>г-п Дмитров</t>
  </si>
  <si>
    <t>г-п Икша</t>
  </si>
  <si>
    <t>г-п Некрасовский</t>
  </si>
  <si>
    <t>г-п Яхрома</t>
  </si>
  <si>
    <t xml:space="preserve">с-п Большерогачевское </t>
  </si>
  <si>
    <t>с-п Габовское</t>
  </si>
  <si>
    <t>с-п Костинское</t>
  </si>
  <si>
    <t>с-п Куликовское</t>
  </si>
  <si>
    <t>с-п Синьковское</t>
  </si>
  <si>
    <t>с-п Якотское</t>
  </si>
  <si>
    <t>Егорьевский муниципальный район</t>
  </si>
  <si>
    <t>г-п Егорьевск</t>
  </si>
  <si>
    <t>г-п Рязановский</t>
  </si>
  <si>
    <t>с-п Раменское</t>
  </si>
  <si>
    <t>с-п Саввинское</t>
  </si>
  <si>
    <t>с-п Юрцовское</t>
  </si>
  <si>
    <t>Зарайский муниципальный район</t>
  </si>
  <si>
    <t>г-п Зарайск</t>
  </si>
  <si>
    <t>с-п Гололобовское</t>
  </si>
  <si>
    <t>с-п Каринское</t>
  </si>
  <si>
    <t>с-п Машоновское</t>
  </si>
  <si>
    <t>с-п Струпненское</t>
  </si>
  <si>
    <t>Истринский муниципальный район</t>
  </si>
  <si>
    <t>г-п Дедовск</t>
  </si>
  <si>
    <t>г-п Истра</t>
  </si>
  <si>
    <t>г-п Снегири</t>
  </si>
  <si>
    <t>с-п Бужаровское</t>
  </si>
  <si>
    <t>с-п Букарёвское</t>
  </si>
  <si>
    <t>с-п Ермолинское</t>
  </si>
  <si>
    <t>с-п Ивановское</t>
  </si>
  <si>
    <t>с-п Костровское</t>
  </si>
  <si>
    <t>с-п Лучинское</t>
  </si>
  <si>
    <t>с-п Новопетровское</t>
  </si>
  <si>
    <t>с-п Обушковское</t>
  </si>
  <si>
    <t>с-п Онуфриевское</t>
  </si>
  <si>
    <t>с-п Павло-Слободское</t>
  </si>
  <si>
    <t>с-п Ядроминское</t>
  </si>
  <si>
    <t>Каширский муниципальный район</t>
  </si>
  <si>
    <t>г-п Кашира</t>
  </si>
  <si>
    <t>г-п Ожерелье</t>
  </si>
  <si>
    <t>с-п Базаровское</t>
  </si>
  <si>
    <t>с-п Домнинское</t>
  </si>
  <si>
    <t>с-п Знаменское</t>
  </si>
  <si>
    <t>с-п Колтовское</t>
  </si>
  <si>
    <t>с-п Топкановское</t>
  </si>
  <si>
    <t>Клинский муниципальный район</t>
  </si>
  <si>
    <t>г-п Высоковск</t>
  </si>
  <si>
    <t>г-п Клин</t>
  </si>
  <si>
    <t>г-п Решетниково</t>
  </si>
  <si>
    <t>с-п Воздвиженское</t>
  </si>
  <si>
    <t>с-п Воронинское</t>
  </si>
  <si>
    <t>с-п Зубовское</t>
  </si>
  <si>
    <t>с-п Нудольское</t>
  </si>
  <si>
    <t>с-п Петровское</t>
  </si>
  <si>
    <t>Коломенский муниципальный район</t>
  </si>
  <si>
    <t>г-п Пески</t>
  </si>
  <si>
    <t>с-п Акатьевское</t>
  </si>
  <si>
    <t>с-п Биорковское</t>
  </si>
  <si>
    <t>с-п Заруденское</t>
  </si>
  <si>
    <t>с-п  Непецинское</t>
  </si>
  <si>
    <t>с-п Пестриковское</t>
  </si>
  <si>
    <t>с-п Проводниковское</t>
  </si>
  <si>
    <t>с-п Радужное</t>
  </si>
  <si>
    <t>с-п Хорошовское</t>
  </si>
  <si>
    <t>Красногорский муниципальный район</t>
  </si>
  <si>
    <t>г-п Красногорск</t>
  </si>
  <si>
    <t>г-п Нахабино</t>
  </si>
  <si>
    <t>с-п Ильинское</t>
  </si>
  <si>
    <t>с-п Отрадненское</t>
  </si>
  <si>
    <t>Ленинский муниципальный район</t>
  </si>
  <si>
    <t>г-п Видное</t>
  </si>
  <si>
    <t>г-п Горки Ленинские</t>
  </si>
  <si>
    <t>с-п Булатниковское</t>
  </si>
  <si>
    <t>с-п Володарское</t>
  </si>
  <si>
    <t>с-п Молоковское</t>
  </si>
  <si>
    <t>с-п Развилковское</t>
  </si>
  <si>
    <t xml:space="preserve">с-п Совхоз им. Ленина </t>
  </si>
  <si>
    <t>Лотошинский муниципальный район</t>
  </si>
  <si>
    <t>г-п Лотошино</t>
  </si>
  <si>
    <t>с-п Микулинское</t>
  </si>
  <si>
    <t>с-п Ошейкинское</t>
  </si>
  <si>
    <t>Луховицкий муниципальный район</t>
  </si>
  <si>
    <t>г-п Белоомут</t>
  </si>
  <si>
    <t>г-п Луховицы</t>
  </si>
  <si>
    <t>с-п Астаповское</t>
  </si>
  <si>
    <t>с-п Газопроводское</t>
  </si>
  <si>
    <t>с-п Головачёвское</t>
  </si>
  <si>
    <t>с-п Дединовское</t>
  </si>
  <si>
    <t xml:space="preserve">с-п Краснопоймовское </t>
  </si>
  <si>
    <t>с-п Фруктовское</t>
  </si>
  <si>
    <t>Люберецкий муниципальный район</t>
  </si>
  <si>
    <t>г-п Красково</t>
  </si>
  <si>
    <t>г-п Люберцы</t>
  </si>
  <si>
    <t>г-п Малаховка</t>
  </si>
  <si>
    <t>г-п Октябрьский</t>
  </si>
  <si>
    <t>г-п Томилино</t>
  </si>
  <si>
    <t>Можайский муниципальный район</t>
  </si>
  <si>
    <t>г-п Можайск</t>
  </si>
  <si>
    <t>г-п Уваровка</t>
  </si>
  <si>
    <t>с-п Борисовское</t>
  </si>
  <si>
    <t>с-п Бородинское</t>
  </si>
  <si>
    <t>с-п Горетовское</t>
  </si>
  <si>
    <t>с-п Дровнинское</t>
  </si>
  <si>
    <t>с-п Замошинское</t>
  </si>
  <si>
    <t>с-п Клементьевское</t>
  </si>
  <si>
    <t>с-п Порецкое</t>
  </si>
  <si>
    <t>с-п Спутник</t>
  </si>
  <si>
    <t>с-п Юрловское</t>
  </si>
  <si>
    <t>Мытищинский муниципальный район</t>
  </si>
  <si>
    <t>г-п Мытищи</t>
  </si>
  <si>
    <t>г-п Пироговский</t>
  </si>
  <si>
    <t>с-п Федоскинское</t>
  </si>
  <si>
    <t>Наро-Фоминский муниципальный район</t>
  </si>
  <si>
    <t>г-п Апрелевка</t>
  </si>
  <si>
    <t>г-п Верея</t>
  </si>
  <si>
    <t>г-п Калининец</t>
  </si>
  <si>
    <t>г-п Наро-Фоминск</t>
  </si>
  <si>
    <t>г-п Селятино</t>
  </si>
  <si>
    <t>с-п Атепцевское</t>
  </si>
  <si>
    <t>с-п Веселевское</t>
  </si>
  <si>
    <t>с-п Волчёнковское</t>
  </si>
  <si>
    <t>с-п Ташировское</t>
  </si>
  <si>
    <t>Ногинский муниципальный район</t>
  </si>
  <si>
    <t>г-п им. Воровского</t>
  </si>
  <si>
    <t>г-п Ногинск</t>
  </si>
  <si>
    <t>г-п Обухово</t>
  </si>
  <si>
    <t>г-п Старая Купавна</t>
  </si>
  <si>
    <t>г-п Электроугли</t>
  </si>
  <si>
    <t xml:space="preserve">с-п Аксено-Бутырское </t>
  </si>
  <si>
    <t>с-п Буньковское</t>
  </si>
  <si>
    <t>с-п Мамонтовское</t>
  </si>
  <si>
    <t>с-п Стёпановское</t>
  </si>
  <si>
    <t>с-п Ямкинское</t>
  </si>
  <si>
    <t>Одинцовский муниципальный район</t>
  </si>
  <si>
    <t>г-п Большие Вязёмы</t>
  </si>
  <si>
    <t>г-п Голицыно</t>
  </si>
  <si>
    <t>г-п Заречье</t>
  </si>
  <si>
    <t>г-п Кубинка</t>
  </si>
  <si>
    <t>г-п Лесной городок</t>
  </si>
  <si>
    <t>г-п Новоивановское</t>
  </si>
  <si>
    <t>г-п Одинцово</t>
  </si>
  <si>
    <t>с-п Барвихинское</t>
  </si>
  <si>
    <t>с-п Горское</t>
  </si>
  <si>
    <t>с-п Ершовское</t>
  </si>
  <si>
    <t>с-п Жаворонковское</t>
  </si>
  <si>
    <t>с-п Захаровское</t>
  </si>
  <si>
    <t>с-п Назарьевское</t>
  </si>
  <si>
    <t>с-п Никольское</t>
  </si>
  <si>
    <t>с-п Успенское</t>
  </si>
  <si>
    <t>с-п Часцовское</t>
  </si>
  <si>
    <t>Озерский   муниципальный район</t>
  </si>
  <si>
    <t>г-п Озёры</t>
  </si>
  <si>
    <t>с-п Бояркинское</t>
  </si>
  <si>
    <t>с-п Клишинское</t>
  </si>
  <si>
    <t>Орехово-Зуевский муниципальный район</t>
  </si>
  <si>
    <t>г-п Дрезна</t>
  </si>
  <si>
    <t>г-п Куровское</t>
  </si>
  <si>
    <t>г-п Ликино-Дулёво</t>
  </si>
  <si>
    <t>с-п Белавинское</t>
  </si>
  <si>
    <t>с-п Верейское</t>
  </si>
  <si>
    <t>с-п Давыдовское</t>
  </si>
  <si>
    <t>с-п Демиховское</t>
  </si>
  <si>
    <t>с-п Дороховское</t>
  </si>
  <si>
    <t>с-п Малодубенское</t>
  </si>
  <si>
    <t>с-п Новинское</t>
  </si>
  <si>
    <t>с-п Соболевское</t>
  </si>
  <si>
    <t>Павлово-Посадский муниципальный район</t>
  </si>
  <si>
    <t>г-п Большие Дворы</t>
  </si>
  <si>
    <t>г-п Павловский Посад</t>
  </si>
  <si>
    <t>с-п Аверкиевское</t>
  </si>
  <si>
    <t>с-п Кузнецовское</t>
  </si>
  <si>
    <t>с-п Рахмановское</t>
  </si>
  <si>
    <t>с-п Улитинское</t>
  </si>
  <si>
    <t>Подольский муниципальный район</t>
  </si>
  <si>
    <t>г-п Львовский</t>
  </si>
  <si>
    <t>с-п Дубровицкое</t>
  </si>
  <si>
    <t>с-п Лаговское</t>
  </si>
  <si>
    <t>с-п Стрелковское</t>
  </si>
  <si>
    <t>Пушкинский муниципальный район</t>
  </si>
  <si>
    <t>г-п Ашукино</t>
  </si>
  <si>
    <t>г-п Зеленоградский</t>
  </si>
  <si>
    <t>г-п Лесной</t>
  </si>
  <si>
    <t>г-п Правдинский</t>
  </si>
  <si>
    <t>г-п Пушкино</t>
  </si>
  <si>
    <t>г-п Софрино</t>
  </si>
  <si>
    <t>г-п Черкизово</t>
  </si>
  <si>
    <t>с-п Ельдигинское</t>
  </si>
  <si>
    <t>с-п Тарасовское</t>
  </si>
  <si>
    <t>с-п Царевское</t>
  </si>
  <si>
    <t>Раменский муниципальный район</t>
  </si>
  <si>
    <t>г-п Быково</t>
  </si>
  <si>
    <t>г-п Ильинский</t>
  </si>
  <si>
    <t>г-п Кратово</t>
  </si>
  <si>
    <t>г-п Раменское</t>
  </si>
  <si>
    <t>г-п Родники</t>
  </si>
  <si>
    <t>г-п Удельная</t>
  </si>
  <si>
    <t>с-п Вялковское</t>
  </si>
  <si>
    <t>с-п Ганусовское</t>
  </si>
  <si>
    <t>с-п Гжельское</t>
  </si>
  <si>
    <t>с-п Заболотьевское</t>
  </si>
  <si>
    <t>с-п Константиновское</t>
  </si>
  <si>
    <t>с-п Никоновское</t>
  </si>
  <si>
    <t>с-п Новохаритоновск</t>
  </si>
  <si>
    <t>с-п Островецкое</t>
  </si>
  <si>
    <t>с-п Рыболовское</t>
  </si>
  <si>
    <t>с-п Сафоновское</t>
  </si>
  <si>
    <t>с-п Софьинское</t>
  </si>
  <si>
    <t>с-п Ульянинское</t>
  </si>
  <si>
    <t>с-п Чулковское</t>
  </si>
  <si>
    <t>Рузский муниципальный район</t>
  </si>
  <si>
    <t>г-п Руза</t>
  </si>
  <si>
    <t>г-п Тучково</t>
  </si>
  <si>
    <t>с-п Волковское</t>
  </si>
  <si>
    <t>с-п Колюбакинское</t>
  </si>
  <si>
    <t>с-п Старорузское</t>
  </si>
  <si>
    <t>Сергиево-Посадский муниципальный район</t>
  </si>
  <si>
    <t>г-п Богородское</t>
  </si>
  <si>
    <t>г-п Краснозаводск</t>
  </si>
  <si>
    <t>г-п Пересвет</t>
  </si>
  <si>
    <t>г-п Сергиев-Посад</t>
  </si>
  <si>
    <t>г-п Скоропусковский</t>
  </si>
  <si>
    <t>г-п Хотьково</t>
  </si>
  <si>
    <t>с-п Березняковское</t>
  </si>
  <si>
    <t>с-п Васильевское</t>
  </si>
  <si>
    <t>с-п Лозовское</t>
  </si>
  <si>
    <t>с-п Реммаш</t>
  </si>
  <si>
    <t>с-п Селковское</t>
  </si>
  <si>
    <t>с-п Шеметовское</t>
  </si>
  <si>
    <t>Серебряно-Прудский муниципальный район</t>
  </si>
  <si>
    <t>г-п Серебряные Пруды</t>
  </si>
  <si>
    <t>с-п Мочильское</t>
  </si>
  <si>
    <t>с-п Узуновское</t>
  </si>
  <si>
    <t>Серпуховский муниципальный район</t>
  </si>
  <si>
    <t>г-п Оболенск</t>
  </si>
  <si>
    <t>г-п Пролетарский</t>
  </si>
  <si>
    <t>с-п Данковское</t>
  </si>
  <si>
    <t>с-п Дашковское</t>
  </si>
  <si>
    <t>с-п Калиновское</t>
  </si>
  <si>
    <t>с-п Липицкое</t>
  </si>
  <si>
    <t>Солнечногорский муниципальный район</t>
  </si>
  <si>
    <t>г-п Андреевка</t>
  </si>
  <si>
    <t>г-п Менделеево</t>
  </si>
  <si>
    <t>г-п Поварово</t>
  </si>
  <si>
    <t>г-п Ржавки</t>
  </si>
  <si>
    <t>г-п Солнечногорск</t>
  </si>
  <si>
    <t>с-п Кривцовское</t>
  </si>
  <si>
    <t>с-п Кутузовское</t>
  </si>
  <si>
    <t>с-п Лунёвское</t>
  </si>
  <si>
    <t>с-п Пешковское</t>
  </si>
  <si>
    <t>с-п Смирновское</t>
  </si>
  <si>
    <t>с-п Соколовское</t>
  </si>
  <si>
    <t>Ступинский муниципальный район</t>
  </si>
  <si>
    <t>г-п Жилёво</t>
  </si>
  <si>
    <t>г-п Малино</t>
  </si>
  <si>
    <t>г-п Михнево</t>
  </si>
  <si>
    <t>г-п Ступино</t>
  </si>
  <si>
    <t>с-п Аксиньинское</t>
  </si>
  <si>
    <t>с-п Леонтьевское</t>
  </si>
  <si>
    <t>с-п Семёновское</t>
  </si>
  <si>
    <t>Талдомский муниципальный район</t>
  </si>
  <si>
    <t>г-п Вербилки</t>
  </si>
  <si>
    <t>г-п Запрудня</t>
  </si>
  <si>
    <t>г-п Северный</t>
  </si>
  <si>
    <t>г-п Талдом</t>
  </si>
  <si>
    <t>с-п Гуслевское</t>
  </si>
  <si>
    <t>с-п Квашенковское</t>
  </si>
  <si>
    <t>с-п Темповое</t>
  </si>
  <si>
    <t>Чеховский муниципальный район</t>
  </si>
  <si>
    <t>г-п Столбовая</t>
  </si>
  <si>
    <t>г-п Чехов</t>
  </si>
  <si>
    <t>с-п Баранцевское</t>
  </si>
  <si>
    <t>с-п Любучанское</t>
  </si>
  <si>
    <t>с-п Стремиловское</t>
  </si>
  <si>
    <t>Шатурский муниципальный район</t>
  </si>
  <si>
    <t>г-п Мишеронский</t>
  </si>
  <si>
    <t>г-п Черусти</t>
  </si>
  <si>
    <t>г-п Шатура</t>
  </si>
  <si>
    <t>с-п Дмитровское</t>
  </si>
  <si>
    <t>с-п Кривандинское</t>
  </si>
  <si>
    <t>с-п Пышлицкое</t>
  </si>
  <si>
    <t>с-п Радовицкое</t>
  </si>
  <si>
    <t>Шаховской муниципальный район</t>
  </si>
  <si>
    <t>г-п Шаховская</t>
  </si>
  <si>
    <t>с-п Серединское</t>
  </si>
  <si>
    <t>с-п Степаньковское</t>
  </si>
  <si>
    <t>Щелковский муниципальный район</t>
  </si>
  <si>
    <t>г-п Загорянский</t>
  </si>
  <si>
    <t>г-п Монино</t>
  </si>
  <si>
    <t>г-п Свердловский</t>
  </si>
  <si>
    <t>г-п Фряново</t>
  </si>
  <si>
    <t>г-п Щёлково</t>
  </si>
  <si>
    <t>с-п Анискинское</t>
  </si>
  <si>
    <t>с-п Гребневское</t>
  </si>
  <si>
    <t>с-п Медвежье-Озёрское</t>
  </si>
  <si>
    <t>с-п Огудневское</t>
  </si>
  <si>
    <t>с-п Трубинское</t>
  </si>
  <si>
    <t xml:space="preserve">городской округ Балашиха </t>
  </si>
  <si>
    <t>городской округ Бронницы</t>
  </si>
  <si>
    <t>посёлок Власиха</t>
  </si>
  <si>
    <t>городской округ Восход</t>
  </si>
  <si>
    <t>городской округ Дзержинский</t>
  </si>
  <si>
    <t>городской округ Долгопрудный</t>
  </si>
  <si>
    <t xml:space="preserve">городской округ Домодедово </t>
  </si>
  <si>
    <t>городской округ Дубна</t>
  </si>
  <si>
    <t>городской округ Железнодорожный</t>
  </si>
  <si>
    <t>городской округ Жуковский</t>
  </si>
  <si>
    <t>городской округ Звенигород</t>
  </si>
  <si>
    <t>посёлок Звёздный городок</t>
  </si>
  <si>
    <t>городской округ Климовск</t>
  </si>
  <si>
    <t>городской округ Коломна</t>
  </si>
  <si>
    <t>городской округ Королев</t>
  </si>
  <si>
    <t>городской округ Котельники</t>
  </si>
  <si>
    <t>городской округ Красноармейск</t>
  </si>
  <si>
    <t>городской округ Краснознаменск</t>
  </si>
  <si>
    <t>городской округ Лобня</t>
  </si>
  <si>
    <t>городской округ Лосино-Петровский</t>
  </si>
  <si>
    <t>городской округ Лыткарино</t>
  </si>
  <si>
    <t>городской округ Молодежный</t>
  </si>
  <si>
    <t>городской округ Орехово-Зуево</t>
  </si>
  <si>
    <t>городской округ Подольск</t>
  </si>
  <si>
    <t>городской округ Протвино</t>
  </si>
  <si>
    <t>городской округ Пущино</t>
  </si>
  <si>
    <t>городской округ Реутов</t>
  </si>
  <si>
    <t>городской округ Рошаль</t>
  </si>
  <si>
    <t>городской округ Серпухов</t>
  </si>
  <si>
    <t>городской округ Фрязино</t>
  </si>
  <si>
    <t xml:space="preserve">городской округ Химки </t>
  </si>
  <si>
    <t>городской округ Черноголовка</t>
  </si>
  <si>
    <t>городской округ Электрогорск</t>
  </si>
  <si>
    <t>городской округ Электросталь</t>
  </si>
  <si>
    <t>Муниципальное учреждение "Спортивный комплекс "Подолье" Рязановсеое поселение г.Москвы</t>
  </si>
  <si>
    <t xml:space="preserve">Численность  населения, человек </t>
  </si>
  <si>
    <t>Уровень фактической обеспеченности, %</t>
  </si>
  <si>
    <t>Итого</t>
  </si>
  <si>
    <t>Численность населения, человек</t>
  </si>
  <si>
    <t>Численность  населения, человек</t>
  </si>
  <si>
    <t>Фактическая обеспеченность                                                        (мощность учреждений)</t>
  </si>
  <si>
    <t>Мощность учреждений с износом                                          основных фондов более 85 %</t>
  </si>
  <si>
    <t>Дефицит (-)/ избыток (+) мощностей                                                 с учетом выбытия основных фондов                                               с износом более 85 %</t>
  </si>
  <si>
    <t>Уровень фактической обеспеченности                                                                    с учетом выбытия основных фондов                                        с износом более 85 %, %</t>
  </si>
  <si>
    <t>Плоскостные сооружения (тыс.кв.м)</t>
  </si>
  <si>
    <t>Плавательные бассейны (кв.м)</t>
  </si>
  <si>
    <t>Информация о нормативной потребности и фактической обеспеченности муниципальных образований Московской области мощностью основных видов спортивных сооружений на 01.01.2015. Численность населения на 01.01.2015</t>
  </si>
  <si>
    <t>Кол-во спортзалов 30*18м=540 кв.м</t>
  </si>
  <si>
    <t>Количество бассейнов 25*11м=275 кв.м</t>
  </si>
  <si>
    <t>Кол-во спортзалов 42*24м=1008 кв.м</t>
  </si>
  <si>
    <t>Количество бассейнов 25*8м=200 кв.м</t>
  </si>
  <si>
    <t>Количество бассейнов 25*16м=400кв.м</t>
  </si>
  <si>
    <t>городской округ Ивантеевка</t>
  </si>
  <si>
    <t>Кол-во спортзалов 24*12м=288 кв.м</t>
  </si>
  <si>
    <t>Кол-во плоскостных 40*20м=800 кв.м</t>
  </si>
  <si>
    <t>Кол-во плоскостных 60*30м=1800 кв.м</t>
  </si>
  <si>
    <t>Кол-во плоскостных 30*18м=540 кв.м</t>
  </si>
  <si>
    <t>Дефицит(-) / Профицит (+)</t>
  </si>
  <si>
    <t>Предложения</t>
  </si>
  <si>
    <t>-</t>
  </si>
  <si>
    <t>Фактическая потребность</t>
  </si>
  <si>
    <t>Фактическая потребность в размещении крытых ледовых площадок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</si>
</sst>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#,##0.000_р_."/>
    <numFmt numFmtId="167" formatCode="0.0%"/>
  </numFmts>
  <fonts count="8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rgb="FF7030A0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7">
    <xf numFmtId="0" fontId="0" fillId="0" borderId="0" xfId="0"/>
    <xf numFmtId="0" fontId="3" fillId="0" borderId="0" xfId="0" applyFont="1"/>
    <xf numFmtId="0" fontId="3" fillId="0" borderId="0" xfId="0" applyFont="1" applyBorder="1"/>
    <xf numFmtId="164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textRotation="90"/>
    </xf>
    <xf numFmtId="0" fontId="2" fillId="0" borderId="2" xfId="0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24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167" fontId="1" fillId="0" borderId="25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 textRotation="90"/>
    </xf>
    <xf numFmtId="164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 textRotation="90"/>
    </xf>
    <xf numFmtId="164" fontId="1" fillId="0" borderId="4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29" xfId="0" applyNumberFormat="1" applyFont="1" applyFill="1" applyBorder="1" applyAlignment="1" applyProtection="1">
      <alignment vertical="center"/>
    </xf>
    <xf numFmtId="164" fontId="1" fillId="0" borderId="24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" fontId="1" fillId="0" borderId="22" xfId="0" applyNumberFormat="1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" fontId="1" fillId="0" borderId="26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0" fontId="1" fillId="0" borderId="0" xfId="0" applyFont="1"/>
    <xf numFmtId="167" fontId="1" fillId="0" borderId="0" xfId="0" applyNumberFormat="1" applyFont="1"/>
    <xf numFmtId="1" fontId="1" fillId="0" borderId="0" xfId="0" applyNumberFormat="1" applyFont="1"/>
    <xf numFmtId="1" fontId="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7" fontId="1" fillId="0" borderId="23" xfId="0" applyNumberFormat="1" applyFont="1" applyBorder="1" applyAlignment="1">
      <alignment vertical="center"/>
    </xf>
    <xf numFmtId="167" fontId="1" fillId="0" borderId="25" xfId="0" applyNumberFormat="1" applyFont="1" applyBorder="1" applyAlignment="1">
      <alignment horizontal="center" vertical="center"/>
    </xf>
    <xf numFmtId="167" fontId="1" fillId="0" borderId="35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7" fontId="6" fillId="0" borderId="0" xfId="0" applyNumberFormat="1" applyFont="1" applyFill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40" xfId="0" applyFont="1" applyFill="1" applyBorder="1" applyAlignment="1">
      <alignment horizontal="center" vertical="center" textRotation="90" wrapText="1"/>
    </xf>
    <xf numFmtId="167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7" fontId="1" fillId="0" borderId="4" xfId="0" applyNumberFormat="1" applyFont="1" applyFill="1" applyBorder="1" applyAlignment="1">
      <alignment vertical="center"/>
    </xf>
    <xf numFmtId="165" fontId="1" fillId="0" borderId="4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textRotation="90" wrapText="1"/>
    </xf>
    <xf numFmtId="167" fontId="1" fillId="0" borderId="5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 textRotation="90" wrapText="1"/>
    </xf>
    <xf numFmtId="1" fontId="6" fillId="0" borderId="0" xfId="0" applyNumberFormat="1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vertical="center"/>
    </xf>
    <xf numFmtId="1" fontId="1" fillId="0" borderId="28" xfId="0" applyNumberFormat="1" applyFont="1" applyBorder="1" applyAlignment="1">
      <alignment vertical="center"/>
    </xf>
    <xf numFmtId="1" fontId="1" fillId="0" borderId="34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 textRotation="90"/>
    </xf>
    <xf numFmtId="167" fontId="1" fillId="0" borderId="14" xfId="0" applyNumberFormat="1" applyFont="1" applyBorder="1" applyAlignment="1">
      <alignment horizontal="center" vertical="center" textRotation="90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7" fontId="1" fillId="0" borderId="39" xfId="0" applyNumberFormat="1" applyFont="1" applyBorder="1" applyAlignment="1">
      <alignment vertical="center"/>
    </xf>
    <xf numFmtId="167" fontId="1" fillId="0" borderId="29" xfId="0" applyNumberFormat="1" applyFont="1" applyBorder="1" applyAlignment="1">
      <alignment vertical="center"/>
    </xf>
    <xf numFmtId="167" fontId="1" fillId="0" borderId="29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167" fontId="1" fillId="0" borderId="6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1" fontId="1" fillId="0" borderId="33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67" fontId="1" fillId="0" borderId="30" xfId="0" applyNumberFormat="1" applyFont="1" applyBorder="1" applyAlignment="1">
      <alignment vertical="center"/>
    </xf>
    <xf numFmtId="0" fontId="6" fillId="0" borderId="16" xfId="0" applyFont="1" applyBorder="1"/>
    <xf numFmtId="1" fontId="1" fillId="0" borderId="16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32" xfId="0" applyNumberFormat="1" applyFont="1" applyBorder="1" applyAlignment="1">
      <alignment vertical="center" textRotation="90"/>
    </xf>
    <xf numFmtId="1" fontId="1" fillId="0" borderId="14" xfId="0" applyNumberFormat="1" applyFont="1" applyBorder="1" applyAlignment="1">
      <alignment vertical="center" textRotation="90"/>
    </xf>
    <xf numFmtId="1" fontId="1" fillId="0" borderId="43" xfId="0" applyNumberFormat="1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vertical="center" textRotation="90"/>
    </xf>
    <xf numFmtId="1" fontId="1" fillId="0" borderId="33" xfId="0" applyNumberFormat="1" applyFont="1" applyBorder="1" applyAlignment="1">
      <alignment vertical="center" textRotation="90"/>
    </xf>
    <xf numFmtId="1" fontId="1" fillId="0" borderId="34" xfId="0" applyNumberFormat="1" applyFont="1" applyBorder="1" applyAlignment="1">
      <alignment vertical="center" textRotation="90"/>
    </xf>
    <xf numFmtId="0" fontId="1" fillId="0" borderId="16" xfId="0" applyFont="1" applyFill="1" applyBorder="1" applyAlignment="1">
      <alignment horizontal="center" vertical="center" textRotation="90" wrapText="1"/>
    </xf>
    <xf numFmtId="164" fontId="1" fillId="0" borderId="9" xfId="0" applyNumberFormat="1" applyFont="1" applyBorder="1" applyAlignment="1">
      <alignment horizontal="center" vertical="center" textRotation="90"/>
    </xf>
    <xf numFmtId="1" fontId="1" fillId="0" borderId="42" xfId="0" applyNumberFormat="1" applyFont="1" applyBorder="1" applyAlignment="1">
      <alignment horizontal="center" vertical="center" textRotation="90"/>
    </xf>
    <xf numFmtId="167" fontId="1" fillId="0" borderId="44" xfId="0" applyNumberFormat="1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164" fontId="7" fillId="0" borderId="5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" fontId="7" fillId="0" borderId="9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" fillId="0" borderId="32" xfId="0" applyNumberFormat="1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wrapText="1"/>
    </xf>
    <xf numFmtId="1" fontId="1" fillId="0" borderId="46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0" fillId="0" borderId="14" xfId="0" applyBorder="1"/>
    <xf numFmtId="1" fontId="1" fillId="0" borderId="52" xfId="0" applyNumberFormat="1" applyFont="1" applyBorder="1" applyAlignment="1">
      <alignment horizontal="center" vertical="center"/>
    </xf>
    <xf numFmtId="0" fontId="3" fillId="0" borderId="47" xfId="0" applyFont="1" applyBorder="1"/>
    <xf numFmtId="1" fontId="1" fillId="2" borderId="32" xfId="0" applyNumberFormat="1" applyFont="1" applyFill="1" applyBorder="1" applyAlignment="1">
      <alignment horizontal="center" vertical="center" textRotation="90"/>
    </xf>
    <xf numFmtId="1" fontId="1" fillId="2" borderId="39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2" borderId="29" xfId="0" applyFont="1" applyFill="1" applyBorder="1"/>
    <xf numFmtId="1" fontId="7" fillId="2" borderId="3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Tabl 11-13 гор окр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7"/>
  <sheetViews>
    <sheetView tabSelected="1" view="pageBreakPreview" zoomScale="115" zoomScaleNormal="100" zoomScaleSheetLayoutView="115" workbookViewId="0">
      <selection activeCell="AS4" sqref="AS4"/>
    </sheetView>
  </sheetViews>
  <sheetFormatPr defaultRowHeight="15"/>
  <cols>
    <col min="1" max="1" width="4.28515625" style="85" customWidth="1"/>
    <col min="2" max="2" width="22.5703125" style="148" customWidth="1"/>
    <col min="3" max="3" width="6.7109375" style="87" customWidth="1"/>
    <col min="4" max="4" width="7.42578125" style="88" customWidth="1"/>
    <col min="5" max="5" width="7.7109375" style="89" customWidth="1"/>
    <col min="6" max="6" width="8.5703125" style="88" hidden="1" customWidth="1"/>
    <col min="7" max="7" width="0.140625" style="88" hidden="1" customWidth="1"/>
    <col min="8" max="8" width="8.140625" style="90" customWidth="1"/>
    <col min="9" max="9" width="6.140625" style="109" customWidth="1"/>
    <col min="10" max="10" width="14" style="88" hidden="1" customWidth="1"/>
    <col min="11" max="11" width="8.85546875" style="86" hidden="1" customWidth="1"/>
    <col min="12" max="12" width="4.5703125" style="119" hidden="1" customWidth="1"/>
    <col min="13" max="13" width="4.42578125" style="119" hidden="1" customWidth="1"/>
    <col min="14" max="15" width="7.140625" style="91" customWidth="1"/>
    <col min="16" max="16" width="1.42578125" style="86" customWidth="1"/>
    <col min="17" max="17" width="10.28515625" style="92" customWidth="1"/>
    <col min="18" max="18" width="8.7109375" style="92" customWidth="1"/>
    <col min="19" max="20" width="8.85546875" style="93" hidden="1" customWidth="1"/>
    <col min="21" max="21" width="7.85546875" style="93" customWidth="1"/>
    <col min="22" max="22" width="6.5703125" style="94" customWidth="1"/>
    <col min="23" max="23" width="8.85546875" style="93" hidden="1" customWidth="1"/>
    <col min="24" max="24" width="0" style="93" hidden="1" customWidth="1"/>
    <col min="25" max="25" width="4.5703125" style="95" hidden="1" customWidth="1"/>
    <col min="26" max="26" width="5" style="95" hidden="1" customWidth="1"/>
    <col min="27" max="28" width="8.140625" style="91" customWidth="1"/>
    <col min="29" max="29" width="1.42578125" style="93" customWidth="1"/>
    <col min="30" max="30" width="6.7109375" style="95" customWidth="1"/>
    <col min="31" max="31" width="5.85546875" style="95" customWidth="1"/>
    <col min="32" max="33" width="0" style="93" hidden="1" customWidth="1"/>
    <col min="34" max="34" width="6.7109375" style="93" customWidth="1"/>
    <col min="35" max="35" width="7" style="94" customWidth="1"/>
    <col min="36" max="36" width="0" style="86" hidden="1" customWidth="1"/>
    <col min="37" max="37" width="4" style="132" hidden="1" customWidth="1"/>
    <col min="38" max="38" width="4.42578125" style="132" hidden="1" customWidth="1"/>
    <col min="39" max="40" width="7.85546875" style="108" customWidth="1"/>
  </cols>
  <sheetData>
    <row r="1" spans="1:41">
      <c r="I1" s="203"/>
      <c r="J1" s="203"/>
      <c r="AM1" s="96"/>
      <c r="AN1" s="96"/>
    </row>
    <row r="2" spans="1:41" ht="52.5" customHeight="1" thickBot="1">
      <c r="A2" s="204" t="s">
        <v>368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M2" s="96"/>
      <c r="AN2" s="96"/>
    </row>
    <row r="3" spans="1:41" ht="29.25" customHeight="1" thickBot="1">
      <c r="A3" s="211" t="s">
        <v>1</v>
      </c>
      <c r="B3" s="213" t="s">
        <v>2</v>
      </c>
      <c r="C3" s="215" t="s">
        <v>357</v>
      </c>
      <c r="D3" s="200" t="s">
        <v>0</v>
      </c>
      <c r="E3" s="201"/>
      <c r="F3" s="201"/>
      <c r="G3" s="201"/>
      <c r="H3" s="201"/>
      <c r="I3" s="201"/>
      <c r="J3" s="201"/>
      <c r="K3" s="201"/>
      <c r="L3" s="201"/>
      <c r="M3" s="201"/>
      <c r="N3" s="202"/>
      <c r="O3" s="178"/>
      <c r="P3" s="205"/>
      <c r="Q3" s="200" t="s">
        <v>366</v>
      </c>
      <c r="R3" s="201"/>
      <c r="S3" s="201"/>
      <c r="T3" s="201"/>
      <c r="U3" s="201"/>
      <c r="V3" s="201"/>
      <c r="W3" s="201"/>
      <c r="X3" s="201"/>
      <c r="Y3" s="201"/>
      <c r="Z3" s="201"/>
      <c r="AA3" s="202"/>
      <c r="AB3" s="178"/>
      <c r="AC3" s="208"/>
      <c r="AD3" s="200" t="s">
        <v>367</v>
      </c>
      <c r="AE3" s="201"/>
      <c r="AF3" s="201"/>
      <c r="AG3" s="201"/>
      <c r="AH3" s="201"/>
      <c r="AI3" s="201"/>
      <c r="AJ3" s="201"/>
      <c r="AK3" s="201"/>
      <c r="AL3" s="201"/>
      <c r="AM3" s="202"/>
      <c r="AN3" s="180"/>
      <c r="AO3" s="189"/>
    </row>
    <row r="4" spans="1:41" ht="203.25" customHeight="1" thickBot="1">
      <c r="A4" s="212"/>
      <c r="B4" s="214"/>
      <c r="C4" s="216"/>
      <c r="D4" s="82" t="s">
        <v>3</v>
      </c>
      <c r="E4" s="83" t="s">
        <v>4</v>
      </c>
      <c r="F4" s="84" t="s">
        <v>5</v>
      </c>
      <c r="G4" s="116" t="s">
        <v>6</v>
      </c>
      <c r="H4" s="156" t="s">
        <v>379</v>
      </c>
      <c r="I4" s="118" t="s">
        <v>358</v>
      </c>
      <c r="J4" s="111" t="s">
        <v>7</v>
      </c>
      <c r="K4" s="98" t="s">
        <v>360</v>
      </c>
      <c r="L4" s="150" t="s">
        <v>375</v>
      </c>
      <c r="M4" s="150" t="s">
        <v>369</v>
      </c>
      <c r="N4" s="179" t="s">
        <v>371</v>
      </c>
      <c r="O4" s="192" t="s">
        <v>382</v>
      </c>
      <c r="P4" s="206"/>
      <c r="Q4" s="157" t="s">
        <v>3</v>
      </c>
      <c r="R4" s="51" t="s">
        <v>4</v>
      </c>
      <c r="S4" s="52" t="s">
        <v>5</v>
      </c>
      <c r="T4" s="125" t="s">
        <v>6</v>
      </c>
      <c r="U4" s="161" t="s">
        <v>379</v>
      </c>
      <c r="V4" s="126" t="s">
        <v>358</v>
      </c>
      <c r="W4" s="50" t="s">
        <v>7</v>
      </c>
      <c r="X4" s="29" t="s">
        <v>361</v>
      </c>
      <c r="Y4" s="150" t="s">
        <v>378</v>
      </c>
      <c r="Z4" s="151" t="s">
        <v>376</v>
      </c>
      <c r="AA4" s="177" t="s">
        <v>377</v>
      </c>
      <c r="AB4" s="192" t="s">
        <v>382</v>
      </c>
      <c r="AC4" s="209"/>
      <c r="AD4" s="158" t="s">
        <v>3</v>
      </c>
      <c r="AE4" s="152" t="s">
        <v>362</v>
      </c>
      <c r="AF4" s="153" t="s">
        <v>363</v>
      </c>
      <c r="AG4" s="153" t="s">
        <v>364</v>
      </c>
      <c r="AH4" s="160" t="s">
        <v>379</v>
      </c>
      <c r="AI4" s="159" t="s">
        <v>358</v>
      </c>
      <c r="AJ4" s="99" t="s">
        <v>365</v>
      </c>
      <c r="AK4" s="154" t="s">
        <v>372</v>
      </c>
      <c r="AL4" s="155" t="s">
        <v>370</v>
      </c>
      <c r="AM4" s="177" t="s">
        <v>373</v>
      </c>
      <c r="AN4" s="192" t="s">
        <v>380</v>
      </c>
      <c r="AO4" s="198" t="s">
        <v>383</v>
      </c>
    </row>
    <row r="5" spans="1:41" s="1" customFormat="1" ht="24" hidden="1" customHeight="1">
      <c r="A5" s="46">
        <v>1</v>
      </c>
      <c r="B5" s="47" t="s">
        <v>8</v>
      </c>
      <c r="C5" s="31">
        <v>44814</v>
      </c>
      <c r="D5" s="48">
        <f>C5/10000*3.5</f>
        <v>15.684899999999999</v>
      </c>
      <c r="E5" s="49">
        <f>SUM(E6:E13)</f>
        <v>6.78</v>
      </c>
      <c r="F5" s="49">
        <f>SUM(F6:F13)</f>
        <v>0.33</v>
      </c>
      <c r="G5" s="49">
        <f t="shared" ref="G5:G36" si="0">E5-F5-D5</f>
        <v>-9.2348999999999997</v>
      </c>
      <c r="H5" s="49">
        <f>E5-D5</f>
        <v>-8.9048999999999978</v>
      </c>
      <c r="I5" s="117">
        <f t="shared" ref="I5:I36" si="1">E5/D5</f>
        <v>0.4322628770346002</v>
      </c>
      <c r="J5" s="113">
        <f t="shared" ref="J5:J36" si="2">(E5-F5)/D5*100</f>
        <v>41.122353346211966</v>
      </c>
      <c r="K5" s="120">
        <v>44814</v>
      </c>
      <c r="L5" s="122">
        <f>(E5-D5)/0.288</f>
        <v>-30.919791666666661</v>
      </c>
      <c r="M5" s="122">
        <f>(E5-D5)/0.54</f>
        <v>-16.490555555555549</v>
      </c>
      <c r="N5" s="181">
        <f>(E5-D5)/1.008</f>
        <v>-8.8342261904761887</v>
      </c>
      <c r="O5" s="193">
        <v>-4</v>
      </c>
      <c r="P5" s="206"/>
      <c r="Q5" s="64">
        <v>87.387299999999996</v>
      </c>
      <c r="R5" s="65">
        <v>114.351</v>
      </c>
      <c r="S5" s="66">
        <v>0</v>
      </c>
      <c r="T5" s="110">
        <v>26.963700000000003</v>
      </c>
      <c r="U5" s="163">
        <f>R5-Q5</f>
        <v>26.963700000000003</v>
      </c>
      <c r="V5" s="129">
        <f t="shared" ref="V5:V36" si="3">R5/Q5</f>
        <v>1.3085539889663602</v>
      </c>
      <c r="W5" s="127">
        <v>130.85539889663602</v>
      </c>
      <c r="X5" s="37">
        <v>44814</v>
      </c>
      <c r="Y5" s="122">
        <f>(R5-Q5)/0.54</f>
        <v>49.93277777777778</v>
      </c>
      <c r="Z5" s="134">
        <f>(R5-Q5)/0.8</f>
        <v>33.704625</v>
      </c>
      <c r="AA5" s="181">
        <f>(R5-Q5)/1.8</f>
        <v>14.979833333333335</v>
      </c>
      <c r="AB5" s="193" t="s">
        <v>381</v>
      </c>
      <c r="AC5" s="209"/>
      <c r="AD5" s="67">
        <f>X5/10000*750</f>
        <v>3361.0499999999997</v>
      </c>
      <c r="AE5" s="68">
        <v>275</v>
      </c>
      <c r="AF5" s="66">
        <v>0</v>
      </c>
      <c r="AG5" s="66">
        <f t="shared" ref="AG5:AG36" si="4">AE5-AF5-AD5</f>
        <v>-3086.0499999999997</v>
      </c>
      <c r="AH5" s="176">
        <f>AE5-AD5</f>
        <v>-3086.0499999999997</v>
      </c>
      <c r="AI5" s="100">
        <f t="shared" ref="AI5:AI36" si="5">AE5/AD5</f>
        <v>8.1819669448535429E-2</v>
      </c>
      <c r="AJ5" s="99">
        <f t="shared" ref="AJ5:AJ36" si="6">(AE5-AF5)/AD5*100</f>
        <v>8.1819669448535421</v>
      </c>
      <c r="AK5" s="122">
        <f>(AE5-AD5)/200</f>
        <v>-15.430249999999999</v>
      </c>
      <c r="AL5" s="134">
        <f>(AE5-AD5)/275</f>
        <v>-11.222</v>
      </c>
      <c r="AM5" s="181">
        <f>(AE5-AD5)/400</f>
        <v>-7.7151249999999996</v>
      </c>
      <c r="AN5" s="195">
        <v>-2</v>
      </c>
      <c r="AO5" s="193" t="s">
        <v>381</v>
      </c>
    </row>
    <row r="6" spans="1:41" s="1" customFormat="1" hidden="1">
      <c r="A6" s="44"/>
      <c r="B6" s="30" t="s">
        <v>9</v>
      </c>
      <c r="C6" s="32">
        <v>21837</v>
      </c>
      <c r="D6" s="26">
        <f t="shared" ref="D6:D69" si="7">C6/10000*3.5</f>
        <v>7.6429499999999999</v>
      </c>
      <c r="E6" s="3">
        <v>4.375</v>
      </c>
      <c r="F6" s="3">
        <v>0.16</v>
      </c>
      <c r="G6" s="3">
        <f t="shared" si="0"/>
        <v>-3.4279500000000001</v>
      </c>
      <c r="H6" s="49">
        <f t="shared" ref="H6:H69" si="8">E6-D6</f>
        <v>-3.2679499999999999</v>
      </c>
      <c r="I6" s="112">
        <f t="shared" si="1"/>
        <v>0.57242295187067826</v>
      </c>
      <c r="J6" s="113">
        <f t="shared" si="2"/>
        <v>55.148862677369337</v>
      </c>
      <c r="K6" s="120">
        <v>21837</v>
      </c>
      <c r="L6" s="123">
        <f t="shared" ref="L6:L69" si="9">(E6-D6)/0.288</f>
        <v>-11.347048611111111</v>
      </c>
      <c r="M6" s="123">
        <f t="shared" ref="M6:M69" si="10">(E6-D6)/0.54</f>
        <v>-6.0517592592592591</v>
      </c>
      <c r="N6" s="182">
        <f t="shared" ref="N6:N69" si="11">(E6-D6)/1.008</f>
        <v>-3.2420138888888888</v>
      </c>
      <c r="O6" s="194"/>
      <c r="P6" s="206"/>
      <c r="Q6" s="41">
        <v>42.582149999999999</v>
      </c>
      <c r="R6" s="35">
        <v>50.030999999999999</v>
      </c>
      <c r="S6" s="36">
        <v>0</v>
      </c>
      <c r="T6" s="37">
        <v>7.4488500000000002</v>
      </c>
      <c r="U6" s="163">
        <f t="shared" ref="U6:U69" si="12">R6-Q6</f>
        <v>7.4488500000000002</v>
      </c>
      <c r="V6" s="130">
        <f t="shared" si="3"/>
        <v>1.1749289314888984</v>
      </c>
      <c r="W6" s="127">
        <v>117.49289314888985</v>
      </c>
      <c r="X6" s="37">
        <v>21837</v>
      </c>
      <c r="Y6" s="123">
        <f t="shared" ref="Y6:Y69" si="13">(R6-Q6)/0.54</f>
        <v>13.794166666666666</v>
      </c>
      <c r="Z6" s="134">
        <f t="shared" ref="Z6:Z69" si="14">(R6-Q6)/0.8</f>
        <v>9.3110625000000002</v>
      </c>
      <c r="AA6" s="186">
        <f t="shared" ref="AA6:AA69" si="15">(R6-Q6)/1.8</f>
        <v>4.1382500000000002</v>
      </c>
      <c r="AB6" s="194"/>
      <c r="AC6" s="209"/>
      <c r="AD6" s="38">
        <f t="shared" ref="AD6:AD69" si="16">X6/10000*750</f>
        <v>1637.7750000000001</v>
      </c>
      <c r="AE6" s="39">
        <v>275</v>
      </c>
      <c r="AF6" s="36">
        <v>0</v>
      </c>
      <c r="AG6" s="36">
        <f t="shared" si="4"/>
        <v>-1362.7750000000001</v>
      </c>
      <c r="AH6" s="176">
        <f t="shared" ref="AH6:AH69" si="17">AE6-AD6</f>
        <v>-1362.7750000000001</v>
      </c>
      <c r="AI6" s="40">
        <f t="shared" si="5"/>
        <v>0.16791073254873226</v>
      </c>
      <c r="AJ6" s="99">
        <f t="shared" si="6"/>
        <v>16.791073254873226</v>
      </c>
      <c r="AK6" s="123">
        <f t="shared" ref="AK6:AK69" si="18">(AE6-AD6)/200</f>
        <v>-6.8138750000000003</v>
      </c>
      <c r="AL6" s="134">
        <f t="shared" ref="AL6:AL69" si="19">(AE6-AD6)/275</f>
        <v>-4.9555454545454545</v>
      </c>
      <c r="AM6" s="182">
        <f t="shared" ref="AM6:AM69" si="20">(AE6-AD6)/400</f>
        <v>-3.4069375000000002</v>
      </c>
      <c r="AN6" s="196"/>
      <c r="AO6" s="197"/>
    </row>
    <row r="7" spans="1:41" s="1" customFormat="1" hidden="1">
      <c r="A7" s="44"/>
      <c r="B7" s="30" t="s">
        <v>10</v>
      </c>
      <c r="C7" s="33">
        <v>3011</v>
      </c>
      <c r="D7" s="26">
        <f t="shared" si="7"/>
        <v>1.05385</v>
      </c>
      <c r="E7" s="3">
        <v>0.28799999999999998</v>
      </c>
      <c r="F7" s="7">
        <v>0</v>
      </c>
      <c r="G7" s="3">
        <f t="shared" si="0"/>
        <v>-0.76584999999999992</v>
      </c>
      <c r="H7" s="49">
        <f t="shared" si="8"/>
        <v>-0.76584999999999992</v>
      </c>
      <c r="I7" s="112">
        <f t="shared" si="1"/>
        <v>0.27328367414717464</v>
      </c>
      <c r="J7" s="113">
        <f t="shared" si="2"/>
        <v>27.328367414717462</v>
      </c>
      <c r="K7" s="120">
        <v>3011</v>
      </c>
      <c r="L7" s="123">
        <f t="shared" si="9"/>
        <v>-2.659201388888889</v>
      </c>
      <c r="M7" s="123">
        <f t="shared" si="10"/>
        <v>-1.4182407407407405</v>
      </c>
      <c r="N7" s="182">
        <f t="shared" si="11"/>
        <v>-0.75977182539682531</v>
      </c>
      <c r="O7" s="194"/>
      <c r="P7" s="206"/>
      <c r="Q7" s="41">
        <v>5.8714499999999994</v>
      </c>
      <c r="R7" s="35">
        <v>7.9180000000000001</v>
      </c>
      <c r="S7" s="36">
        <v>0</v>
      </c>
      <c r="T7" s="37">
        <v>2.0465500000000008</v>
      </c>
      <c r="U7" s="163">
        <f t="shared" si="12"/>
        <v>2.0465500000000008</v>
      </c>
      <c r="V7" s="130">
        <f t="shared" si="3"/>
        <v>1.3485595551354437</v>
      </c>
      <c r="W7" s="127">
        <v>134.85595551354436</v>
      </c>
      <c r="X7" s="37">
        <v>3011</v>
      </c>
      <c r="Y7" s="123">
        <f t="shared" si="13"/>
        <v>3.7899074074074086</v>
      </c>
      <c r="Z7" s="134">
        <f t="shared" si="14"/>
        <v>2.5581875000000007</v>
      </c>
      <c r="AA7" s="186">
        <f t="shared" si="15"/>
        <v>1.1369722222222227</v>
      </c>
      <c r="AB7" s="194"/>
      <c r="AC7" s="209"/>
      <c r="AD7" s="38">
        <f t="shared" si="16"/>
        <v>225.82499999999999</v>
      </c>
      <c r="AE7" s="39">
        <v>0</v>
      </c>
      <c r="AF7" s="36">
        <v>0</v>
      </c>
      <c r="AG7" s="36">
        <f t="shared" si="4"/>
        <v>-225.82499999999999</v>
      </c>
      <c r="AH7" s="176">
        <f t="shared" si="17"/>
        <v>-225.82499999999999</v>
      </c>
      <c r="AI7" s="40">
        <f t="shared" si="5"/>
        <v>0</v>
      </c>
      <c r="AJ7" s="99">
        <f t="shared" si="6"/>
        <v>0</v>
      </c>
      <c r="AK7" s="123">
        <f t="shared" si="18"/>
        <v>-1.1291249999999999</v>
      </c>
      <c r="AL7" s="134">
        <f t="shared" si="19"/>
        <v>-0.82118181818181812</v>
      </c>
      <c r="AM7" s="182">
        <f t="shared" si="20"/>
        <v>-0.56456249999999997</v>
      </c>
      <c r="AN7" s="196"/>
      <c r="AO7" s="197"/>
    </row>
    <row r="8" spans="1:41" s="1" customFormat="1" hidden="1">
      <c r="A8" s="44"/>
      <c r="B8" s="43" t="s">
        <v>11</v>
      </c>
      <c r="C8" s="34">
        <v>3317</v>
      </c>
      <c r="D8" s="26">
        <f t="shared" si="7"/>
        <v>1.1609499999999999</v>
      </c>
      <c r="E8" s="3">
        <v>0.16200000000000001</v>
      </c>
      <c r="F8" s="7">
        <v>0</v>
      </c>
      <c r="G8" s="3">
        <f t="shared" si="0"/>
        <v>-0.99894999999999989</v>
      </c>
      <c r="H8" s="49">
        <f t="shared" si="8"/>
        <v>-0.99894999999999989</v>
      </c>
      <c r="I8" s="112">
        <f t="shared" si="1"/>
        <v>0.13954089323398941</v>
      </c>
      <c r="J8" s="113">
        <f t="shared" si="2"/>
        <v>13.954089323398941</v>
      </c>
      <c r="K8" s="120">
        <v>3317</v>
      </c>
      <c r="L8" s="123">
        <f t="shared" si="9"/>
        <v>-3.4685763888888888</v>
      </c>
      <c r="M8" s="123">
        <f t="shared" si="10"/>
        <v>-1.8499074074074071</v>
      </c>
      <c r="N8" s="182">
        <f t="shared" si="11"/>
        <v>-0.99102182539682526</v>
      </c>
      <c r="O8" s="194"/>
      <c r="P8" s="206"/>
      <c r="Q8" s="41">
        <v>6.4681499999999996</v>
      </c>
      <c r="R8" s="35">
        <v>9.5760000000000005</v>
      </c>
      <c r="S8" s="36">
        <v>0</v>
      </c>
      <c r="T8" s="37">
        <v>3.1078500000000009</v>
      </c>
      <c r="U8" s="163">
        <f t="shared" si="12"/>
        <v>3.1078500000000009</v>
      </c>
      <c r="V8" s="130">
        <f t="shared" si="3"/>
        <v>1.4804851464483664</v>
      </c>
      <c r="W8" s="127">
        <v>148.04851464483664</v>
      </c>
      <c r="X8" s="37">
        <v>3317</v>
      </c>
      <c r="Y8" s="123">
        <f t="shared" si="13"/>
        <v>5.7552777777777786</v>
      </c>
      <c r="Z8" s="134">
        <f t="shared" si="14"/>
        <v>3.8848125000000011</v>
      </c>
      <c r="AA8" s="186">
        <f t="shared" si="15"/>
        <v>1.7265833333333338</v>
      </c>
      <c r="AB8" s="194"/>
      <c r="AC8" s="209"/>
      <c r="AD8" s="38">
        <f t="shared" si="16"/>
        <v>248.77500000000001</v>
      </c>
      <c r="AE8" s="39">
        <v>0</v>
      </c>
      <c r="AF8" s="36">
        <v>0</v>
      </c>
      <c r="AG8" s="36">
        <f t="shared" si="4"/>
        <v>-248.77500000000001</v>
      </c>
      <c r="AH8" s="176">
        <f t="shared" si="17"/>
        <v>-248.77500000000001</v>
      </c>
      <c r="AI8" s="40">
        <f t="shared" si="5"/>
        <v>0</v>
      </c>
      <c r="AJ8" s="99">
        <f t="shared" si="6"/>
        <v>0</v>
      </c>
      <c r="AK8" s="123">
        <f t="shared" si="18"/>
        <v>-1.2438750000000001</v>
      </c>
      <c r="AL8" s="134">
        <f t="shared" si="19"/>
        <v>-0.90463636363636368</v>
      </c>
      <c r="AM8" s="182">
        <f t="shared" si="20"/>
        <v>-0.62193750000000003</v>
      </c>
      <c r="AN8" s="196"/>
      <c r="AO8" s="197"/>
    </row>
    <row r="9" spans="1:41" s="1" customFormat="1" hidden="1">
      <c r="A9" s="44"/>
      <c r="B9" s="43" t="s">
        <v>12</v>
      </c>
      <c r="C9" s="34">
        <v>3107</v>
      </c>
      <c r="D9" s="26">
        <f t="shared" si="7"/>
        <v>1.08745</v>
      </c>
      <c r="E9" s="3">
        <v>0.26700000000000002</v>
      </c>
      <c r="F9" s="3">
        <v>0.17</v>
      </c>
      <c r="G9" s="3">
        <f t="shared" si="0"/>
        <v>-0.99045000000000005</v>
      </c>
      <c r="H9" s="49">
        <f t="shared" si="8"/>
        <v>-0.82045000000000001</v>
      </c>
      <c r="I9" s="112">
        <f t="shared" si="1"/>
        <v>0.2455285300473585</v>
      </c>
      <c r="J9" s="113">
        <f t="shared" si="2"/>
        <v>8.9199503425444853</v>
      </c>
      <c r="K9" s="120">
        <v>3107</v>
      </c>
      <c r="L9" s="123">
        <f t="shared" si="9"/>
        <v>-2.8487847222222227</v>
      </c>
      <c r="M9" s="123">
        <f t="shared" si="10"/>
        <v>-1.5193518518518518</v>
      </c>
      <c r="N9" s="182">
        <f t="shared" si="11"/>
        <v>-0.81393849206349211</v>
      </c>
      <c r="O9" s="194"/>
      <c r="P9" s="206"/>
      <c r="Q9" s="41">
        <v>6.0586499999999992</v>
      </c>
      <c r="R9" s="35">
        <v>8.8000000000000007</v>
      </c>
      <c r="S9" s="36">
        <v>0</v>
      </c>
      <c r="T9" s="37">
        <v>2.7413500000000015</v>
      </c>
      <c r="U9" s="163">
        <f t="shared" si="12"/>
        <v>2.7413500000000015</v>
      </c>
      <c r="V9" s="130">
        <f t="shared" si="3"/>
        <v>1.4524687843001332</v>
      </c>
      <c r="W9" s="127">
        <v>145.24687843001331</v>
      </c>
      <c r="X9" s="37">
        <v>3107</v>
      </c>
      <c r="Y9" s="123">
        <f t="shared" si="13"/>
        <v>5.0765740740740766</v>
      </c>
      <c r="Z9" s="134">
        <f t="shared" si="14"/>
        <v>3.4266875000000017</v>
      </c>
      <c r="AA9" s="186">
        <f t="shared" si="15"/>
        <v>1.5229722222222231</v>
      </c>
      <c r="AB9" s="194"/>
      <c r="AC9" s="209"/>
      <c r="AD9" s="38">
        <f t="shared" si="16"/>
        <v>233.02499999999998</v>
      </c>
      <c r="AE9" s="39">
        <v>0</v>
      </c>
      <c r="AF9" s="36">
        <v>0</v>
      </c>
      <c r="AG9" s="36">
        <f t="shared" si="4"/>
        <v>-233.02499999999998</v>
      </c>
      <c r="AH9" s="176">
        <f t="shared" si="17"/>
        <v>-233.02499999999998</v>
      </c>
      <c r="AI9" s="40">
        <f t="shared" si="5"/>
        <v>0</v>
      </c>
      <c r="AJ9" s="99">
        <f t="shared" si="6"/>
        <v>0</v>
      </c>
      <c r="AK9" s="123">
        <f t="shared" si="18"/>
        <v>-1.165125</v>
      </c>
      <c r="AL9" s="134">
        <f t="shared" si="19"/>
        <v>-0.84736363636363632</v>
      </c>
      <c r="AM9" s="182">
        <f t="shared" si="20"/>
        <v>-0.58256249999999998</v>
      </c>
      <c r="AN9" s="196"/>
      <c r="AO9" s="197"/>
    </row>
    <row r="10" spans="1:41" s="1" customFormat="1" hidden="1">
      <c r="A10" s="44"/>
      <c r="B10" s="43" t="s">
        <v>13</v>
      </c>
      <c r="C10" s="34">
        <v>2688</v>
      </c>
      <c r="D10" s="26">
        <f t="shared" si="7"/>
        <v>0.94079999999999997</v>
      </c>
      <c r="E10" s="3">
        <v>0.83399999999999996</v>
      </c>
      <c r="F10" s="7">
        <v>0</v>
      </c>
      <c r="G10" s="3">
        <f t="shared" si="0"/>
        <v>-0.10680000000000001</v>
      </c>
      <c r="H10" s="49">
        <f t="shared" si="8"/>
        <v>-0.10680000000000001</v>
      </c>
      <c r="I10" s="112">
        <f t="shared" si="1"/>
        <v>0.88647959183673464</v>
      </c>
      <c r="J10" s="113">
        <f t="shared" si="2"/>
        <v>88.647959183673464</v>
      </c>
      <c r="K10" s="120">
        <v>2688</v>
      </c>
      <c r="L10" s="123">
        <f t="shared" si="9"/>
        <v>-0.3708333333333334</v>
      </c>
      <c r="M10" s="123">
        <f t="shared" si="10"/>
        <v>-0.19777777777777777</v>
      </c>
      <c r="N10" s="182">
        <f t="shared" si="11"/>
        <v>-0.10595238095238096</v>
      </c>
      <c r="O10" s="194"/>
      <c r="P10" s="206"/>
      <c r="Q10" s="41">
        <v>5.2416</v>
      </c>
      <c r="R10" s="35">
        <v>7.992</v>
      </c>
      <c r="S10" s="36">
        <v>0</v>
      </c>
      <c r="T10" s="37">
        <v>2.7504</v>
      </c>
      <c r="U10" s="163">
        <f t="shared" si="12"/>
        <v>2.7504</v>
      </c>
      <c r="V10" s="130">
        <f t="shared" si="3"/>
        <v>1.5247252747252746</v>
      </c>
      <c r="W10" s="127">
        <v>152.47252747252747</v>
      </c>
      <c r="X10" s="37">
        <v>2688</v>
      </c>
      <c r="Y10" s="123">
        <f t="shared" si="13"/>
        <v>5.0933333333333328</v>
      </c>
      <c r="Z10" s="134">
        <f t="shared" si="14"/>
        <v>3.4379999999999997</v>
      </c>
      <c r="AA10" s="186">
        <f t="shared" si="15"/>
        <v>1.528</v>
      </c>
      <c r="AB10" s="194"/>
      <c r="AC10" s="209"/>
      <c r="AD10" s="38">
        <f t="shared" si="16"/>
        <v>201.6</v>
      </c>
      <c r="AE10" s="39">
        <v>0</v>
      </c>
      <c r="AF10" s="36">
        <v>0</v>
      </c>
      <c r="AG10" s="36">
        <f t="shared" si="4"/>
        <v>-201.6</v>
      </c>
      <c r="AH10" s="176">
        <f t="shared" si="17"/>
        <v>-201.6</v>
      </c>
      <c r="AI10" s="40">
        <f t="shared" si="5"/>
        <v>0</v>
      </c>
      <c r="AJ10" s="99">
        <f t="shared" si="6"/>
        <v>0</v>
      </c>
      <c r="AK10" s="123">
        <f t="shared" si="18"/>
        <v>-1.008</v>
      </c>
      <c r="AL10" s="134">
        <f t="shared" si="19"/>
        <v>-0.73309090909090902</v>
      </c>
      <c r="AM10" s="182">
        <f t="shared" si="20"/>
        <v>-0.504</v>
      </c>
      <c r="AN10" s="196"/>
      <c r="AO10" s="197"/>
    </row>
    <row r="11" spans="1:41" s="1" customFormat="1" hidden="1">
      <c r="A11" s="44"/>
      <c r="B11" s="43" t="s">
        <v>14</v>
      </c>
      <c r="C11" s="34">
        <v>4486</v>
      </c>
      <c r="D11" s="26">
        <f t="shared" si="7"/>
        <v>1.5701000000000001</v>
      </c>
      <c r="E11" s="3">
        <v>0.51200000000000001</v>
      </c>
      <c r="F11" s="7">
        <v>0</v>
      </c>
      <c r="G11" s="3">
        <f t="shared" si="0"/>
        <v>-1.0581</v>
      </c>
      <c r="H11" s="49">
        <f t="shared" si="8"/>
        <v>-1.0581</v>
      </c>
      <c r="I11" s="112">
        <f t="shared" si="1"/>
        <v>0.32609387937074069</v>
      </c>
      <c r="J11" s="113">
        <f t="shared" si="2"/>
        <v>32.609387937074068</v>
      </c>
      <c r="K11" s="120">
        <v>4486</v>
      </c>
      <c r="L11" s="123">
        <f t="shared" si="9"/>
        <v>-3.6739583333333337</v>
      </c>
      <c r="M11" s="123">
        <f t="shared" si="10"/>
        <v>-1.9594444444444443</v>
      </c>
      <c r="N11" s="182">
        <f t="shared" si="11"/>
        <v>-1.0497023809523809</v>
      </c>
      <c r="O11" s="194"/>
      <c r="P11" s="206"/>
      <c r="Q11" s="41">
        <v>8.7477</v>
      </c>
      <c r="R11" s="35">
        <v>17.308</v>
      </c>
      <c r="S11" s="36">
        <v>0</v>
      </c>
      <c r="T11" s="37">
        <v>8.5602999999999998</v>
      </c>
      <c r="U11" s="163">
        <f t="shared" si="12"/>
        <v>8.5602999999999998</v>
      </c>
      <c r="V11" s="130">
        <f t="shared" si="3"/>
        <v>1.9785772260136949</v>
      </c>
      <c r="W11" s="127">
        <v>197.85772260136949</v>
      </c>
      <c r="X11" s="37">
        <v>4486</v>
      </c>
      <c r="Y11" s="123">
        <f t="shared" si="13"/>
        <v>15.852407407407407</v>
      </c>
      <c r="Z11" s="134">
        <f t="shared" si="14"/>
        <v>10.700374999999999</v>
      </c>
      <c r="AA11" s="186">
        <f t="shared" si="15"/>
        <v>4.7557222222222224</v>
      </c>
      <c r="AB11" s="194"/>
      <c r="AC11" s="209"/>
      <c r="AD11" s="38">
        <f t="shared" si="16"/>
        <v>336.45</v>
      </c>
      <c r="AE11" s="39">
        <v>0</v>
      </c>
      <c r="AF11" s="36">
        <v>0</v>
      </c>
      <c r="AG11" s="36">
        <f t="shared" si="4"/>
        <v>-336.45</v>
      </c>
      <c r="AH11" s="176">
        <f t="shared" si="17"/>
        <v>-336.45</v>
      </c>
      <c r="AI11" s="40">
        <f t="shared" si="5"/>
        <v>0</v>
      </c>
      <c r="AJ11" s="99">
        <f t="shared" si="6"/>
        <v>0</v>
      </c>
      <c r="AK11" s="123">
        <f t="shared" si="18"/>
        <v>-1.68225</v>
      </c>
      <c r="AL11" s="134">
        <f t="shared" si="19"/>
        <v>-1.2234545454545454</v>
      </c>
      <c r="AM11" s="182">
        <f t="shared" si="20"/>
        <v>-0.84112500000000001</v>
      </c>
      <c r="AN11" s="196"/>
      <c r="AO11" s="197"/>
    </row>
    <row r="12" spans="1:41" s="1" customFormat="1" hidden="1">
      <c r="A12" s="44"/>
      <c r="B12" s="43" t="s">
        <v>15</v>
      </c>
      <c r="C12" s="34">
        <v>3282</v>
      </c>
      <c r="D12" s="26">
        <f t="shared" si="7"/>
        <v>1.1487000000000001</v>
      </c>
      <c r="E12" s="3">
        <v>0.16200000000000001</v>
      </c>
      <c r="F12" s="7">
        <v>0</v>
      </c>
      <c r="G12" s="3">
        <f t="shared" si="0"/>
        <v>-0.98670000000000002</v>
      </c>
      <c r="H12" s="49">
        <f t="shared" si="8"/>
        <v>-0.98670000000000002</v>
      </c>
      <c r="I12" s="112">
        <f t="shared" si="1"/>
        <v>0.14102898929224339</v>
      </c>
      <c r="J12" s="113">
        <f t="shared" si="2"/>
        <v>14.102898929224338</v>
      </c>
      <c r="K12" s="120">
        <v>3282</v>
      </c>
      <c r="L12" s="123">
        <f t="shared" si="9"/>
        <v>-3.4260416666666669</v>
      </c>
      <c r="M12" s="123">
        <f t="shared" si="10"/>
        <v>-1.8272222222222221</v>
      </c>
      <c r="N12" s="182">
        <f t="shared" si="11"/>
        <v>-0.97886904761904758</v>
      </c>
      <c r="O12" s="194"/>
      <c r="P12" s="206"/>
      <c r="Q12" s="41">
        <v>6.3998999999999997</v>
      </c>
      <c r="R12" s="35">
        <v>5.4</v>
      </c>
      <c r="S12" s="36">
        <v>0</v>
      </c>
      <c r="T12" s="37">
        <v>-0.99989999999999934</v>
      </c>
      <c r="U12" s="163">
        <f t="shared" si="12"/>
        <v>-0.99989999999999934</v>
      </c>
      <c r="V12" s="130">
        <f t="shared" si="3"/>
        <v>0.84376318379974702</v>
      </c>
      <c r="W12" s="127">
        <v>84.376318379974705</v>
      </c>
      <c r="X12" s="37">
        <v>3282</v>
      </c>
      <c r="Y12" s="123">
        <f t="shared" si="13"/>
        <v>-1.8516666666666652</v>
      </c>
      <c r="Z12" s="134">
        <f t="shared" si="14"/>
        <v>-1.2498749999999992</v>
      </c>
      <c r="AA12" s="186">
        <f t="shared" si="15"/>
        <v>-0.55549999999999966</v>
      </c>
      <c r="AB12" s="194"/>
      <c r="AC12" s="209"/>
      <c r="AD12" s="38">
        <f t="shared" si="16"/>
        <v>246.15</v>
      </c>
      <c r="AE12" s="39">
        <v>0</v>
      </c>
      <c r="AF12" s="36">
        <v>0</v>
      </c>
      <c r="AG12" s="36">
        <f t="shared" si="4"/>
        <v>-246.15</v>
      </c>
      <c r="AH12" s="176">
        <f t="shared" si="17"/>
        <v>-246.15</v>
      </c>
      <c r="AI12" s="40">
        <f t="shared" si="5"/>
        <v>0</v>
      </c>
      <c r="AJ12" s="99">
        <f t="shared" si="6"/>
        <v>0</v>
      </c>
      <c r="AK12" s="123">
        <f t="shared" si="18"/>
        <v>-1.23075</v>
      </c>
      <c r="AL12" s="134">
        <f t="shared" si="19"/>
        <v>-0.89509090909090916</v>
      </c>
      <c r="AM12" s="182">
        <f t="shared" si="20"/>
        <v>-0.61537500000000001</v>
      </c>
      <c r="AN12" s="196"/>
      <c r="AO12" s="197"/>
    </row>
    <row r="13" spans="1:41" s="1" customFormat="1" hidden="1">
      <c r="A13" s="44"/>
      <c r="B13" s="43" t="s">
        <v>16</v>
      </c>
      <c r="C13" s="34">
        <v>3086</v>
      </c>
      <c r="D13" s="26">
        <f t="shared" si="7"/>
        <v>1.0800999999999998</v>
      </c>
      <c r="E13" s="3">
        <v>0.18</v>
      </c>
      <c r="F13" s="7">
        <v>0</v>
      </c>
      <c r="G13" s="3">
        <f t="shared" si="0"/>
        <v>-0.9000999999999999</v>
      </c>
      <c r="H13" s="49">
        <f t="shared" si="8"/>
        <v>-0.9000999999999999</v>
      </c>
      <c r="I13" s="112">
        <f t="shared" si="1"/>
        <v>0.16665123599666701</v>
      </c>
      <c r="J13" s="113">
        <f t="shared" si="2"/>
        <v>16.6651235996667</v>
      </c>
      <c r="K13" s="120">
        <v>3086</v>
      </c>
      <c r="L13" s="123">
        <f t="shared" si="9"/>
        <v>-3.1253472222222221</v>
      </c>
      <c r="M13" s="123">
        <f t="shared" si="10"/>
        <v>-1.6668518518518516</v>
      </c>
      <c r="N13" s="182">
        <f t="shared" si="11"/>
        <v>-0.89295634920634914</v>
      </c>
      <c r="O13" s="194"/>
      <c r="P13" s="206"/>
      <c r="Q13" s="41">
        <v>6.0176999999999996</v>
      </c>
      <c r="R13" s="35">
        <v>7.3259999999999996</v>
      </c>
      <c r="S13" s="36">
        <v>0</v>
      </c>
      <c r="T13" s="37">
        <v>1.3083</v>
      </c>
      <c r="U13" s="163">
        <f t="shared" si="12"/>
        <v>1.3083</v>
      </c>
      <c r="V13" s="130">
        <f t="shared" si="3"/>
        <v>1.2174086444987289</v>
      </c>
      <c r="W13" s="127">
        <v>121.74086444987289</v>
      </c>
      <c r="X13" s="37">
        <v>3086</v>
      </c>
      <c r="Y13" s="123">
        <f t="shared" si="13"/>
        <v>2.4227777777777777</v>
      </c>
      <c r="Z13" s="134">
        <f t="shared" si="14"/>
        <v>1.635375</v>
      </c>
      <c r="AA13" s="186">
        <f t="shared" si="15"/>
        <v>0.72683333333333333</v>
      </c>
      <c r="AB13" s="194"/>
      <c r="AC13" s="209"/>
      <c r="AD13" s="38">
        <f t="shared" si="16"/>
        <v>231.45</v>
      </c>
      <c r="AE13" s="39">
        <v>0</v>
      </c>
      <c r="AF13" s="36">
        <v>0</v>
      </c>
      <c r="AG13" s="36">
        <f t="shared" si="4"/>
        <v>-231.45</v>
      </c>
      <c r="AH13" s="176">
        <f t="shared" si="17"/>
        <v>-231.45</v>
      </c>
      <c r="AI13" s="40">
        <f t="shared" si="5"/>
        <v>0</v>
      </c>
      <c r="AJ13" s="99">
        <f t="shared" si="6"/>
        <v>0</v>
      </c>
      <c r="AK13" s="123">
        <f t="shared" si="18"/>
        <v>-1.1572499999999999</v>
      </c>
      <c r="AL13" s="134">
        <f t="shared" si="19"/>
        <v>-0.84163636363636363</v>
      </c>
      <c r="AM13" s="182">
        <f t="shared" si="20"/>
        <v>-0.57862499999999994</v>
      </c>
      <c r="AN13" s="196"/>
      <c r="AO13" s="197"/>
    </row>
    <row r="14" spans="1:41" s="1" customFormat="1" ht="24" hidden="1">
      <c r="A14" s="44">
        <v>2</v>
      </c>
      <c r="B14" s="43" t="s">
        <v>17</v>
      </c>
      <c r="C14" s="31">
        <v>155109</v>
      </c>
      <c r="D14" s="26">
        <f t="shared" si="7"/>
        <v>54.288150000000002</v>
      </c>
      <c r="E14" s="69">
        <v>14.430999999999999</v>
      </c>
      <c r="F14" s="70">
        <f>F16+F19</f>
        <v>0.16200000000000001</v>
      </c>
      <c r="G14" s="3">
        <f t="shared" si="0"/>
        <v>-40.019150000000003</v>
      </c>
      <c r="H14" s="49">
        <f t="shared" si="8"/>
        <v>-39.857150000000004</v>
      </c>
      <c r="I14" s="112">
        <f t="shared" si="1"/>
        <v>0.26582228350017451</v>
      </c>
      <c r="J14" s="113">
        <f t="shared" si="2"/>
        <v>26.283820686466562</v>
      </c>
      <c r="K14" s="120">
        <v>155109</v>
      </c>
      <c r="L14" s="123">
        <f t="shared" si="9"/>
        <v>-138.39288194444447</v>
      </c>
      <c r="M14" s="123">
        <f t="shared" si="10"/>
        <v>-73.809537037037046</v>
      </c>
      <c r="N14" s="182">
        <f t="shared" si="11"/>
        <v>-39.540823412698415</v>
      </c>
      <c r="O14" s="194">
        <v>-12</v>
      </c>
      <c r="P14" s="206"/>
      <c r="Q14" s="41">
        <v>302.46254999999996</v>
      </c>
      <c r="R14" s="35">
        <v>167.54399999999998</v>
      </c>
      <c r="S14" s="36">
        <v>1.8</v>
      </c>
      <c r="T14" s="37">
        <v>-136.71854999999999</v>
      </c>
      <c r="U14" s="163">
        <f t="shared" si="12"/>
        <v>-134.91854999999998</v>
      </c>
      <c r="V14" s="130">
        <f t="shared" si="3"/>
        <v>0.55393304063593984</v>
      </c>
      <c r="W14" s="127">
        <v>54.798189065059454</v>
      </c>
      <c r="X14" s="37">
        <v>155109</v>
      </c>
      <c r="Y14" s="123">
        <f t="shared" si="13"/>
        <v>-249.8491666666666</v>
      </c>
      <c r="Z14" s="134">
        <f t="shared" si="14"/>
        <v>-168.64818749999998</v>
      </c>
      <c r="AA14" s="186">
        <f t="shared" si="15"/>
        <v>-74.95474999999999</v>
      </c>
      <c r="AB14" s="194">
        <v>-17</v>
      </c>
      <c r="AC14" s="209"/>
      <c r="AD14" s="38">
        <f t="shared" si="16"/>
        <v>11633.174999999999</v>
      </c>
      <c r="AE14" s="39">
        <v>1490</v>
      </c>
      <c r="AF14" s="36">
        <v>0</v>
      </c>
      <c r="AG14" s="36">
        <f t="shared" si="4"/>
        <v>-10143.174999999999</v>
      </c>
      <c r="AH14" s="176">
        <f t="shared" si="17"/>
        <v>-10143.174999999999</v>
      </c>
      <c r="AI14" s="40">
        <f t="shared" si="5"/>
        <v>0.12808197246237593</v>
      </c>
      <c r="AJ14" s="99">
        <f t="shared" si="6"/>
        <v>12.808197246237594</v>
      </c>
      <c r="AK14" s="123">
        <f t="shared" si="18"/>
        <v>-50.715874999999997</v>
      </c>
      <c r="AL14" s="134">
        <f t="shared" si="19"/>
        <v>-36.884272727272723</v>
      </c>
      <c r="AM14" s="182">
        <f t="shared" si="20"/>
        <v>-25.357937499999998</v>
      </c>
      <c r="AN14" s="196">
        <v>-5</v>
      </c>
      <c r="AO14" s="194" t="s">
        <v>381</v>
      </c>
    </row>
    <row r="15" spans="1:41" s="1" customFormat="1" hidden="1">
      <c r="A15" s="44"/>
      <c r="B15" s="30" t="s">
        <v>18</v>
      </c>
      <c r="C15" s="32">
        <v>21018</v>
      </c>
      <c r="D15" s="26">
        <f t="shared" si="7"/>
        <v>7.3562999999999992</v>
      </c>
      <c r="E15" s="9">
        <v>0.89</v>
      </c>
      <c r="F15" s="21">
        <v>0</v>
      </c>
      <c r="G15" s="3">
        <f t="shared" si="0"/>
        <v>-6.4662999999999995</v>
      </c>
      <c r="H15" s="49">
        <f t="shared" si="8"/>
        <v>-6.4662999999999995</v>
      </c>
      <c r="I15" s="112">
        <f t="shared" si="1"/>
        <v>0.12098473417342959</v>
      </c>
      <c r="J15" s="113">
        <f t="shared" si="2"/>
        <v>12.098473417342959</v>
      </c>
      <c r="K15" s="120">
        <v>21018</v>
      </c>
      <c r="L15" s="123">
        <f t="shared" si="9"/>
        <v>-22.452430555555555</v>
      </c>
      <c r="M15" s="123">
        <f t="shared" si="10"/>
        <v>-11.974629629629629</v>
      </c>
      <c r="N15" s="182">
        <f t="shared" si="11"/>
        <v>-6.4149801587301578</v>
      </c>
      <c r="O15" s="194"/>
      <c r="P15" s="206"/>
      <c r="Q15" s="41">
        <v>40.985099999999996</v>
      </c>
      <c r="R15" s="35">
        <v>16.616</v>
      </c>
      <c r="S15" s="36">
        <v>0</v>
      </c>
      <c r="T15" s="37">
        <v>-24.369099999999996</v>
      </c>
      <c r="U15" s="163">
        <f t="shared" si="12"/>
        <v>-24.369099999999996</v>
      </c>
      <c r="V15" s="130">
        <f t="shared" si="3"/>
        <v>0.40541562665456476</v>
      </c>
      <c r="W15" s="127">
        <v>40.541562665456475</v>
      </c>
      <c r="X15" s="37">
        <v>21018</v>
      </c>
      <c r="Y15" s="123">
        <f t="shared" si="13"/>
        <v>-45.127962962962954</v>
      </c>
      <c r="Z15" s="134">
        <f t="shared" si="14"/>
        <v>-30.461374999999993</v>
      </c>
      <c r="AA15" s="186">
        <f t="shared" si="15"/>
        <v>-13.538388888888885</v>
      </c>
      <c r="AB15" s="194"/>
      <c r="AC15" s="209"/>
      <c r="AD15" s="38">
        <f t="shared" si="16"/>
        <v>1576.35</v>
      </c>
      <c r="AE15" s="39">
        <v>66</v>
      </c>
      <c r="AF15" s="36">
        <v>0</v>
      </c>
      <c r="AG15" s="36">
        <f t="shared" si="4"/>
        <v>-1510.35</v>
      </c>
      <c r="AH15" s="176">
        <f t="shared" si="17"/>
        <v>-1510.35</v>
      </c>
      <c r="AI15" s="40">
        <f t="shared" si="5"/>
        <v>4.1868874298220574E-2</v>
      </c>
      <c r="AJ15" s="99">
        <f t="shared" si="6"/>
        <v>4.1868874298220575</v>
      </c>
      <c r="AK15" s="123">
        <f t="shared" si="18"/>
        <v>-7.5517499999999993</v>
      </c>
      <c r="AL15" s="134">
        <f t="shared" si="19"/>
        <v>-5.4921818181818178</v>
      </c>
      <c r="AM15" s="182">
        <f t="shared" si="20"/>
        <v>-3.7758749999999996</v>
      </c>
      <c r="AN15" s="196"/>
      <c r="AO15" s="194"/>
    </row>
    <row r="16" spans="1:41" s="1" customFormat="1" hidden="1">
      <c r="A16" s="44"/>
      <c r="B16" s="30" t="s">
        <v>19</v>
      </c>
      <c r="C16" s="32">
        <v>96463</v>
      </c>
      <c r="D16" s="26">
        <f t="shared" si="7"/>
        <v>33.762050000000002</v>
      </c>
      <c r="E16" s="9">
        <v>10.125999999999999</v>
      </c>
      <c r="F16" s="21">
        <v>0</v>
      </c>
      <c r="G16" s="3">
        <f t="shared" si="0"/>
        <v>-23.636050000000004</v>
      </c>
      <c r="H16" s="49">
        <f t="shared" si="8"/>
        <v>-23.636050000000004</v>
      </c>
      <c r="I16" s="112">
        <f t="shared" si="1"/>
        <v>0.2999225461724036</v>
      </c>
      <c r="J16" s="113">
        <f t="shared" si="2"/>
        <v>29.992254617240359</v>
      </c>
      <c r="K16" s="120">
        <v>96463</v>
      </c>
      <c r="L16" s="123">
        <f t="shared" si="9"/>
        <v>-82.06961805555558</v>
      </c>
      <c r="M16" s="123">
        <f t="shared" si="10"/>
        <v>-43.770462962962966</v>
      </c>
      <c r="N16" s="182">
        <f t="shared" si="11"/>
        <v>-23.448462301587305</v>
      </c>
      <c r="O16" s="194"/>
      <c r="P16" s="206"/>
      <c r="Q16" s="41">
        <v>188.10284999999999</v>
      </c>
      <c r="R16" s="35">
        <v>85.102000000000004</v>
      </c>
      <c r="S16" s="36">
        <v>1.8</v>
      </c>
      <c r="T16" s="37">
        <v>-104.80084999999998</v>
      </c>
      <c r="U16" s="163">
        <f t="shared" si="12"/>
        <v>-103.00084999999999</v>
      </c>
      <c r="V16" s="130">
        <f t="shared" si="3"/>
        <v>0.45242270385589589</v>
      </c>
      <c r="W16" s="127">
        <v>44.285347085384416</v>
      </c>
      <c r="X16" s="37">
        <v>96463</v>
      </c>
      <c r="Y16" s="123">
        <f t="shared" si="13"/>
        <v>-190.74231481481476</v>
      </c>
      <c r="Z16" s="134">
        <f t="shared" si="14"/>
        <v>-128.75106249999996</v>
      </c>
      <c r="AA16" s="186">
        <f t="shared" si="15"/>
        <v>-57.222694444444436</v>
      </c>
      <c r="AB16" s="194"/>
      <c r="AC16" s="209"/>
      <c r="AD16" s="38">
        <f t="shared" si="16"/>
        <v>7234.7250000000004</v>
      </c>
      <c r="AE16" s="39">
        <v>1424</v>
      </c>
      <c r="AF16" s="36">
        <v>0</v>
      </c>
      <c r="AG16" s="36">
        <f t="shared" si="4"/>
        <v>-5810.7250000000004</v>
      </c>
      <c r="AH16" s="176">
        <f t="shared" si="17"/>
        <v>-5810.7250000000004</v>
      </c>
      <c r="AI16" s="40">
        <f t="shared" si="5"/>
        <v>0.19682849037109218</v>
      </c>
      <c r="AJ16" s="99">
        <f t="shared" si="6"/>
        <v>19.682849037109218</v>
      </c>
      <c r="AK16" s="123">
        <f t="shared" si="18"/>
        <v>-29.053625</v>
      </c>
      <c r="AL16" s="134">
        <f t="shared" si="19"/>
        <v>-21.129909090909091</v>
      </c>
      <c r="AM16" s="182">
        <f t="shared" si="20"/>
        <v>-14.5268125</v>
      </c>
      <c r="AN16" s="196"/>
      <c r="AO16" s="194"/>
    </row>
    <row r="17" spans="1:41" s="1" customFormat="1" hidden="1">
      <c r="A17" s="44"/>
      <c r="B17" s="30" t="s">
        <v>20</v>
      </c>
      <c r="C17" s="32">
        <v>8551</v>
      </c>
      <c r="D17" s="26">
        <f t="shared" si="7"/>
        <v>2.9928499999999998</v>
      </c>
      <c r="E17" s="9">
        <v>0.77600000000000002</v>
      </c>
      <c r="F17" s="21">
        <v>0</v>
      </c>
      <c r="G17" s="3">
        <f t="shared" si="0"/>
        <v>-2.21685</v>
      </c>
      <c r="H17" s="49">
        <f t="shared" si="8"/>
        <v>-2.21685</v>
      </c>
      <c r="I17" s="112">
        <f t="shared" si="1"/>
        <v>0.25928462836426819</v>
      </c>
      <c r="J17" s="113">
        <f t="shared" si="2"/>
        <v>25.928462836426817</v>
      </c>
      <c r="K17" s="120">
        <v>8551</v>
      </c>
      <c r="L17" s="123">
        <f t="shared" si="9"/>
        <v>-7.6973958333333341</v>
      </c>
      <c r="M17" s="123">
        <f t="shared" si="10"/>
        <v>-4.1052777777777774</v>
      </c>
      <c r="N17" s="182">
        <f t="shared" si="11"/>
        <v>-2.1992559523809523</v>
      </c>
      <c r="O17" s="194"/>
      <c r="P17" s="206"/>
      <c r="Q17" s="41">
        <v>16.67445</v>
      </c>
      <c r="R17" s="35">
        <v>21.632000000000001</v>
      </c>
      <c r="S17" s="36">
        <v>0</v>
      </c>
      <c r="T17" s="37">
        <v>4.9575500000000012</v>
      </c>
      <c r="U17" s="163">
        <f t="shared" si="12"/>
        <v>4.9575500000000012</v>
      </c>
      <c r="V17" s="130">
        <f t="shared" si="3"/>
        <v>1.2973141542899467</v>
      </c>
      <c r="W17" s="127">
        <v>129.73141542899467</v>
      </c>
      <c r="X17" s="37">
        <v>8551</v>
      </c>
      <c r="Y17" s="123">
        <f t="shared" si="13"/>
        <v>9.1806481481481494</v>
      </c>
      <c r="Z17" s="134">
        <f t="shared" si="14"/>
        <v>6.1969375000000015</v>
      </c>
      <c r="AA17" s="186">
        <f t="shared" si="15"/>
        <v>2.7541944444444453</v>
      </c>
      <c r="AB17" s="194"/>
      <c r="AC17" s="209"/>
      <c r="AD17" s="38">
        <f t="shared" si="16"/>
        <v>641.32499999999993</v>
      </c>
      <c r="AE17" s="39">
        <v>0</v>
      </c>
      <c r="AF17" s="36">
        <v>0</v>
      </c>
      <c r="AG17" s="36">
        <f t="shared" si="4"/>
        <v>-641.32499999999993</v>
      </c>
      <c r="AH17" s="176">
        <f t="shared" si="17"/>
        <v>-641.32499999999993</v>
      </c>
      <c r="AI17" s="40">
        <f t="shared" si="5"/>
        <v>0</v>
      </c>
      <c r="AJ17" s="99">
        <f t="shared" si="6"/>
        <v>0</v>
      </c>
      <c r="AK17" s="123">
        <f t="shared" si="18"/>
        <v>-3.2066249999999998</v>
      </c>
      <c r="AL17" s="134">
        <f t="shared" si="19"/>
        <v>-2.3320909090909088</v>
      </c>
      <c r="AM17" s="182">
        <f t="shared" si="20"/>
        <v>-1.6033124999999999</v>
      </c>
      <c r="AN17" s="196"/>
      <c r="AO17" s="194"/>
    </row>
    <row r="18" spans="1:41" s="1" customFormat="1" hidden="1">
      <c r="A18" s="44"/>
      <c r="B18" s="30" t="s">
        <v>21</v>
      </c>
      <c r="C18" s="32">
        <v>4613</v>
      </c>
      <c r="D18" s="26">
        <f>C18/10000*3.5</f>
        <v>1.6145499999999999</v>
      </c>
      <c r="E18" s="9">
        <v>0.16200000000000001</v>
      </c>
      <c r="F18" s="21">
        <v>0</v>
      </c>
      <c r="G18" s="3">
        <f t="shared" si="0"/>
        <v>-1.45255</v>
      </c>
      <c r="H18" s="49">
        <f t="shared" si="8"/>
        <v>-1.45255</v>
      </c>
      <c r="I18" s="112">
        <f t="shared" si="1"/>
        <v>0.10033755535598154</v>
      </c>
      <c r="J18" s="113">
        <f t="shared" si="2"/>
        <v>10.033755535598154</v>
      </c>
      <c r="K18" s="120">
        <v>4613</v>
      </c>
      <c r="L18" s="123">
        <f t="shared" si="9"/>
        <v>-5.0435763888888889</v>
      </c>
      <c r="M18" s="123">
        <f t="shared" si="10"/>
        <v>-2.6899074074074072</v>
      </c>
      <c r="N18" s="182">
        <f t="shared" si="11"/>
        <v>-1.4410218253968254</v>
      </c>
      <c r="O18" s="194"/>
      <c r="P18" s="206"/>
      <c r="Q18" s="41">
        <v>8.9953500000000002</v>
      </c>
      <c r="R18" s="35">
        <v>8.7859999999999996</v>
      </c>
      <c r="S18" s="36">
        <v>0</v>
      </c>
      <c r="T18" s="37">
        <v>-0.20935000000000059</v>
      </c>
      <c r="U18" s="163">
        <f t="shared" si="12"/>
        <v>-0.20935000000000059</v>
      </c>
      <c r="V18" s="130">
        <f t="shared" si="3"/>
        <v>0.97672686443551382</v>
      </c>
      <c r="W18" s="127">
        <v>97.672686443551385</v>
      </c>
      <c r="X18" s="37">
        <v>4613</v>
      </c>
      <c r="Y18" s="123">
        <f t="shared" si="13"/>
        <v>-0.38768518518518624</v>
      </c>
      <c r="Z18" s="134">
        <f t="shared" si="14"/>
        <v>-0.26168750000000074</v>
      </c>
      <c r="AA18" s="186">
        <f t="shared" si="15"/>
        <v>-0.11630555555555588</v>
      </c>
      <c r="AB18" s="194"/>
      <c r="AC18" s="209"/>
      <c r="AD18" s="38">
        <f>X18/10000*750</f>
        <v>345.97499999999997</v>
      </c>
      <c r="AE18" s="39">
        <v>0</v>
      </c>
      <c r="AF18" s="36">
        <v>0</v>
      </c>
      <c r="AG18" s="36">
        <f t="shared" si="4"/>
        <v>-345.97499999999997</v>
      </c>
      <c r="AH18" s="176">
        <f t="shared" si="17"/>
        <v>-345.97499999999997</v>
      </c>
      <c r="AI18" s="40">
        <f t="shared" si="5"/>
        <v>0</v>
      </c>
      <c r="AJ18" s="99">
        <f t="shared" si="6"/>
        <v>0</v>
      </c>
      <c r="AK18" s="123">
        <f t="shared" si="18"/>
        <v>-1.7298749999999998</v>
      </c>
      <c r="AL18" s="134">
        <f t="shared" si="19"/>
        <v>-1.2580909090909089</v>
      </c>
      <c r="AM18" s="182">
        <f t="shared" si="20"/>
        <v>-0.86493749999999991</v>
      </c>
      <c r="AN18" s="196"/>
      <c r="AO18" s="194"/>
    </row>
    <row r="19" spans="1:41" s="1" customFormat="1" hidden="1">
      <c r="A19" s="44"/>
      <c r="B19" s="43" t="s">
        <v>22</v>
      </c>
      <c r="C19" s="32">
        <v>16491</v>
      </c>
      <c r="D19" s="26">
        <f t="shared" si="7"/>
        <v>5.7718499999999997</v>
      </c>
      <c r="E19" s="9">
        <v>1.5</v>
      </c>
      <c r="F19" s="10">
        <v>0.16200000000000001</v>
      </c>
      <c r="G19" s="3">
        <f t="shared" si="0"/>
        <v>-4.4338499999999996</v>
      </c>
      <c r="H19" s="49">
        <f t="shared" si="8"/>
        <v>-4.2718499999999997</v>
      </c>
      <c r="I19" s="112">
        <f t="shared" si="1"/>
        <v>0.25988201356584112</v>
      </c>
      <c r="J19" s="113">
        <f t="shared" si="2"/>
        <v>23.181475610073029</v>
      </c>
      <c r="K19" s="120">
        <v>16491</v>
      </c>
      <c r="L19" s="123">
        <f t="shared" si="9"/>
        <v>-14.832812499999999</v>
      </c>
      <c r="M19" s="123">
        <f t="shared" si="10"/>
        <v>-7.9108333333333318</v>
      </c>
      <c r="N19" s="182">
        <f t="shared" si="11"/>
        <v>-4.2379464285714281</v>
      </c>
      <c r="O19" s="194"/>
      <c r="P19" s="206"/>
      <c r="Q19" s="41">
        <v>32.157449999999997</v>
      </c>
      <c r="R19" s="35">
        <v>26.446000000000002</v>
      </c>
      <c r="S19" s="36">
        <v>0</v>
      </c>
      <c r="T19" s="37">
        <v>-5.7114499999999957</v>
      </c>
      <c r="U19" s="163">
        <f t="shared" si="12"/>
        <v>-5.7114499999999957</v>
      </c>
      <c r="V19" s="130">
        <f t="shared" si="3"/>
        <v>0.82239107889462637</v>
      </c>
      <c r="W19" s="127">
        <v>82.23910788946263</v>
      </c>
      <c r="X19" s="37">
        <v>16491</v>
      </c>
      <c r="Y19" s="123">
        <f t="shared" si="13"/>
        <v>-10.576759259259251</v>
      </c>
      <c r="Z19" s="134">
        <f t="shared" si="14"/>
        <v>-7.1393124999999946</v>
      </c>
      <c r="AA19" s="186">
        <f t="shared" si="15"/>
        <v>-3.1730277777777753</v>
      </c>
      <c r="AB19" s="194"/>
      <c r="AC19" s="209"/>
      <c r="AD19" s="38">
        <f t="shared" si="16"/>
        <v>1236.825</v>
      </c>
      <c r="AE19" s="39">
        <v>0</v>
      </c>
      <c r="AF19" s="36">
        <v>0</v>
      </c>
      <c r="AG19" s="36">
        <f t="shared" si="4"/>
        <v>-1236.825</v>
      </c>
      <c r="AH19" s="176">
        <f t="shared" si="17"/>
        <v>-1236.825</v>
      </c>
      <c r="AI19" s="40">
        <f t="shared" si="5"/>
        <v>0</v>
      </c>
      <c r="AJ19" s="99">
        <f t="shared" si="6"/>
        <v>0</v>
      </c>
      <c r="AK19" s="123">
        <f t="shared" si="18"/>
        <v>-6.1841249999999999</v>
      </c>
      <c r="AL19" s="134">
        <f t="shared" si="19"/>
        <v>-4.4975454545454543</v>
      </c>
      <c r="AM19" s="182">
        <f t="shared" si="20"/>
        <v>-3.0920624999999999</v>
      </c>
      <c r="AN19" s="196"/>
      <c r="AO19" s="194"/>
    </row>
    <row r="20" spans="1:41" s="1" customFormat="1" hidden="1">
      <c r="A20" s="44"/>
      <c r="B20" s="43" t="s">
        <v>23</v>
      </c>
      <c r="C20" s="32">
        <v>7973</v>
      </c>
      <c r="D20" s="26">
        <f t="shared" si="7"/>
        <v>2.7905500000000001</v>
      </c>
      <c r="E20" s="11">
        <v>0.97699999999999998</v>
      </c>
      <c r="F20" s="22">
        <v>0</v>
      </c>
      <c r="G20" s="3">
        <f t="shared" si="0"/>
        <v>-1.8135500000000002</v>
      </c>
      <c r="H20" s="49">
        <f t="shared" si="8"/>
        <v>-1.8135500000000002</v>
      </c>
      <c r="I20" s="112">
        <f t="shared" si="1"/>
        <v>0.35011019333106375</v>
      </c>
      <c r="J20" s="113">
        <f t="shared" si="2"/>
        <v>35.011019333106375</v>
      </c>
      <c r="K20" s="120">
        <v>7973</v>
      </c>
      <c r="L20" s="123">
        <f t="shared" si="9"/>
        <v>-6.2970486111111121</v>
      </c>
      <c r="M20" s="123">
        <f t="shared" si="10"/>
        <v>-3.3584259259259261</v>
      </c>
      <c r="N20" s="182">
        <f t="shared" si="11"/>
        <v>-1.7991567460317461</v>
      </c>
      <c r="O20" s="194"/>
      <c r="P20" s="206"/>
      <c r="Q20" s="41">
        <v>15.54735</v>
      </c>
      <c r="R20" s="35">
        <v>8.9619999999999997</v>
      </c>
      <c r="S20" s="36">
        <v>0</v>
      </c>
      <c r="T20" s="37">
        <v>-6.58535</v>
      </c>
      <c r="U20" s="163">
        <f t="shared" si="12"/>
        <v>-6.58535</v>
      </c>
      <c r="V20" s="130">
        <f t="shared" si="3"/>
        <v>0.57643263964598468</v>
      </c>
      <c r="W20" s="127">
        <v>57.643263964598468</v>
      </c>
      <c r="X20" s="37">
        <v>7973</v>
      </c>
      <c r="Y20" s="123">
        <f t="shared" si="13"/>
        <v>-12.195092592592593</v>
      </c>
      <c r="Z20" s="134">
        <f t="shared" si="14"/>
        <v>-8.2316874999999996</v>
      </c>
      <c r="AA20" s="186">
        <f t="shared" si="15"/>
        <v>-3.6585277777777776</v>
      </c>
      <c r="AB20" s="194"/>
      <c r="AC20" s="209"/>
      <c r="AD20" s="38">
        <f t="shared" si="16"/>
        <v>597.97500000000002</v>
      </c>
      <c r="AE20" s="39">
        <v>0</v>
      </c>
      <c r="AF20" s="36">
        <v>0</v>
      </c>
      <c r="AG20" s="36">
        <f t="shared" si="4"/>
        <v>-597.97500000000002</v>
      </c>
      <c r="AH20" s="176">
        <f t="shared" si="17"/>
        <v>-597.97500000000002</v>
      </c>
      <c r="AI20" s="40">
        <f t="shared" si="5"/>
        <v>0</v>
      </c>
      <c r="AJ20" s="99">
        <f t="shared" si="6"/>
        <v>0</v>
      </c>
      <c r="AK20" s="123">
        <f t="shared" si="18"/>
        <v>-2.9898750000000001</v>
      </c>
      <c r="AL20" s="134">
        <f t="shared" si="19"/>
        <v>-2.1744545454545454</v>
      </c>
      <c r="AM20" s="182">
        <f t="shared" si="20"/>
        <v>-1.4949375</v>
      </c>
      <c r="AN20" s="196"/>
      <c r="AO20" s="194"/>
    </row>
    <row r="21" spans="1:41" s="1" customFormat="1" ht="24" hidden="1">
      <c r="A21" s="44">
        <v>3</v>
      </c>
      <c r="B21" s="43" t="s">
        <v>24</v>
      </c>
      <c r="C21" s="32">
        <v>160570</v>
      </c>
      <c r="D21" s="26">
        <f t="shared" si="7"/>
        <v>56.199499999999993</v>
      </c>
      <c r="E21" s="3">
        <v>33.286999999999999</v>
      </c>
      <c r="F21" s="12">
        <v>0</v>
      </c>
      <c r="G21" s="3">
        <f t="shared" si="0"/>
        <v>-22.912499999999994</v>
      </c>
      <c r="H21" s="49">
        <f t="shared" si="8"/>
        <v>-22.912499999999994</v>
      </c>
      <c r="I21" s="112">
        <f t="shared" si="1"/>
        <v>0.59230064324415699</v>
      </c>
      <c r="J21" s="113">
        <f t="shared" si="2"/>
        <v>59.2300643244157</v>
      </c>
      <c r="K21" s="120">
        <v>160570</v>
      </c>
      <c r="L21" s="123">
        <f t="shared" si="9"/>
        <v>-79.557291666666657</v>
      </c>
      <c r="M21" s="123">
        <f t="shared" si="10"/>
        <v>-42.430555555555543</v>
      </c>
      <c r="N21" s="182">
        <f t="shared" si="11"/>
        <v>-22.730654761904756</v>
      </c>
      <c r="O21" s="194">
        <v>-8</v>
      </c>
      <c r="P21" s="206"/>
      <c r="Q21" s="41">
        <v>313.11149999999998</v>
      </c>
      <c r="R21" s="35">
        <v>282.17099999999999</v>
      </c>
      <c r="S21" s="36">
        <v>0</v>
      </c>
      <c r="T21" s="37">
        <v>-30.940499999999986</v>
      </c>
      <c r="U21" s="163">
        <f t="shared" si="12"/>
        <v>-30.940499999999986</v>
      </c>
      <c r="V21" s="130">
        <f t="shared" si="3"/>
        <v>0.90118376361136532</v>
      </c>
      <c r="W21" s="127">
        <v>90.118376361136526</v>
      </c>
      <c r="X21" s="37">
        <v>160570</v>
      </c>
      <c r="Y21" s="123">
        <f t="shared" si="13"/>
        <v>-57.297222222222196</v>
      </c>
      <c r="Z21" s="134">
        <f t="shared" si="14"/>
        <v>-38.675624999999982</v>
      </c>
      <c r="AA21" s="186">
        <f t="shared" si="15"/>
        <v>-17.189166666666658</v>
      </c>
      <c r="AB21" s="194">
        <v>-10</v>
      </c>
      <c r="AC21" s="209"/>
      <c r="AD21" s="38">
        <f t="shared" si="16"/>
        <v>12042.749999999998</v>
      </c>
      <c r="AE21" s="39">
        <v>2635</v>
      </c>
      <c r="AF21" s="36">
        <v>0</v>
      </c>
      <c r="AG21" s="36">
        <f t="shared" si="4"/>
        <v>-9407.7499999999982</v>
      </c>
      <c r="AH21" s="176">
        <f t="shared" si="17"/>
        <v>-9407.7499999999982</v>
      </c>
      <c r="AI21" s="40">
        <f t="shared" si="5"/>
        <v>0.21880384463681471</v>
      </c>
      <c r="AJ21" s="99">
        <f t="shared" si="6"/>
        <v>21.880384463681469</v>
      </c>
      <c r="AK21" s="123">
        <f t="shared" si="18"/>
        <v>-47.038749999999993</v>
      </c>
      <c r="AL21" s="134">
        <f t="shared" si="19"/>
        <v>-34.209999999999994</v>
      </c>
      <c r="AM21" s="182">
        <f t="shared" si="20"/>
        <v>-23.519374999999997</v>
      </c>
      <c r="AN21" s="196">
        <v>-5</v>
      </c>
      <c r="AO21" s="194" t="s">
        <v>381</v>
      </c>
    </row>
    <row r="22" spans="1:41" s="1" customFormat="1" hidden="1">
      <c r="A22" s="44"/>
      <c r="B22" s="30" t="s">
        <v>25</v>
      </c>
      <c r="C22" s="32">
        <v>6566</v>
      </c>
      <c r="D22" s="26">
        <f t="shared" si="7"/>
        <v>2.2980999999999998</v>
      </c>
      <c r="E22" s="20">
        <v>1.24</v>
      </c>
      <c r="F22" s="12">
        <v>0</v>
      </c>
      <c r="G22" s="3">
        <f t="shared" si="0"/>
        <v>-1.0580999999999998</v>
      </c>
      <c r="H22" s="49">
        <f t="shared" si="8"/>
        <v>-1.0580999999999998</v>
      </c>
      <c r="I22" s="112">
        <f t="shared" si="1"/>
        <v>0.53957617162003402</v>
      </c>
      <c r="J22" s="113">
        <f t="shared" si="2"/>
        <v>53.957617162003402</v>
      </c>
      <c r="K22" s="120">
        <v>6566</v>
      </c>
      <c r="L22" s="123">
        <f t="shared" si="9"/>
        <v>-3.6739583333333328</v>
      </c>
      <c r="M22" s="123">
        <f t="shared" si="10"/>
        <v>-1.9594444444444439</v>
      </c>
      <c r="N22" s="182">
        <f t="shared" si="11"/>
        <v>-1.0497023809523807</v>
      </c>
      <c r="O22" s="194"/>
      <c r="P22" s="206"/>
      <c r="Q22" s="41">
        <v>12.803699999999999</v>
      </c>
      <c r="R22" s="35">
        <v>20.722000000000001</v>
      </c>
      <c r="S22" s="36">
        <v>0</v>
      </c>
      <c r="T22" s="37">
        <v>7.9183000000000021</v>
      </c>
      <c r="U22" s="163">
        <f t="shared" si="12"/>
        <v>7.9183000000000021</v>
      </c>
      <c r="V22" s="130">
        <f t="shared" si="3"/>
        <v>1.6184384201441773</v>
      </c>
      <c r="W22" s="127">
        <v>161.84384201441773</v>
      </c>
      <c r="X22" s="37">
        <v>6566</v>
      </c>
      <c r="Y22" s="123">
        <f t="shared" si="13"/>
        <v>14.663518518518522</v>
      </c>
      <c r="Z22" s="134">
        <f t="shared" si="14"/>
        <v>9.8978750000000026</v>
      </c>
      <c r="AA22" s="186">
        <f t="shared" si="15"/>
        <v>4.3990555555555568</v>
      </c>
      <c r="AB22" s="194"/>
      <c r="AC22" s="209"/>
      <c r="AD22" s="38">
        <f t="shared" si="16"/>
        <v>492.45</v>
      </c>
      <c r="AE22" s="39">
        <v>0</v>
      </c>
      <c r="AF22" s="36">
        <v>0</v>
      </c>
      <c r="AG22" s="36">
        <f t="shared" si="4"/>
        <v>-492.45</v>
      </c>
      <c r="AH22" s="176">
        <f t="shared" si="17"/>
        <v>-492.45</v>
      </c>
      <c r="AI22" s="40">
        <f t="shared" si="5"/>
        <v>0</v>
      </c>
      <c r="AJ22" s="99">
        <f t="shared" si="6"/>
        <v>0</v>
      </c>
      <c r="AK22" s="123">
        <f t="shared" si="18"/>
        <v>-2.46225</v>
      </c>
      <c r="AL22" s="134">
        <f t="shared" si="19"/>
        <v>-1.7907272727272727</v>
      </c>
      <c r="AM22" s="182">
        <f t="shared" si="20"/>
        <v>-1.231125</v>
      </c>
      <c r="AN22" s="196"/>
      <c r="AO22" s="194"/>
    </row>
    <row r="23" spans="1:41" s="1" customFormat="1" hidden="1">
      <c r="A23" s="44"/>
      <c r="B23" s="30" t="s">
        <v>26</v>
      </c>
      <c r="C23" s="32">
        <v>81682</v>
      </c>
      <c r="D23" s="26">
        <f t="shared" si="7"/>
        <v>28.588700000000003</v>
      </c>
      <c r="E23" s="20">
        <v>19.472999999999999</v>
      </c>
      <c r="F23" s="12">
        <v>0</v>
      </c>
      <c r="G23" s="3">
        <f t="shared" si="0"/>
        <v>-9.1157000000000039</v>
      </c>
      <c r="H23" s="49">
        <f t="shared" si="8"/>
        <v>-9.1157000000000039</v>
      </c>
      <c r="I23" s="112">
        <f t="shared" si="1"/>
        <v>0.68114324890603617</v>
      </c>
      <c r="J23" s="113">
        <f t="shared" si="2"/>
        <v>68.114324890603612</v>
      </c>
      <c r="K23" s="120">
        <v>81682</v>
      </c>
      <c r="L23" s="123">
        <f t="shared" si="9"/>
        <v>-31.651736111111127</v>
      </c>
      <c r="M23" s="123">
        <f t="shared" si="10"/>
        <v>-16.880925925925933</v>
      </c>
      <c r="N23" s="182">
        <f t="shared" si="11"/>
        <v>-9.0433531746031779</v>
      </c>
      <c r="O23" s="194"/>
      <c r="P23" s="206"/>
      <c r="Q23" s="41">
        <v>159.2799</v>
      </c>
      <c r="R23" s="35">
        <v>91.864999999999995</v>
      </c>
      <c r="S23" s="36">
        <v>0</v>
      </c>
      <c r="T23" s="37">
        <v>-67.414900000000003</v>
      </c>
      <c r="U23" s="163">
        <f t="shared" si="12"/>
        <v>-67.414900000000003</v>
      </c>
      <c r="V23" s="130">
        <f t="shared" si="3"/>
        <v>0.57675199444499903</v>
      </c>
      <c r="W23" s="127">
        <v>57.675199444499903</v>
      </c>
      <c r="X23" s="37">
        <v>81682</v>
      </c>
      <c r="Y23" s="123">
        <f t="shared" si="13"/>
        <v>-124.84240740740741</v>
      </c>
      <c r="Z23" s="134">
        <f t="shared" si="14"/>
        <v>-84.268625</v>
      </c>
      <c r="AA23" s="186">
        <f t="shared" si="15"/>
        <v>-37.452722222222221</v>
      </c>
      <c r="AB23" s="194"/>
      <c r="AC23" s="209"/>
      <c r="AD23" s="38">
        <f t="shared" si="16"/>
        <v>6126.1500000000005</v>
      </c>
      <c r="AE23" s="39">
        <v>1585</v>
      </c>
      <c r="AF23" s="36">
        <v>0</v>
      </c>
      <c r="AG23" s="36">
        <f t="shared" si="4"/>
        <v>-4541.1500000000005</v>
      </c>
      <c r="AH23" s="176">
        <f t="shared" si="17"/>
        <v>-4541.1500000000005</v>
      </c>
      <c r="AI23" s="40">
        <f t="shared" si="5"/>
        <v>0.25872693290239379</v>
      </c>
      <c r="AJ23" s="99">
        <f t="shared" si="6"/>
        <v>25.872693290239379</v>
      </c>
      <c r="AK23" s="123">
        <f t="shared" si="18"/>
        <v>-22.705750000000002</v>
      </c>
      <c r="AL23" s="134">
        <f t="shared" si="19"/>
        <v>-16.513272727272728</v>
      </c>
      <c r="AM23" s="182">
        <f t="shared" si="20"/>
        <v>-11.352875000000001</v>
      </c>
      <c r="AN23" s="196"/>
      <c r="AO23" s="194"/>
    </row>
    <row r="24" spans="1:41" s="1" customFormat="1" hidden="1">
      <c r="A24" s="44"/>
      <c r="B24" s="30" t="s">
        <v>27</v>
      </c>
      <c r="C24" s="32">
        <v>6304</v>
      </c>
      <c r="D24" s="26">
        <f t="shared" si="7"/>
        <v>2.2063999999999999</v>
      </c>
      <c r="E24" s="20">
        <v>1.746</v>
      </c>
      <c r="F24" s="12">
        <v>0</v>
      </c>
      <c r="G24" s="3">
        <f t="shared" si="0"/>
        <v>-0.46039999999999992</v>
      </c>
      <c r="H24" s="49">
        <f t="shared" si="8"/>
        <v>-0.46039999999999992</v>
      </c>
      <c r="I24" s="112">
        <f t="shared" si="1"/>
        <v>0.79133430021754902</v>
      </c>
      <c r="J24" s="113">
        <f t="shared" si="2"/>
        <v>79.133430021754904</v>
      </c>
      <c r="K24" s="120">
        <v>6304</v>
      </c>
      <c r="L24" s="123">
        <f t="shared" si="9"/>
        <v>-1.598611111111111</v>
      </c>
      <c r="M24" s="123">
        <f t="shared" si="10"/>
        <v>-0.85259259259259235</v>
      </c>
      <c r="N24" s="182">
        <f t="shared" si="11"/>
        <v>-0.45674603174603168</v>
      </c>
      <c r="O24" s="194"/>
      <c r="P24" s="206"/>
      <c r="Q24" s="41">
        <v>12.2928</v>
      </c>
      <c r="R24" s="35">
        <v>38.575000000000003</v>
      </c>
      <c r="S24" s="36">
        <v>0</v>
      </c>
      <c r="T24" s="37">
        <v>26.282200000000003</v>
      </c>
      <c r="U24" s="163">
        <f t="shared" si="12"/>
        <v>26.282200000000003</v>
      </c>
      <c r="V24" s="130">
        <f t="shared" si="3"/>
        <v>3.1380157490563585</v>
      </c>
      <c r="W24" s="127">
        <v>313.80157490563585</v>
      </c>
      <c r="X24" s="37">
        <v>6304</v>
      </c>
      <c r="Y24" s="123">
        <f t="shared" si="13"/>
        <v>48.67074074074074</v>
      </c>
      <c r="Z24" s="134">
        <f t="shared" si="14"/>
        <v>32.85275</v>
      </c>
      <c r="AA24" s="186">
        <f t="shared" si="15"/>
        <v>14.601222222222223</v>
      </c>
      <c r="AB24" s="194"/>
      <c r="AC24" s="209"/>
      <c r="AD24" s="38">
        <f t="shared" si="16"/>
        <v>472.79999999999995</v>
      </c>
      <c r="AE24" s="39">
        <v>0</v>
      </c>
      <c r="AF24" s="36">
        <v>0</v>
      </c>
      <c r="AG24" s="36">
        <f t="shared" si="4"/>
        <v>-472.79999999999995</v>
      </c>
      <c r="AH24" s="176">
        <f t="shared" si="17"/>
        <v>-472.79999999999995</v>
      </c>
      <c r="AI24" s="40">
        <f t="shared" si="5"/>
        <v>0</v>
      </c>
      <c r="AJ24" s="99">
        <f t="shared" si="6"/>
        <v>0</v>
      </c>
      <c r="AK24" s="123">
        <f t="shared" si="18"/>
        <v>-2.3639999999999999</v>
      </c>
      <c r="AL24" s="134">
        <f t="shared" si="19"/>
        <v>-1.7192727272727271</v>
      </c>
      <c r="AM24" s="182">
        <f t="shared" si="20"/>
        <v>-1.1819999999999999</v>
      </c>
      <c r="AN24" s="196"/>
      <c r="AO24" s="194"/>
    </row>
    <row r="25" spans="1:41" s="1" customFormat="1" hidden="1">
      <c r="A25" s="44"/>
      <c r="B25" s="30" t="s">
        <v>28</v>
      </c>
      <c r="C25" s="32">
        <v>10700</v>
      </c>
      <c r="D25" s="26">
        <f t="shared" si="7"/>
        <v>3.7450000000000001</v>
      </c>
      <c r="E25" s="20">
        <v>1.17</v>
      </c>
      <c r="F25" s="12">
        <v>0</v>
      </c>
      <c r="G25" s="3">
        <f t="shared" si="0"/>
        <v>-2.5750000000000002</v>
      </c>
      <c r="H25" s="49">
        <f t="shared" si="8"/>
        <v>-2.5750000000000002</v>
      </c>
      <c r="I25" s="112">
        <f t="shared" si="1"/>
        <v>0.31241655540720958</v>
      </c>
      <c r="J25" s="113">
        <f t="shared" si="2"/>
        <v>31.241655540720959</v>
      </c>
      <c r="K25" s="120">
        <v>10700</v>
      </c>
      <c r="L25" s="123">
        <f t="shared" si="9"/>
        <v>-8.9409722222222232</v>
      </c>
      <c r="M25" s="123">
        <f t="shared" si="10"/>
        <v>-4.7685185185185182</v>
      </c>
      <c r="N25" s="182">
        <f t="shared" si="11"/>
        <v>-2.5545634920634921</v>
      </c>
      <c r="O25" s="194"/>
      <c r="P25" s="206"/>
      <c r="Q25" s="41">
        <v>20.865000000000002</v>
      </c>
      <c r="R25" s="35">
        <v>5</v>
      </c>
      <c r="S25" s="36">
        <v>0</v>
      </c>
      <c r="T25" s="37">
        <v>-15.865000000000002</v>
      </c>
      <c r="U25" s="163">
        <f t="shared" si="12"/>
        <v>-15.865000000000002</v>
      </c>
      <c r="V25" s="130">
        <f t="shared" si="3"/>
        <v>0.23963575365444523</v>
      </c>
      <c r="W25" s="127">
        <v>23.963575365444523</v>
      </c>
      <c r="X25" s="37">
        <v>10700</v>
      </c>
      <c r="Y25" s="123">
        <f t="shared" si="13"/>
        <v>-29.37962962962963</v>
      </c>
      <c r="Z25" s="134">
        <f t="shared" si="14"/>
        <v>-19.831250000000001</v>
      </c>
      <c r="AA25" s="186">
        <f t="shared" si="15"/>
        <v>-8.81388888888889</v>
      </c>
      <c r="AB25" s="194"/>
      <c r="AC25" s="209"/>
      <c r="AD25" s="38">
        <f t="shared" si="16"/>
        <v>802.5</v>
      </c>
      <c r="AE25" s="39">
        <v>0</v>
      </c>
      <c r="AF25" s="36">
        <v>0</v>
      </c>
      <c r="AG25" s="36">
        <f t="shared" si="4"/>
        <v>-802.5</v>
      </c>
      <c r="AH25" s="176">
        <f t="shared" si="17"/>
        <v>-802.5</v>
      </c>
      <c r="AI25" s="40">
        <f t="shared" si="5"/>
        <v>0</v>
      </c>
      <c r="AJ25" s="99">
        <f t="shared" si="6"/>
        <v>0</v>
      </c>
      <c r="AK25" s="123">
        <f t="shared" si="18"/>
        <v>-4.0125000000000002</v>
      </c>
      <c r="AL25" s="134">
        <f t="shared" si="19"/>
        <v>-2.918181818181818</v>
      </c>
      <c r="AM25" s="182">
        <f t="shared" si="20"/>
        <v>-2.0062500000000001</v>
      </c>
      <c r="AN25" s="196"/>
      <c r="AO25" s="194"/>
    </row>
    <row r="26" spans="1:41" s="1" customFormat="1" hidden="1">
      <c r="A26" s="44"/>
      <c r="B26" s="30" t="s">
        <v>29</v>
      </c>
      <c r="C26" s="33">
        <v>15661</v>
      </c>
      <c r="D26" s="26">
        <f t="shared" si="7"/>
        <v>5.4813499999999999</v>
      </c>
      <c r="E26" s="20">
        <v>2.2210000000000001</v>
      </c>
      <c r="F26" s="12">
        <v>0</v>
      </c>
      <c r="G26" s="3">
        <f t="shared" si="0"/>
        <v>-3.2603499999999999</v>
      </c>
      <c r="H26" s="49">
        <f t="shared" si="8"/>
        <v>-3.2603499999999999</v>
      </c>
      <c r="I26" s="112">
        <f t="shared" si="1"/>
        <v>0.40519215156850047</v>
      </c>
      <c r="J26" s="113">
        <f t="shared" si="2"/>
        <v>40.519215156850045</v>
      </c>
      <c r="K26" s="120">
        <v>15661</v>
      </c>
      <c r="L26" s="123">
        <f t="shared" si="9"/>
        <v>-11.320659722222222</v>
      </c>
      <c r="M26" s="123">
        <f t="shared" si="10"/>
        <v>-6.0376851851851843</v>
      </c>
      <c r="N26" s="182">
        <f t="shared" si="11"/>
        <v>-3.2344742063492062</v>
      </c>
      <c r="O26" s="194"/>
      <c r="P26" s="206"/>
      <c r="Q26" s="41">
        <v>30.53895</v>
      </c>
      <c r="R26" s="35">
        <v>24.899000000000001</v>
      </c>
      <c r="S26" s="36">
        <v>0</v>
      </c>
      <c r="T26" s="37">
        <v>-5.6399499999999989</v>
      </c>
      <c r="U26" s="163">
        <f t="shared" si="12"/>
        <v>-5.6399499999999989</v>
      </c>
      <c r="V26" s="130">
        <f t="shared" si="3"/>
        <v>0.81531945269893047</v>
      </c>
      <c r="W26" s="127">
        <v>81.531945269893043</v>
      </c>
      <c r="X26" s="37">
        <v>15661</v>
      </c>
      <c r="Y26" s="123">
        <f t="shared" si="13"/>
        <v>-10.444351851851849</v>
      </c>
      <c r="Z26" s="134">
        <f t="shared" si="14"/>
        <v>-7.0499374999999986</v>
      </c>
      <c r="AA26" s="186">
        <f t="shared" si="15"/>
        <v>-3.1333055555555549</v>
      </c>
      <c r="AB26" s="194"/>
      <c r="AC26" s="209"/>
      <c r="AD26" s="38">
        <f t="shared" si="16"/>
        <v>1174.575</v>
      </c>
      <c r="AE26" s="39">
        <v>1050</v>
      </c>
      <c r="AF26" s="36">
        <v>0</v>
      </c>
      <c r="AG26" s="36">
        <f t="shared" si="4"/>
        <v>-124.57500000000005</v>
      </c>
      <c r="AH26" s="176">
        <f t="shared" si="17"/>
        <v>-124.57500000000005</v>
      </c>
      <c r="AI26" s="40">
        <f t="shared" si="5"/>
        <v>0.89394036140731747</v>
      </c>
      <c r="AJ26" s="99">
        <f t="shared" si="6"/>
        <v>89.394036140731743</v>
      </c>
      <c r="AK26" s="123">
        <f t="shared" si="18"/>
        <v>-0.62287500000000018</v>
      </c>
      <c r="AL26" s="134">
        <f t="shared" si="19"/>
        <v>-0.45300000000000018</v>
      </c>
      <c r="AM26" s="182">
        <f t="shared" si="20"/>
        <v>-0.31143750000000009</v>
      </c>
      <c r="AN26" s="196"/>
      <c r="AO26" s="194"/>
    </row>
    <row r="27" spans="1:41" s="1" customFormat="1" hidden="1">
      <c r="A27" s="44"/>
      <c r="B27" s="43" t="s">
        <v>30</v>
      </c>
      <c r="C27" s="34">
        <v>4568</v>
      </c>
      <c r="D27" s="26">
        <f t="shared" si="7"/>
        <v>1.5988</v>
      </c>
      <c r="E27" s="20">
        <v>0.76800000000000002</v>
      </c>
      <c r="F27" s="12">
        <v>0</v>
      </c>
      <c r="G27" s="3">
        <f t="shared" si="0"/>
        <v>-0.83079999999999998</v>
      </c>
      <c r="H27" s="49">
        <f t="shared" si="8"/>
        <v>-0.83079999999999998</v>
      </c>
      <c r="I27" s="112">
        <f t="shared" si="1"/>
        <v>0.48036027020265198</v>
      </c>
      <c r="J27" s="113">
        <f t="shared" si="2"/>
        <v>48.036027020265202</v>
      </c>
      <c r="K27" s="120">
        <v>4568</v>
      </c>
      <c r="L27" s="123">
        <f t="shared" si="9"/>
        <v>-2.8847222222222224</v>
      </c>
      <c r="M27" s="123">
        <f t="shared" si="10"/>
        <v>-1.5385185185185184</v>
      </c>
      <c r="N27" s="182">
        <f t="shared" si="11"/>
        <v>-0.82420634920634916</v>
      </c>
      <c r="O27" s="194"/>
      <c r="P27" s="206"/>
      <c r="Q27" s="41">
        <v>8.9076000000000004</v>
      </c>
      <c r="R27" s="35">
        <v>15.375999999999999</v>
      </c>
      <c r="S27" s="36">
        <v>0</v>
      </c>
      <c r="T27" s="37">
        <v>6.468399999999999</v>
      </c>
      <c r="U27" s="163">
        <f t="shared" si="12"/>
        <v>6.468399999999999</v>
      </c>
      <c r="V27" s="130">
        <f t="shared" si="3"/>
        <v>1.7261664196865596</v>
      </c>
      <c r="W27" s="127">
        <v>172.61664196865595</v>
      </c>
      <c r="X27" s="37">
        <v>4568</v>
      </c>
      <c r="Y27" s="123">
        <f t="shared" si="13"/>
        <v>11.978518518518516</v>
      </c>
      <c r="Z27" s="134">
        <f t="shared" si="14"/>
        <v>8.0854999999999979</v>
      </c>
      <c r="AA27" s="186">
        <f t="shared" si="15"/>
        <v>3.5935555555555547</v>
      </c>
      <c r="AB27" s="194"/>
      <c r="AC27" s="209"/>
      <c r="AD27" s="38">
        <f t="shared" si="16"/>
        <v>342.59999999999997</v>
      </c>
      <c r="AE27" s="39">
        <v>0</v>
      </c>
      <c r="AF27" s="36">
        <v>0</v>
      </c>
      <c r="AG27" s="36">
        <f t="shared" si="4"/>
        <v>-342.59999999999997</v>
      </c>
      <c r="AH27" s="176">
        <f t="shared" si="17"/>
        <v>-342.59999999999997</v>
      </c>
      <c r="AI27" s="40">
        <f t="shared" si="5"/>
        <v>0</v>
      </c>
      <c r="AJ27" s="99">
        <f t="shared" si="6"/>
        <v>0</v>
      </c>
      <c r="AK27" s="123">
        <f t="shared" si="18"/>
        <v>-1.7129999999999999</v>
      </c>
      <c r="AL27" s="134">
        <f t="shared" si="19"/>
        <v>-1.2458181818181817</v>
      </c>
      <c r="AM27" s="182">
        <f t="shared" si="20"/>
        <v>-0.85649999999999993</v>
      </c>
      <c r="AN27" s="196"/>
      <c r="AO27" s="194"/>
    </row>
    <row r="28" spans="1:41" s="1" customFormat="1" hidden="1">
      <c r="A28" s="44"/>
      <c r="B28" s="43" t="s">
        <v>31</v>
      </c>
      <c r="C28" s="34">
        <v>9150</v>
      </c>
      <c r="D28" s="26">
        <f t="shared" si="7"/>
        <v>3.2025000000000001</v>
      </c>
      <c r="E28" s="20">
        <v>1.1519999999999999</v>
      </c>
      <c r="F28" s="12">
        <v>0</v>
      </c>
      <c r="G28" s="3">
        <f t="shared" si="0"/>
        <v>-2.0505000000000004</v>
      </c>
      <c r="H28" s="49">
        <f t="shared" si="8"/>
        <v>-2.0505000000000004</v>
      </c>
      <c r="I28" s="112">
        <f t="shared" si="1"/>
        <v>0.35971896955503507</v>
      </c>
      <c r="J28" s="113">
        <f t="shared" si="2"/>
        <v>35.97189695550351</v>
      </c>
      <c r="K28" s="120">
        <v>9150</v>
      </c>
      <c r="L28" s="123">
        <f t="shared" si="9"/>
        <v>-7.1197916666666687</v>
      </c>
      <c r="M28" s="123">
        <f t="shared" si="10"/>
        <v>-3.7972222222222229</v>
      </c>
      <c r="N28" s="182">
        <f t="shared" si="11"/>
        <v>-2.0342261904761907</v>
      </c>
      <c r="O28" s="194"/>
      <c r="P28" s="206"/>
      <c r="Q28" s="41">
        <v>17.842500000000001</v>
      </c>
      <c r="R28" s="35">
        <v>29.495999999999999</v>
      </c>
      <c r="S28" s="36">
        <v>0</v>
      </c>
      <c r="T28" s="37">
        <v>11.653499999999998</v>
      </c>
      <c r="U28" s="163">
        <f t="shared" si="12"/>
        <v>11.653499999999998</v>
      </c>
      <c r="V28" s="130">
        <f t="shared" si="3"/>
        <v>1.6531315678856662</v>
      </c>
      <c r="W28" s="127">
        <v>165.31315678856663</v>
      </c>
      <c r="X28" s="37">
        <v>9150</v>
      </c>
      <c r="Y28" s="123">
        <f t="shared" si="13"/>
        <v>21.580555555555549</v>
      </c>
      <c r="Z28" s="134">
        <f t="shared" si="14"/>
        <v>14.566874999999996</v>
      </c>
      <c r="AA28" s="186">
        <f t="shared" si="15"/>
        <v>6.4741666666666653</v>
      </c>
      <c r="AB28" s="194"/>
      <c r="AC28" s="209"/>
      <c r="AD28" s="38">
        <f t="shared" si="16"/>
        <v>686.25</v>
      </c>
      <c r="AE28" s="39">
        <v>0</v>
      </c>
      <c r="AF28" s="36">
        <v>0</v>
      </c>
      <c r="AG28" s="36">
        <f t="shared" si="4"/>
        <v>-686.25</v>
      </c>
      <c r="AH28" s="176">
        <f t="shared" si="17"/>
        <v>-686.25</v>
      </c>
      <c r="AI28" s="40">
        <f t="shared" si="5"/>
        <v>0</v>
      </c>
      <c r="AJ28" s="99">
        <f t="shared" si="6"/>
        <v>0</v>
      </c>
      <c r="AK28" s="123">
        <f t="shared" si="18"/>
        <v>-3.4312499999999999</v>
      </c>
      <c r="AL28" s="134">
        <f t="shared" si="19"/>
        <v>-2.4954545454545456</v>
      </c>
      <c r="AM28" s="182">
        <f t="shared" si="20"/>
        <v>-1.715625</v>
      </c>
      <c r="AN28" s="196"/>
      <c r="AO28" s="194"/>
    </row>
    <row r="29" spans="1:41" s="1" customFormat="1" hidden="1">
      <c r="A29" s="44"/>
      <c r="B29" s="43" t="s">
        <v>32</v>
      </c>
      <c r="C29" s="34">
        <v>2819</v>
      </c>
      <c r="D29" s="26">
        <f t="shared" si="7"/>
        <v>0.98664999999999992</v>
      </c>
      <c r="E29" s="20">
        <v>0.54</v>
      </c>
      <c r="F29" s="12">
        <v>0</v>
      </c>
      <c r="G29" s="3">
        <f t="shared" si="0"/>
        <v>-0.44664999999999988</v>
      </c>
      <c r="H29" s="49">
        <f t="shared" si="8"/>
        <v>-0.44664999999999988</v>
      </c>
      <c r="I29" s="112">
        <f t="shared" si="1"/>
        <v>0.54730654234024234</v>
      </c>
      <c r="J29" s="113">
        <f t="shared" si="2"/>
        <v>54.730654234024236</v>
      </c>
      <c r="K29" s="120">
        <v>2819</v>
      </c>
      <c r="L29" s="123">
        <f t="shared" si="9"/>
        <v>-1.5508680555555552</v>
      </c>
      <c r="M29" s="123">
        <f t="shared" si="10"/>
        <v>-0.82712962962962933</v>
      </c>
      <c r="N29" s="182">
        <f t="shared" si="11"/>
        <v>-0.4431051587301586</v>
      </c>
      <c r="O29" s="194"/>
      <c r="P29" s="206"/>
      <c r="Q29" s="41">
        <v>5.4970499999999998</v>
      </c>
      <c r="R29" s="35">
        <v>7</v>
      </c>
      <c r="S29" s="36">
        <v>0</v>
      </c>
      <c r="T29" s="37">
        <v>1.5029500000000002</v>
      </c>
      <c r="U29" s="163">
        <f t="shared" si="12"/>
        <v>1.5029500000000002</v>
      </c>
      <c r="V29" s="130">
        <f t="shared" si="3"/>
        <v>1.2734102836976198</v>
      </c>
      <c r="W29" s="127">
        <v>127.34102836976197</v>
      </c>
      <c r="X29" s="37">
        <v>2819</v>
      </c>
      <c r="Y29" s="123">
        <f t="shared" si="13"/>
        <v>2.7832407407407409</v>
      </c>
      <c r="Z29" s="134">
        <f t="shared" si="14"/>
        <v>1.8786875000000003</v>
      </c>
      <c r="AA29" s="186">
        <f t="shared" si="15"/>
        <v>0.83497222222222234</v>
      </c>
      <c r="AB29" s="194"/>
      <c r="AC29" s="209"/>
      <c r="AD29" s="38">
        <f t="shared" si="16"/>
        <v>211.42499999999998</v>
      </c>
      <c r="AE29" s="39">
        <v>0</v>
      </c>
      <c r="AF29" s="36">
        <v>0</v>
      </c>
      <c r="AG29" s="36">
        <f t="shared" si="4"/>
        <v>-211.42499999999998</v>
      </c>
      <c r="AH29" s="176">
        <f t="shared" si="17"/>
        <v>-211.42499999999998</v>
      </c>
      <c r="AI29" s="40">
        <f t="shared" si="5"/>
        <v>0</v>
      </c>
      <c r="AJ29" s="99">
        <f t="shared" si="6"/>
        <v>0</v>
      </c>
      <c r="AK29" s="123">
        <f t="shared" si="18"/>
        <v>-1.0571249999999999</v>
      </c>
      <c r="AL29" s="134">
        <f t="shared" si="19"/>
        <v>-0.76881818181818173</v>
      </c>
      <c r="AM29" s="182">
        <f t="shared" si="20"/>
        <v>-0.52856249999999994</v>
      </c>
      <c r="AN29" s="196"/>
      <c r="AO29" s="194"/>
    </row>
    <row r="30" spans="1:41" s="1" customFormat="1" hidden="1">
      <c r="A30" s="44"/>
      <c r="B30" s="43" t="s">
        <v>33</v>
      </c>
      <c r="C30" s="34">
        <v>4831</v>
      </c>
      <c r="D30" s="26">
        <f t="shared" si="7"/>
        <v>1.69085</v>
      </c>
      <c r="E30" s="20">
        <v>0.71099999999999997</v>
      </c>
      <c r="F30" s="12">
        <v>0</v>
      </c>
      <c r="G30" s="3">
        <f t="shared" si="0"/>
        <v>-0.97985</v>
      </c>
      <c r="H30" s="49">
        <f t="shared" si="8"/>
        <v>-0.97985</v>
      </c>
      <c r="I30" s="112">
        <f t="shared" si="1"/>
        <v>0.42049856581009548</v>
      </c>
      <c r="J30" s="113">
        <f t="shared" si="2"/>
        <v>42.04985658100955</v>
      </c>
      <c r="K30" s="120">
        <v>4831</v>
      </c>
      <c r="L30" s="123">
        <f t="shared" si="9"/>
        <v>-3.4022569444444448</v>
      </c>
      <c r="M30" s="123">
        <f t="shared" si="10"/>
        <v>-1.8145370370370368</v>
      </c>
      <c r="N30" s="182">
        <f t="shared" si="11"/>
        <v>-0.97207341269841274</v>
      </c>
      <c r="O30" s="194"/>
      <c r="P30" s="206"/>
      <c r="Q30" s="41">
        <v>9.4204499999999989</v>
      </c>
      <c r="R30" s="35">
        <v>12.036</v>
      </c>
      <c r="S30" s="36">
        <v>0</v>
      </c>
      <c r="T30" s="37">
        <v>2.6155500000000007</v>
      </c>
      <c r="U30" s="163">
        <f t="shared" si="12"/>
        <v>2.6155500000000007</v>
      </c>
      <c r="V30" s="130">
        <f t="shared" si="3"/>
        <v>1.2776459723261628</v>
      </c>
      <c r="W30" s="127">
        <v>127.76459723261628</v>
      </c>
      <c r="X30" s="37">
        <v>4831</v>
      </c>
      <c r="Y30" s="123">
        <f t="shared" si="13"/>
        <v>4.8436111111111124</v>
      </c>
      <c r="Z30" s="134">
        <f t="shared" si="14"/>
        <v>3.2694375000000009</v>
      </c>
      <c r="AA30" s="186">
        <f t="shared" si="15"/>
        <v>1.4530833333333337</v>
      </c>
      <c r="AB30" s="194"/>
      <c r="AC30" s="209"/>
      <c r="AD30" s="38">
        <f t="shared" si="16"/>
        <v>362.32499999999999</v>
      </c>
      <c r="AE30" s="39">
        <v>0</v>
      </c>
      <c r="AF30" s="36">
        <v>0</v>
      </c>
      <c r="AG30" s="36">
        <f t="shared" si="4"/>
        <v>-362.32499999999999</v>
      </c>
      <c r="AH30" s="176">
        <f t="shared" si="17"/>
        <v>-362.32499999999999</v>
      </c>
      <c r="AI30" s="40">
        <f t="shared" si="5"/>
        <v>0</v>
      </c>
      <c r="AJ30" s="99">
        <f t="shared" si="6"/>
        <v>0</v>
      </c>
      <c r="AK30" s="123">
        <f t="shared" si="18"/>
        <v>-1.811625</v>
      </c>
      <c r="AL30" s="134">
        <f t="shared" si="19"/>
        <v>-1.3175454545454546</v>
      </c>
      <c r="AM30" s="182">
        <f t="shared" si="20"/>
        <v>-0.90581250000000002</v>
      </c>
      <c r="AN30" s="196"/>
      <c r="AO30" s="194"/>
    </row>
    <row r="31" spans="1:41" s="1" customFormat="1" hidden="1">
      <c r="A31" s="44"/>
      <c r="B31" s="43" t="s">
        <v>34</v>
      </c>
      <c r="C31" s="34">
        <v>12948</v>
      </c>
      <c r="D31" s="26">
        <f t="shared" si="7"/>
        <v>4.5317999999999996</v>
      </c>
      <c r="E31" s="20">
        <v>2.0249999999999999</v>
      </c>
      <c r="F31" s="12">
        <v>0</v>
      </c>
      <c r="G31" s="3">
        <f t="shared" si="0"/>
        <v>-2.5067999999999997</v>
      </c>
      <c r="H31" s="49">
        <f t="shared" si="8"/>
        <v>-2.5067999999999997</v>
      </c>
      <c r="I31" s="112">
        <f t="shared" si="1"/>
        <v>0.44684231431219384</v>
      </c>
      <c r="J31" s="113">
        <f t="shared" si="2"/>
        <v>44.684231431219388</v>
      </c>
      <c r="K31" s="120">
        <v>12948</v>
      </c>
      <c r="L31" s="123">
        <f t="shared" si="9"/>
        <v>-8.7041666666666657</v>
      </c>
      <c r="M31" s="123">
        <f t="shared" si="10"/>
        <v>-4.6422222222222214</v>
      </c>
      <c r="N31" s="182">
        <f t="shared" si="11"/>
        <v>-2.4869047619047615</v>
      </c>
      <c r="O31" s="194"/>
      <c r="P31" s="206"/>
      <c r="Q31" s="41">
        <v>25.2486</v>
      </c>
      <c r="R31" s="35">
        <v>27.673999999999999</v>
      </c>
      <c r="S31" s="36">
        <v>0</v>
      </c>
      <c r="T31" s="37">
        <v>2.4253999999999998</v>
      </c>
      <c r="U31" s="163">
        <f t="shared" si="12"/>
        <v>2.4253999999999998</v>
      </c>
      <c r="V31" s="130">
        <f t="shared" si="3"/>
        <v>1.0960607716863509</v>
      </c>
      <c r="W31" s="127">
        <v>109.60607716863508</v>
      </c>
      <c r="X31" s="37">
        <v>12948</v>
      </c>
      <c r="Y31" s="123">
        <f t="shared" si="13"/>
        <v>4.4914814814814807</v>
      </c>
      <c r="Z31" s="134">
        <f t="shared" si="14"/>
        <v>3.0317499999999997</v>
      </c>
      <c r="AA31" s="186">
        <f t="shared" si="15"/>
        <v>1.3474444444444442</v>
      </c>
      <c r="AB31" s="194"/>
      <c r="AC31" s="209"/>
      <c r="AD31" s="38">
        <f t="shared" si="16"/>
        <v>971.09999999999991</v>
      </c>
      <c r="AE31" s="39">
        <v>0</v>
      </c>
      <c r="AF31" s="36">
        <v>0</v>
      </c>
      <c r="AG31" s="36">
        <f t="shared" si="4"/>
        <v>-971.09999999999991</v>
      </c>
      <c r="AH31" s="176">
        <f t="shared" si="17"/>
        <v>-971.09999999999991</v>
      </c>
      <c r="AI31" s="40">
        <f t="shared" si="5"/>
        <v>0</v>
      </c>
      <c r="AJ31" s="99">
        <f t="shared" si="6"/>
        <v>0</v>
      </c>
      <c r="AK31" s="123">
        <f t="shared" si="18"/>
        <v>-4.8554999999999993</v>
      </c>
      <c r="AL31" s="134">
        <f t="shared" si="19"/>
        <v>-3.5312727272727269</v>
      </c>
      <c r="AM31" s="182">
        <f t="shared" si="20"/>
        <v>-2.4277499999999996</v>
      </c>
      <c r="AN31" s="196"/>
      <c r="AO31" s="194"/>
    </row>
    <row r="32" spans="1:41" s="1" customFormat="1" hidden="1">
      <c r="A32" s="44"/>
      <c r="B32" s="43" t="s">
        <v>35</v>
      </c>
      <c r="C32" s="34">
        <v>5341</v>
      </c>
      <c r="D32" s="26">
        <f t="shared" si="7"/>
        <v>1.8693500000000001</v>
      </c>
      <c r="E32" s="20">
        <v>2.2410000000000001</v>
      </c>
      <c r="F32" s="12">
        <v>0</v>
      </c>
      <c r="G32" s="3">
        <f t="shared" si="0"/>
        <v>0.37165000000000004</v>
      </c>
      <c r="H32" s="49">
        <f t="shared" si="8"/>
        <v>0.37165000000000004</v>
      </c>
      <c r="I32" s="112">
        <f t="shared" si="1"/>
        <v>1.1988124214299087</v>
      </c>
      <c r="J32" s="113">
        <f t="shared" si="2"/>
        <v>119.88124214299087</v>
      </c>
      <c r="K32" s="120">
        <v>5341</v>
      </c>
      <c r="L32" s="123">
        <f t="shared" si="9"/>
        <v>1.2904513888888891</v>
      </c>
      <c r="M32" s="123">
        <f t="shared" si="10"/>
        <v>0.68824074074074071</v>
      </c>
      <c r="N32" s="182">
        <f t="shared" si="11"/>
        <v>0.36870039682539685</v>
      </c>
      <c r="O32" s="194"/>
      <c r="P32" s="206"/>
      <c r="Q32" s="41">
        <v>10.414950000000001</v>
      </c>
      <c r="R32" s="35">
        <v>9.5280000000000005</v>
      </c>
      <c r="S32" s="36">
        <v>0</v>
      </c>
      <c r="T32" s="37">
        <v>-0.88695000000000057</v>
      </c>
      <c r="U32" s="163">
        <f t="shared" si="12"/>
        <v>-0.88695000000000057</v>
      </c>
      <c r="V32" s="130">
        <f t="shared" si="3"/>
        <v>0.91483876542854259</v>
      </c>
      <c r="W32" s="127">
        <v>91.483876542854262</v>
      </c>
      <c r="X32" s="37">
        <v>5341</v>
      </c>
      <c r="Y32" s="123">
        <f t="shared" si="13"/>
        <v>-1.642500000000001</v>
      </c>
      <c r="Z32" s="134">
        <f t="shared" si="14"/>
        <v>-1.1086875000000007</v>
      </c>
      <c r="AA32" s="186">
        <f t="shared" si="15"/>
        <v>-0.4927500000000003</v>
      </c>
      <c r="AB32" s="194"/>
      <c r="AC32" s="209"/>
      <c r="AD32" s="38">
        <f t="shared" si="16"/>
        <v>400.57499999999999</v>
      </c>
      <c r="AE32" s="39">
        <v>0</v>
      </c>
      <c r="AF32" s="36">
        <v>0</v>
      </c>
      <c r="AG32" s="36">
        <f t="shared" si="4"/>
        <v>-400.57499999999999</v>
      </c>
      <c r="AH32" s="176">
        <f t="shared" si="17"/>
        <v>-400.57499999999999</v>
      </c>
      <c r="AI32" s="40">
        <f t="shared" si="5"/>
        <v>0</v>
      </c>
      <c r="AJ32" s="99">
        <f t="shared" si="6"/>
        <v>0</v>
      </c>
      <c r="AK32" s="123">
        <f t="shared" si="18"/>
        <v>-2.002875</v>
      </c>
      <c r="AL32" s="134">
        <f t="shared" si="19"/>
        <v>-1.4566363636363635</v>
      </c>
      <c r="AM32" s="182">
        <f t="shared" si="20"/>
        <v>-1.0014375</v>
      </c>
      <c r="AN32" s="196"/>
      <c r="AO32" s="194"/>
    </row>
    <row r="33" spans="1:41" s="1" customFormat="1" ht="24" hidden="1">
      <c r="A33" s="44">
        <v>4</v>
      </c>
      <c r="B33" s="43" t="s">
        <v>36</v>
      </c>
      <c r="C33" s="31">
        <v>103902</v>
      </c>
      <c r="D33" s="26">
        <f t="shared" si="7"/>
        <v>36.365700000000004</v>
      </c>
      <c r="E33" s="3">
        <v>15.895</v>
      </c>
      <c r="F33" s="3">
        <v>2.95</v>
      </c>
      <c r="G33" s="3">
        <f t="shared" si="0"/>
        <v>-23.420700000000004</v>
      </c>
      <c r="H33" s="49">
        <f t="shared" si="8"/>
        <v>-20.470700000000004</v>
      </c>
      <c r="I33" s="112">
        <f t="shared" si="1"/>
        <v>0.43708769527329316</v>
      </c>
      <c r="J33" s="113">
        <f t="shared" si="2"/>
        <v>35.596729885578995</v>
      </c>
      <c r="K33" s="120">
        <v>103902</v>
      </c>
      <c r="L33" s="123">
        <f t="shared" si="9"/>
        <v>-71.078819444444463</v>
      </c>
      <c r="M33" s="123">
        <f t="shared" si="10"/>
        <v>-37.908703703703708</v>
      </c>
      <c r="N33" s="182">
        <f t="shared" si="11"/>
        <v>-20.308234126984132</v>
      </c>
      <c r="O33" s="194">
        <v>-6</v>
      </c>
      <c r="P33" s="206"/>
      <c r="Q33" s="41">
        <v>202.60890000000001</v>
      </c>
      <c r="R33" s="35">
        <v>99.86</v>
      </c>
      <c r="S33" s="36">
        <v>13.58</v>
      </c>
      <c r="T33" s="37">
        <v>-116.3289</v>
      </c>
      <c r="U33" s="163">
        <f t="shared" si="12"/>
        <v>-102.74890000000001</v>
      </c>
      <c r="V33" s="130">
        <f t="shared" si="3"/>
        <v>0.49287074753379539</v>
      </c>
      <c r="W33" s="127">
        <v>42.584506406184524</v>
      </c>
      <c r="X33" s="37">
        <v>103902</v>
      </c>
      <c r="Y33" s="123">
        <f t="shared" si="13"/>
        <v>-190.27574074074073</v>
      </c>
      <c r="Z33" s="134">
        <f t="shared" si="14"/>
        <v>-128.436125</v>
      </c>
      <c r="AA33" s="186">
        <f t="shared" si="15"/>
        <v>-57.082722222222223</v>
      </c>
      <c r="AB33" s="194">
        <v>-15</v>
      </c>
      <c r="AC33" s="209"/>
      <c r="AD33" s="38">
        <f t="shared" si="16"/>
        <v>7792.65</v>
      </c>
      <c r="AE33" s="39">
        <v>250</v>
      </c>
      <c r="AF33" s="36">
        <v>0</v>
      </c>
      <c r="AG33" s="36">
        <f t="shared" si="4"/>
        <v>-7542.65</v>
      </c>
      <c r="AH33" s="176">
        <f t="shared" si="17"/>
        <v>-7542.65</v>
      </c>
      <c r="AI33" s="40">
        <f t="shared" si="5"/>
        <v>3.2081512707487186E-2</v>
      </c>
      <c r="AJ33" s="99">
        <f t="shared" si="6"/>
        <v>3.2081512707487185</v>
      </c>
      <c r="AK33" s="123">
        <f t="shared" si="18"/>
        <v>-37.713249999999995</v>
      </c>
      <c r="AL33" s="134">
        <f t="shared" si="19"/>
        <v>-27.427818181818182</v>
      </c>
      <c r="AM33" s="182">
        <f t="shared" si="20"/>
        <v>-18.856624999999998</v>
      </c>
      <c r="AN33" s="196">
        <v>-3</v>
      </c>
      <c r="AO33" s="194">
        <v>-1</v>
      </c>
    </row>
    <row r="34" spans="1:41" s="1" customFormat="1" hidden="1">
      <c r="A34" s="44"/>
      <c r="B34" s="30" t="s">
        <v>37</v>
      </c>
      <c r="C34" s="32">
        <v>85330</v>
      </c>
      <c r="D34" s="26">
        <f t="shared" si="7"/>
        <v>29.865499999999997</v>
      </c>
      <c r="E34" s="3">
        <v>14.635</v>
      </c>
      <c r="F34" s="3">
        <v>2.6</v>
      </c>
      <c r="G34" s="3">
        <f t="shared" si="0"/>
        <v>-17.830499999999997</v>
      </c>
      <c r="H34" s="49">
        <f t="shared" si="8"/>
        <v>-15.230499999999997</v>
      </c>
      <c r="I34" s="112">
        <f t="shared" si="1"/>
        <v>0.49003030252297808</v>
      </c>
      <c r="J34" s="113">
        <f t="shared" si="2"/>
        <v>40.297333043143432</v>
      </c>
      <c r="K34" s="120">
        <v>85330</v>
      </c>
      <c r="L34" s="123">
        <f t="shared" si="9"/>
        <v>-52.88368055555555</v>
      </c>
      <c r="M34" s="123">
        <f t="shared" si="10"/>
        <v>-28.204629629629622</v>
      </c>
      <c r="N34" s="182">
        <f t="shared" si="11"/>
        <v>-15.109623015873014</v>
      </c>
      <c r="O34" s="194"/>
      <c r="P34" s="206"/>
      <c r="Q34" s="41">
        <v>166.39349999999999</v>
      </c>
      <c r="R34" s="35">
        <v>90.998000000000005</v>
      </c>
      <c r="S34" s="36">
        <v>13.4</v>
      </c>
      <c r="T34" s="37">
        <v>-88.79549999999999</v>
      </c>
      <c r="U34" s="163">
        <f t="shared" si="12"/>
        <v>-75.395499999999984</v>
      </c>
      <c r="V34" s="130">
        <f t="shared" si="3"/>
        <v>0.54688434343889647</v>
      </c>
      <c r="W34" s="127">
        <v>46.635235150411525</v>
      </c>
      <c r="X34" s="37">
        <v>85330</v>
      </c>
      <c r="Y34" s="123">
        <f t="shared" si="13"/>
        <v>-139.62129629629626</v>
      </c>
      <c r="Z34" s="134">
        <f t="shared" si="14"/>
        <v>-94.244374999999977</v>
      </c>
      <c r="AA34" s="186">
        <f t="shared" si="15"/>
        <v>-41.886388888888881</v>
      </c>
      <c r="AB34" s="194"/>
      <c r="AC34" s="209"/>
      <c r="AD34" s="38">
        <f t="shared" si="16"/>
        <v>6399.75</v>
      </c>
      <c r="AE34" s="39">
        <v>250</v>
      </c>
      <c r="AF34" s="36">
        <v>0</v>
      </c>
      <c r="AG34" s="36">
        <f t="shared" si="4"/>
        <v>-6149.75</v>
      </c>
      <c r="AH34" s="176">
        <f t="shared" si="17"/>
        <v>-6149.75</v>
      </c>
      <c r="AI34" s="40">
        <f t="shared" si="5"/>
        <v>3.9064025938513221E-2</v>
      </c>
      <c r="AJ34" s="99">
        <f t="shared" si="6"/>
        <v>3.9064025938513223</v>
      </c>
      <c r="AK34" s="123">
        <f t="shared" si="18"/>
        <v>-30.748750000000001</v>
      </c>
      <c r="AL34" s="134">
        <f t="shared" si="19"/>
        <v>-22.362727272727273</v>
      </c>
      <c r="AM34" s="182">
        <f t="shared" si="20"/>
        <v>-15.374375000000001</v>
      </c>
      <c r="AN34" s="196"/>
      <c r="AO34" s="194"/>
    </row>
    <row r="35" spans="1:41" s="1" customFormat="1" hidden="1">
      <c r="A35" s="44"/>
      <c r="B35" s="30" t="s">
        <v>38</v>
      </c>
      <c r="C35" s="32">
        <v>2471</v>
      </c>
      <c r="D35" s="26">
        <f t="shared" si="7"/>
        <v>0.8648499999999999</v>
      </c>
      <c r="E35" s="3">
        <v>0</v>
      </c>
      <c r="F35" s="3">
        <v>0.19</v>
      </c>
      <c r="G35" s="3">
        <f t="shared" si="0"/>
        <v>-1.0548499999999998</v>
      </c>
      <c r="H35" s="49">
        <f t="shared" si="8"/>
        <v>-0.8648499999999999</v>
      </c>
      <c r="I35" s="112">
        <f t="shared" si="1"/>
        <v>0</v>
      </c>
      <c r="J35" s="113">
        <f t="shared" si="2"/>
        <v>-21.969127594380531</v>
      </c>
      <c r="K35" s="120">
        <v>2471</v>
      </c>
      <c r="L35" s="123">
        <f t="shared" si="9"/>
        <v>-3.0029513888888886</v>
      </c>
      <c r="M35" s="123">
        <f t="shared" si="10"/>
        <v>-1.6015740740740738</v>
      </c>
      <c r="N35" s="182">
        <f t="shared" si="11"/>
        <v>-0.85798611111111101</v>
      </c>
      <c r="O35" s="194"/>
      <c r="P35" s="206"/>
      <c r="Q35" s="41">
        <v>4.8184499999999995</v>
      </c>
      <c r="R35" s="35">
        <v>0</v>
      </c>
      <c r="S35" s="36">
        <v>0</v>
      </c>
      <c r="T35" s="37">
        <v>-4.1304499999999997</v>
      </c>
      <c r="U35" s="163">
        <f t="shared" si="12"/>
        <v>-4.8184499999999995</v>
      </c>
      <c r="V35" s="130">
        <f t="shared" si="3"/>
        <v>0</v>
      </c>
      <c r="W35" s="127">
        <v>14.27845053907377</v>
      </c>
      <c r="X35" s="37">
        <v>2471</v>
      </c>
      <c r="Y35" s="123">
        <f t="shared" si="13"/>
        <v>-8.9230555555555533</v>
      </c>
      <c r="Z35" s="134">
        <f t="shared" si="14"/>
        <v>-6.0230624999999991</v>
      </c>
      <c r="AA35" s="186">
        <f t="shared" si="15"/>
        <v>-2.6769166666666662</v>
      </c>
      <c r="AB35" s="194"/>
      <c r="AC35" s="209"/>
      <c r="AD35" s="38">
        <f t="shared" si="16"/>
        <v>185.32499999999999</v>
      </c>
      <c r="AE35" s="39">
        <v>0</v>
      </c>
      <c r="AF35" s="36">
        <v>0</v>
      </c>
      <c r="AG35" s="36">
        <f t="shared" si="4"/>
        <v>-185.32499999999999</v>
      </c>
      <c r="AH35" s="176">
        <f t="shared" si="17"/>
        <v>-185.32499999999999</v>
      </c>
      <c r="AI35" s="40">
        <f t="shared" si="5"/>
        <v>0</v>
      </c>
      <c r="AJ35" s="99">
        <f t="shared" si="6"/>
        <v>0</v>
      </c>
      <c r="AK35" s="123">
        <f t="shared" si="18"/>
        <v>-0.92662499999999992</v>
      </c>
      <c r="AL35" s="134">
        <f t="shared" si="19"/>
        <v>-0.6739090909090909</v>
      </c>
      <c r="AM35" s="182">
        <f t="shared" si="20"/>
        <v>-0.46331249999999996</v>
      </c>
      <c r="AN35" s="196"/>
      <c r="AO35" s="194"/>
    </row>
    <row r="36" spans="1:41" s="1" customFormat="1" hidden="1">
      <c r="A36" s="44"/>
      <c r="B36" s="43" t="s">
        <v>39</v>
      </c>
      <c r="C36" s="32">
        <v>5254</v>
      </c>
      <c r="D36" s="26">
        <f t="shared" si="7"/>
        <v>1.8389</v>
      </c>
      <c r="E36" s="3">
        <v>0.45</v>
      </c>
      <c r="F36" s="3">
        <v>0</v>
      </c>
      <c r="G36" s="3">
        <f t="shared" si="0"/>
        <v>-1.3889</v>
      </c>
      <c r="H36" s="49">
        <f t="shared" si="8"/>
        <v>-1.3889</v>
      </c>
      <c r="I36" s="112">
        <f t="shared" si="1"/>
        <v>0.24471151231714613</v>
      </c>
      <c r="J36" s="113">
        <f t="shared" si="2"/>
        <v>24.471151231714614</v>
      </c>
      <c r="K36" s="120">
        <v>5254</v>
      </c>
      <c r="L36" s="123">
        <f t="shared" si="9"/>
        <v>-4.8225694444444445</v>
      </c>
      <c r="M36" s="123">
        <f t="shared" si="10"/>
        <v>-2.5720370370370369</v>
      </c>
      <c r="N36" s="182">
        <f t="shared" si="11"/>
        <v>-1.3778769841269842</v>
      </c>
      <c r="O36" s="194"/>
      <c r="P36" s="206"/>
      <c r="Q36" s="41">
        <v>10.2453</v>
      </c>
      <c r="R36" s="35">
        <v>7.05</v>
      </c>
      <c r="S36" s="36">
        <v>0.18</v>
      </c>
      <c r="T36" s="37">
        <v>-9.3012999999999995</v>
      </c>
      <c r="U36" s="163">
        <f t="shared" si="12"/>
        <v>-3.1953000000000005</v>
      </c>
      <c r="V36" s="130">
        <f t="shared" si="3"/>
        <v>0.68812040643026551</v>
      </c>
      <c r="W36" s="127">
        <v>9.2139810449669621</v>
      </c>
      <c r="X36" s="37">
        <v>5254</v>
      </c>
      <c r="Y36" s="123">
        <f t="shared" si="13"/>
        <v>-5.9172222222222226</v>
      </c>
      <c r="Z36" s="134">
        <f t="shared" si="14"/>
        <v>-3.9941250000000004</v>
      </c>
      <c r="AA36" s="186">
        <f t="shared" si="15"/>
        <v>-1.7751666666666668</v>
      </c>
      <c r="AB36" s="194"/>
      <c r="AC36" s="209"/>
      <c r="AD36" s="38">
        <f t="shared" si="16"/>
        <v>394.05</v>
      </c>
      <c r="AE36" s="39">
        <v>0</v>
      </c>
      <c r="AF36" s="36">
        <v>0</v>
      </c>
      <c r="AG36" s="36">
        <f t="shared" si="4"/>
        <v>-394.05</v>
      </c>
      <c r="AH36" s="176">
        <f t="shared" si="17"/>
        <v>-394.05</v>
      </c>
      <c r="AI36" s="40">
        <f t="shared" si="5"/>
        <v>0</v>
      </c>
      <c r="AJ36" s="99">
        <f t="shared" si="6"/>
        <v>0</v>
      </c>
      <c r="AK36" s="123">
        <f t="shared" si="18"/>
        <v>-1.9702500000000001</v>
      </c>
      <c r="AL36" s="134">
        <f t="shared" si="19"/>
        <v>-1.4329090909090909</v>
      </c>
      <c r="AM36" s="182">
        <f t="shared" si="20"/>
        <v>-0.98512500000000003</v>
      </c>
      <c r="AN36" s="196"/>
      <c r="AO36" s="194"/>
    </row>
    <row r="37" spans="1:41" s="1" customFormat="1" hidden="1">
      <c r="A37" s="44"/>
      <c r="B37" s="43" t="s">
        <v>40</v>
      </c>
      <c r="C37" s="32">
        <v>5296</v>
      </c>
      <c r="D37" s="26">
        <f t="shared" si="7"/>
        <v>1.8535999999999999</v>
      </c>
      <c r="E37" s="3">
        <v>0.48599999999999999</v>
      </c>
      <c r="F37" s="3">
        <v>0.16</v>
      </c>
      <c r="G37" s="3">
        <f t="shared" ref="G37:G68" si="21">E37-F37-D37</f>
        <v>-1.5276000000000001</v>
      </c>
      <c r="H37" s="49">
        <f t="shared" si="8"/>
        <v>-1.3675999999999999</v>
      </c>
      <c r="I37" s="112">
        <f t="shared" ref="I37:I68" si="22">E37/D37</f>
        <v>0.26219249028916702</v>
      </c>
      <c r="J37" s="113">
        <f t="shared" ref="J37:J68" si="23">(E37-F37)/D37*100</f>
        <v>17.587397496763053</v>
      </c>
      <c r="K37" s="120">
        <v>5296</v>
      </c>
      <c r="L37" s="123">
        <f t="shared" si="9"/>
        <v>-4.7486111111111109</v>
      </c>
      <c r="M37" s="123">
        <f t="shared" si="10"/>
        <v>-2.5325925925925925</v>
      </c>
      <c r="N37" s="182">
        <f t="shared" si="11"/>
        <v>-1.3567460317460316</v>
      </c>
      <c r="O37" s="194"/>
      <c r="P37" s="206"/>
      <c r="Q37" s="41">
        <v>10.327199999999999</v>
      </c>
      <c r="R37" s="35">
        <v>0.68799999999999994</v>
      </c>
      <c r="S37" s="36">
        <v>0</v>
      </c>
      <c r="T37" s="37">
        <v>-3.2771999999999997</v>
      </c>
      <c r="U37" s="163">
        <f t="shared" si="12"/>
        <v>-9.6391999999999989</v>
      </c>
      <c r="V37" s="130">
        <f t="shared" ref="V37:V68" si="24">R37/Q37</f>
        <v>6.6620187466108913E-2</v>
      </c>
      <c r="W37" s="127">
        <v>68.266325819195913</v>
      </c>
      <c r="X37" s="37">
        <v>5296</v>
      </c>
      <c r="Y37" s="123">
        <f t="shared" si="13"/>
        <v>-17.850370370370367</v>
      </c>
      <c r="Z37" s="134">
        <f t="shared" si="14"/>
        <v>-12.048999999999998</v>
      </c>
      <c r="AA37" s="186">
        <f t="shared" si="15"/>
        <v>-5.3551111111111105</v>
      </c>
      <c r="AB37" s="194"/>
      <c r="AC37" s="209"/>
      <c r="AD37" s="38">
        <f t="shared" si="16"/>
        <v>397.2</v>
      </c>
      <c r="AE37" s="39">
        <v>0</v>
      </c>
      <c r="AF37" s="36">
        <v>0</v>
      </c>
      <c r="AG37" s="36">
        <f t="shared" ref="AG37:AG68" si="25">AE37-AF37-AD37</f>
        <v>-397.2</v>
      </c>
      <c r="AH37" s="176">
        <f t="shared" si="17"/>
        <v>-397.2</v>
      </c>
      <c r="AI37" s="40">
        <f t="shared" ref="AI37:AI68" si="26">AE37/AD37</f>
        <v>0</v>
      </c>
      <c r="AJ37" s="99">
        <f t="shared" ref="AJ37:AJ68" si="27">(AE37-AF37)/AD37*100</f>
        <v>0</v>
      </c>
      <c r="AK37" s="123">
        <f t="shared" si="18"/>
        <v>-1.986</v>
      </c>
      <c r="AL37" s="134">
        <f t="shared" si="19"/>
        <v>-1.4443636363636363</v>
      </c>
      <c r="AM37" s="182">
        <f t="shared" si="20"/>
        <v>-0.99299999999999999</v>
      </c>
      <c r="AN37" s="196"/>
      <c r="AO37" s="194"/>
    </row>
    <row r="38" spans="1:41" s="1" customFormat="1" hidden="1">
      <c r="A38" s="44"/>
      <c r="B38" s="43" t="s">
        <v>41</v>
      </c>
      <c r="C38" s="32">
        <v>5551</v>
      </c>
      <c r="D38" s="26">
        <f t="shared" si="7"/>
        <v>1.9428500000000002</v>
      </c>
      <c r="E38" s="3">
        <v>0.32400000000000001</v>
      </c>
      <c r="F38" s="3">
        <v>0</v>
      </c>
      <c r="G38" s="3">
        <f t="shared" si="21"/>
        <v>-1.6188500000000001</v>
      </c>
      <c r="H38" s="49">
        <f t="shared" si="8"/>
        <v>-1.6188500000000001</v>
      </c>
      <c r="I38" s="112">
        <f t="shared" si="22"/>
        <v>0.16676531899014332</v>
      </c>
      <c r="J38" s="113">
        <f t="shared" si="23"/>
        <v>16.676531899014332</v>
      </c>
      <c r="K38" s="120">
        <v>5551</v>
      </c>
      <c r="L38" s="123">
        <f t="shared" si="9"/>
        <v>-5.6210069444444457</v>
      </c>
      <c r="M38" s="123">
        <f t="shared" si="10"/>
        <v>-2.9978703703703702</v>
      </c>
      <c r="N38" s="182">
        <f t="shared" si="11"/>
        <v>-1.6060019841269841</v>
      </c>
      <c r="O38" s="194"/>
      <c r="P38" s="206"/>
      <c r="Q38" s="41">
        <v>10.824450000000001</v>
      </c>
      <c r="R38" s="35">
        <v>1.1240000000000001</v>
      </c>
      <c r="S38" s="36">
        <v>0</v>
      </c>
      <c r="T38" s="37">
        <v>-10.824450000000001</v>
      </c>
      <c r="U38" s="163">
        <f t="shared" si="12"/>
        <v>-9.70045</v>
      </c>
      <c r="V38" s="130">
        <f t="shared" si="24"/>
        <v>0.10383899412903197</v>
      </c>
      <c r="W38" s="127">
        <v>0</v>
      </c>
      <c r="X38" s="37">
        <v>5551</v>
      </c>
      <c r="Y38" s="123">
        <f t="shared" si="13"/>
        <v>-17.963796296296294</v>
      </c>
      <c r="Z38" s="134">
        <f t="shared" si="14"/>
        <v>-12.125562499999999</v>
      </c>
      <c r="AA38" s="186">
        <f t="shared" si="15"/>
        <v>-5.3891388888888887</v>
      </c>
      <c r="AB38" s="194"/>
      <c r="AC38" s="209"/>
      <c r="AD38" s="38">
        <f t="shared" si="16"/>
        <v>416.32500000000005</v>
      </c>
      <c r="AE38" s="39">
        <v>0</v>
      </c>
      <c r="AF38" s="36">
        <v>0</v>
      </c>
      <c r="AG38" s="36">
        <f t="shared" si="25"/>
        <v>-416.32500000000005</v>
      </c>
      <c r="AH38" s="176">
        <f t="shared" si="17"/>
        <v>-416.32500000000005</v>
      </c>
      <c r="AI38" s="40">
        <f t="shared" si="26"/>
        <v>0</v>
      </c>
      <c r="AJ38" s="99">
        <f t="shared" si="27"/>
        <v>0</v>
      </c>
      <c r="AK38" s="123">
        <f t="shared" si="18"/>
        <v>-2.0816250000000003</v>
      </c>
      <c r="AL38" s="134">
        <f t="shared" si="19"/>
        <v>-1.5139090909090911</v>
      </c>
      <c r="AM38" s="182">
        <f t="shared" si="20"/>
        <v>-1.0408125000000001</v>
      </c>
      <c r="AN38" s="196"/>
      <c r="AO38" s="194"/>
    </row>
    <row r="39" spans="1:41" s="1" customFormat="1" ht="24" hidden="1">
      <c r="A39" s="44">
        <v>5</v>
      </c>
      <c r="B39" s="43" t="s">
        <v>42</v>
      </c>
      <c r="C39" s="32">
        <v>40672</v>
      </c>
      <c r="D39" s="26">
        <f t="shared" si="7"/>
        <v>14.235199999999999</v>
      </c>
      <c r="E39" s="3">
        <v>5.5159999999999991</v>
      </c>
      <c r="F39" s="12">
        <v>2.6759999999999997</v>
      </c>
      <c r="G39" s="3">
        <f t="shared" si="21"/>
        <v>-11.395199999999999</v>
      </c>
      <c r="H39" s="49">
        <f t="shared" si="8"/>
        <v>-8.7192000000000007</v>
      </c>
      <c r="I39" s="112">
        <f t="shared" si="22"/>
        <v>0.38749016522423285</v>
      </c>
      <c r="J39" s="113">
        <f t="shared" si="23"/>
        <v>19.95054512757109</v>
      </c>
      <c r="K39" s="120">
        <v>40672</v>
      </c>
      <c r="L39" s="123">
        <f t="shared" si="9"/>
        <v>-30.275000000000006</v>
      </c>
      <c r="M39" s="123">
        <f t="shared" si="10"/>
        <v>-16.146666666666668</v>
      </c>
      <c r="N39" s="182">
        <f t="shared" si="11"/>
        <v>-8.65</v>
      </c>
      <c r="O39" s="194">
        <v>-2</v>
      </c>
      <c r="P39" s="206"/>
      <c r="Q39" s="41">
        <v>79.310399999999987</v>
      </c>
      <c r="R39" s="35">
        <v>66.817999999999998</v>
      </c>
      <c r="S39" s="36">
        <v>19.238</v>
      </c>
      <c r="T39" s="37">
        <v>-31.730399999999989</v>
      </c>
      <c r="U39" s="163">
        <f t="shared" si="12"/>
        <v>-12.492399999999989</v>
      </c>
      <c r="V39" s="130">
        <f t="shared" si="24"/>
        <v>0.84248724000887665</v>
      </c>
      <c r="W39" s="127">
        <v>59.992132179386317</v>
      </c>
      <c r="X39" s="37">
        <v>40672</v>
      </c>
      <c r="Y39" s="123">
        <f t="shared" si="13"/>
        <v>-23.134074074074054</v>
      </c>
      <c r="Z39" s="134">
        <f t="shared" si="14"/>
        <v>-15.615499999999987</v>
      </c>
      <c r="AA39" s="186">
        <f t="shared" si="15"/>
        <v>-6.9402222222222161</v>
      </c>
      <c r="AB39" s="194">
        <v>-3</v>
      </c>
      <c r="AC39" s="209"/>
      <c r="AD39" s="38">
        <f t="shared" si="16"/>
        <v>3050.3999999999996</v>
      </c>
      <c r="AE39" s="39">
        <v>250</v>
      </c>
      <c r="AF39" s="36">
        <v>0</v>
      </c>
      <c r="AG39" s="36">
        <f t="shared" si="25"/>
        <v>-2800.3999999999996</v>
      </c>
      <c r="AH39" s="176">
        <f t="shared" si="17"/>
        <v>-2800.3999999999996</v>
      </c>
      <c r="AI39" s="40">
        <f t="shared" si="26"/>
        <v>8.1956464725937594E-2</v>
      </c>
      <c r="AJ39" s="99">
        <f t="shared" si="27"/>
        <v>8.1956464725937597</v>
      </c>
      <c r="AK39" s="123">
        <f t="shared" si="18"/>
        <v>-14.001999999999999</v>
      </c>
      <c r="AL39" s="134">
        <f t="shared" si="19"/>
        <v>-10.183272727272726</v>
      </c>
      <c r="AM39" s="182">
        <f t="shared" si="20"/>
        <v>-7.0009999999999994</v>
      </c>
      <c r="AN39" s="196">
        <v>-1</v>
      </c>
      <c r="AO39" s="194" t="s">
        <v>381</v>
      </c>
    </row>
    <row r="40" spans="1:41" s="1" customFormat="1" hidden="1">
      <c r="A40" s="44"/>
      <c r="B40" s="30" t="s">
        <v>43</v>
      </c>
      <c r="C40" s="32">
        <v>23951</v>
      </c>
      <c r="D40" s="26">
        <f t="shared" si="7"/>
        <v>8.3828499999999995</v>
      </c>
      <c r="E40" s="3">
        <v>3.4279999999999999</v>
      </c>
      <c r="F40" s="12">
        <v>1.236</v>
      </c>
      <c r="G40" s="3">
        <f t="shared" si="21"/>
        <v>-6.1908499999999993</v>
      </c>
      <c r="H40" s="49">
        <f t="shared" si="8"/>
        <v>-4.9548499999999995</v>
      </c>
      <c r="I40" s="112">
        <f t="shared" si="22"/>
        <v>0.40893013712520204</v>
      </c>
      <c r="J40" s="113">
        <f t="shared" si="23"/>
        <v>26.148624871016423</v>
      </c>
      <c r="K40" s="120">
        <v>23951</v>
      </c>
      <c r="L40" s="123">
        <f t="shared" si="9"/>
        <v>-17.204340277777778</v>
      </c>
      <c r="M40" s="123">
        <f t="shared" si="10"/>
        <v>-9.1756481481481469</v>
      </c>
      <c r="N40" s="182">
        <f t="shared" si="11"/>
        <v>-4.9155257936507928</v>
      </c>
      <c r="O40" s="194"/>
      <c r="P40" s="206"/>
      <c r="Q40" s="41">
        <v>46.704449999999994</v>
      </c>
      <c r="R40" s="35">
        <v>18.683</v>
      </c>
      <c r="S40" s="36">
        <v>4.7859999999999996</v>
      </c>
      <c r="T40" s="37">
        <v>-32.807449999999996</v>
      </c>
      <c r="U40" s="163">
        <f t="shared" si="12"/>
        <v>-28.021449999999994</v>
      </c>
      <c r="V40" s="130">
        <f t="shared" si="24"/>
        <v>0.4000261217078887</v>
      </c>
      <c r="W40" s="127">
        <v>29.755194633487818</v>
      </c>
      <c r="X40" s="37">
        <v>23951</v>
      </c>
      <c r="Y40" s="123">
        <f t="shared" si="13"/>
        <v>-51.891574074074057</v>
      </c>
      <c r="Z40" s="134">
        <f t="shared" si="14"/>
        <v>-35.026812499999991</v>
      </c>
      <c r="AA40" s="186">
        <f t="shared" si="15"/>
        <v>-15.567472222222218</v>
      </c>
      <c r="AB40" s="194"/>
      <c r="AC40" s="209"/>
      <c r="AD40" s="38">
        <f t="shared" si="16"/>
        <v>1796.3249999999998</v>
      </c>
      <c r="AE40" s="39">
        <v>250</v>
      </c>
      <c r="AF40" s="36">
        <v>0</v>
      </c>
      <c r="AG40" s="36">
        <f t="shared" si="25"/>
        <v>-1546.3249999999998</v>
      </c>
      <c r="AH40" s="176">
        <f t="shared" si="17"/>
        <v>-1546.3249999999998</v>
      </c>
      <c r="AI40" s="40">
        <f t="shared" si="26"/>
        <v>0.13917303383296453</v>
      </c>
      <c r="AJ40" s="99">
        <f t="shared" si="27"/>
        <v>13.917303383296453</v>
      </c>
      <c r="AK40" s="123">
        <f t="shared" si="18"/>
        <v>-7.7316249999999993</v>
      </c>
      <c r="AL40" s="134">
        <f t="shared" si="19"/>
        <v>-5.6229999999999993</v>
      </c>
      <c r="AM40" s="182">
        <f t="shared" si="20"/>
        <v>-3.8658124999999997</v>
      </c>
      <c r="AN40" s="196"/>
      <c r="AO40" s="194"/>
    </row>
    <row r="41" spans="1:41" s="1" customFormat="1" hidden="1">
      <c r="A41" s="44"/>
      <c r="B41" s="43" t="s">
        <v>44</v>
      </c>
      <c r="C41" s="32">
        <v>4509</v>
      </c>
      <c r="D41" s="26">
        <f t="shared" si="7"/>
        <v>1.5781500000000002</v>
      </c>
      <c r="E41" s="3">
        <v>0.32400000000000001</v>
      </c>
      <c r="F41" s="12">
        <v>0.16200000000000001</v>
      </c>
      <c r="G41" s="3">
        <f t="shared" si="21"/>
        <v>-1.4161500000000002</v>
      </c>
      <c r="H41" s="49">
        <f t="shared" si="8"/>
        <v>-1.2541500000000001</v>
      </c>
      <c r="I41" s="112">
        <f t="shared" si="22"/>
        <v>0.20530367835757055</v>
      </c>
      <c r="J41" s="113">
        <f t="shared" si="23"/>
        <v>10.265183917878527</v>
      </c>
      <c r="K41" s="120">
        <v>4509</v>
      </c>
      <c r="L41" s="123">
        <f t="shared" si="9"/>
        <v>-4.3546875000000007</v>
      </c>
      <c r="M41" s="123">
        <f t="shared" si="10"/>
        <v>-2.3225000000000002</v>
      </c>
      <c r="N41" s="182">
        <f t="shared" si="11"/>
        <v>-1.2441964285714286</v>
      </c>
      <c r="O41" s="194"/>
      <c r="P41" s="206"/>
      <c r="Q41" s="41">
        <v>8.7925500000000003</v>
      </c>
      <c r="R41" s="35">
        <v>5.7240000000000002</v>
      </c>
      <c r="S41" s="36">
        <v>5.7240000000000002</v>
      </c>
      <c r="T41" s="37">
        <v>-8.7925500000000003</v>
      </c>
      <c r="U41" s="163">
        <f t="shared" si="12"/>
        <v>-3.0685500000000001</v>
      </c>
      <c r="V41" s="130">
        <f t="shared" si="24"/>
        <v>0.65100568094580069</v>
      </c>
      <c r="W41" s="127">
        <v>0</v>
      </c>
      <c r="X41" s="37">
        <v>4509</v>
      </c>
      <c r="Y41" s="123">
        <f t="shared" si="13"/>
        <v>-5.6825000000000001</v>
      </c>
      <c r="Z41" s="134">
        <f t="shared" si="14"/>
        <v>-3.8356875000000001</v>
      </c>
      <c r="AA41" s="186">
        <f t="shared" si="15"/>
        <v>-1.70475</v>
      </c>
      <c r="AB41" s="194"/>
      <c r="AC41" s="209"/>
      <c r="AD41" s="38">
        <f t="shared" si="16"/>
        <v>338.17500000000001</v>
      </c>
      <c r="AE41" s="39">
        <v>0</v>
      </c>
      <c r="AF41" s="36">
        <v>0</v>
      </c>
      <c r="AG41" s="36">
        <f t="shared" si="25"/>
        <v>-338.17500000000001</v>
      </c>
      <c r="AH41" s="176">
        <f t="shared" si="17"/>
        <v>-338.17500000000001</v>
      </c>
      <c r="AI41" s="40">
        <f t="shared" si="26"/>
        <v>0</v>
      </c>
      <c r="AJ41" s="99">
        <f t="shared" si="27"/>
        <v>0</v>
      </c>
      <c r="AK41" s="123">
        <f t="shared" si="18"/>
        <v>-1.6908750000000001</v>
      </c>
      <c r="AL41" s="134">
        <f t="shared" si="19"/>
        <v>-1.2297272727272728</v>
      </c>
      <c r="AM41" s="182">
        <f t="shared" si="20"/>
        <v>-0.84543750000000006</v>
      </c>
      <c r="AN41" s="196"/>
      <c r="AO41" s="194"/>
    </row>
    <row r="42" spans="1:41" s="1" customFormat="1" hidden="1">
      <c r="A42" s="44"/>
      <c r="B42" s="43" t="s">
        <v>45</v>
      </c>
      <c r="C42" s="32">
        <v>5301</v>
      </c>
      <c r="D42" s="26">
        <f t="shared" si="7"/>
        <v>1.8553500000000001</v>
      </c>
      <c r="E42" s="3">
        <v>0.48599999999999999</v>
      </c>
      <c r="F42" s="12">
        <v>0.16200000000000001</v>
      </c>
      <c r="G42" s="3">
        <f t="shared" si="21"/>
        <v>-1.5313500000000002</v>
      </c>
      <c r="H42" s="49">
        <f t="shared" si="8"/>
        <v>-1.3693500000000001</v>
      </c>
      <c r="I42" s="112">
        <f t="shared" si="22"/>
        <v>0.26194518554450641</v>
      </c>
      <c r="J42" s="113">
        <f t="shared" si="23"/>
        <v>17.463012369633759</v>
      </c>
      <c r="K42" s="120">
        <v>5301</v>
      </c>
      <c r="L42" s="123">
        <f t="shared" si="9"/>
        <v>-4.7546875000000002</v>
      </c>
      <c r="M42" s="123">
        <f t="shared" si="10"/>
        <v>-2.5358333333333332</v>
      </c>
      <c r="N42" s="182">
        <f t="shared" si="11"/>
        <v>-1.358482142857143</v>
      </c>
      <c r="O42" s="194"/>
      <c r="P42" s="206"/>
      <c r="Q42" s="41">
        <v>10.33695</v>
      </c>
      <c r="R42" s="35">
        <v>11.848000000000001</v>
      </c>
      <c r="S42" s="36">
        <v>7.8479999999999999</v>
      </c>
      <c r="T42" s="37">
        <v>-6.336949999999999</v>
      </c>
      <c r="U42" s="163">
        <f t="shared" si="12"/>
        <v>1.5110500000000009</v>
      </c>
      <c r="V42" s="130">
        <f t="shared" si="24"/>
        <v>1.1461794823424705</v>
      </c>
      <c r="W42" s="127">
        <v>38.696133772534466</v>
      </c>
      <c r="X42" s="37">
        <v>5301</v>
      </c>
      <c r="Y42" s="123">
        <f t="shared" si="13"/>
        <v>2.7982407407407424</v>
      </c>
      <c r="Z42" s="134">
        <f t="shared" si="14"/>
        <v>1.8888125000000011</v>
      </c>
      <c r="AA42" s="186">
        <f t="shared" si="15"/>
        <v>0.83947222222222273</v>
      </c>
      <c r="AB42" s="194"/>
      <c r="AC42" s="209"/>
      <c r="AD42" s="38">
        <f t="shared" si="16"/>
        <v>397.57499999999999</v>
      </c>
      <c r="AE42" s="39">
        <v>0</v>
      </c>
      <c r="AF42" s="36">
        <v>0</v>
      </c>
      <c r="AG42" s="36">
        <f t="shared" si="25"/>
        <v>-397.57499999999999</v>
      </c>
      <c r="AH42" s="176">
        <f t="shared" si="17"/>
        <v>-397.57499999999999</v>
      </c>
      <c r="AI42" s="40">
        <f t="shared" si="26"/>
        <v>0</v>
      </c>
      <c r="AJ42" s="99">
        <f t="shared" si="27"/>
        <v>0</v>
      </c>
      <c r="AK42" s="123">
        <f t="shared" si="18"/>
        <v>-1.9878749999999998</v>
      </c>
      <c r="AL42" s="134">
        <f t="shared" si="19"/>
        <v>-1.4457272727272727</v>
      </c>
      <c r="AM42" s="182">
        <f t="shared" si="20"/>
        <v>-0.99393749999999992</v>
      </c>
      <c r="AN42" s="196"/>
      <c r="AO42" s="194"/>
    </row>
    <row r="43" spans="1:41" s="1" customFormat="1" hidden="1">
      <c r="A43" s="44"/>
      <c r="B43" s="43" t="s">
        <v>46</v>
      </c>
      <c r="C43" s="32">
        <v>3677</v>
      </c>
      <c r="D43" s="26">
        <f t="shared" si="7"/>
        <v>1.28695</v>
      </c>
      <c r="E43" s="3">
        <v>0.79200000000000004</v>
      </c>
      <c r="F43" s="12">
        <v>0.79200000000000004</v>
      </c>
      <c r="G43" s="3">
        <f t="shared" si="21"/>
        <v>-1.28695</v>
      </c>
      <c r="H43" s="49">
        <f t="shared" si="8"/>
        <v>-0.49495</v>
      </c>
      <c r="I43" s="112">
        <f t="shared" si="22"/>
        <v>0.6154085240296826</v>
      </c>
      <c r="J43" s="113">
        <f t="shared" si="23"/>
        <v>0</v>
      </c>
      <c r="K43" s="120">
        <v>3677</v>
      </c>
      <c r="L43" s="123">
        <f t="shared" si="9"/>
        <v>-1.718576388888889</v>
      </c>
      <c r="M43" s="123">
        <f t="shared" si="10"/>
        <v>-0.91657407407407399</v>
      </c>
      <c r="N43" s="182">
        <f t="shared" si="11"/>
        <v>-0.49102182539682537</v>
      </c>
      <c r="O43" s="194"/>
      <c r="P43" s="206"/>
      <c r="Q43" s="41">
        <v>7.1701500000000005</v>
      </c>
      <c r="R43" s="35">
        <v>14.282999999999999</v>
      </c>
      <c r="S43" s="36">
        <v>0.2</v>
      </c>
      <c r="T43" s="37">
        <v>6.9128499999999997</v>
      </c>
      <c r="U43" s="163">
        <f t="shared" si="12"/>
        <v>7.112849999999999</v>
      </c>
      <c r="V43" s="130">
        <f t="shared" si="24"/>
        <v>1.9920085353862889</v>
      </c>
      <c r="W43" s="127">
        <v>196.41151161412242</v>
      </c>
      <c r="X43" s="37">
        <v>3677</v>
      </c>
      <c r="Y43" s="123">
        <f t="shared" si="13"/>
        <v>13.171944444444442</v>
      </c>
      <c r="Z43" s="134">
        <f t="shared" si="14"/>
        <v>8.8910624999999985</v>
      </c>
      <c r="AA43" s="186">
        <f t="shared" si="15"/>
        <v>3.9515833333333328</v>
      </c>
      <c r="AB43" s="194"/>
      <c r="AC43" s="209"/>
      <c r="AD43" s="38">
        <f t="shared" si="16"/>
        <v>275.77500000000003</v>
      </c>
      <c r="AE43" s="39">
        <v>0</v>
      </c>
      <c r="AF43" s="36">
        <v>0</v>
      </c>
      <c r="AG43" s="36">
        <f t="shared" si="25"/>
        <v>-275.77500000000003</v>
      </c>
      <c r="AH43" s="176">
        <f t="shared" si="17"/>
        <v>-275.77500000000003</v>
      </c>
      <c r="AI43" s="40">
        <f t="shared" si="26"/>
        <v>0</v>
      </c>
      <c r="AJ43" s="99">
        <f t="shared" si="27"/>
        <v>0</v>
      </c>
      <c r="AK43" s="123">
        <f t="shared" si="18"/>
        <v>-1.3788750000000001</v>
      </c>
      <c r="AL43" s="134">
        <f t="shared" si="19"/>
        <v>-1.0028181818181821</v>
      </c>
      <c r="AM43" s="182">
        <f t="shared" si="20"/>
        <v>-0.68943750000000004</v>
      </c>
      <c r="AN43" s="196"/>
      <c r="AO43" s="194"/>
    </row>
    <row r="44" spans="1:41" s="1" customFormat="1" hidden="1">
      <c r="A44" s="44"/>
      <c r="B44" s="43" t="s">
        <v>47</v>
      </c>
      <c r="C44" s="32">
        <v>3234</v>
      </c>
      <c r="D44" s="26">
        <f t="shared" si="7"/>
        <v>1.1319000000000001</v>
      </c>
      <c r="E44" s="3">
        <v>0.48599999999999999</v>
      </c>
      <c r="F44" s="12">
        <v>0.32400000000000001</v>
      </c>
      <c r="G44" s="3">
        <f t="shared" si="21"/>
        <v>-0.96990000000000021</v>
      </c>
      <c r="H44" s="49">
        <f t="shared" si="8"/>
        <v>-0.64590000000000014</v>
      </c>
      <c r="I44" s="112">
        <f t="shared" si="22"/>
        <v>0.42936655181553135</v>
      </c>
      <c r="J44" s="113">
        <f t="shared" si="23"/>
        <v>14.312218393851042</v>
      </c>
      <c r="K44" s="120">
        <v>3234</v>
      </c>
      <c r="L44" s="123">
        <f t="shared" si="9"/>
        <v>-2.2427083333333342</v>
      </c>
      <c r="M44" s="123">
        <f t="shared" si="10"/>
        <v>-1.1961111111111113</v>
      </c>
      <c r="N44" s="182">
        <f t="shared" si="11"/>
        <v>-0.64077380952380969</v>
      </c>
      <c r="O44" s="194"/>
      <c r="P44" s="206"/>
      <c r="Q44" s="41">
        <v>6.3063000000000002</v>
      </c>
      <c r="R44" s="35">
        <v>16.28</v>
      </c>
      <c r="S44" s="36">
        <v>0.68</v>
      </c>
      <c r="T44" s="37">
        <v>9.2937000000000012</v>
      </c>
      <c r="U44" s="163">
        <f t="shared" si="12"/>
        <v>9.9737000000000009</v>
      </c>
      <c r="V44" s="130">
        <f t="shared" si="24"/>
        <v>2.5815454386882961</v>
      </c>
      <c r="W44" s="127">
        <v>247.37167594310452</v>
      </c>
      <c r="X44" s="37">
        <v>3234</v>
      </c>
      <c r="Y44" s="123">
        <f t="shared" si="13"/>
        <v>18.469814814814814</v>
      </c>
      <c r="Z44" s="134">
        <f t="shared" si="14"/>
        <v>12.467125000000001</v>
      </c>
      <c r="AA44" s="186">
        <f t="shared" si="15"/>
        <v>5.5409444444444444</v>
      </c>
      <c r="AB44" s="194"/>
      <c r="AC44" s="209"/>
      <c r="AD44" s="38">
        <f t="shared" si="16"/>
        <v>242.55</v>
      </c>
      <c r="AE44" s="39">
        <v>0</v>
      </c>
      <c r="AF44" s="36">
        <v>0</v>
      </c>
      <c r="AG44" s="36">
        <f t="shared" si="25"/>
        <v>-242.55</v>
      </c>
      <c r="AH44" s="176">
        <f t="shared" si="17"/>
        <v>-242.55</v>
      </c>
      <c r="AI44" s="40">
        <f t="shared" si="26"/>
        <v>0</v>
      </c>
      <c r="AJ44" s="99">
        <f t="shared" si="27"/>
        <v>0</v>
      </c>
      <c r="AK44" s="123">
        <f t="shared" si="18"/>
        <v>-1.21275</v>
      </c>
      <c r="AL44" s="134">
        <f t="shared" si="19"/>
        <v>-0.88200000000000001</v>
      </c>
      <c r="AM44" s="182">
        <f t="shared" si="20"/>
        <v>-0.606375</v>
      </c>
      <c r="AN44" s="196"/>
      <c r="AO44" s="194"/>
    </row>
    <row r="45" spans="1:41" s="1" customFormat="1" ht="24" hidden="1">
      <c r="A45" s="44">
        <v>6</v>
      </c>
      <c r="B45" s="43" t="s">
        <v>48</v>
      </c>
      <c r="C45" s="32">
        <v>120703</v>
      </c>
      <c r="D45" s="26">
        <f t="shared" si="7"/>
        <v>42.246049999999997</v>
      </c>
      <c r="E45" s="12">
        <f>SUM(E46:E59)</f>
        <v>15.903999999999998</v>
      </c>
      <c r="F45" s="12">
        <v>0</v>
      </c>
      <c r="G45" s="3">
        <f t="shared" si="21"/>
        <v>-26.34205</v>
      </c>
      <c r="H45" s="49">
        <f t="shared" si="8"/>
        <v>-26.34205</v>
      </c>
      <c r="I45" s="112">
        <f t="shared" si="22"/>
        <v>0.37646123128671199</v>
      </c>
      <c r="J45" s="113">
        <f t="shared" si="23"/>
        <v>37.646123128671199</v>
      </c>
      <c r="K45" s="120">
        <v>120703</v>
      </c>
      <c r="L45" s="123">
        <f t="shared" si="9"/>
        <v>-91.465451388888894</v>
      </c>
      <c r="M45" s="123">
        <f t="shared" si="10"/>
        <v>-48.781574074074072</v>
      </c>
      <c r="N45" s="182">
        <f t="shared" si="11"/>
        <v>-26.132986111111112</v>
      </c>
      <c r="O45" s="194">
        <v>-8</v>
      </c>
      <c r="P45" s="206"/>
      <c r="Q45" s="41">
        <v>235.37084999999999</v>
      </c>
      <c r="R45" s="35">
        <v>157.071</v>
      </c>
      <c r="S45" s="36">
        <v>0</v>
      </c>
      <c r="T45" s="37">
        <v>-78.299849999999992</v>
      </c>
      <c r="U45" s="163">
        <f t="shared" si="12"/>
        <v>-78.299849999999992</v>
      </c>
      <c r="V45" s="130">
        <f t="shared" si="24"/>
        <v>0.66733412400048686</v>
      </c>
      <c r="W45" s="127">
        <v>66.733412400048692</v>
      </c>
      <c r="X45" s="37">
        <v>120703</v>
      </c>
      <c r="Y45" s="123">
        <f t="shared" si="13"/>
        <v>-144.9997222222222</v>
      </c>
      <c r="Z45" s="134">
        <f t="shared" si="14"/>
        <v>-97.87481249999999</v>
      </c>
      <c r="AA45" s="186">
        <f t="shared" si="15"/>
        <v>-43.499916666666664</v>
      </c>
      <c r="AB45" s="194">
        <v>-15</v>
      </c>
      <c r="AC45" s="209"/>
      <c r="AD45" s="38">
        <f t="shared" si="16"/>
        <v>9052.7250000000004</v>
      </c>
      <c r="AE45" s="39">
        <v>1096</v>
      </c>
      <c r="AF45" s="36">
        <v>0</v>
      </c>
      <c r="AG45" s="36">
        <f t="shared" si="25"/>
        <v>-7956.7250000000004</v>
      </c>
      <c r="AH45" s="176">
        <f t="shared" si="17"/>
        <v>-7956.7250000000004</v>
      </c>
      <c r="AI45" s="40">
        <f t="shared" si="26"/>
        <v>0.12106851804290973</v>
      </c>
      <c r="AJ45" s="99">
        <f t="shared" si="27"/>
        <v>12.106851804290972</v>
      </c>
      <c r="AK45" s="123">
        <f t="shared" si="18"/>
        <v>-39.783625000000001</v>
      </c>
      <c r="AL45" s="134">
        <f t="shared" si="19"/>
        <v>-28.933545454545456</v>
      </c>
      <c r="AM45" s="182">
        <f t="shared" si="20"/>
        <v>-19.8918125</v>
      </c>
      <c r="AN45" s="196">
        <v>-4</v>
      </c>
      <c r="AO45" s="194">
        <v>-1</v>
      </c>
    </row>
    <row r="46" spans="1:41" s="1" customFormat="1" hidden="1">
      <c r="A46" s="44"/>
      <c r="B46" s="30" t="s">
        <v>49</v>
      </c>
      <c r="C46" s="32">
        <v>29972</v>
      </c>
      <c r="D46" s="26">
        <f t="shared" si="7"/>
        <v>10.4902</v>
      </c>
      <c r="E46" s="12">
        <v>2.952</v>
      </c>
      <c r="F46" s="12">
        <v>0</v>
      </c>
      <c r="G46" s="3">
        <f t="shared" si="21"/>
        <v>-7.5381999999999998</v>
      </c>
      <c r="H46" s="49">
        <f t="shared" si="8"/>
        <v>-7.5381999999999998</v>
      </c>
      <c r="I46" s="112">
        <f t="shared" si="22"/>
        <v>0.2814055022783169</v>
      </c>
      <c r="J46" s="113">
        <f t="shared" si="23"/>
        <v>28.140550227831689</v>
      </c>
      <c r="K46" s="120">
        <v>29972</v>
      </c>
      <c r="L46" s="123">
        <f t="shared" si="9"/>
        <v>-26.174305555555556</v>
      </c>
      <c r="M46" s="123">
        <f t="shared" si="10"/>
        <v>-13.959629629629628</v>
      </c>
      <c r="N46" s="182">
        <f t="shared" si="11"/>
        <v>-7.4783730158730153</v>
      </c>
      <c r="O46" s="194"/>
      <c r="P46" s="206"/>
      <c r="Q46" s="41">
        <v>58.445399999999999</v>
      </c>
      <c r="R46" s="35">
        <v>16.355</v>
      </c>
      <c r="S46" s="36">
        <v>0</v>
      </c>
      <c r="T46" s="37">
        <v>-42.090400000000002</v>
      </c>
      <c r="U46" s="163">
        <f t="shared" si="12"/>
        <v>-42.090400000000002</v>
      </c>
      <c r="V46" s="130">
        <f t="shared" si="24"/>
        <v>0.27983382781194072</v>
      </c>
      <c r="W46" s="127">
        <v>27.98338278119407</v>
      </c>
      <c r="X46" s="37">
        <v>29972</v>
      </c>
      <c r="Y46" s="123">
        <f t="shared" si="13"/>
        <v>-77.945185185185181</v>
      </c>
      <c r="Z46" s="134">
        <f t="shared" si="14"/>
        <v>-52.613</v>
      </c>
      <c r="AA46" s="186">
        <f t="shared" si="15"/>
        <v>-23.383555555555557</v>
      </c>
      <c r="AB46" s="194"/>
      <c r="AC46" s="209"/>
      <c r="AD46" s="38">
        <f t="shared" si="16"/>
        <v>2247.9</v>
      </c>
      <c r="AE46" s="39">
        <v>293</v>
      </c>
      <c r="AF46" s="36">
        <v>0</v>
      </c>
      <c r="AG46" s="36">
        <f t="shared" si="25"/>
        <v>-1954.9</v>
      </c>
      <c r="AH46" s="176">
        <f t="shared" si="17"/>
        <v>-1954.9</v>
      </c>
      <c r="AI46" s="40">
        <f t="shared" si="26"/>
        <v>0.13034387650696205</v>
      </c>
      <c r="AJ46" s="99">
        <f t="shared" si="27"/>
        <v>13.034387650696205</v>
      </c>
      <c r="AK46" s="123">
        <f t="shared" si="18"/>
        <v>-9.7744999999999997</v>
      </c>
      <c r="AL46" s="134">
        <f t="shared" si="19"/>
        <v>-7.1087272727272728</v>
      </c>
      <c r="AM46" s="182">
        <f t="shared" si="20"/>
        <v>-4.8872499999999999</v>
      </c>
      <c r="AN46" s="196"/>
      <c r="AO46" s="194"/>
    </row>
    <row r="47" spans="1:41" s="1" customFormat="1" hidden="1">
      <c r="A47" s="44"/>
      <c r="B47" s="30" t="s">
        <v>50</v>
      </c>
      <c r="C47" s="32">
        <v>35623</v>
      </c>
      <c r="D47" s="26">
        <f t="shared" si="7"/>
        <v>12.46805</v>
      </c>
      <c r="E47" s="12">
        <v>4.8019999999999996</v>
      </c>
      <c r="F47" s="12">
        <v>0</v>
      </c>
      <c r="G47" s="3">
        <f t="shared" si="21"/>
        <v>-7.6660500000000003</v>
      </c>
      <c r="H47" s="49">
        <f t="shared" si="8"/>
        <v>-7.6660500000000003</v>
      </c>
      <c r="I47" s="112">
        <f t="shared" si="22"/>
        <v>0.38514442916093533</v>
      </c>
      <c r="J47" s="113">
        <f t="shared" si="23"/>
        <v>38.514442916093536</v>
      </c>
      <c r="K47" s="120">
        <v>35623</v>
      </c>
      <c r="L47" s="123">
        <f t="shared" si="9"/>
        <v>-26.618229166666669</v>
      </c>
      <c r="M47" s="123">
        <f t="shared" si="10"/>
        <v>-14.196388888888889</v>
      </c>
      <c r="N47" s="182">
        <f t="shared" si="11"/>
        <v>-7.6052083333333336</v>
      </c>
      <c r="O47" s="194"/>
      <c r="P47" s="206"/>
      <c r="Q47" s="41">
        <v>69.464849999999998</v>
      </c>
      <c r="R47" s="35">
        <v>49.566000000000003</v>
      </c>
      <c r="S47" s="36">
        <v>0</v>
      </c>
      <c r="T47" s="37">
        <v>-19.898849999999996</v>
      </c>
      <c r="U47" s="163">
        <f t="shared" si="12"/>
        <v>-19.898849999999996</v>
      </c>
      <c r="V47" s="130">
        <f t="shared" si="24"/>
        <v>0.71354073319095923</v>
      </c>
      <c r="W47" s="127">
        <v>71.354073319095917</v>
      </c>
      <c r="X47" s="37">
        <v>35623</v>
      </c>
      <c r="Y47" s="123">
        <f t="shared" si="13"/>
        <v>-36.849722222222212</v>
      </c>
      <c r="Z47" s="134">
        <f t="shared" si="14"/>
        <v>-24.873562499999995</v>
      </c>
      <c r="AA47" s="186">
        <f t="shared" si="15"/>
        <v>-11.054916666666664</v>
      </c>
      <c r="AB47" s="194"/>
      <c r="AC47" s="209"/>
      <c r="AD47" s="38">
        <f t="shared" si="16"/>
        <v>2671.7249999999999</v>
      </c>
      <c r="AE47" s="39">
        <v>528</v>
      </c>
      <c r="AF47" s="36">
        <v>0</v>
      </c>
      <c r="AG47" s="36">
        <f t="shared" si="25"/>
        <v>-2143.7249999999999</v>
      </c>
      <c r="AH47" s="176">
        <f t="shared" si="17"/>
        <v>-2143.7249999999999</v>
      </c>
      <c r="AI47" s="40">
        <f t="shared" si="26"/>
        <v>0.19762512983185021</v>
      </c>
      <c r="AJ47" s="99">
        <f t="shared" si="27"/>
        <v>19.762512983185022</v>
      </c>
      <c r="AK47" s="123">
        <f t="shared" si="18"/>
        <v>-10.718624999999999</v>
      </c>
      <c r="AL47" s="134">
        <f t="shared" si="19"/>
        <v>-7.7953636363636356</v>
      </c>
      <c r="AM47" s="182">
        <f t="shared" si="20"/>
        <v>-5.3593124999999997</v>
      </c>
      <c r="AN47" s="196"/>
      <c r="AO47" s="194"/>
    </row>
    <row r="48" spans="1:41" s="1" customFormat="1" hidden="1">
      <c r="A48" s="44"/>
      <c r="B48" s="30" t="s">
        <v>51</v>
      </c>
      <c r="C48" s="33">
        <v>3555</v>
      </c>
      <c r="D48" s="26">
        <f t="shared" si="7"/>
        <v>1.2442499999999999</v>
      </c>
      <c r="E48" s="12">
        <v>0.16200000000000001</v>
      </c>
      <c r="F48" s="12">
        <v>0</v>
      </c>
      <c r="G48" s="3">
        <f t="shared" si="21"/>
        <v>-1.0822499999999999</v>
      </c>
      <c r="H48" s="49">
        <f t="shared" si="8"/>
        <v>-1.0822499999999999</v>
      </c>
      <c r="I48" s="112">
        <f t="shared" si="22"/>
        <v>0.1301989150090416</v>
      </c>
      <c r="J48" s="113">
        <f t="shared" si="23"/>
        <v>13.01989150090416</v>
      </c>
      <c r="K48" s="120">
        <v>3555</v>
      </c>
      <c r="L48" s="123">
        <f t="shared" si="9"/>
        <v>-3.7578125</v>
      </c>
      <c r="M48" s="123">
        <f t="shared" si="10"/>
        <v>-2.0041666666666664</v>
      </c>
      <c r="N48" s="182">
        <f t="shared" si="11"/>
        <v>-1.0736607142857142</v>
      </c>
      <c r="O48" s="194"/>
      <c r="P48" s="206"/>
      <c r="Q48" s="41">
        <v>6.9322499999999998</v>
      </c>
      <c r="R48" s="35">
        <v>6.6180000000000003</v>
      </c>
      <c r="S48" s="36">
        <v>0</v>
      </c>
      <c r="T48" s="37">
        <v>-0.31424999999999947</v>
      </c>
      <c r="U48" s="163">
        <f t="shared" si="12"/>
        <v>-0.31424999999999947</v>
      </c>
      <c r="V48" s="130">
        <f t="shared" si="24"/>
        <v>0.95466839770637246</v>
      </c>
      <c r="W48" s="127">
        <v>95.46683977063725</v>
      </c>
      <c r="X48" s="37">
        <v>3555</v>
      </c>
      <c r="Y48" s="123">
        <f t="shared" si="13"/>
        <v>-0.58194444444444349</v>
      </c>
      <c r="Z48" s="134">
        <f t="shared" si="14"/>
        <v>-0.39281249999999934</v>
      </c>
      <c r="AA48" s="186">
        <f t="shared" si="15"/>
        <v>-0.17458333333333304</v>
      </c>
      <c r="AB48" s="194"/>
      <c r="AC48" s="209"/>
      <c r="AD48" s="38">
        <f t="shared" si="16"/>
        <v>266.625</v>
      </c>
      <c r="AE48" s="39">
        <v>0</v>
      </c>
      <c r="AF48" s="36">
        <v>0</v>
      </c>
      <c r="AG48" s="36">
        <f t="shared" si="25"/>
        <v>-266.625</v>
      </c>
      <c r="AH48" s="176">
        <f t="shared" si="17"/>
        <v>-266.625</v>
      </c>
      <c r="AI48" s="40">
        <f t="shared" si="26"/>
        <v>0</v>
      </c>
      <c r="AJ48" s="99">
        <f t="shared" si="27"/>
        <v>0</v>
      </c>
      <c r="AK48" s="123">
        <f t="shared" si="18"/>
        <v>-1.3331249999999999</v>
      </c>
      <c r="AL48" s="134">
        <f t="shared" si="19"/>
        <v>-0.9695454545454546</v>
      </c>
      <c r="AM48" s="182">
        <f t="shared" si="20"/>
        <v>-0.66656249999999995</v>
      </c>
      <c r="AN48" s="196"/>
      <c r="AO48" s="194"/>
    </row>
    <row r="49" spans="1:41" s="1" customFormat="1" hidden="1">
      <c r="A49" s="44"/>
      <c r="B49" s="43" t="s">
        <v>52</v>
      </c>
      <c r="C49" s="34">
        <v>2915</v>
      </c>
      <c r="D49" s="26">
        <f t="shared" si="7"/>
        <v>1.0202499999999999</v>
      </c>
      <c r="E49" s="12">
        <v>0.55400000000000005</v>
      </c>
      <c r="F49" s="12">
        <v>0</v>
      </c>
      <c r="G49" s="3">
        <f t="shared" si="21"/>
        <v>-0.46624999999999983</v>
      </c>
      <c r="H49" s="49">
        <f t="shared" si="8"/>
        <v>-0.46624999999999983</v>
      </c>
      <c r="I49" s="112">
        <f t="shared" si="22"/>
        <v>0.54300416564567522</v>
      </c>
      <c r="J49" s="113">
        <f t="shared" si="23"/>
        <v>54.30041656456752</v>
      </c>
      <c r="K49" s="120">
        <v>2915</v>
      </c>
      <c r="L49" s="123">
        <f t="shared" si="9"/>
        <v>-1.6189236111111107</v>
      </c>
      <c r="M49" s="123">
        <f t="shared" si="10"/>
        <v>-0.8634259259259256</v>
      </c>
      <c r="N49" s="182">
        <f t="shared" si="11"/>
        <v>-0.46254960317460303</v>
      </c>
      <c r="O49" s="194"/>
      <c r="P49" s="206"/>
      <c r="Q49" s="41">
        <v>5.6842499999999996</v>
      </c>
      <c r="R49" s="35">
        <v>6.24</v>
      </c>
      <c r="S49" s="36">
        <v>0</v>
      </c>
      <c r="T49" s="37">
        <v>0.55575000000000063</v>
      </c>
      <c r="U49" s="163">
        <f t="shared" si="12"/>
        <v>0.55575000000000063</v>
      </c>
      <c r="V49" s="130">
        <f t="shared" si="24"/>
        <v>1.097770154373928</v>
      </c>
      <c r="W49" s="127">
        <v>109.77701543739281</v>
      </c>
      <c r="X49" s="37">
        <v>2915</v>
      </c>
      <c r="Y49" s="123">
        <f t="shared" si="13"/>
        <v>1.0291666666666677</v>
      </c>
      <c r="Z49" s="134">
        <f t="shared" si="14"/>
        <v>0.69468750000000079</v>
      </c>
      <c r="AA49" s="186">
        <f t="shared" si="15"/>
        <v>0.30875000000000036</v>
      </c>
      <c r="AB49" s="194"/>
      <c r="AC49" s="209"/>
      <c r="AD49" s="38">
        <f t="shared" si="16"/>
        <v>218.625</v>
      </c>
      <c r="AE49" s="39">
        <v>0</v>
      </c>
      <c r="AF49" s="36">
        <v>0</v>
      </c>
      <c r="AG49" s="36">
        <f t="shared" si="25"/>
        <v>-218.625</v>
      </c>
      <c r="AH49" s="176">
        <f t="shared" si="17"/>
        <v>-218.625</v>
      </c>
      <c r="AI49" s="40">
        <f t="shared" si="26"/>
        <v>0</v>
      </c>
      <c r="AJ49" s="99">
        <f t="shared" si="27"/>
        <v>0</v>
      </c>
      <c r="AK49" s="123">
        <f t="shared" si="18"/>
        <v>-1.0931249999999999</v>
      </c>
      <c r="AL49" s="134">
        <f t="shared" si="19"/>
        <v>-0.79500000000000004</v>
      </c>
      <c r="AM49" s="182">
        <f t="shared" si="20"/>
        <v>-0.54656249999999995</v>
      </c>
      <c r="AN49" s="196"/>
      <c r="AO49" s="194"/>
    </row>
    <row r="50" spans="1:41" s="1" customFormat="1" hidden="1">
      <c r="A50" s="44"/>
      <c r="B50" s="43" t="s">
        <v>53</v>
      </c>
      <c r="C50" s="34">
        <v>10232</v>
      </c>
      <c r="D50" s="26">
        <f t="shared" si="7"/>
        <v>3.5812000000000004</v>
      </c>
      <c r="E50" s="12">
        <v>0.28799999999999998</v>
      </c>
      <c r="F50" s="12">
        <v>0</v>
      </c>
      <c r="G50" s="3">
        <f t="shared" si="21"/>
        <v>-3.2932000000000006</v>
      </c>
      <c r="H50" s="49">
        <f t="shared" si="8"/>
        <v>-3.2932000000000006</v>
      </c>
      <c r="I50" s="112">
        <f t="shared" si="22"/>
        <v>8.0419970959454912E-2</v>
      </c>
      <c r="J50" s="113">
        <f t="shared" si="23"/>
        <v>8.0419970959454918</v>
      </c>
      <c r="K50" s="120">
        <v>10232</v>
      </c>
      <c r="L50" s="123">
        <f t="shared" si="9"/>
        <v>-11.434722222222225</v>
      </c>
      <c r="M50" s="123">
        <f t="shared" si="10"/>
        <v>-6.0985185185185191</v>
      </c>
      <c r="N50" s="182">
        <f t="shared" si="11"/>
        <v>-3.2670634920634924</v>
      </c>
      <c r="O50" s="194"/>
      <c r="P50" s="206"/>
      <c r="Q50" s="41">
        <v>19.952400000000001</v>
      </c>
      <c r="R50" s="35">
        <v>11.906000000000001</v>
      </c>
      <c r="S50" s="36">
        <v>0</v>
      </c>
      <c r="T50" s="37">
        <v>-8.0464000000000002</v>
      </c>
      <c r="U50" s="163">
        <f t="shared" si="12"/>
        <v>-8.0464000000000002</v>
      </c>
      <c r="V50" s="130">
        <f t="shared" si="24"/>
        <v>0.59672019406186727</v>
      </c>
      <c r="W50" s="127">
        <v>59.672019406186728</v>
      </c>
      <c r="X50" s="37">
        <v>10232</v>
      </c>
      <c r="Y50" s="123">
        <f t="shared" si="13"/>
        <v>-14.900740740740741</v>
      </c>
      <c r="Z50" s="134">
        <f t="shared" si="14"/>
        <v>-10.058</v>
      </c>
      <c r="AA50" s="186">
        <f t="shared" si="15"/>
        <v>-4.4702222222222225</v>
      </c>
      <c r="AB50" s="194"/>
      <c r="AC50" s="209"/>
      <c r="AD50" s="38">
        <f t="shared" si="16"/>
        <v>767.40000000000009</v>
      </c>
      <c r="AE50" s="39">
        <v>0</v>
      </c>
      <c r="AF50" s="36">
        <v>0</v>
      </c>
      <c r="AG50" s="36">
        <f t="shared" si="25"/>
        <v>-767.40000000000009</v>
      </c>
      <c r="AH50" s="176">
        <f t="shared" si="17"/>
        <v>-767.40000000000009</v>
      </c>
      <c r="AI50" s="40">
        <f t="shared" si="26"/>
        <v>0</v>
      </c>
      <c r="AJ50" s="99">
        <f t="shared" si="27"/>
        <v>0</v>
      </c>
      <c r="AK50" s="123">
        <f t="shared" si="18"/>
        <v>-3.8370000000000006</v>
      </c>
      <c r="AL50" s="134">
        <f t="shared" si="19"/>
        <v>-2.7905454545454549</v>
      </c>
      <c r="AM50" s="182">
        <f t="shared" si="20"/>
        <v>-1.9185000000000003</v>
      </c>
      <c r="AN50" s="196"/>
      <c r="AO50" s="194"/>
    </row>
    <row r="51" spans="1:41" s="1" customFormat="1" hidden="1">
      <c r="A51" s="44"/>
      <c r="B51" s="43" t="s">
        <v>54</v>
      </c>
      <c r="C51" s="34">
        <v>3461</v>
      </c>
      <c r="D51" s="26">
        <f t="shared" si="7"/>
        <v>1.2113500000000001</v>
      </c>
      <c r="E51" s="12">
        <v>0.45</v>
      </c>
      <c r="F51" s="12">
        <v>0</v>
      </c>
      <c r="G51" s="3">
        <f t="shared" si="21"/>
        <v>-0.76135000000000019</v>
      </c>
      <c r="H51" s="49">
        <f t="shared" si="8"/>
        <v>-0.76135000000000019</v>
      </c>
      <c r="I51" s="112">
        <f t="shared" si="22"/>
        <v>0.37148635819540177</v>
      </c>
      <c r="J51" s="113">
        <f t="shared" si="23"/>
        <v>37.148635819540175</v>
      </c>
      <c r="K51" s="120">
        <v>3461</v>
      </c>
      <c r="L51" s="123">
        <f t="shared" si="9"/>
        <v>-2.6435763888888899</v>
      </c>
      <c r="M51" s="123">
        <f t="shared" si="10"/>
        <v>-1.4099074074074076</v>
      </c>
      <c r="N51" s="182">
        <f t="shared" si="11"/>
        <v>-0.75530753968253983</v>
      </c>
      <c r="O51" s="194"/>
      <c r="P51" s="206"/>
      <c r="Q51" s="41">
        <v>6.7489500000000007</v>
      </c>
      <c r="R51" s="35">
        <v>9.7309999999999999</v>
      </c>
      <c r="S51" s="36">
        <v>0</v>
      </c>
      <c r="T51" s="37">
        <v>2.9820499999999992</v>
      </c>
      <c r="U51" s="163">
        <f t="shared" si="12"/>
        <v>2.9820499999999992</v>
      </c>
      <c r="V51" s="130">
        <f t="shared" si="24"/>
        <v>1.4418539180168766</v>
      </c>
      <c r="W51" s="127">
        <v>144.18539180168764</v>
      </c>
      <c r="X51" s="37">
        <v>3461</v>
      </c>
      <c r="Y51" s="123">
        <f t="shared" si="13"/>
        <v>5.5223148148148127</v>
      </c>
      <c r="Z51" s="134">
        <f t="shared" si="14"/>
        <v>3.727562499999999</v>
      </c>
      <c r="AA51" s="186">
        <f t="shared" si="15"/>
        <v>1.656694444444444</v>
      </c>
      <c r="AB51" s="194"/>
      <c r="AC51" s="209"/>
      <c r="AD51" s="38">
        <f t="shared" si="16"/>
        <v>259.57499999999999</v>
      </c>
      <c r="AE51" s="39">
        <v>0</v>
      </c>
      <c r="AF51" s="36">
        <v>0</v>
      </c>
      <c r="AG51" s="36">
        <f t="shared" si="25"/>
        <v>-259.57499999999999</v>
      </c>
      <c r="AH51" s="176">
        <f t="shared" si="17"/>
        <v>-259.57499999999999</v>
      </c>
      <c r="AI51" s="40">
        <f t="shared" si="26"/>
        <v>0</v>
      </c>
      <c r="AJ51" s="99">
        <f t="shared" si="27"/>
        <v>0</v>
      </c>
      <c r="AK51" s="123">
        <f t="shared" si="18"/>
        <v>-1.2978749999999999</v>
      </c>
      <c r="AL51" s="134">
        <f t="shared" si="19"/>
        <v>-0.94390909090909092</v>
      </c>
      <c r="AM51" s="182">
        <f t="shared" si="20"/>
        <v>-0.64893749999999994</v>
      </c>
      <c r="AN51" s="196"/>
      <c r="AO51" s="194"/>
    </row>
    <row r="52" spans="1:41" s="1" customFormat="1" hidden="1">
      <c r="A52" s="44"/>
      <c r="B52" s="43" t="s">
        <v>55</v>
      </c>
      <c r="C52" s="34">
        <v>3003</v>
      </c>
      <c r="D52" s="26">
        <f t="shared" si="7"/>
        <v>1.05105</v>
      </c>
      <c r="E52" s="12">
        <v>0.91800000000000004</v>
      </c>
      <c r="F52" s="12">
        <v>0</v>
      </c>
      <c r="G52" s="3">
        <f t="shared" si="21"/>
        <v>-0.13305</v>
      </c>
      <c r="H52" s="49">
        <f t="shared" si="8"/>
        <v>-0.13305</v>
      </c>
      <c r="I52" s="112">
        <f t="shared" si="22"/>
        <v>0.87341230198373054</v>
      </c>
      <c r="J52" s="113">
        <f t="shared" si="23"/>
        <v>87.341230198373054</v>
      </c>
      <c r="K52" s="120">
        <v>3003</v>
      </c>
      <c r="L52" s="123">
        <f t="shared" si="9"/>
        <v>-0.46197916666666672</v>
      </c>
      <c r="M52" s="123">
        <f t="shared" si="10"/>
        <v>-0.24638888888888888</v>
      </c>
      <c r="N52" s="182">
        <f t="shared" si="11"/>
        <v>-0.13199404761904762</v>
      </c>
      <c r="O52" s="194"/>
      <c r="P52" s="206"/>
      <c r="Q52" s="41">
        <v>5.8558500000000002</v>
      </c>
      <c r="R52" s="35">
        <v>1.94</v>
      </c>
      <c r="S52" s="36">
        <v>0</v>
      </c>
      <c r="T52" s="37">
        <v>-3.9158500000000003</v>
      </c>
      <c r="U52" s="163">
        <f t="shared" si="12"/>
        <v>-3.9158500000000003</v>
      </c>
      <c r="V52" s="130">
        <f t="shared" si="24"/>
        <v>0.33129263898494665</v>
      </c>
      <c r="W52" s="127">
        <v>33.129263898494663</v>
      </c>
      <c r="X52" s="37">
        <v>3003</v>
      </c>
      <c r="Y52" s="123">
        <f t="shared" si="13"/>
        <v>-7.2515740740740737</v>
      </c>
      <c r="Z52" s="134">
        <f t="shared" si="14"/>
        <v>-4.8948125000000005</v>
      </c>
      <c r="AA52" s="186">
        <f t="shared" si="15"/>
        <v>-2.1754722222222225</v>
      </c>
      <c r="AB52" s="194"/>
      <c r="AC52" s="209"/>
      <c r="AD52" s="38">
        <f t="shared" si="16"/>
        <v>225.22500000000002</v>
      </c>
      <c r="AE52" s="39">
        <v>0</v>
      </c>
      <c r="AF52" s="36">
        <v>0</v>
      </c>
      <c r="AG52" s="36">
        <f t="shared" si="25"/>
        <v>-225.22500000000002</v>
      </c>
      <c r="AH52" s="176">
        <f t="shared" si="17"/>
        <v>-225.22500000000002</v>
      </c>
      <c r="AI52" s="40">
        <f t="shared" si="26"/>
        <v>0</v>
      </c>
      <c r="AJ52" s="99">
        <f t="shared" si="27"/>
        <v>0</v>
      </c>
      <c r="AK52" s="123">
        <f t="shared" si="18"/>
        <v>-1.126125</v>
      </c>
      <c r="AL52" s="134">
        <f t="shared" si="19"/>
        <v>-0.81900000000000006</v>
      </c>
      <c r="AM52" s="182">
        <f t="shared" si="20"/>
        <v>-0.56306250000000002</v>
      </c>
      <c r="AN52" s="196"/>
      <c r="AO52" s="194"/>
    </row>
    <row r="53" spans="1:41" s="1" customFormat="1" hidden="1">
      <c r="A53" s="44"/>
      <c r="B53" s="43" t="s">
        <v>56</v>
      </c>
      <c r="C53" s="34">
        <v>2938</v>
      </c>
      <c r="D53" s="26">
        <f t="shared" si="7"/>
        <v>1.0283</v>
      </c>
      <c r="E53" s="12">
        <v>0.81</v>
      </c>
      <c r="F53" s="12">
        <v>0</v>
      </c>
      <c r="G53" s="3">
        <f t="shared" si="21"/>
        <v>-0.21829999999999994</v>
      </c>
      <c r="H53" s="49">
        <f t="shared" si="8"/>
        <v>-0.21829999999999994</v>
      </c>
      <c r="I53" s="112">
        <f t="shared" si="22"/>
        <v>0.78770786735388509</v>
      </c>
      <c r="J53" s="113">
        <f t="shared" si="23"/>
        <v>78.770786735388512</v>
      </c>
      <c r="K53" s="120">
        <v>2938</v>
      </c>
      <c r="L53" s="123">
        <f t="shared" si="9"/>
        <v>-0.75798611111111092</v>
      </c>
      <c r="M53" s="123">
        <f t="shared" si="10"/>
        <v>-0.4042592592592591</v>
      </c>
      <c r="N53" s="182">
        <f t="shared" si="11"/>
        <v>-0.21656746031746024</v>
      </c>
      <c r="O53" s="194"/>
      <c r="P53" s="206"/>
      <c r="Q53" s="41">
        <v>5.7290999999999999</v>
      </c>
      <c r="R53" s="35">
        <v>8.5960000000000001</v>
      </c>
      <c r="S53" s="36">
        <v>0</v>
      </c>
      <c r="T53" s="37">
        <v>2.8669000000000002</v>
      </c>
      <c r="U53" s="163">
        <f t="shared" si="12"/>
        <v>2.8669000000000002</v>
      </c>
      <c r="V53" s="130">
        <f t="shared" si="24"/>
        <v>1.5004101865912622</v>
      </c>
      <c r="W53" s="127">
        <v>150.04101865912622</v>
      </c>
      <c r="X53" s="37">
        <v>2938</v>
      </c>
      <c r="Y53" s="123">
        <f t="shared" si="13"/>
        <v>5.3090740740740738</v>
      </c>
      <c r="Z53" s="134">
        <f t="shared" si="14"/>
        <v>3.5836250000000001</v>
      </c>
      <c r="AA53" s="186">
        <f t="shared" si="15"/>
        <v>1.5927222222222224</v>
      </c>
      <c r="AB53" s="194"/>
      <c r="AC53" s="209"/>
      <c r="AD53" s="38">
        <f t="shared" si="16"/>
        <v>220.35</v>
      </c>
      <c r="AE53" s="39">
        <v>0</v>
      </c>
      <c r="AF53" s="36">
        <v>0</v>
      </c>
      <c r="AG53" s="36">
        <f t="shared" si="25"/>
        <v>-220.35</v>
      </c>
      <c r="AH53" s="176">
        <f t="shared" si="17"/>
        <v>-220.35</v>
      </c>
      <c r="AI53" s="40">
        <f t="shared" si="26"/>
        <v>0</v>
      </c>
      <c r="AJ53" s="99">
        <f t="shared" si="27"/>
        <v>0</v>
      </c>
      <c r="AK53" s="123">
        <f t="shared" si="18"/>
        <v>-1.10175</v>
      </c>
      <c r="AL53" s="134">
        <f t="shared" si="19"/>
        <v>-0.80127272727272725</v>
      </c>
      <c r="AM53" s="182">
        <f t="shared" si="20"/>
        <v>-0.550875</v>
      </c>
      <c r="AN53" s="196"/>
      <c r="AO53" s="194"/>
    </row>
    <row r="54" spans="1:41" s="1" customFormat="1" hidden="1">
      <c r="A54" s="44"/>
      <c r="B54" s="43" t="s">
        <v>57</v>
      </c>
      <c r="C54" s="34">
        <v>4703</v>
      </c>
      <c r="D54" s="26">
        <f t="shared" si="7"/>
        <v>1.64605</v>
      </c>
      <c r="E54" s="12">
        <v>0.61199999999999999</v>
      </c>
      <c r="F54" s="12">
        <v>0</v>
      </c>
      <c r="G54" s="3">
        <f t="shared" si="21"/>
        <v>-1.0340500000000001</v>
      </c>
      <c r="H54" s="49">
        <f t="shared" si="8"/>
        <v>-1.0340500000000001</v>
      </c>
      <c r="I54" s="112">
        <f t="shared" si="22"/>
        <v>0.37179915555420551</v>
      </c>
      <c r="J54" s="113">
        <f t="shared" si="23"/>
        <v>37.17991555542055</v>
      </c>
      <c r="K54" s="120">
        <v>4703</v>
      </c>
      <c r="L54" s="123">
        <f t="shared" si="9"/>
        <v>-3.5904513888888898</v>
      </c>
      <c r="M54" s="123">
        <f t="shared" si="10"/>
        <v>-1.9149074074074075</v>
      </c>
      <c r="N54" s="182">
        <f t="shared" si="11"/>
        <v>-1.025843253968254</v>
      </c>
      <c r="O54" s="194"/>
      <c r="P54" s="206"/>
      <c r="Q54" s="41">
        <v>9.1708499999999997</v>
      </c>
      <c r="R54" s="35">
        <v>5.952</v>
      </c>
      <c r="S54" s="36">
        <v>0</v>
      </c>
      <c r="T54" s="37">
        <v>-3.2188499999999998</v>
      </c>
      <c r="U54" s="163">
        <f t="shared" si="12"/>
        <v>-3.2188499999999998</v>
      </c>
      <c r="V54" s="130">
        <f t="shared" si="24"/>
        <v>0.64901290501970921</v>
      </c>
      <c r="W54" s="127">
        <v>64.901290501970919</v>
      </c>
      <c r="X54" s="37">
        <v>4703</v>
      </c>
      <c r="Y54" s="123">
        <f t="shared" si="13"/>
        <v>-5.9608333333333325</v>
      </c>
      <c r="Z54" s="134">
        <f t="shared" si="14"/>
        <v>-4.0235624999999997</v>
      </c>
      <c r="AA54" s="186">
        <f t="shared" si="15"/>
        <v>-1.7882499999999999</v>
      </c>
      <c r="AB54" s="194"/>
      <c r="AC54" s="209"/>
      <c r="AD54" s="38">
        <f t="shared" si="16"/>
        <v>352.72500000000002</v>
      </c>
      <c r="AE54" s="39">
        <v>0</v>
      </c>
      <c r="AF54" s="36">
        <v>0</v>
      </c>
      <c r="AG54" s="36">
        <f t="shared" si="25"/>
        <v>-352.72500000000002</v>
      </c>
      <c r="AH54" s="176">
        <f t="shared" si="17"/>
        <v>-352.72500000000002</v>
      </c>
      <c r="AI54" s="40">
        <f t="shared" si="26"/>
        <v>0</v>
      </c>
      <c r="AJ54" s="99">
        <f t="shared" si="27"/>
        <v>0</v>
      </c>
      <c r="AK54" s="123">
        <f t="shared" si="18"/>
        <v>-1.7636250000000002</v>
      </c>
      <c r="AL54" s="134">
        <f t="shared" si="19"/>
        <v>-1.2826363636363638</v>
      </c>
      <c r="AM54" s="182">
        <f t="shared" si="20"/>
        <v>-0.88181250000000011</v>
      </c>
      <c r="AN54" s="196"/>
      <c r="AO54" s="194"/>
    </row>
    <row r="55" spans="1:41" s="1" customFormat="1" hidden="1">
      <c r="A55" s="44"/>
      <c r="B55" s="43" t="s">
        <v>58</v>
      </c>
      <c r="C55" s="34">
        <v>6859</v>
      </c>
      <c r="D55" s="26">
        <f t="shared" si="7"/>
        <v>2.4006499999999997</v>
      </c>
      <c r="E55" s="12">
        <v>1.1519999999999999</v>
      </c>
      <c r="F55" s="12">
        <v>0</v>
      </c>
      <c r="G55" s="3">
        <f t="shared" si="21"/>
        <v>-1.2486499999999998</v>
      </c>
      <c r="H55" s="49">
        <f t="shared" si="8"/>
        <v>-1.2486499999999998</v>
      </c>
      <c r="I55" s="112">
        <f t="shared" si="22"/>
        <v>0.47987003519880034</v>
      </c>
      <c r="J55" s="113">
        <f t="shared" si="23"/>
        <v>47.987003519880034</v>
      </c>
      <c r="K55" s="120">
        <v>6859</v>
      </c>
      <c r="L55" s="123">
        <f t="shared" si="9"/>
        <v>-4.3355902777777775</v>
      </c>
      <c r="M55" s="123">
        <f t="shared" si="10"/>
        <v>-2.3123148148148145</v>
      </c>
      <c r="N55" s="182">
        <f t="shared" si="11"/>
        <v>-1.2387400793650791</v>
      </c>
      <c r="O55" s="194"/>
      <c r="P55" s="206"/>
      <c r="Q55" s="41">
        <v>13.37505</v>
      </c>
      <c r="R55" s="35">
        <v>16.965</v>
      </c>
      <c r="S55" s="36">
        <v>0</v>
      </c>
      <c r="T55" s="37">
        <v>3.58995</v>
      </c>
      <c r="U55" s="163">
        <f t="shared" si="12"/>
        <v>3.58995</v>
      </c>
      <c r="V55" s="130">
        <f t="shared" si="24"/>
        <v>1.268406473246829</v>
      </c>
      <c r="W55" s="127">
        <v>126.84064732468289</v>
      </c>
      <c r="X55" s="37">
        <v>6859</v>
      </c>
      <c r="Y55" s="123">
        <f t="shared" si="13"/>
        <v>6.6480555555555547</v>
      </c>
      <c r="Z55" s="134">
        <f t="shared" si="14"/>
        <v>4.4874374999999995</v>
      </c>
      <c r="AA55" s="186">
        <f t="shared" si="15"/>
        <v>1.9944166666666665</v>
      </c>
      <c r="AB55" s="194"/>
      <c r="AC55" s="209"/>
      <c r="AD55" s="38">
        <f t="shared" si="16"/>
        <v>514.42499999999995</v>
      </c>
      <c r="AE55" s="39">
        <v>0</v>
      </c>
      <c r="AF55" s="36">
        <v>0</v>
      </c>
      <c r="AG55" s="36">
        <f t="shared" si="25"/>
        <v>-514.42499999999995</v>
      </c>
      <c r="AH55" s="176">
        <f t="shared" si="17"/>
        <v>-514.42499999999995</v>
      </c>
      <c r="AI55" s="40">
        <f t="shared" si="26"/>
        <v>0</v>
      </c>
      <c r="AJ55" s="99">
        <f t="shared" si="27"/>
        <v>0</v>
      </c>
      <c r="AK55" s="123">
        <f t="shared" si="18"/>
        <v>-2.5721249999999998</v>
      </c>
      <c r="AL55" s="134">
        <f t="shared" si="19"/>
        <v>-1.8706363636363634</v>
      </c>
      <c r="AM55" s="182">
        <f t="shared" si="20"/>
        <v>-1.2860624999999999</v>
      </c>
      <c r="AN55" s="196"/>
      <c r="AO55" s="194"/>
    </row>
    <row r="56" spans="1:41" s="1" customFormat="1" hidden="1">
      <c r="A56" s="44"/>
      <c r="B56" s="43" t="s">
        <v>59</v>
      </c>
      <c r="C56" s="34">
        <v>2076</v>
      </c>
      <c r="D56" s="26">
        <f t="shared" si="7"/>
        <v>0.72660000000000002</v>
      </c>
      <c r="E56" s="12">
        <v>0.16200000000000001</v>
      </c>
      <c r="F56" s="12">
        <v>0</v>
      </c>
      <c r="G56" s="3">
        <f t="shared" si="21"/>
        <v>-0.56459999999999999</v>
      </c>
      <c r="H56" s="49">
        <f t="shared" si="8"/>
        <v>-0.56459999999999999</v>
      </c>
      <c r="I56" s="112">
        <f t="shared" si="22"/>
        <v>0.22295623451692817</v>
      </c>
      <c r="J56" s="113">
        <f t="shared" si="23"/>
        <v>22.295623451692816</v>
      </c>
      <c r="K56" s="120">
        <v>2076</v>
      </c>
      <c r="L56" s="123">
        <f t="shared" si="9"/>
        <v>-1.9604166666666667</v>
      </c>
      <c r="M56" s="123">
        <f t="shared" si="10"/>
        <v>-1.0455555555555556</v>
      </c>
      <c r="N56" s="182">
        <f t="shared" si="11"/>
        <v>-0.56011904761904763</v>
      </c>
      <c r="O56" s="194"/>
      <c r="P56" s="206"/>
      <c r="Q56" s="41">
        <v>4.0482000000000005</v>
      </c>
      <c r="R56" s="35">
        <v>8.6839999999999993</v>
      </c>
      <c r="S56" s="36">
        <v>0</v>
      </c>
      <c r="T56" s="37">
        <v>4.6357999999999988</v>
      </c>
      <c r="U56" s="163">
        <f t="shared" si="12"/>
        <v>4.6357999999999988</v>
      </c>
      <c r="V56" s="130">
        <f t="shared" si="24"/>
        <v>2.1451509312780983</v>
      </c>
      <c r="W56" s="127">
        <v>214.51509312780982</v>
      </c>
      <c r="X56" s="37">
        <v>2076</v>
      </c>
      <c r="Y56" s="123">
        <f t="shared" si="13"/>
        <v>8.5848148148148127</v>
      </c>
      <c r="Z56" s="134">
        <f t="shared" si="14"/>
        <v>5.7947499999999978</v>
      </c>
      <c r="AA56" s="186">
        <f t="shared" si="15"/>
        <v>2.5754444444444435</v>
      </c>
      <c r="AB56" s="194"/>
      <c r="AC56" s="209"/>
      <c r="AD56" s="38">
        <f t="shared" si="16"/>
        <v>155.70000000000002</v>
      </c>
      <c r="AE56" s="39">
        <v>0</v>
      </c>
      <c r="AF56" s="36">
        <v>0</v>
      </c>
      <c r="AG56" s="36">
        <f t="shared" si="25"/>
        <v>-155.70000000000002</v>
      </c>
      <c r="AH56" s="176">
        <f t="shared" si="17"/>
        <v>-155.70000000000002</v>
      </c>
      <c r="AI56" s="40">
        <f t="shared" si="26"/>
        <v>0</v>
      </c>
      <c r="AJ56" s="99">
        <f t="shared" si="27"/>
        <v>0</v>
      </c>
      <c r="AK56" s="123">
        <f t="shared" si="18"/>
        <v>-0.77850000000000008</v>
      </c>
      <c r="AL56" s="134">
        <f t="shared" si="19"/>
        <v>-0.56618181818181823</v>
      </c>
      <c r="AM56" s="182">
        <f t="shared" si="20"/>
        <v>-0.38925000000000004</v>
      </c>
      <c r="AN56" s="196"/>
      <c r="AO56" s="194"/>
    </row>
    <row r="57" spans="1:41" s="1" customFormat="1" hidden="1">
      <c r="A57" s="44"/>
      <c r="B57" s="43" t="s">
        <v>60</v>
      </c>
      <c r="C57" s="34">
        <v>1129</v>
      </c>
      <c r="D57" s="26">
        <f t="shared" si="7"/>
        <v>0.39515</v>
      </c>
      <c r="E57" s="12">
        <v>0.32400000000000001</v>
      </c>
      <c r="F57" s="12">
        <v>0</v>
      </c>
      <c r="G57" s="3">
        <f t="shared" si="21"/>
        <v>-7.1149999999999991E-2</v>
      </c>
      <c r="H57" s="49">
        <f t="shared" si="8"/>
        <v>-7.1149999999999991E-2</v>
      </c>
      <c r="I57" s="112">
        <f t="shared" si="22"/>
        <v>0.81994179425534608</v>
      </c>
      <c r="J57" s="113">
        <f t="shared" si="23"/>
        <v>81.994179425534611</v>
      </c>
      <c r="K57" s="120">
        <v>1129</v>
      </c>
      <c r="L57" s="123">
        <f t="shared" si="9"/>
        <v>-0.24704861111111109</v>
      </c>
      <c r="M57" s="123">
        <f t="shared" si="10"/>
        <v>-0.13175925925925924</v>
      </c>
      <c r="N57" s="182">
        <f t="shared" si="11"/>
        <v>-7.0585317460317445E-2</v>
      </c>
      <c r="O57" s="194"/>
      <c r="P57" s="206"/>
      <c r="Q57" s="41">
        <v>2.2015500000000001</v>
      </c>
      <c r="R57" s="35">
        <v>0.89800000000000002</v>
      </c>
      <c r="S57" s="36">
        <v>0</v>
      </c>
      <c r="T57" s="37">
        <v>-1.30355</v>
      </c>
      <c r="U57" s="163">
        <f t="shared" si="12"/>
        <v>-1.30355</v>
      </c>
      <c r="V57" s="130">
        <f t="shared" si="24"/>
        <v>0.40789443800958414</v>
      </c>
      <c r="W57" s="127">
        <v>40.789443800958416</v>
      </c>
      <c r="X57" s="37">
        <v>1129</v>
      </c>
      <c r="Y57" s="123">
        <f t="shared" si="13"/>
        <v>-2.4139814814814815</v>
      </c>
      <c r="Z57" s="134">
        <f t="shared" si="14"/>
        <v>-1.6294374999999999</v>
      </c>
      <c r="AA57" s="186">
        <f t="shared" si="15"/>
        <v>-0.72419444444444447</v>
      </c>
      <c r="AB57" s="194"/>
      <c r="AC57" s="209"/>
      <c r="AD57" s="38">
        <f t="shared" si="16"/>
        <v>84.674999999999997</v>
      </c>
      <c r="AE57" s="39">
        <v>0</v>
      </c>
      <c r="AF57" s="36">
        <v>0</v>
      </c>
      <c r="AG57" s="36">
        <f t="shared" si="25"/>
        <v>-84.674999999999997</v>
      </c>
      <c r="AH57" s="176">
        <f t="shared" si="17"/>
        <v>-84.674999999999997</v>
      </c>
      <c r="AI57" s="40">
        <f t="shared" si="26"/>
        <v>0</v>
      </c>
      <c r="AJ57" s="99">
        <f t="shared" si="27"/>
        <v>0</v>
      </c>
      <c r="AK57" s="123">
        <f t="shared" si="18"/>
        <v>-0.423375</v>
      </c>
      <c r="AL57" s="134">
        <f t="shared" si="19"/>
        <v>-0.30790909090909091</v>
      </c>
      <c r="AM57" s="182">
        <f t="shared" si="20"/>
        <v>-0.2116875</v>
      </c>
      <c r="AN57" s="196"/>
      <c r="AO57" s="194"/>
    </row>
    <row r="58" spans="1:41" s="1" customFormat="1" hidden="1">
      <c r="A58" s="44"/>
      <c r="B58" s="43" t="s">
        <v>61</v>
      </c>
      <c r="C58" s="34">
        <v>12136</v>
      </c>
      <c r="D58" s="26">
        <f t="shared" si="7"/>
        <v>4.2476000000000003</v>
      </c>
      <c r="E58" s="12">
        <v>2.556</v>
      </c>
      <c r="F58" s="12">
        <v>0</v>
      </c>
      <c r="G58" s="3">
        <f t="shared" si="21"/>
        <v>-1.6916000000000002</v>
      </c>
      <c r="H58" s="49">
        <f t="shared" si="8"/>
        <v>-1.6916000000000002</v>
      </c>
      <c r="I58" s="112">
        <f t="shared" si="22"/>
        <v>0.60175157736133345</v>
      </c>
      <c r="J58" s="113">
        <f t="shared" si="23"/>
        <v>60.175157736133343</v>
      </c>
      <c r="K58" s="120">
        <v>12136</v>
      </c>
      <c r="L58" s="123">
        <f t="shared" si="9"/>
        <v>-5.8736111111111127</v>
      </c>
      <c r="M58" s="123">
        <f t="shared" si="10"/>
        <v>-3.1325925925925926</v>
      </c>
      <c r="N58" s="182">
        <f t="shared" si="11"/>
        <v>-1.6781746031746034</v>
      </c>
      <c r="O58" s="194"/>
      <c r="P58" s="206"/>
      <c r="Q58" s="41">
        <v>23.665199999999999</v>
      </c>
      <c r="R58" s="35">
        <v>12.82</v>
      </c>
      <c r="S58" s="36">
        <v>0</v>
      </c>
      <c r="T58" s="37">
        <v>-10.845199999999998</v>
      </c>
      <c r="U58" s="163">
        <f t="shared" si="12"/>
        <v>-10.845199999999998</v>
      </c>
      <c r="V58" s="130">
        <f t="shared" si="24"/>
        <v>0.54172371245541984</v>
      </c>
      <c r="W58" s="127">
        <v>54.172371245541981</v>
      </c>
      <c r="X58" s="37">
        <v>12136</v>
      </c>
      <c r="Y58" s="123">
        <f t="shared" si="13"/>
        <v>-20.083703703703698</v>
      </c>
      <c r="Z58" s="134">
        <f t="shared" si="14"/>
        <v>-13.556499999999998</v>
      </c>
      <c r="AA58" s="186">
        <f t="shared" si="15"/>
        <v>-6.0251111111111104</v>
      </c>
      <c r="AB58" s="194"/>
      <c r="AC58" s="209"/>
      <c r="AD58" s="38">
        <f t="shared" si="16"/>
        <v>910.2</v>
      </c>
      <c r="AE58" s="39">
        <v>275</v>
      </c>
      <c r="AF58" s="36">
        <v>0</v>
      </c>
      <c r="AG58" s="36">
        <f t="shared" si="25"/>
        <v>-635.20000000000005</v>
      </c>
      <c r="AH58" s="176">
        <f t="shared" si="17"/>
        <v>-635.20000000000005</v>
      </c>
      <c r="AI58" s="40">
        <f t="shared" si="26"/>
        <v>0.30213139969237529</v>
      </c>
      <c r="AJ58" s="99">
        <f t="shared" si="27"/>
        <v>30.213139969237528</v>
      </c>
      <c r="AK58" s="123">
        <f t="shared" si="18"/>
        <v>-3.1760000000000002</v>
      </c>
      <c r="AL58" s="134">
        <f t="shared" si="19"/>
        <v>-2.3098181818181818</v>
      </c>
      <c r="AM58" s="182">
        <f t="shared" si="20"/>
        <v>-1.5880000000000001</v>
      </c>
      <c r="AN58" s="196"/>
      <c r="AO58" s="194"/>
    </row>
    <row r="59" spans="1:41" s="1" customFormat="1" hidden="1">
      <c r="A59" s="44"/>
      <c r="B59" s="43" t="s">
        <v>62</v>
      </c>
      <c r="C59" s="34">
        <v>2101</v>
      </c>
      <c r="D59" s="26">
        <f t="shared" si="7"/>
        <v>0.73535000000000006</v>
      </c>
      <c r="E59" s="12">
        <v>0.16200000000000001</v>
      </c>
      <c r="F59" s="12">
        <v>0</v>
      </c>
      <c r="G59" s="3">
        <f t="shared" si="21"/>
        <v>-0.57335000000000003</v>
      </c>
      <c r="H59" s="49">
        <f t="shared" si="8"/>
        <v>-0.57335000000000003</v>
      </c>
      <c r="I59" s="112">
        <f t="shared" si="22"/>
        <v>0.2203032569524716</v>
      </c>
      <c r="J59" s="113">
        <f t="shared" si="23"/>
        <v>22.030325695247161</v>
      </c>
      <c r="K59" s="120">
        <v>2101</v>
      </c>
      <c r="L59" s="123">
        <f t="shared" si="9"/>
        <v>-1.9907986111111113</v>
      </c>
      <c r="M59" s="123">
        <f t="shared" si="10"/>
        <v>-1.0617592592592593</v>
      </c>
      <c r="N59" s="182">
        <f t="shared" si="11"/>
        <v>-0.56879960317460321</v>
      </c>
      <c r="O59" s="194"/>
      <c r="P59" s="206"/>
      <c r="Q59" s="41">
        <v>4.0969500000000005</v>
      </c>
      <c r="R59" s="35">
        <v>0.8</v>
      </c>
      <c r="S59" s="36">
        <v>0</v>
      </c>
      <c r="T59" s="37">
        <v>-3.2969500000000007</v>
      </c>
      <c r="U59" s="163">
        <f t="shared" si="12"/>
        <v>-3.2969500000000007</v>
      </c>
      <c r="V59" s="130">
        <f t="shared" si="24"/>
        <v>0.19526721097401725</v>
      </c>
      <c r="W59" s="127">
        <v>19.526721097401726</v>
      </c>
      <c r="X59" s="37">
        <v>2101</v>
      </c>
      <c r="Y59" s="123">
        <f t="shared" si="13"/>
        <v>-6.1054629629629638</v>
      </c>
      <c r="Z59" s="134">
        <f t="shared" si="14"/>
        <v>-4.1211875000000004</v>
      </c>
      <c r="AA59" s="186">
        <f t="shared" si="15"/>
        <v>-1.8316388888888893</v>
      </c>
      <c r="AB59" s="194"/>
      <c r="AC59" s="209"/>
      <c r="AD59" s="38">
        <f t="shared" si="16"/>
        <v>157.57500000000002</v>
      </c>
      <c r="AE59" s="39">
        <v>0</v>
      </c>
      <c r="AF59" s="36">
        <v>0</v>
      </c>
      <c r="AG59" s="36">
        <f t="shared" si="25"/>
        <v>-157.57500000000002</v>
      </c>
      <c r="AH59" s="176">
        <f t="shared" si="17"/>
        <v>-157.57500000000002</v>
      </c>
      <c r="AI59" s="40">
        <f t="shared" si="26"/>
        <v>0</v>
      </c>
      <c r="AJ59" s="99">
        <f t="shared" si="27"/>
        <v>0</v>
      </c>
      <c r="AK59" s="123">
        <f t="shared" si="18"/>
        <v>-0.7878750000000001</v>
      </c>
      <c r="AL59" s="134">
        <f t="shared" si="19"/>
        <v>-0.57300000000000006</v>
      </c>
      <c r="AM59" s="182">
        <f t="shared" si="20"/>
        <v>-0.39393750000000005</v>
      </c>
      <c r="AN59" s="196"/>
      <c r="AO59" s="194"/>
    </row>
    <row r="60" spans="1:41" s="1" customFormat="1" ht="24" hidden="1">
      <c r="A60" s="44">
        <v>7</v>
      </c>
      <c r="B60" s="43" t="s">
        <v>63</v>
      </c>
      <c r="C60" s="31">
        <v>67766</v>
      </c>
      <c r="D60" s="26">
        <f t="shared" si="7"/>
        <v>23.7181</v>
      </c>
      <c r="E60" s="35">
        <f>E61+E62+E63+E64+E65+E67+E66</f>
        <v>10.894</v>
      </c>
      <c r="F60" s="12">
        <v>5.6610000000000005</v>
      </c>
      <c r="G60" s="3">
        <f t="shared" si="21"/>
        <v>-18.485099999999999</v>
      </c>
      <c r="H60" s="49">
        <f t="shared" si="8"/>
        <v>-12.8241</v>
      </c>
      <c r="I60" s="112">
        <f t="shared" si="22"/>
        <v>0.45931166493100206</v>
      </c>
      <c r="J60" s="113">
        <f t="shared" si="23"/>
        <v>22.06331873126431</v>
      </c>
      <c r="K60" s="120">
        <v>67766</v>
      </c>
      <c r="L60" s="123">
        <f t="shared" si="9"/>
        <v>-44.528125000000003</v>
      </c>
      <c r="M60" s="123">
        <f t="shared" si="10"/>
        <v>-23.748333333333331</v>
      </c>
      <c r="N60" s="182">
        <f t="shared" si="11"/>
        <v>-12.722321428571428</v>
      </c>
      <c r="O60" s="194">
        <v>-4</v>
      </c>
      <c r="P60" s="206"/>
      <c r="Q60" s="41">
        <v>132.1437</v>
      </c>
      <c r="R60" s="35">
        <v>123.71600000000001</v>
      </c>
      <c r="S60" s="36">
        <v>72.143000000000001</v>
      </c>
      <c r="T60" s="37">
        <v>-80.570699999999988</v>
      </c>
      <c r="U60" s="163">
        <f t="shared" si="12"/>
        <v>-8.4276999999999873</v>
      </c>
      <c r="V60" s="130">
        <f t="shared" si="24"/>
        <v>0.93622321760326077</v>
      </c>
      <c r="W60" s="127">
        <v>39.027967281073565</v>
      </c>
      <c r="X60" s="37">
        <v>67766</v>
      </c>
      <c r="Y60" s="123">
        <f t="shared" si="13"/>
        <v>-15.606851851851827</v>
      </c>
      <c r="Z60" s="134">
        <f t="shared" si="14"/>
        <v>-10.534624999999984</v>
      </c>
      <c r="AA60" s="186">
        <f t="shared" si="15"/>
        <v>-4.6820555555555483</v>
      </c>
      <c r="AB60" s="194">
        <v>-5</v>
      </c>
      <c r="AC60" s="209"/>
      <c r="AD60" s="38">
        <f t="shared" si="16"/>
        <v>5082.45</v>
      </c>
      <c r="AE60" s="39">
        <v>442</v>
      </c>
      <c r="AF60" s="36">
        <v>325</v>
      </c>
      <c r="AG60" s="36">
        <f t="shared" si="25"/>
        <v>-4965.45</v>
      </c>
      <c r="AH60" s="176">
        <f t="shared" si="17"/>
        <v>-4640.45</v>
      </c>
      <c r="AI60" s="40">
        <f t="shared" si="26"/>
        <v>8.6965931784867542E-2</v>
      </c>
      <c r="AJ60" s="99">
        <f t="shared" si="27"/>
        <v>2.3020393707759053</v>
      </c>
      <c r="AK60" s="123">
        <f t="shared" si="18"/>
        <v>-23.202249999999999</v>
      </c>
      <c r="AL60" s="134">
        <f t="shared" si="19"/>
        <v>-16.874363636363636</v>
      </c>
      <c r="AM60" s="182">
        <f t="shared" si="20"/>
        <v>-11.601125</v>
      </c>
      <c r="AN60" s="196">
        <v>-2</v>
      </c>
      <c r="AO60" s="194">
        <v>-1</v>
      </c>
    </row>
    <row r="61" spans="1:41" s="1" customFormat="1" hidden="1">
      <c r="A61" s="44"/>
      <c r="B61" s="30" t="s">
        <v>64</v>
      </c>
      <c r="C61" s="32">
        <v>40279</v>
      </c>
      <c r="D61" s="26">
        <f t="shared" si="7"/>
        <v>14.09765</v>
      </c>
      <c r="E61" s="13">
        <v>5.8019999999999996</v>
      </c>
      <c r="F61" s="12">
        <v>2.0390000000000001</v>
      </c>
      <c r="G61" s="3">
        <f t="shared" si="21"/>
        <v>-10.33465</v>
      </c>
      <c r="H61" s="49">
        <f t="shared" si="8"/>
        <v>-8.2956500000000002</v>
      </c>
      <c r="I61" s="112">
        <f t="shared" si="22"/>
        <v>0.41155795469457673</v>
      </c>
      <c r="J61" s="113">
        <f t="shared" si="23"/>
        <v>26.692391994410414</v>
      </c>
      <c r="K61" s="120">
        <v>40279</v>
      </c>
      <c r="L61" s="123">
        <f t="shared" si="9"/>
        <v>-28.804340277777779</v>
      </c>
      <c r="M61" s="123">
        <f t="shared" si="10"/>
        <v>-15.362314814814814</v>
      </c>
      <c r="N61" s="182">
        <f t="shared" si="11"/>
        <v>-8.2298115079365086</v>
      </c>
      <c r="O61" s="194"/>
      <c r="P61" s="206"/>
      <c r="Q61" s="41">
        <v>78.544049999999999</v>
      </c>
      <c r="R61" s="35">
        <v>64.978999999999999</v>
      </c>
      <c r="S61" s="36">
        <v>18.145</v>
      </c>
      <c r="T61" s="37">
        <v>-31.710049999999995</v>
      </c>
      <c r="U61" s="163">
        <f t="shared" si="12"/>
        <v>-13.565049999999999</v>
      </c>
      <c r="V61" s="130">
        <f t="shared" si="24"/>
        <v>0.82729372880568297</v>
      </c>
      <c r="W61" s="127">
        <v>59.627686629350031</v>
      </c>
      <c r="X61" s="37">
        <v>40279</v>
      </c>
      <c r="Y61" s="123">
        <f t="shared" si="13"/>
        <v>-25.120462962962961</v>
      </c>
      <c r="Z61" s="134">
        <f t="shared" si="14"/>
        <v>-16.956312499999999</v>
      </c>
      <c r="AA61" s="186">
        <f t="shared" si="15"/>
        <v>-7.5361388888888881</v>
      </c>
      <c r="AB61" s="194"/>
      <c r="AC61" s="209"/>
      <c r="AD61" s="38">
        <f t="shared" si="16"/>
        <v>3020.9249999999997</v>
      </c>
      <c r="AE61" s="39">
        <v>442</v>
      </c>
      <c r="AF61" s="36">
        <v>325</v>
      </c>
      <c r="AG61" s="36">
        <f t="shared" si="25"/>
        <v>-2903.9249999999997</v>
      </c>
      <c r="AH61" s="176">
        <f t="shared" si="17"/>
        <v>-2578.9249999999997</v>
      </c>
      <c r="AI61" s="40">
        <f t="shared" si="26"/>
        <v>0.14631280154257389</v>
      </c>
      <c r="AJ61" s="99">
        <f t="shared" si="27"/>
        <v>3.8729859231857797</v>
      </c>
      <c r="AK61" s="123">
        <f t="shared" si="18"/>
        <v>-12.894624999999998</v>
      </c>
      <c r="AL61" s="134">
        <f t="shared" si="19"/>
        <v>-9.3779090909090908</v>
      </c>
      <c r="AM61" s="182">
        <f t="shared" si="20"/>
        <v>-6.4473124999999989</v>
      </c>
      <c r="AN61" s="196"/>
      <c r="AO61" s="194"/>
    </row>
    <row r="62" spans="1:41" s="1" customFormat="1" hidden="1">
      <c r="A62" s="44"/>
      <c r="B62" s="30" t="s">
        <v>65</v>
      </c>
      <c r="C62" s="33">
        <v>10540</v>
      </c>
      <c r="D62" s="26">
        <f t="shared" si="7"/>
        <v>3.6890000000000001</v>
      </c>
      <c r="E62" s="13">
        <v>1.363</v>
      </c>
      <c r="F62" s="12">
        <v>0.6</v>
      </c>
      <c r="G62" s="3">
        <f t="shared" si="21"/>
        <v>-2.9260000000000002</v>
      </c>
      <c r="H62" s="49">
        <f t="shared" si="8"/>
        <v>-2.3260000000000001</v>
      </c>
      <c r="I62" s="112">
        <f t="shared" si="22"/>
        <v>0.36947682298725942</v>
      </c>
      <c r="J62" s="113">
        <f t="shared" si="23"/>
        <v>20.683111954459203</v>
      </c>
      <c r="K62" s="120">
        <v>10540</v>
      </c>
      <c r="L62" s="123">
        <f t="shared" si="9"/>
        <v>-8.0763888888888893</v>
      </c>
      <c r="M62" s="123">
        <f t="shared" si="10"/>
        <v>-4.3074074074074069</v>
      </c>
      <c r="N62" s="182">
        <f t="shared" si="11"/>
        <v>-2.3075396825396828</v>
      </c>
      <c r="O62" s="194"/>
      <c r="P62" s="206"/>
      <c r="Q62" s="41">
        <v>20.553000000000001</v>
      </c>
      <c r="R62" s="35">
        <v>6.9</v>
      </c>
      <c r="S62" s="36">
        <v>3.6739999999999999</v>
      </c>
      <c r="T62" s="37">
        <v>-17.327000000000002</v>
      </c>
      <c r="U62" s="163">
        <f t="shared" si="12"/>
        <v>-13.653</v>
      </c>
      <c r="V62" s="130">
        <f t="shared" si="24"/>
        <v>0.33571741351627499</v>
      </c>
      <c r="W62" s="127">
        <v>15.696005449326133</v>
      </c>
      <c r="X62" s="37">
        <v>10540</v>
      </c>
      <c r="Y62" s="123">
        <f t="shared" si="13"/>
        <v>-25.283333333333331</v>
      </c>
      <c r="Z62" s="134">
        <f t="shared" si="14"/>
        <v>-17.06625</v>
      </c>
      <c r="AA62" s="186">
        <f t="shared" si="15"/>
        <v>-7.585</v>
      </c>
      <c r="AB62" s="194"/>
      <c r="AC62" s="209"/>
      <c r="AD62" s="38">
        <f t="shared" si="16"/>
        <v>790.5</v>
      </c>
      <c r="AE62" s="39">
        <v>0</v>
      </c>
      <c r="AF62" s="36">
        <v>0</v>
      </c>
      <c r="AG62" s="36">
        <f t="shared" si="25"/>
        <v>-790.5</v>
      </c>
      <c r="AH62" s="176">
        <f t="shared" si="17"/>
        <v>-790.5</v>
      </c>
      <c r="AI62" s="40">
        <f t="shared" si="26"/>
        <v>0</v>
      </c>
      <c r="AJ62" s="99">
        <f t="shared" si="27"/>
        <v>0</v>
      </c>
      <c r="AK62" s="123">
        <f t="shared" si="18"/>
        <v>-3.9525000000000001</v>
      </c>
      <c r="AL62" s="134">
        <f t="shared" si="19"/>
        <v>-2.8745454545454545</v>
      </c>
      <c r="AM62" s="182">
        <f t="shared" si="20"/>
        <v>-1.9762500000000001</v>
      </c>
      <c r="AN62" s="196"/>
      <c r="AO62" s="194"/>
    </row>
    <row r="63" spans="1:41" s="1" customFormat="1" hidden="1">
      <c r="A63" s="44"/>
      <c r="B63" s="43" t="s">
        <v>66</v>
      </c>
      <c r="C63" s="34">
        <v>4768</v>
      </c>
      <c r="D63" s="26">
        <f t="shared" si="7"/>
        <v>1.6688000000000001</v>
      </c>
      <c r="E63" s="13">
        <v>0.61199999999999999</v>
      </c>
      <c r="F63" s="12">
        <v>0.61199999999999999</v>
      </c>
      <c r="G63" s="3">
        <f t="shared" si="21"/>
        <v>-1.6688000000000001</v>
      </c>
      <c r="H63" s="49">
        <f t="shared" si="8"/>
        <v>-1.0568</v>
      </c>
      <c r="I63" s="112">
        <f t="shared" si="22"/>
        <v>0.36673058485139021</v>
      </c>
      <c r="J63" s="113">
        <f t="shared" si="23"/>
        <v>0</v>
      </c>
      <c r="K63" s="120">
        <v>4768</v>
      </c>
      <c r="L63" s="123">
        <f t="shared" si="9"/>
        <v>-3.6694444444444447</v>
      </c>
      <c r="M63" s="123">
        <f t="shared" si="10"/>
        <v>-1.9570370370370369</v>
      </c>
      <c r="N63" s="182">
        <f t="shared" si="11"/>
        <v>-1.0484126984126985</v>
      </c>
      <c r="O63" s="194"/>
      <c r="P63" s="206"/>
      <c r="Q63" s="41">
        <v>9.2975999999999992</v>
      </c>
      <c r="R63" s="35">
        <v>19.597000000000001</v>
      </c>
      <c r="S63" s="36">
        <v>19.597000000000001</v>
      </c>
      <c r="T63" s="37">
        <v>-9.2975999999999992</v>
      </c>
      <c r="U63" s="163">
        <f t="shared" si="12"/>
        <v>10.299400000000002</v>
      </c>
      <c r="V63" s="130">
        <f t="shared" si="24"/>
        <v>2.1077482361039412</v>
      </c>
      <c r="W63" s="127">
        <v>0</v>
      </c>
      <c r="X63" s="37">
        <v>4768</v>
      </c>
      <c r="Y63" s="123">
        <f t="shared" si="13"/>
        <v>19.072962962962965</v>
      </c>
      <c r="Z63" s="134">
        <f t="shared" si="14"/>
        <v>12.874250000000002</v>
      </c>
      <c r="AA63" s="186">
        <f t="shared" si="15"/>
        <v>5.7218888888888904</v>
      </c>
      <c r="AB63" s="194"/>
      <c r="AC63" s="209"/>
      <c r="AD63" s="38">
        <f t="shared" si="16"/>
        <v>357.6</v>
      </c>
      <c r="AE63" s="39">
        <v>0</v>
      </c>
      <c r="AF63" s="36">
        <v>0</v>
      </c>
      <c r="AG63" s="36">
        <f t="shared" si="25"/>
        <v>-357.6</v>
      </c>
      <c r="AH63" s="176">
        <f t="shared" si="17"/>
        <v>-357.6</v>
      </c>
      <c r="AI63" s="40">
        <f t="shared" si="26"/>
        <v>0</v>
      </c>
      <c r="AJ63" s="99">
        <f t="shared" si="27"/>
        <v>0</v>
      </c>
      <c r="AK63" s="123">
        <f t="shared" si="18"/>
        <v>-1.788</v>
      </c>
      <c r="AL63" s="134">
        <f t="shared" si="19"/>
        <v>-1.3003636363636364</v>
      </c>
      <c r="AM63" s="182">
        <f t="shared" si="20"/>
        <v>-0.89400000000000002</v>
      </c>
      <c r="AN63" s="196"/>
      <c r="AO63" s="194"/>
    </row>
    <row r="64" spans="1:41" s="1" customFormat="1" hidden="1">
      <c r="A64" s="44"/>
      <c r="B64" s="43" t="s">
        <v>67</v>
      </c>
      <c r="C64" s="34">
        <v>3351</v>
      </c>
      <c r="D64" s="26">
        <f t="shared" si="7"/>
        <v>1.1728499999999999</v>
      </c>
      <c r="E64" s="13">
        <v>0.73</v>
      </c>
      <c r="F64" s="12">
        <v>0.56799999999999995</v>
      </c>
      <c r="G64" s="3">
        <f t="shared" si="21"/>
        <v>-1.01085</v>
      </c>
      <c r="H64" s="49">
        <f t="shared" si="8"/>
        <v>-0.44284999999999997</v>
      </c>
      <c r="I64" s="112">
        <f t="shared" si="22"/>
        <v>0.6224154836509358</v>
      </c>
      <c r="J64" s="113">
        <f t="shared" si="23"/>
        <v>13.812507993349538</v>
      </c>
      <c r="K64" s="120">
        <v>3351</v>
      </c>
      <c r="L64" s="123">
        <f t="shared" si="9"/>
        <v>-1.5376736111111111</v>
      </c>
      <c r="M64" s="123">
        <f t="shared" si="10"/>
        <v>-0.82009259259259248</v>
      </c>
      <c r="N64" s="182">
        <f t="shared" si="11"/>
        <v>-0.4393353174603174</v>
      </c>
      <c r="O64" s="194"/>
      <c r="P64" s="206"/>
      <c r="Q64" s="41">
        <v>6.5344500000000005</v>
      </c>
      <c r="R64" s="35">
        <v>0.60199999999999998</v>
      </c>
      <c r="S64" s="36">
        <v>3.6999999999999998E-2</v>
      </c>
      <c r="T64" s="37">
        <v>-5.9694500000000001</v>
      </c>
      <c r="U64" s="163">
        <f t="shared" si="12"/>
        <v>-5.9324500000000002</v>
      </c>
      <c r="V64" s="130">
        <f t="shared" si="24"/>
        <v>9.2127110927469016E-2</v>
      </c>
      <c r="W64" s="127">
        <v>8.6464813411993351</v>
      </c>
      <c r="X64" s="37">
        <v>3351</v>
      </c>
      <c r="Y64" s="123">
        <f t="shared" si="13"/>
        <v>-10.986018518518518</v>
      </c>
      <c r="Z64" s="134">
        <f t="shared" si="14"/>
        <v>-7.4155625000000001</v>
      </c>
      <c r="AA64" s="186">
        <f t="shared" si="15"/>
        <v>-3.2958055555555554</v>
      </c>
      <c r="AB64" s="194"/>
      <c r="AC64" s="209"/>
      <c r="AD64" s="38">
        <f t="shared" si="16"/>
        <v>251.32500000000002</v>
      </c>
      <c r="AE64" s="39">
        <v>0</v>
      </c>
      <c r="AF64" s="36">
        <v>0</v>
      </c>
      <c r="AG64" s="36">
        <f t="shared" si="25"/>
        <v>-251.32500000000002</v>
      </c>
      <c r="AH64" s="176">
        <f t="shared" si="17"/>
        <v>-251.32500000000002</v>
      </c>
      <c r="AI64" s="40">
        <f t="shared" si="26"/>
        <v>0</v>
      </c>
      <c r="AJ64" s="99">
        <f t="shared" si="27"/>
        <v>0</v>
      </c>
      <c r="AK64" s="123">
        <f t="shared" si="18"/>
        <v>-1.2566250000000001</v>
      </c>
      <c r="AL64" s="134">
        <f t="shared" si="19"/>
        <v>-0.913909090909091</v>
      </c>
      <c r="AM64" s="182">
        <f t="shared" si="20"/>
        <v>-0.62831250000000005</v>
      </c>
      <c r="AN64" s="196"/>
      <c r="AO64" s="194"/>
    </row>
    <row r="65" spans="1:41" s="1" customFormat="1" hidden="1">
      <c r="A65" s="44"/>
      <c r="B65" s="43" t="s">
        <v>68</v>
      </c>
      <c r="C65" s="34">
        <v>2908</v>
      </c>
      <c r="D65" s="26">
        <f t="shared" si="7"/>
        <v>1.0178</v>
      </c>
      <c r="E65" s="13">
        <v>0.97</v>
      </c>
      <c r="F65" s="12">
        <v>0.75</v>
      </c>
      <c r="G65" s="3">
        <f t="shared" si="21"/>
        <v>-0.79780000000000006</v>
      </c>
      <c r="H65" s="49">
        <f t="shared" si="8"/>
        <v>-4.7800000000000065E-2</v>
      </c>
      <c r="I65" s="112">
        <f t="shared" si="22"/>
        <v>0.95303595991353895</v>
      </c>
      <c r="J65" s="113">
        <f t="shared" si="23"/>
        <v>21.615248575358613</v>
      </c>
      <c r="K65" s="120">
        <v>2908</v>
      </c>
      <c r="L65" s="123">
        <f t="shared" si="9"/>
        <v>-0.16597222222222247</v>
      </c>
      <c r="M65" s="123">
        <f t="shared" si="10"/>
        <v>-8.8518518518518635E-2</v>
      </c>
      <c r="N65" s="182">
        <f t="shared" si="11"/>
        <v>-4.7420634920634981E-2</v>
      </c>
      <c r="O65" s="194"/>
      <c r="P65" s="206"/>
      <c r="Q65" s="41">
        <v>5.6706000000000003</v>
      </c>
      <c r="R65" s="35">
        <v>7.28</v>
      </c>
      <c r="S65" s="36">
        <v>7.28</v>
      </c>
      <c r="T65" s="37">
        <v>-5.6706000000000003</v>
      </c>
      <c r="U65" s="163">
        <f t="shared" si="12"/>
        <v>1.6093999999999999</v>
      </c>
      <c r="V65" s="130">
        <f t="shared" si="24"/>
        <v>1.2838147638697845</v>
      </c>
      <c r="W65" s="127">
        <v>0</v>
      </c>
      <c r="X65" s="37">
        <v>2908</v>
      </c>
      <c r="Y65" s="123">
        <f t="shared" si="13"/>
        <v>2.9803703703703701</v>
      </c>
      <c r="Z65" s="134">
        <f t="shared" si="14"/>
        <v>2.0117499999999997</v>
      </c>
      <c r="AA65" s="186">
        <f t="shared" si="15"/>
        <v>0.89411111111111108</v>
      </c>
      <c r="AB65" s="194"/>
      <c r="AC65" s="209"/>
      <c r="AD65" s="38">
        <f t="shared" si="16"/>
        <v>218.1</v>
      </c>
      <c r="AE65" s="39">
        <v>0</v>
      </c>
      <c r="AF65" s="36">
        <v>0</v>
      </c>
      <c r="AG65" s="36">
        <f t="shared" si="25"/>
        <v>-218.1</v>
      </c>
      <c r="AH65" s="176">
        <f t="shared" si="17"/>
        <v>-218.1</v>
      </c>
      <c r="AI65" s="40">
        <f t="shared" si="26"/>
        <v>0</v>
      </c>
      <c r="AJ65" s="99">
        <f t="shared" si="27"/>
        <v>0</v>
      </c>
      <c r="AK65" s="123">
        <f t="shared" si="18"/>
        <v>-1.0905</v>
      </c>
      <c r="AL65" s="134">
        <f t="shared" si="19"/>
        <v>-0.79309090909090907</v>
      </c>
      <c r="AM65" s="182">
        <f t="shared" si="20"/>
        <v>-0.54525000000000001</v>
      </c>
      <c r="AN65" s="196"/>
      <c r="AO65" s="194"/>
    </row>
    <row r="66" spans="1:41" s="1" customFormat="1" hidden="1">
      <c r="A66" s="44"/>
      <c r="B66" s="43" t="s">
        <v>69</v>
      </c>
      <c r="C66" s="34">
        <v>2897</v>
      </c>
      <c r="D66" s="26">
        <f t="shared" si="7"/>
        <v>1.0139500000000001</v>
      </c>
      <c r="E66" s="13">
        <v>0.54700000000000004</v>
      </c>
      <c r="F66" s="12">
        <v>0.44400000000000001</v>
      </c>
      <c r="G66" s="3">
        <f t="shared" si="21"/>
        <v>-0.91095000000000015</v>
      </c>
      <c r="H66" s="49">
        <f t="shared" si="8"/>
        <v>-0.46695000000000009</v>
      </c>
      <c r="I66" s="112">
        <f t="shared" si="22"/>
        <v>0.53947433305389814</v>
      </c>
      <c r="J66" s="113">
        <f t="shared" si="23"/>
        <v>10.158291828985652</v>
      </c>
      <c r="K66" s="120">
        <v>2897</v>
      </c>
      <c r="L66" s="123">
        <f t="shared" si="9"/>
        <v>-1.6213541666666671</v>
      </c>
      <c r="M66" s="123">
        <f t="shared" si="10"/>
        <v>-0.86472222222222228</v>
      </c>
      <c r="N66" s="182">
        <f t="shared" si="11"/>
        <v>-0.46324404761904769</v>
      </c>
      <c r="O66" s="194"/>
      <c r="P66" s="206"/>
      <c r="Q66" s="41">
        <v>5.6491500000000006</v>
      </c>
      <c r="R66" s="35">
        <v>10.412000000000001</v>
      </c>
      <c r="S66" s="36">
        <v>7</v>
      </c>
      <c r="T66" s="37">
        <v>-2.2371499999999997</v>
      </c>
      <c r="U66" s="163">
        <f t="shared" si="12"/>
        <v>4.7628500000000003</v>
      </c>
      <c r="V66" s="130">
        <f t="shared" si="24"/>
        <v>1.8431091403131443</v>
      </c>
      <c r="W66" s="127">
        <v>60.398467026012767</v>
      </c>
      <c r="X66" s="37">
        <v>2897</v>
      </c>
      <c r="Y66" s="123">
        <f t="shared" si="13"/>
        <v>8.8200925925925926</v>
      </c>
      <c r="Z66" s="134">
        <f t="shared" si="14"/>
        <v>5.9535625000000003</v>
      </c>
      <c r="AA66" s="186">
        <f t="shared" si="15"/>
        <v>2.6460277777777779</v>
      </c>
      <c r="AB66" s="194"/>
      <c r="AC66" s="209"/>
      <c r="AD66" s="38">
        <f t="shared" si="16"/>
        <v>217.27500000000001</v>
      </c>
      <c r="AE66" s="39">
        <v>0</v>
      </c>
      <c r="AF66" s="36">
        <v>0</v>
      </c>
      <c r="AG66" s="36">
        <f t="shared" si="25"/>
        <v>-217.27500000000001</v>
      </c>
      <c r="AH66" s="176">
        <f t="shared" si="17"/>
        <v>-217.27500000000001</v>
      </c>
      <c r="AI66" s="40">
        <f t="shared" si="26"/>
        <v>0</v>
      </c>
      <c r="AJ66" s="99">
        <f t="shared" si="27"/>
        <v>0</v>
      </c>
      <c r="AK66" s="123">
        <f t="shared" si="18"/>
        <v>-1.0863750000000001</v>
      </c>
      <c r="AL66" s="134">
        <f t="shared" si="19"/>
        <v>-0.79009090909090907</v>
      </c>
      <c r="AM66" s="182">
        <f t="shared" si="20"/>
        <v>-0.54318750000000005</v>
      </c>
      <c r="AN66" s="196"/>
      <c r="AO66" s="194"/>
    </row>
    <row r="67" spans="1:41" s="1" customFormat="1" hidden="1">
      <c r="A67" s="44"/>
      <c r="B67" s="43" t="s">
        <v>70</v>
      </c>
      <c r="C67" s="34">
        <v>3023</v>
      </c>
      <c r="D67" s="26">
        <f t="shared" si="7"/>
        <v>1.0580500000000002</v>
      </c>
      <c r="E67" s="13">
        <v>0.87</v>
      </c>
      <c r="F67" s="12">
        <v>0.64800000000000002</v>
      </c>
      <c r="G67" s="3">
        <f t="shared" si="21"/>
        <v>-0.83605000000000018</v>
      </c>
      <c r="H67" s="49">
        <f t="shared" si="8"/>
        <v>-0.18805000000000016</v>
      </c>
      <c r="I67" s="112">
        <f t="shared" si="22"/>
        <v>0.82226737866830479</v>
      </c>
      <c r="J67" s="113">
        <f t="shared" si="23"/>
        <v>20.981995179811914</v>
      </c>
      <c r="K67" s="120">
        <v>3023</v>
      </c>
      <c r="L67" s="123">
        <f t="shared" si="9"/>
        <v>-0.65295138888888948</v>
      </c>
      <c r="M67" s="123">
        <f t="shared" si="10"/>
        <v>-0.34824074074074102</v>
      </c>
      <c r="N67" s="182">
        <f t="shared" si="11"/>
        <v>-0.18655753968253985</v>
      </c>
      <c r="O67" s="194"/>
      <c r="P67" s="206"/>
      <c r="Q67" s="41">
        <v>5.8948499999999999</v>
      </c>
      <c r="R67" s="35">
        <v>13.946</v>
      </c>
      <c r="S67" s="36">
        <v>16.41</v>
      </c>
      <c r="T67" s="37">
        <v>-8.3588500000000003</v>
      </c>
      <c r="U67" s="163">
        <f t="shared" si="12"/>
        <v>8.0511499999999998</v>
      </c>
      <c r="V67" s="130">
        <f t="shared" si="24"/>
        <v>2.3657938709212276</v>
      </c>
      <c r="W67" s="127">
        <v>-41.79919760468885</v>
      </c>
      <c r="X67" s="37">
        <v>3023</v>
      </c>
      <c r="Y67" s="123">
        <f t="shared" si="13"/>
        <v>14.909537037037035</v>
      </c>
      <c r="Z67" s="134">
        <f t="shared" si="14"/>
        <v>10.0639375</v>
      </c>
      <c r="AA67" s="186">
        <f t="shared" si="15"/>
        <v>4.4728611111111105</v>
      </c>
      <c r="AB67" s="194"/>
      <c r="AC67" s="209"/>
      <c r="AD67" s="38">
        <f t="shared" si="16"/>
        <v>226.72500000000002</v>
      </c>
      <c r="AE67" s="39">
        <v>0</v>
      </c>
      <c r="AF67" s="36">
        <v>0</v>
      </c>
      <c r="AG67" s="36">
        <f t="shared" si="25"/>
        <v>-226.72500000000002</v>
      </c>
      <c r="AH67" s="176">
        <f t="shared" si="17"/>
        <v>-226.72500000000002</v>
      </c>
      <c r="AI67" s="40">
        <f t="shared" si="26"/>
        <v>0</v>
      </c>
      <c r="AJ67" s="99">
        <f t="shared" si="27"/>
        <v>0</v>
      </c>
      <c r="AK67" s="123">
        <f t="shared" si="18"/>
        <v>-1.1336250000000001</v>
      </c>
      <c r="AL67" s="134">
        <f t="shared" si="19"/>
        <v>-0.82445454545454555</v>
      </c>
      <c r="AM67" s="182">
        <f t="shared" si="20"/>
        <v>-0.56681250000000005</v>
      </c>
      <c r="AN67" s="196"/>
      <c r="AO67" s="194"/>
    </row>
    <row r="68" spans="1:41" s="1" customFormat="1" ht="24" hidden="1">
      <c r="A68" s="44">
        <v>8</v>
      </c>
      <c r="B68" s="43" t="s">
        <v>71</v>
      </c>
      <c r="C68" s="31">
        <v>128178</v>
      </c>
      <c r="D68" s="26">
        <f t="shared" si="7"/>
        <v>44.862299999999998</v>
      </c>
      <c r="E68" s="12">
        <f>+E71+E70+E69+E72+E73+E74+E75+E76</f>
        <v>13.387999999999998</v>
      </c>
      <c r="F68" s="12">
        <v>0.16200000000000001</v>
      </c>
      <c r="G68" s="3">
        <f t="shared" si="21"/>
        <v>-31.636299999999999</v>
      </c>
      <c r="H68" s="49">
        <f t="shared" si="8"/>
        <v>-31.474299999999999</v>
      </c>
      <c r="I68" s="112">
        <f t="shared" si="22"/>
        <v>0.29842428943678767</v>
      </c>
      <c r="J68" s="113">
        <f t="shared" si="23"/>
        <v>29.481323962436161</v>
      </c>
      <c r="K68" s="120">
        <v>128178</v>
      </c>
      <c r="L68" s="123">
        <f t="shared" si="9"/>
        <v>-109.28576388888889</v>
      </c>
      <c r="M68" s="123">
        <f t="shared" si="10"/>
        <v>-58.285740740740735</v>
      </c>
      <c r="N68" s="182">
        <f t="shared" si="11"/>
        <v>-31.224503968253966</v>
      </c>
      <c r="O68" s="194">
        <v>-9</v>
      </c>
      <c r="P68" s="206"/>
      <c r="Q68" s="41">
        <v>249.94710000000001</v>
      </c>
      <c r="R68" s="35">
        <v>150.85300000000001</v>
      </c>
      <c r="S68" s="36">
        <v>43.546000000000006</v>
      </c>
      <c r="T68" s="37">
        <v>-142.64010000000002</v>
      </c>
      <c r="U68" s="163">
        <f t="shared" si="12"/>
        <v>-99.094099999999997</v>
      </c>
      <c r="V68" s="130">
        <f t="shared" si="24"/>
        <v>0.60353970900242493</v>
      </c>
      <c r="W68" s="127">
        <v>42.931884386736236</v>
      </c>
      <c r="X68" s="37">
        <v>128178</v>
      </c>
      <c r="Y68" s="123">
        <f t="shared" si="13"/>
        <v>-183.50759259259257</v>
      </c>
      <c r="Z68" s="134">
        <f t="shared" si="14"/>
        <v>-123.86762499999999</v>
      </c>
      <c r="AA68" s="186">
        <f t="shared" si="15"/>
        <v>-55.052277777777775</v>
      </c>
      <c r="AB68" s="194">
        <v>-18</v>
      </c>
      <c r="AC68" s="209"/>
      <c r="AD68" s="38">
        <f t="shared" si="16"/>
        <v>9613.35</v>
      </c>
      <c r="AE68" s="39">
        <v>1322</v>
      </c>
      <c r="AF68" s="36">
        <v>0</v>
      </c>
      <c r="AG68" s="36">
        <f t="shared" si="25"/>
        <v>-8291.35</v>
      </c>
      <c r="AH68" s="176">
        <f t="shared" si="17"/>
        <v>-8291.35</v>
      </c>
      <c r="AI68" s="40">
        <f t="shared" si="26"/>
        <v>0.13751709861806757</v>
      </c>
      <c r="AJ68" s="99">
        <f t="shared" si="27"/>
        <v>13.751709861806757</v>
      </c>
      <c r="AK68" s="123">
        <f t="shared" si="18"/>
        <v>-41.45675</v>
      </c>
      <c r="AL68" s="134">
        <f t="shared" si="19"/>
        <v>-30.150363636363636</v>
      </c>
      <c r="AM68" s="182">
        <f t="shared" si="20"/>
        <v>-20.728375</v>
      </c>
      <c r="AN68" s="196">
        <v>-4</v>
      </c>
      <c r="AO68" s="194" t="s">
        <v>381</v>
      </c>
    </row>
    <row r="69" spans="1:41" s="1" customFormat="1" hidden="1">
      <c r="A69" s="44"/>
      <c r="B69" s="30" t="s">
        <v>72</v>
      </c>
      <c r="C69" s="32">
        <v>11787</v>
      </c>
      <c r="D69" s="26">
        <f t="shared" si="7"/>
        <v>4.1254500000000007</v>
      </c>
      <c r="E69" s="12">
        <v>0.95399999999999996</v>
      </c>
      <c r="F69" s="12">
        <v>0</v>
      </c>
      <c r="G69" s="3">
        <f t="shared" ref="G69:G100" si="28">E69-F69-D69</f>
        <v>-3.171450000000001</v>
      </c>
      <c r="H69" s="49">
        <f t="shared" si="8"/>
        <v>-3.171450000000001</v>
      </c>
      <c r="I69" s="112">
        <f t="shared" ref="I69:I100" si="29">E69/D69</f>
        <v>0.23124750027269747</v>
      </c>
      <c r="J69" s="113">
        <f t="shared" ref="J69:J100" si="30">(E69-F69)/D69*100</f>
        <v>23.124750027269748</v>
      </c>
      <c r="K69" s="120">
        <v>11787</v>
      </c>
      <c r="L69" s="123">
        <f t="shared" si="9"/>
        <v>-11.011979166666672</v>
      </c>
      <c r="M69" s="123">
        <f t="shared" si="10"/>
        <v>-5.873055555555557</v>
      </c>
      <c r="N69" s="182">
        <f t="shared" si="11"/>
        <v>-3.1462797619047627</v>
      </c>
      <c r="O69" s="194"/>
      <c r="P69" s="206"/>
      <c r="Q69" s="41">
        <v>22.984650000000002</v>
      </c>
      <c r="R69" s="35">
        <v>9.9619999999999997</v>
      </c>
      <c r="S69" s="36">
        <v>6.7370000000000001</v>
      </c>
      <c r="T69" s="37">
        <v>-19.759650000000001</v>
      </c>
      <c r="U69" s="163">
        <f t="shared" si="12"/>
        <v>-13.022650000000002</v>
      </c>
      <c r="V69" s="130">
        <f t="shared" ref="V69:V100" si="31">R69/Q69</f>
        <v>0.43341969531839725</v>
      </c>
      <c r="W69" s="127">
        <v>14.031103366812195</v>
      </c>
      <c r="X69" s="37">
        <v>11787</v>
      </c>
      <c r="Y69" s="123">
        <f t="shared" si="13"/>
        <v>-24.116018518518523</v>
      </c>
      <c r="Z69" s="134">
        <f t="shared" si="14"/>
        <v>-16.278312500000002</v>
      </c>
      <c r="AA69" s="186">
        <f t="shared" si="15"/>
        <v>-7.2348055555555568</v>
      </c>
      <c r="AB69" s="194"/>
      <c r="AC69" s="209"/>
      <c r="AD69" s="38">
        <f t="shared" si="16"/>
        <v>884.02500000000009</v>
      </c>
      <c r="AE69" s="39">
        <v>0</v>
      </c>
      <c r="AF69" s="36">
        <v>0</v>
      </c>
      <c r="AG69" s="36">
        <f t="shared" ref="AG69:AG100" si="32">AE69-AF69-AD69</f>
        <v>-884.02500000000009</v>
      </c>
      <c r="AH69" s="176">
        <f t="shared" si="17"/>
        <v>-884.02500000000009</v>
      </c>
      <c r="AI69" s="40">
        <f t="shared" ref="AI69:AI100" si="33">AE69/AD69</f>
        <v>0</v>
      </c>
      <c r="AJ69" s="99">
        <f t="shared" ref="AJ69:AJ75" si="34">(AE69-AF69)/AD69*100</f>
        <v>0</v>
      </c>
      <c r="AK69" s="123">
        <f t="shared" si="18"/>
        <v>-4.4201250000000005</v>
      </c>
      <c r="AL69" s="134">
        <f t="shared" si="19"/>
        <v>-3.2146363636363642</v>
      </c>
      <c r="AM69" s="182">
        <f t="shared" si="20"/>
        <v>-2.2100625000000003</v>
      </c>
      <c r="AN69" s="196"/>
      <c r="AO69" s="194"/>
    </row>
    <row r="70" spans="1:41" s="1" customFormat="1" hidden="1">
      <c r="A70" s="44"/>
      <c r="B70" s="30" t="s">
        <v>73</v>
      </c>
      <c r="C70" s="32">
        <v>93235</v>
      </c>
      <c r="D70" s="26">
        <f t="shared" ref="D70:D133" si="35">C70/10000*3.5</f>
        <v>32.632249999999999</v>
      </c>
      <c r="E70" s="12">
        <v>8.2759999999999998</v>
      </c>
      <c r="F70" s="12">
        <v>0.16200000000000001</v>
      </c>
      <c r="G70" s="3">
        <f t="shared" si="28"/>
        <v>-24.518250000000002</v>
      </c>
      <c r="H70" s="49">
        <f t="shared" ref="H70:H133" si="36">E70-D70</f>
        <v>-24.356249999999999</v>
      </c>
      <c r="I70" s="112">
        <f t="shared" si="29"/>
        <v>0.25361413938664973</v>
      </c>
      <c r="J70" s="113">
        <f t="shared" si="30"/>
        <v>24.864972534839001</v>
      </c>
      <c r="K70" s="120">
        <v>93235</v>
      </c>
      <c r="L70" s="123">
        <f t="shared" ref="L70:L133" si="37">(E70-D70)/0.288</f>
        <v>-84.5703125</v>
      </c>
      <c r="M70" s="123">
        <f t="shared" ref="M70:M133" si="38">(E70-D70)/0.54</f>
        <v>-45.104166666666664</v>
      </c>
      <c r="N70" s="182">
        <f t="shared" ref="N70:N133" si="39">(E70-D70)/1.008</f>
        <v>-24.162946428571427</v>
      </c>
      <c r="O70" s="194"/>
      <c r="P70" s="206"/>
      <c r="Q70" s="41">
        <v>181.80824999999999</v>
      </c>
      <c r="R70" s="35">
        <v>90.909000000000006</v>
      </c>
      <c r="S70" s="36">
        <v>21.579000000000001</v>
      </c>
      <c r="T70" s="37">
        <v>-112.47824999999997</v>
      </c>
      <c r="U70" s="163">
        <f t="shared" ref="U70:U133" si="40">R70-Q70</f>
        <v>-90.899249999999981</v>
      </c>
      <c r="V70" s="130">
        <f t="shared" si="31"/>
        <v>0.50002681396471294</v>
      </c>
      <c r="W70" s="127">
        <v>38.133583046973953</v>
      </c>
      <c r="X70" s="37">
        <v>93235</v>
      </c>
      <c r="Y70" s="123">
        <f t="shared" ref="Y70:Y133" si="41">(R70-Q70)/0.54</f>
        <v>-168.33194444444439</v>
      </c>
      <c r="Z70" s="134">
        <f t="shared" ref="Z70:Z133" si="42">(R70-Q70)/0.8</f>
        <v>-113.62406249999997</v>
      </c>
      <c r="AA70" s="186">
        <f t="shared" ref="AA70:AA133" si="43">(R70-Q70)/1.8</f>
        <v>-50.49958333333332</v>
      </c>
      <c r="AB70" s="194"/>
      <c r="AC70" s="209"/>
      <c r="AD70" s="38">
        <f t="shared" ref="AD70:AD133" si="44">X70/10000*750</f>
        <v>6992.6249999999991</v>
      </c>
      <c r="AE70" s="39">
        <v>764</v>
      </c>
      <c r="AF70" s="36">
        <v>0</v>
      </c>
      <c r="AG70" s="36">
        <f t="shared" si="32"/>
        <v>-6228.6249999999991</v>
      </c>
      <c r="AH70" s="176">
        <f t="shared" ref="AH70:AH133" si="45">AE70-AD70</f>
        <v>-6228.6249999999991</v>
      </c>
      <c r="AI70" s="40">
        <f t="shared" si="33"/>
        <v>0.10925796821651385</v>
      </c>
      <c r="AJ70" s="99">
        <f t="shared" si="34"/>
        <v>10.925796821651385</v>
      </c>
      <c r="AK70" s="123">
        <f t="shared" ref="AK70:AK133" si="46">(AE70-AD70)/200</f>
        <v>-31.143124999999994</v>
      </c>
      <c r="AL70" s="134">
        <f t="shared" ref="AL70:AL133" si="47">(AE70-AD70)/275</f>
        <v>-22.64954545454545</v>
      </c>
      <c r="AM70" s="182">
        <f t="shared" ref="AM70:AM133" si="48">(AE70-AD70)/400</f>
        <v>-15.571562499999997</v>
      </c>
      <c r="AN70" s="196"/>
      <c r="AO70" s="194"/>
    </row>
    <row r="71" spans="1:41" s="1" customFormat="1" hidden="1">
      <c r="A71" s="44"/>
      <c r="B71" s="30" t="s">
        <v>74</v>
      </c>
      <c r="C71" s="32">
        <v>3480</v>
      </c>
      <c r="D71" s="26">
        <f t="shared" si="35"/>
        <v>1.218</v>
      </c>
      <c r="E71" s="12">
        <v>0.45</v>
      </c>
      <c r="F71" s="12">
        <v>0</v>
      </c>
      <c r="G71" s="3">
        <f t="shared" si="28"/>
        <v>-0.76800000000000002</v>
      </c>
      <c r="H71" s="49">
        <f t="shared" si="36"/>
        <v>-0.76800000000000002</v>
      </c>
      <c r="I71" s="112">
        <f t="shared" si="29"/>
        <v>0.36945812807881773</v>
      </c>
      <c r="J71" s="113">
        <f t="shared" si="30"/>
        <v>36.945812807881772</v>
      </c>
      <c r="K71" s="120">
        <v>3480</v>
      </c>
      <c r="L71" s="123">
        <f t="shared" si="37"/>
        <v>-2.666666666666667</v>
      </c>
      <c r="M71" s="123">
        <f t="shared" si="38"/>
        <v>-1.4222222222222221</v>
      </c>
      <c r="N71" s="182">
        <f t="shared" si="39"/>
        <v>-0.76190476190476186</v>
      </c>
      <c r="O71" s="194"/>
      <c r="P71" s="206"/>
      <c r="Q71" s="41">
        <v>6.7859999999999996</v>
      </c>
      <c r="R71" s="35">
        <v>7.2839999999999998</v>
      </c>
      <c r="S71" s="36">
        <v>0</v>
      </c>
      <c r="T71" s="37">
        <v>0.49800000000000022</v>
      </c>
      <c r="U71" s="163">
        <f t="shared" si="40"/>
        <v>0.49800000000000022</v>
      </c>
      <c r="V71" s="130">
        <f t="shared" si="31"/>
        <v>1.0733863837312114</v>
      </c>
      <c r="W71" s="127">
        <v>107.33863837312114</v>
      </c>
      <c r="X71" s="37">
        <v>3480</v>
      </c>
      <c r="Y71" s="123">
        <f t="shared" si="41"/>
        <v>0.92222222222222261</v>
      </c>
      <c r="Z71" s="134">
        <f t="shared" si="42"/>
        <v>0.62250000000000028</v>
      </c>
      <c r="AA71" s="186">
        <f t="shared" si="43"/>
        <v>0.27666666666666678</v>
      </c>
      <c r="AB71" s="194"/>
      <c r="AC71" s="209"/>
      <c r="AD71" s="38">
        <f t="shared" si="44"/>
        <v>261</v>
      </c>
      <c r="AE71" s="39">
        <v>0</v>
      </c>
      <c r="AF71" s="36">
        <v>0</v>
      </c>
      <c r="AG71" s="36">
        <f t="shared" si="32"/>
        <v>-261</v>
      </c>
      <c r="AH71" s="176">
        <f t="shared" si="45"/>
        <v>-261</v>
      </c>
      <c r="AI71" s="40">
        <f t="shared" si="33"/>
        <v>0</v>
      </c>
      <c r="AJ71" s="99">
        <f t="shared" si="34"/>
        <v>0</v>
      </c>
      <c r="AK71" s="123">
        <f t="shared" si="46"/>
        <v>-1.3049999999999999</v>
      </c>
      <c r="AL71" s="134">
        <f t="shared" si="47"/>
        <v>-0.9490909090909091</v>
      </c>
      <c r="AM71" s="182">
        <f t="shared" si="48"/>
        <v>-0.65249999999999997</v>
      </c>
      <c r="AN71" s="196"/>
      <c r="AO71" s="194"/>
    </row>
    <row r="72" spans="1:41" s="1" customFormat="1" hidden="1">
      <c r="A72" s="44"/>
      <c r="B72" s="43" t="s">
        <v>75</v>
      </c>
      <c r="C72" s="33">
        <v>2742</v>
      </c>
      <c r="D72" s="26">
        <f>C72/10000*3.5</f>
        <v>0.9597</v>
      </c>
      <c r="E72" s="12">
        <v>0.32400000000000001</v>
      </c>
      <c r="F72" s="12">
        <v>0</v>
      </c>
      <c r="G72" s="3">
        <f t="shared" si="28"/>
        <v>-0.63569999999999993</v>
      </c>
      <c r="H72" s="49">
        <f t="shared" si="36"/>
        <v>-0.63569999999999993</v>
      </c>
      <c r="I72" s="112">
        <f t="shared" si="29"/>
        <v>0.33760550171928727</v>
      </c>
      <c r="J72" s="113">
        <f t="shared" si="30"/>
        <v>33.760550171928728</v>
      </c>
      <c r="K72" s="120">
        <v>2742</v>
      </c>
      <c r="L72" s="123">
        <f t="shared" si="37"/>
        <v>-2.2072916666666664</v>
      </c>
      <c r="M72" s="123">
        <f t="shared" si="38"/>
        <v>-1.1772222222222219</v>
      </c>
      <c r="N72" s="182">
        <f t="shared" si="39"/>
        <v>-0.63065476190476188</v>
      </c>
      <c r="O72" s="194"/>
      <c r="P72" s="206"/>
      <c r="Q72" s="41">
        <v>5.3468999999999998</v>
      </c>
      <c r="R72" s="35">
        <v>7.5659999999999998</v>
      </c>
      <c r="S72" s="36">
        <v>0.48599999999999999</v>
      </c>
      <c r="T72" s="37">
        <v>1.7331000000000003</v>
      </c>
      <c r="U72" s="163">
        <f t="shared" si="40"/>
        <v>2.2191000000000001</v>
      </c>
      <c r="V72" s="130">
        <f t="shared" si="31"/>
        <v>1.4150255288110869</v>
      </c>
      <c r="W72" s="127">
        <v>132.41317398866636</v>
      </c>
      <c r="X72" s="37">
        <v>2742</v>
      </c>
      <c r="Y72" s="123">
        <f t="shared" si="41"/>
        <v>4.1094444444444447</v>
      </c>
      <c r="Z72" s="134">
        <f t="shared" si="42"/>
        <v>2.7738749999999999</v>
      </c>
      <c r="AA72" s="186">
        <f t="shared" si="43"/>
        <v>1.2328333333333334</v>
      </c>
      <c r="AB72" s="194"/>
      <c r="AC72" s="209"/>
      <c r="AD72" s="38">
        <f t="shared" si="44"/>
        <v>205.65</v>
      </c>
      <c r="AE72" s="39">
        <v>0</v>
      </c>
      <c r="AF72" s="36">
        <v>0</v>
      </c>
      <c r="AG72" s="36">
        <f t="shared" si="32"/>
        <v>-205.65</v>
      </c>
      <c r="AH72" s="176">
        <f t="shared" si="45"/>
        <v>-205.65</v>
      </c>
      <c r="AI72" s="40">
        <f t="shared" si="33"/>
        <v>0</v>
      </c>
      <c r="AJ72" s="99">
        <f t="shared" si="34"/>
        <v>0</v>
      </c>
      <c r="AK72" s="123">
        <f t="shared" si="46"/>
        <v>-1.0282500000000001</v>
      </c>
      <c r="AL72" s="134">
        <f t="shared" si="47"/>
        <v>-0.74781818181818183</v>
      </c>
      <c r="AM72" s="182">
        <f t="shared" si="48"/>
        <v>-0.51412500000000005</v>
      </c>
      <c r="AN72" s="196"/>
      <c r="AO72" s="194"/>
    </row>
    <row r="73" spans="1:41" s="1" customFormat="1" hidden="1">
      <c r="A73" s="44"/>
      <c r="B73" s="43" t="s">
        <v>76</v>
      </c>
      <c r="C73" s="34">
        <v>4482</v>
      </c>
      <c r="D73" s="26">
        <f>C73/10000*3.5</f>
        <v>1.5687</v>
      </c>
      <c r="E73" s="12">
        <v>0.73799999999999999</v>
      </c>
      <c r="F73" s="12">
        <v>0</v>
      </c>
      <c r="G73" s="3">
        <f t="shared" si="28"/>
        <v>-0.83069999999999999</v>
      </c>
      <c r="H73" s="49">
        <f t="shared" si="36"/>
        <v>-0.83069999999999999</v>
      </c>
      <c r="I73" s="112">
        <f t="shared" si="29"/>
        <v>0.47045324153757889</v>
      </c>
      <c r="J73" s="113">
        <f t="shared" si="30"/>
        <v>47.045324153757889</v>
      </c>
      <c r="K73" s="120">
        <v>4482</v>
      </c>
      <c r="L73" s="123">
        <f t="shared" si="37"/>
        <v>-2.8843750000000004</v>
      </c>
      <c r="M73" s="123">
        <f t="shared" si="38"/>
        <v>-1.5383333333333333</v>
      </c>
      <c r="N73" s="182">
        <f t="shared" si="39"/>
        <v>-0.82410714285714282</v>
      </c>
      <c r="O73" s="194"/>
      <c r="P73" s="206"/>
      <c r="Q73" s="41">
        <v>8.7399000000000004</v>
      </c>
      <c r="R73" s="35">
        <v>9.1920000000000002</v>
      </c>
      <c r="S73" s="36">
        <v>7.59</v>
      </c>
      <c r="T73" s="37">
        <v>-7.1379000000000001</v>
      </c>
      <c r="U73" s="163">
        <f t="shared" si="40"/>
        <v>0.45209999999999972</v>
      </c>
      <c r="V73" s="130">
        <f t="shared" si="31"/>
        <v>1.0517282806439432</v>
      </c>
      <c r="W73" s="127">
        <v>18.329729173102667</v>
      </c>
      <c r="X73" s="37">
        <v>4482</v>
      </c>
      <c r="Y73" s="123">
        <f t="shared" si="41"/>
        <v>0.83722222222222165</v>
      </c>
      <c r="Z73" s="134">
        <f t="shared" si="42"/>
        <v>0.56512499999999966</v>
      </c>
      <c r="AA73" s="186">
        <f t="shared" si="43"/>
        <v>0.25116666666666648</v>
      </c>
      <c r="AB73" s="194"/>
      <c r="AC73" s="209"/>
      <c r="AD73" s="38">
        <f t="shared" si="44"/>
        <v>336.15</v>
      </c>
      <c r="AE73" s="39">
        <v>0</v>
      </c>
      <c r="AF73" s="36">
        <v>0</v>
      </c>
      <c r="AG73" s="36">
        <f t="shared" si="32"/>
        <v>-336.15</v>
      </c>
      <c r="AH73" s="176">
        <f t="shared" si="45"/>
        <v>-336.15</v>
      </c>
      <c r="AI73" s="40">
        <f t="shared" si="33"/>
        <v>0</v>
      </c>
      <c r="AJ73" s="99">
        <f t="shared" si="34"/>
        <v>0</v>
      </c>
      <c r="AK73" s="123">
        <f t="shared" si="46"/>
        <v>-1.68075</v>
      </c>
      <c r="AL73" s="134">
        <f t="shared" si="47"/>
        <v>-1.2223636363636363</v>
      </c>
      <c r="AM73" s="182">
        <f t="shared" si="48"/>
        <v>-0.84037499999999998</v>
      </c>
      <c r="AN73" s="196"/>
      <c r="AO73" s="194"/>
    </row>
    <row r="74" spans="1:41" s="1" customFormat="1" hidden="1">
      <c r="A74" s="44"/>
      <c r="B74" s="43" t="s">
        <v>77</v>
      </c>
      <c r="C74" s="34">
        <v>3891</v>
      </c>
      <c r="D74" s="26">
        <f>C74/10000*3.5</f>
        <v>1.36185</v>
      </c>
      <c r="E74" s="12">
        <v>0.9</v>
      </c>
      <c r="F74" s="12">
        <v>0</v>
      </c>
      <c r="G74" s="3">
        <f t="shared" si="28"/>
        <v>-0.46184999999999998</v>
      </c>
      <c r="H74" s="49">
        <f t="shared" si="36"/>
        <v>-0.46184999999999998</v>
      </c>
      <c r="I74" s="112">
        <f t="shared" si="29"/>
        <v>0.66086573411168636</v>
      </c>
      <c r="J74" s="113">
        <f t="shared" si="30"/>
        <v>66.086573411168644</v>
      </c>
      <c r="K74" s="120">
        <v>3891</v>
      </c>
      <c r="L74" s="123">
        <f t="shared" si="37"/>
        <v>-1.6036458333333334</v>
      </c>
      <c r="M74" s="123">
        <f t="shared" si="38"/>
        <v>-0.85527777777777769</v>
      </c>
      <c r="N74" s="182">
        <f t="shared" si="39"/>
        <v>-0.45818452380952379</v>
      </c>
      <c r="O74" s="194"/>
      <c r="P74" s="206"/>
      <c r="Q74" s="41">
        <v>7.5874500000000005</v>
      </c>
      <c r="R74" s="35">
        <v>8.5719999999999992</v>
      </c>
      <c r="S74" s="36">
        <v>2.1539999999999999</v>
      </c>
      <c r="T74" s="37">
        <v>-1.1694500000000012</v>
      </c>
      <c r="U74" s="163">
        <f t="shared" si="40"/>
        <v>0.9845499999999987</v>
      </c>
      <c r="V74" s="130">
        <f t="shared" si="31"/>
        <v>1.1297603279099038</v>
      </c>
      <c r="W74" s="127">
        <v>84.587048349577245</v>
      </c>
      <c r="X74" s="37">
        <v>3891</v>
      </c>
      <c r="Y74" s="123">
        <f t="shared" si="41"/>
        <v>1.8232407407407383</v>
      </c>
      <c r="Z74" s="134">
        <f t="shared" si="42"/>
        <v>1.2306874999999984</v>
      </c>
      <c r="AA74" s="186">
        <f t="shared" si="43"/>
        <v>0.54697222222222153</v>
      </c>
      <c r="AB74" s="194"/>
      <c r="AC74" s="209"/>
      <c r="AD74" s="38">
        <f t="shared" si="44"/>
        <v>291.82499999999999</v>
      </c>
      <c r="AE74" s="39">
        <v>294</v>
      </c>
      <c r="AF74" s="36">
        <v>0</v>
      </c>
      <c r="AG74" s="36">
        <f t="shared" si="32"/>
        <v>2.1750000000000114</v>
      </c>
      <c r="AH74" s="176">
        <f t="shared" si="45"/>
        <v>2.1750000000000114</v>
      </c>
      <c r="AI74" s="40">
        <f t="shared" si="33"/>
        <v>1.0074530968902595</v>
      </c>
      <c r="AJ74" s="99">
        <f t="shared" si="34"/>
        <v>100.74530968902596</v>
      </c>
      <c r="AK74" s="123">
        <f t="shared" si="46"/>
        <v>1.0875000000000056E-2</v>
      </c>
      <c r="AL74" s="134">
        <f t="shared" si="47"/>
        <v>7.9090909090909507E-3</v>
      </c>
      <c r="AM74" s="182">
        <f t="shared" si="48"/>
        <v>5.4375000000000282E-3</v>
      </c>
      <c r="AN74" s="196"/>
      <c r="AO74" s="194"/>
    </row>
    <row r="75" spans="1:41" s="1" customFormat="1" hidden="1">
      <c r="A75" s="44"/>
      <c r="B75" s="43" t="s">
        <v>78</v>
      </c>
      <c r="C75" s="34">
        <v>6237</v>
      </c>
      <c r="D75" s="26">
        <f>C75/10000*3.5</f>
        <v>2.1829499999999999</v>
      </c>
      <c r="E75" s="12">
        <v>1.296</v>
      </c>
      <c r="F75" s="12">
        <v>0</v>
      </c>
      <c r="G75" s="3">
        <f t="shared" si="28"/>
        <v>-0.88694999999999991</v>
      </c>
      <c r="H75" s="49">
        <f t="shared" si="36"/>
        <v>-0.88694999999999991</v>
      </c>
      <c r="I75" s="112">
        <f t="shared" si="29"/>
        <v>0.59369202226345086</v>
      </c>
      <c r="J75" s="113">
        <f t="shared" si="30"/>
        <v>59.369202226345088</v>
      </c>
      <c r="K75" s="120">
        <v>6237</v>
      </c>
      <c r="L75" s="123">
        <f t="shared" si="37"/>
        <v>-3.0796874999999999</v>
      </c>
      <c r="M75" s="123">
        <f t="shared" si="38"/>
        <v>-1.6424999999999996</v>
      </c>
      <c r="N75" s="182">
        <f t="shared" si="39"/>
        <v>-0.87991071428571421</v>
      </c>
      <c r="O75" s="194"/>
      <c r="P75" s="206"/>
      <c r="Q75" s="41">
        <v>12.16215</v>
      </c>
      <c r="R75" s="35">
        <v>14.768000000000001</v>
      </c>
      <c r="S75" s="36">
        <v>5</v>
      </c>
      <c r="T75" s="37">
        <v>-2.3941499999999998</v>
      </c>
      <c r="U75" s="163">
        <f t="shared" si="40"/>
        <v>2.6058500000000002</v>
      </c>
      <c r="V75" s="130">
        <f t="shared" si="31"/>
        <v>1.2142589920367699</v>
      </c>
      <c r="W75" s="127">
        <v>80.314746981413649</v>
      </c>
      <c r="X75" s="37">
        <v>6237</v>
      </c>
      <c r="Y75" s="123">
        <f t="shared" si="41"/>
        <v>4.8256481481481481</v>
      </c>
      <c r="Z75" s="134">
        <f t="shared" si="42"/>
        <v>3.2573125000000003</v>
      </c>
      <c r="AA75" s="186">
        <f t="shared" si="43"/>
        <v>1.4476944444444446</v>
      </c>
      <c r="AB75" s="194"/>
      <c r="AC75" s="209"/>
      <c r="AD75" s="38">
        <f t="shared" si="44"/>
        <v>467.77500000000003</v>
      </c>
      <c r="AE75" s="39">
        <v>264</v>
      </c>
      <c r="AF75" s="36">
        <v>0</v>
      </c>
      <c r="AG75" s="36">
        <f t="shared" si="32"/>
        <v>-203.77500000000003</v>
      </c>
      <c r="AH75" s="176">
        <f t="shared" si="45"/>
        <v>-203.77500000000003</v>
      </c>
      <c r="AI75" s="40">
        <f t="shared" si="33"/>
        <v>0.56437389770723101</v>
      </c>
      <c r="AJ75" s="99">
        <f t="shared" si="34"/>
        <v>56.437389770723101</v>
      </c>
      <c r="AK75" s="123">
        <f t="shared" si="46"/>
        <v>-1.0188750000000002</v>
      </c>
      <c r="AL75" s="134">
        <f t="shared" si="47"/>
        <v>-0.7410000000000001</v>
      </c>
      <c r="AM75" s="182">
        <f t="shared" si="48"/>
        <v>-0.5094375000000001</v>
      </c>
      <c r="AN75" s="196"/>
      <c r="AO75" s="194"/>
    </row>
    <row r="76" spans="1:41" s="1" customFormat="1" hidden="1">
      <c r="A76" s="44"/>
      <c r="B76" s="43" t="s">
        <v>79</v>
      </c>
      <c r="C76" s="34">
        <v>2324</v>
      </c>
      <c r="D76" s="26">
        <f>C76/10000*3.5</f>
        <v>0.81340000000000001</v>
      </c>
      <c r="E76" s="12">
        <v>0.45</v>
      </c>
      <c r="F76" s="12">
        <v>0</v>
      </c>
      <c r="G76" s="3">
        <f t="shared" si="28"/>
        <v>-0.3634</v>
      </c>
      <c r="H76" s="49">
        <f t="shared" si="36"/>
        <v>-0.3634</v>
      </c>
      <c r="I76" s="112">
        <f t="shared" si="29"/>
        <v>0.55323334152938286</v>
      </c>
      <c r="J76" s="113">
        <f t="shared" si="30"/>
        <v>55.323334152938287</v>
      </c>
      <c r="K76" s="120">
        <v>2324</v>
      </c>
      <c r="L76" s="123">
        <f t="shared" si="37"/>
        <v>-1.2618055555555556</v>
      </c>
      <c r="M76" s="123">
        <f t="shared" si="38"/>
        <v>-0.67296296296296287</v>
      </c>
      <c r="N76" s="182">
        <f t="shared" si="39"/>
        <v>-0.36051587301587301</v>
      </c>
      <c r="O76" s="194"/>
      <c r="P76" s="206"/>
      <c r="Q76" s="41">
        <v>4.5317999999999996</v>
      </c>
      <c r="R76" s="35">
        <v>2.6</v>
      </c>
      <c r="S76" s="36">
        <v>0</v>
      </c>
      <c r="T76" s="37">
        <v>-1.9317999999999995</v>
      </c>
      <c r="U76" s="163">
        <f t="shared" si="40"/>
        <v>-1.9317999999999995</v>
      </c>
      <c r="V76" s="130">
        <f t="shared" si="31"/>
        <v>0.57372346528973039</v>
      </c>
      <c r="W76" s="127">
        <v>57.37234652897304</v>
      </c>
      <c r="X76" s="37">
        <v>2324</v>
      </c>
      <c r="Y76" s="123">
        <f t="shared" si="41"/>
        <v>-3.5774074074074065</v>
      </c>
      <c r="Z76" s="134">
        <f t="shared" si="42"/>
        <v>-2.4147499999999993</v>
      </c>
      <c r="AA76" s="186">
        <f t="shared" si="43"/>
        <v>-1.0732222222222219</v>
      </c>
      <c r="AB76" s="194"/>
      <c r="AC76" s="209"/>
      <c r="AD76" s="38">
        <f t="shared" si="44"/>
        <v>174.29999999999998</v>
      </c>
      <c r="AE76" s="39">
        <v>0</v>
      </c>
      <c r="AF76" s="36">
        <v>0</v>
      </c>
      <c r="AG76" s="36">
        <f t="shared" si="32"/>
        <v>-174.29999999999998</v>
      </c>
      <c r="AH76" s="176">
        <f t="shared" si="45"/>
        <v>-174.29999999999998</v>
      </c>
      <c r="AI76" s="40">
        <f t="shared" si="33"/>
        <v>0</v>
      </c>
      <c r="AJ76" s="99">
        <f>(AE77-AF76)/AD76*100</f>
        <v>0</v>
      </c>
      <c r="AK76" s="123">
        <f t="shared" si="46"/>
        <v>-0.87149999999999994</v>
      </c>
      <c r="AL76" s="134">
        <f t="shared" si="47"/>
        <v>-0.63381818181818173</v>
      </c>
      <c r="AM76" s="182">
        <f t="shared" si="48"/>
        <v>-0.43574999999999997</v>
      </c>
      <c r="AN76" s="196"/>
      <c r="AO76" s="194"/>
    </row>
    <row r="77" spans="1:41" s="1" customFormat="1" ht="24" hidden="1">
      <c r="A77" s="44">
        <v>9</v>
      </c>
      <c r="B77" s="43" t="s">
        <v>80</v>
      </c>
      <c r="C77" s="31">
        <v>45227</v>
      </c>
      <c r="D77" s="26">
        <f t="shared" si="35"/>
        <v>15.829450000000001</v>
      </c>
      <c r="E77" s="3">
        <v>5.0579999999999998</v>
      </c>
      <c r="F77" s="12">
        <v>0</v>
      </c>
      <c r="G77" s="3">
        <f t="shared" si="28"/>
        <v>-10.771450000000002</v>
      </c>
      <c r="H77" s="49">
        <f t="shared" si="36"/>
        <v>-10.771450000000002</v>
      </c>
      <c r="I77" s="112">
        <f t="shared" si="29"/>
        <v>0.3195310007612393</v>
      </c>
      <c r="J77" s="113">
        <f t="shared" si="30"/>
        <v>31.953100076123931</v>
      </c>
      <c r="K77" s="120">
        <v>45227</v>
      </c>
      <c r="L77" s="123">
        <f t="shared" si="37"/>
        <v>-37.400868055555563</v>
      </c>
      <c r="M77" s="123">
        <f t="shared" si="38"/>
        <v>-19.947129629629632</v>
      </c>
      <c r="N77" s="182">
        <f t="shared" si="39"/>
        <v>-10.685962301587303</v>
      </c>
      <c r="O77" s="194">
        <v>-3</v>
      </c>
      <c r="P77" s="206"/>
      <c r="Q77" s="41">
        <v>88.192650000000015</v>
      </c>
      <c r="R77" s="35">
        <v>136.548</v>
      </c>
      <c r="S77" s="36">
        <v>0</v>
      </c>
      <c r="T77" s="37">
        <v>48.355349999999987</v>
      </c>
      <c r="U77" s="163">
        <f t="shared" si="40"/>
        <v>48.355349999999987</v>
      </c>
      <c r="V77" s="130">
        <f t="shared" si="31"/>
        <v>1.5482922896635942</v>
      </c>
      <c r="W77" s="127">
        <v>154.82922896635941</v>
      </c>
      <c r="X77" s="37">
        <v>45227</v>
      </c>
      <c r="Y77" s="123">
        <f t="shared" si="41"/>
        <v>89.546944444444421</v>
      </c>
      <c r="Z77" s="134">
        <f t="shared" si="42"/>
        <v>60.444187499999984</v>
      </c>
      <c r="AA77" s="186">
        <f t="shared" si="43"/>
        <v>26.864083333333326</v>
      </c>
      <c r="AB77" s="194" t="s">
        <v>381</v>
      </c>
      <c r="AC77" s="209"/>
      <c r="AD77" s="38">
        <f t="shared" si="44"/>
        <v>3392.0250000000001</v>
      </c>
      <c r="AE77" s="39">
        <v>0</v>
      </c>
      <c r="AF77" s="36">
        <v>0</v>
      </c>
      <c r="AG77" s="36">
        <f t="shared" si="32"/>
        <v>-3392.0250000000001</v>
      </c>
      <c r="AH77" s="176">
        <f t="shared" si="45"/>
        <v>-3392.0250000000001</v>
      </c>
      <c r="AI77" s="40">
        <f t="shared" si="33"/>
        <v>0</v>
      </c>
      <c r="AJ77" s="99">
        <f t="shared" ref="AJ77:AJ108" si="49">(AE77-AF77)/AD77*100</f>
        <v>0</v>
      </c>
      <c r="AK77" s="123">
        <f t="shared" si="46"/>
        <v>-16.960125000000001</v>
      </c>
      <c r="AL77" s="134">
        <f t="shared" si="47"/>
        <v>-12.334636363636363</v>
      </c>
      <c r="AM77" s="182">
        <f t="shared" si="48"/>
        <v>-8.4800625000000007</v>
      </c>
      <c r="AN77" s="196">
        <v>-2</v>
      </c>
      <c r="AO77" s="194" t="s">
        <v>381</v>
      </c>
    </row>
    <row r="78" spans="1:41" s="1" customFormat="1" hidden="1">
      <c r="A78" s="44"/>
      <c r="B78" s="30" t="s">
        <v>81</v>
      </c>
      <c r="C78" s="33">
        <v>3737</v>
      </c>
      <c r="D78" s="26">
        <f t="shared" si="35"/>
        <v>1.3079499999999999</v>
      </c>
      <c r="E78" s="3">
        <v>0.28799999999999998</v>
      </c>
      <c r="F78" s="12">
        <v>0</v>
      </c>
      <c r="G78" s="3">
        <f t="shared" si="28"/>
        <v>-1.0199499999999999</v>
      </c>
      <c r="H78" s="49">
        <f t="shared" si="36"/>
        <v>-1.0199499999999999</v>
      </c>
      <c r="I78" s="112">
        <f t="shared" si="29"/>
        <v>0.22019190336022018</v>
      </c>
      <c r="J78" s="113">
        <f t="shared" si="30"/>
        <v>22.019190336022017</v>
      </c>
      <c r="K78" s="120">
        <v>3737</v>
      </c>
      <c r="L78" s="123">
        <f t="shared" si="37"/>
        <v>-3.5414930555555557</v>
      </c>
      <c r="M78" s="123">
        <f t="shared" si="38"/>
        <v>-1.8887962962962961</v>
      </c>
      <c r="N78" s="182">
        <f t="shared" si="39"/>
        <v>-1.0118551587301587</v>
      </c>
      <c r="O78" s="194"/>
      <c r="P78" s="206"/>
      <c r="Q78" s="41">
        <v>7.2871499999999996</v>
      </c>
      <c r="R78" s="35">
        <v>7.4</v>
      </c>
      <c r="S78" s="36">
        <v>0</v>
      </c>
      <c r="T78" s="37">
        <v>0.11285000000000078</v>
      </c>
      <c r="U78" s="163">
        <f t="shared" si="40"/>
        <v>0.11285000000000078</v>
      </c>
      <c r="V78" s="130">
        <f t="shared" si="31"/>
        <v>1.0154861640010155</v>
      </c>
      <c r="W78" s="127">
        <v>101.54861640010155</v>
      </c>
      <c r="X78" s="37">
        <v>3737</v>
      </c>
      <c r="Y78" s="123">
        <f t="shared" si="41"/>
        <v>0.20898148148148291</v>
      </c>
      <c r="Z78" s="134">
        <f t="shared" si="42"/>
        <v>0.14106250000000098</v>
      </c>
      <c r="AA78" s="186">
        <f t="shared" si="43"/>
        <v>6.2694444444444872E-2</v>
      </c>
      <c r="AB78" s="194"/>
      <c r="AC78" s="209"/>
      <c r="AD78" s="38">
        <f t="shared" si="44"/>
        <v>280.27499999999998</v>
      </c>
      <c r="AE78" s="39">
        <v>0</v>
      </c>
      <c r="AF78" s="36">
        <v>0</v>
      </c>
      <c r="AG78" s="36">
        <f t="shared" si="32"/>
        <v>-280.27499999999998</v>
      </c>
      <c r="AH78" s="176">
        <f t="shared" si="45"/>
        <v>-280.27499999999998</v>
      </c>
      <c r="AI78" s="40">
        <f t="shared" si="33"/>
        <v>0</v>
      </c>
      <c r="AJ78" s="99">
        <f t="shared" si="49"/>
        <v>0</v>
      </c>
      <c r="AK78" s="123">
        <f t="shared" si="46"/>
        <v>-1.4013749999999998</v>
      </c>
      <c r="AL78" s="134">
        <f t="shared" si="47"/>
        <v>-1.0191818181818182</v>
      </c>
      <c r="AM78" s="182">
        <f t="shared" si="48"/>
        <v>-0.70068749999999991</v>
      </c>
      <c r="AN78" s="196"/>
      <c r="AO78" s="194"/>
    </row>
    <row r="79" spans="1:41" s="1" customFormat="1" hidden="1">
      <c r="A79" s="44"/>
      <c r="B79" s="43" t="s">
        <v>82</v>
      </c>
      <c r="C79" s="34">
        <v>3869</v>
      </c>
      <c r="D79" s="26">
        <f t="shared" si="35"/>
        <v>1.3541500000000002</v>
      </c>
      <c r="E79" s="3">
        <v>0.45</v>
      </c>
      <c r="F79" s="12">
        <v>0</v>
      </c>
      <c r="G79" s="3">
        <f t="shared" si="28"/>
        <v>-0.90415000000000023</v>
      </c>
      <c r="H79" s="49">
        <f t="shared" si="36"/>
        <v>-0.90415000000000023</v>
      </c>
      <c r="I79" s="112">
        <f t="shared" si="29"/>
        <v>0.33231178229885905</v>
      </c>
      <c r="J79" s="113">
        <f t="shared" si="30"/>
        <v>33.231178229885906</v>
      </c>
      <c r="K79" s="120">
        <v>3869</v>
      </c>
      <c r="L79" s="123">
        <f t="shared" si="37"/>
        <v>-3.1394097222222235</v>
      </c>
      <c r="M79" s="123">
        <f t="shared" si="38"/>
        <v>-1.6743518518518521</v>
      </c>
      <c r="N79" s="182">
        <f t="shared" si="39"/>
        <v>-0.89697420634920655</v>
      </c>
      <c r="O79" s="194"/>
      <c r="P79" s="206"/>
      <c r="Q79" s="41">
        <v>7.5445500000000001</v>
      </c>
      <c r="R79" s="35">
        <v>7.4880000000000004</v>
      </c>
      <c r="S79" s="36">
        <v>0</v>
      </c>
      <c r="T79" s="37">
        <v>-5.6549999999999656E-2</v>
      </c>
      <c r="U79" s="163">
        <f t="shared" si="40"/>
        <v>-5.6549999999999656E-2</v>
      </c>
      <c r="V79" s="130">
        <f t="shared" si="31"/>
        <v>0.99250452313259241</v>
      </c>
      <c r="W79" s="127">
        <v>99.250452313259245</v>
      </c>
      <c r="X79" s="37">
        <v>3869</v>
      </c>
      <c r="Y79" s="123">
        <f t="shared" si="41"/>
        <v>-0.10472222222222158</v>
      </c>
      <c r="Z79" s="134">
        <f t="shared" si="42"/>
        <v>-7.068749999999957E-2</v>
      </c>
      <c r="AA79" s="186">
        <f t="shared" si="43"/>
        <v>-3.1416666666666475E-2</v>
      </c>
      <c r="AB79" s="194"/>
      <c r="AC79" s="209"/>
      <c r="AD79" s="38">
        <f t="shared" si="44"/>
        <v>290.17500000000001</v>
      </c>
      <c r="AE79" s="39">
        <v>0</v>
      </c>
      <c r="AF79" s="36">
        <v>0</v>
      </c>
      <c r="AG79" s="36">
        <f t="shared" si="32"/>
        <v>-290.17500000000001</v>
      </c>
      <c r="AH79" s="176">
        <f t="shared" si="45"/>
        <v>-290.17500000000001</v>
      </c>
      <c r="AI79" s="40">
        <f t="shared" si="33"/>
        <v>0</v>
      </c>
      <c r="AJ79" s="99">
        <f t="shared" si="49"/>
        <v>0</v>
      </c>
      <c r="AK79" s="123">
        <f t="shared" si="46"/>
        <v>-1.4508750000000001</v>
      </c>
      <c r="AL79" s="134">
        <f t="shared" si="47"/>
        <v>-1.0551818181818182</v>
      </c>
      <c r="AM79" s="182">
        <f t="shared" si="48"/>
        <v>-0.72543750000000007</v>
      </c>
      <c r="AN79" s="196"/>
      <c r="AO79" s="194"/>
    </row>
    <row r="80" spans="1:41" s="1" customFormat="1" hidden="1">
      <c r="A80" s="44"/>
      <c r="B80" s="43" t="s">
        <v>83</v>
      </c>
      <c r="C80" s="34">
        <v>6714</v>
      </c>
      <c r="D80" s="26">
        <f t="shared" si="35"/>
        <v>2.3498999999999999</v>
      </c>
      <c r="E80" s="3">
        <v>0.86399999999999999</v>
      </c>
      <c r="F80" s="12">
        <v>0</v>
      </c>
      <c r="G80" s="3">
        <f t="shared" si="28"/>
        <v>-1.4859</v>
      </c>
      <c r="H80" s="49">
        <f t="shared" si="36"/>
        <v>-1.4859</v>
      </c>
      <c r="I80" s="112">
        <f t="shared" si="29"/>
        <v>0.36767522022213711</v>
      </c>
      <c r="J80" s="113">
        <f t="shared" si="30"/>
        <v>36.767522022213711</v>
      </c>
      <c r="K80" s="120">
        <v>6714</v>
      </c>
      <c r="L80" s="123">
        <f t="shared" si="37"/>
        <v>-5.1593750000000007</v>
      </c>
      <c r="M80" s="123">
        <f t="shared" si="38"/>
        <v>-2.7516666666666665</v>
      </c>
      <c r="N80" s="182">
        <f t="shared" si="39"/>
        <v>-1.4741071428571428</v>
      </c>
      <c r="O80" s="194"/>
      <c r="P80" s="206"/>
      <c r="Q80" s="41">
        <v>13.0923</v>
      </c>
      <c r="R80" s="35">
        <v>28.672000000000001</v>
      </c>
      <c r="S80" s="36">
        <v>0</v>
      </c>
      <c r="T80" s="37">
        <v>15.579700000000001</v>
      </c>
      <c r="U80" s="163">
        <f t="shared" si="40"/>
        <v>15.579700000000001</v>
      </c>
      <c r="V80" s="130">
        <f t="shared" si="31"/>
        <v>2.18998953583404</v>
      </c>
      <c r="W80" s="127">
        <v>218.99895358340399</v>
      </c>
      <c r="X80" s="37">
        <v>6714</v>
      </c>
      <c r="Y80" s="123">
        <f t="shared" si="41"/>
        <v>28.851296296296297</v>
      </c>
      <c r="Z80" s="134">
        <f t="shared" si="42"/>
        <v>19.474625</v>
      </c>
      <c r="AA80" s="186">
        <f t="shared" si="43"/>
        <v>8.6553888888888899</v>
      </c>
      <c r="AB80" s="194"/>
      <c r="AC80" s="209"/>
      <c r="AD80" s="38">
        <f t="shared" si="44"/>
        <v>503.55</v>
      </c>
      <c r="AE80" s="39">
        <v>0</v>
      </c>
      <c r="AF80" s="36">
        <v>0</v>
      </c>
      <c r="AG80" s="36">
        <f t="shared" si="32"/>
        <v>-503.55</v>
      </c>
      <c r="AH80" s="176">
        <f t="shared" si="45"/>
        <v>-503.55</v>
      </c>
      <c r="AI80" s="40">
        <f t="shared" si="33"/>
        <v>0</v>
      </c>
      <c r="AJ80" s="99">
        <f t="shared" si="49"/>
        <v>0</v>
      </c>
      <c r="AK80" s="123">
        <f t="shared" si="46"/>
        <v>-2.5177499999999999</v>
      </c>
      <c r="AL80" s="134">
        <f t="shared" si="47"/>
        <v>-1.8310909090909091</v>
      </c>
      <c r="AM80" s="182">
        <f t="shared" si="48"/>
        <v>-1.258875</v>
      </c>
      <c r="AN80" s="196"/>
      <c r="AO80" s="194"/>
    </row>
    <row r="81" spans="1:41" s="1" customFormat="1" hidden="1">
      <c r="A81" s="44"/>
      <c r="B81" s="43" t="s">
        <v>84</v>
      </c>
      <c r="C81" s="34">
        <v>7771</v>
      </c>
      <c r="D81" s="26">
        <f t="shared" si="35"/>
        <v>2.7198500000000001</v>
      </c>
      <c r="E81" s="12">
        <v>0.64800000000000002</v>
      </c>
      <c r="F81" s="12">
        <v>0</v>
      </c>
      <c r="G81" s="3">
        <f t="shared" si="28"/>
        <v>-2.07185</v>
      </c>
      <c r="H81" s="49">
        <f t="shared" si="36"/>
        <v>-2.07185</v>
      </c>
      <c r="I81" s="112">
        <f t="shared" si="29"/>
        <v>0.23824843281798627</v>
      </c>
      <c r="J81" s="113">
        <f t="shared" si="30"/>
        <v>23.824843281798628</v>
      </c>
      <c r="K81" s="120">
        <v>7771</v>
      </c>
      <c r="L81" s="123">
        <f t="shared" si="37"/>
        <v>-7.1939236111111118</v>
      </c>
      <c r="M81" s="123">
        <f t="shared" si="38"/>
        <v>-3.8367592592592588</v>
      </c>
      <c r="N81" s="182">
        <f t="shared" si="39"/>
        <v>-2.0554067460317458</v>
      </c>
      <c r="O81" s="194"/>
      <c r="P81" s="206"/>
      <c r="Q81" s="41">
        <v>15.153449999999999</v>
      </c>
      <c r="R81" s="35">
        <v>17.774000000000001</v>
      </c>
      <c r="S81" s="36">
        <v>0</v>
      </c>
      <c r="T81" s="37">
        <v>2.6205500000000015</v>
      </c>
      <c r="U81" s="163">
        <f t="shared" si="40"/>
        <v>2.6205500000000015</v>
      </c>
      <c r="V81" s="130">
        <f t="shared" si="31"/>
        <v>1.1729342163005785</v>
      </c>
      <c r="W81" s="127">
        <v>117.29342163005785</v>
      </c>
      <c r="X81" s="37">
        <v>7771</v>
      </c>
      <c r="Y81" s="123">
        <f t="shared" si="41"/>
        <v>4.8528703703703728</v>
      </c>
      <c r="Z81" s="134">
        <f t="shared" si="42"/>
        <v>3.2756875000000019</v>
      </c>
      <c r="AA81" s="186">
        <f t="shared" si="43"/>
        <v>1.4558611111111119</v>
      </c>
      <c r="AB81" s="194"/>
      <c r="AC81" s="209"/>
      <c r="AD81" s="38">
        <f t="shared" si="44"/>
        <v>582.82500000000005</v>
      </c>
      <c r="AE81" s="39">
        <v>0</v>
      </c>
      <c r="AF81" s="36">
        <v>0</v>
      </c>
      <c r="AG81" s="36">
        <f t="shared" si="32"/>
        <v>-582.82500000000005</v>
      </c>
      <c r="AH81" s="176">
        <f t="shared" si="45"/>
        <v>-582.82500000000005</v>
      </c>
      <c r="AI81" s="40">
        <f t="shared" si="33"/>
        <v>0</v>
      </c>
      <c r="AJ81" s="99">
        <f t="shared" si="49"/>
        <v>0</v>
      </c>
      <c r="AK81" s="123">
        <f t="shared" si="46"/>
        <v>-2.9141250000000003</v>
      </c>
      <c r="AL81" s="134">
        <f t="shared" si="47"/>
        <v>-2.1193636363636363</v>
      </c>
      <c r="AM81" s="182">
        <f t="shared" si="48"/>
        <v>-1.4570625000000001</v>
      </c>
      <c r="AN81" s="196"/>
      <c r="AO81" s="194"/>
    </row>
    <row r="82" spans="1:41" s="1" customFormat="1" hidden="1">
      <c r="A82" s="44"/>
      <c r="B82" s="43" t="s">
        <v>85</v>
      </c>
      <c r="C82" s="34">
        <v>5803</v>
      </c>
      <c r="D82" s="26">
        <f t="shared" si="35"/>
        <v>2.03105</v>
      </c>
      <c r="E82" s="12">
        <v>1.296</v>
      </c>
      <c r="F82" s="12">
        <v>0</v>
      </c>
      <c r="G82" s="3">
        <f t="shared" si="28"/>
        <v>-0.73504999999999998</v>
      </c>
      <c r="H82" s="49">
        <f t="shared" si="36"/>
        <v>-0.73504999999999998</v>
      </c>
      <c r="I82" s="112">
        <f t="shared" si="29"/>
        <v>0.63809359690800327</v>
      </c>
      <c r="J82" s="113">
        <f t="shared" si="30"/>
        <v>63.809359690800328</v>
      </c>
      <c r="K82" s="120">
        <v>5803</v>
      </c>
      <c r="L82" s="123">
        <f t="shared" si="37"/>
        <v>-2.5522569444444447</v>
      </c>
      <c r="M82" s="123">
        <f t="shared" si="38"/>
        <v>-1.3612037037037035</v>
      </c>
      <c r="N82" s="182">
        <f t="shared" si="39"/>
        <v>-0.72921626984126986</v>
      </c>
      <c r="O82" s="194"/>
      <c r="P82" s="206"/>
      <c r="Q82" s="41">
        <v>11.315850000000001</v>
      </c>
      <c r="R82" s="35">
        <v>24.1</v>
      </c>
      <c r="S82" s="36">
        <v>0</v>
      </c>
      <c r="T82" s="37">
        <v>12.78415</v>
      </c>
      <c r="U82" s="163">
        <f t="shared" si="40"/>
        <v>12.78415</v>
      </c>
      <c r="V82" s="130">
        <f t="shared" si="31"/>
        <v>2.1297560501420572</v>
      </c>
      <c r="W82" s="127">
        <v>212.97560501420571</v>
      </c>
      <c r="X82" s="37">
        <v>5803</v>
      </c>
      <c r="Y82" s="123">
        <f t="shared" si="41"/>
        <v>23.674351851851849</v>
      </c>
      <c r="Z82" s="134">
        <f t="shared" si="42"/>
        <v>15.9801875</v>
      </c>
      <c r="AA82" s="186">
        <f t="shared" si="43"/>
        <v>7.1023055555555556</v>
      </c>
      <c r="AB82" s="194"/>
      <c r="AC82" s="209"/>
      <c r="AD82" s="38">
        <f t="shared" si="44"/>
        <v>435.22500000000002</v>
      </c>
      <c r="AE82" s="39">
        <v>0</v>
      </c>
      <c r="AF82" s="36">
        <v>0</v>
      </c>
      <c r="AG82" s="36">
        <f t="shared" si="32"/>
        <v>-435.22500000000002</v>
      </c>
      <c r="AH82" s="176">
        <f t="shared" si="45"/>
        <v>-435.22500000000002</v>
      </c>
      <c r="AI82" s="40">
        <f t="shared" si="33"/>
        <v>0</v>
      </c>
      <c r="AJ82" s="99">
        <f t="shared" si="49"/>
        <v>0</v>
      </c>
      <c r="AK82" s="123">
        <f t="shared" si="46"/>
        <v>-2.1761250000000003</v>
      </c>
      <c r="AL82" s="134">
        <f t="shared" si="47"/>
        <v>-1.5826363636363636</v>
      </c>
      <c r="AM82" s="182">
        <f t="shared" si="48"/>
        <v>-1.0880625000000002</v>
      </c>
      <c r="AN82" s="196"/>
      <c r="AO82" s="194"/>
    </row>
    <row r="83" spans="1:41" s="1" customFormat="1" hidden="1">
      <c r="A83" s="44"/>
      <c r="B83" s="43" t="s">
        <v>86</v>
      </c>
      <c r="C83" s="34">
        <v>6013</v>
      </c>
      <c r="D83" s="26">
        <f t="shared" si="35"/>
        <v>2.1045499999999997</v>
      </c>
      <c r="E83" s="3">
        <v>0.45</v>
      </c>
      <c r="F83" s="12">
        <v>0</v>
      </c>
      <c r="G83" s="3">
        <f t="shared" si="28"/>
        <v>-1.6545499999999997</v>
      </c>
      <c r="H83" s="49">
        <f t="shared" si="36"/>
        <v>-1.6545499999999997</v>
      </c>
      <c r="I83" s="112">
        <f t="shared" si="29"/>
        <v>0.21382243234895826</v>
      </c>
      <c r="J83" s="113">
        <f t="shared" si="30"/>
        <v>21.382243234895824</v>
      </c>
      <c r="K83" s="120">
        <v>6013</v>
      </c>
      <c r="L83" s="123">
        <f t="shared" si="37"/>
        <v>-5.7449652777777773</v>
      </c>
      <c r="M83" s="123">
        <f t="shared" si="38"/>
        <v>-3.063981481481481</v>
      </c>
      <c r="N83" s="182">
        <f t="shared" si="39"/>
        <v>-1.6414186507936506</v>
      </c>
      <c r="O83" s="194"/>
      <c r="P83" s="206"/>
      <c r="Q83" s="41">
        <v>11.725349999999999</v>
      </c>
      <c r="R83" s="35">
        <v>15.05</v>
      </c>
      <c r="S83" s="36">
        <v>0</v>
      </c>
      <c r="T83" s="37">
        <v>3.3246500000000019</v>
      </c>
      <c r="U83" s="163">
        <f t="shared" si="40"/>
        <v>3.3246500000000019</v>
      </c>
      <c r="V83" s="130">
        <f t="shared" si="31"/>
        <v>1.2835437748126923</v>
      </c>
      <c r="W83" s="127">
        <v>128.35437748126924</v>
      </c>
      <c r="X83" s="37">
        <v>6013</v>
      </c>
      <c r="Y83" s="123">
        <f t="shared" si="41"/>
        <v>6.1567592592592622</v>
      </c>
      <c r="Z83" s="134">
        <f t="shared" si="42"/>
        <v>4.1558125000000024</v>
      </c>
      <c r="AA83" s="186">
        <f t="shared" si="43"/>
        <v>1.8470277777777788</v>
      </c>
      <c r="AB83" s="194"/>
      <c r="AC83" s="209"/>
      <c r="AD83" s="38">
        <f t="shared" si="44"/>
        <v>450.97499999999997</v>
      </c>
      <c r="AE83" s="39">
        <v>0</v>
      </c>
      <c r="AF83" s="36">
        <v>0</v>
      </c>
      <c r="AG83" s="36">
        <f t="shared" si="32"/>
        <v>-450.97499999999997</v>
      </c>
      <c r="AH83" s="176">
        <f t="shared" si="45"/>
        <v>-450.97499999999997</v>
      </c>
      <c r="AI83" s="40">
        <f t="shared" si="33"/>
        <v>0</v>
      </c>
      <c r="AJ83" s="99">
        <f t="shared" si="49"/>
        <v>0</v>
      </c>
      <c r="AK83" s="123">
        <f t="shared" si="46"/>
        <v>-2.2548749999999997</v>
      </c>
      <c r="AL83" s="134">
        <f t="shared" si="47"/>
        <v>-1.6399090909090908</v>
      </c>
      <c r="AM83" s="182">
        <f t="shared" si="48"/>
        <v>-1.1274374999999999</v>
      </c>
      <c r="AN83" s="196"/>
      <c r="AO83" s="194"/>
    </row>
    <row r="84" spans="1:41" s="1" customFormat="1" hidden="1">
      <c r="A84" s="44"/>
      <c r="B84" s="43" t="s">
        <v>87</v>
      </c>
      <c r="C84" s="34">
        <v>2344</v>
      </c>
      <c r="D84" s="26">
        <f t="shared" si="35"/>
        <v>0.82040000000000002</v>
      </c>
      <c r="E84" s="12">
        <v>0.16200000000000001</v>
      </c>
      <c r="F84" s="12">
        <v>0</v>
      </c>
      <c r="G84" s="3">
        <f t="shared" si="28"/>
        <v>-0.65839999999999999</v>
      </c>
      <c r="H84" s="49">
        <f t="shared" si="36"/>
        <v>-0.65839999999999999</v>
      </c>
      <c r="I84" s="112">
        <f t="shared" si="29"/>
        <v>0.19746465138956606</v>
      </c>
      <c r="J84" s="113">
        <f t="shared" si="30"/>
        <v>19.746465138956605</v>
      </c>
      <c r="K84" s="120">
        <v>2344</v>
      </c>
      <c r="L84" s="123">
        <f t="shared" si="37"/>
        <v>-2.2861111111111114</v>
      </c>
      <c r="M84" s="123">
        <f t="shared" si="38"/>
        <v>-1.219259259259259</v>
      </c>
      <c r="N84" s="182">
        <f t="shared" si="39"/>
        <v>-0.65317460317460319</v>
      </c>
      <c r="O84" s="194"/>
      <c r="P84" s="206"/>
      <c r="Q84" s="41">
        <v>4.5708000000000002</v>
      </c>
      <c r="R84" s="35">
        <v>15.166</v>
      </c>
      <c r="S84" s="36">
        <v>0</v>
      </c>
      <c r="T84" s="37">
        <v>10.5952</v>
      </c>
      <c r="U84" s="163">
        <f t="shared" si="40"/>
        <v>10.5952</v>
      </c>
      <c r="V84" s="130">
        <f t="shared" si="31"/>
        <v>3.3180187275750415</v>
      </c>
      <c r="W84" s="127">
        <v>331.80187275750416</v>
      </c>
      <c r="X84" s="37">
        <v>2344</v>
      </c>
      <c r="Y84" s="123">
        <f t="shared" si="41"/>
        <v>19.620740740740739</v>
      </c>
      <c r="Z84" s="134">
        <f t="shared" si="42"/>
        <v>13.244</v>
      </c>
      <c r="AA84" s="186">
        <f t="shared" si="43"/>
        <v>5.886222222222222</v>
      </c>
      <c r="AB84" s="194"/>
      <c r="AC84" s="209"/>
      <c r="AD84" s="38">
        <f t="shared" si="44"/>
        <v>175.8</v>
      </c>
      <c r="AE84" s="39">
        <v>0</v>
      </c>
      <c r="AF84" s="36">
        <v>0</v>
      </c>
      <c r="AG84" s="36">
        <f t="shared" si="32"/>
        <v>-175.8</v>
      </c>
      <c r="AH84" s="176">
        <f t="shared" si="45"/>
        <v>-175.8</v>
      </c>
      <c r="AI84" s="40">
        <f t="shared" si="33"/>
        <v>0</v>
      </c>
      <c r="AJ84" s="99">
        <f t="shared" si="49"/>
        <v>0</v>
      </c>
      <c r="AK84" s="123">
        <f t="shared" si="46"/>
        <v>-0.879</v>
      </c>
      <c r="AL84" s="134">
        <f t="shared" si="47"/>
        <v>-0.63927272727272733</v>
      </c>
      <c r="AM84" s="182">
        <f t="shared" si="48"/>
        <v>-0.4395</v>
      </c>
      <c r="AN84" s="196"/>
      <c r="AO84" s="194"/>
    </row>
    <row r="85" spans="1:41" s="1" customFormat="1" hidden="1">
      <c r="A85" s="44"/>
      <c r="B85" s="43" t="s">
        <v>88</v>
      </c>
      <c r="C85" s="34">
        <v>5376</v>
      </c>
      <c r="D85" s="26">
        <f t="shared" si="35"/>
        <v>1.8815999999999999</v>
      </c>
      <c r="E85" s="12">
        <v>0.73799999999999999</v>
      </c>
      <c r="F85" s="12">
        <v>0</v>
      </c>
      <c r="G85" s="3">
        <f t="shared" si="28"/>
        <v>-1.1435999999999999</v>
      </c>
      <c r="H85" s="49">
        <f t="shared" si="36"/>
        <v>-1.1435999999999999</v>
      </c>
      <c r="I85" s="112">
        <f t="shared" si="29"/>
        <v>0.39221938775510207</v>
      </c>
      <c r="J85" s="113">
        <f t="shared" si="30"/>
        <v>39.221938775510203</v>
      </c>
      <c r="K85" s="120">
        <v>5376</v>
      </c>
      <c r="L85" s="123">
        <f t="shared" si="37"/>
        <v>-3.9708333333333337</v>
      </c>
      <c r="M85" s="123">
        <f t="shared" si="38"/>
        <v>-2.1177777777777775</v>
      </c>
      <c r="N85" s="182">
        <f t="shared" si="39"/>
        <v>-1.1345238095238095</v>
      </c>
      <c r="O85" s="194"/>
      <c r="P85" s="206"/>
      <c r="Q85" s="41">
        <v>10.4832</v>
      </c>
      <c r="R85" s="35">
        <v>18.135999999999999</v>
      </c>
      <c r="S85" s="36">
        <v>0</v>
      </c>
      <c r="T85" s="37">
        <v>7.6527999999999992</v>
      </c>
      <c r="U85" s="163">
        <f t="shared" si="40"/>
        <v>7.6527999999999992</v>
      </c>
      <c r="V85" s="130">
        <f t="shared" si="31"/>
        <v>1.7300061050061049</v>
      </c>
      <c r="W85" s="127">
        <v>173.00061050061049</v>
      </c>
      <c r="X85" s="37">
        <v>5376</v>
      </c>
      <c r="Y85" s="123">
        <f t="shared" si="41"/>
        <v>14.17185185185185</v>
      </c>
      <c r="Z85" s="134">
        <f t="shared" si="42"/>
        <v>9.5659999999999989</v>
      </c>
      <c r="AA85" s="186">
        <f t="shared" si="43"/>
        <v>4.2515555555555551</v>
      </c>
      <c r="AB85" s="194"/>
      <c r="AC85" s="209"/>
      <c r="AD85" s="38">
        <f t="shared" si="44"/>
        <v>403.2</v>
      </c>
      <c r="AE85" s="39">
        <v>0</v>
      </c>
      <c r="AF85" s="36">
        <v>0</v>
      </c>
      <c r="AG85" s="36">
        <f t="shared" si="32"/>
        <v>-403.2</v>
      </c>
      <c r="AH85" s="176">
        <f t="shared" si="45"/>
        <v>-403.2</v>
      </c>
      <c r="AI85" s="40">
        <f t="shared" si="33"/>
        <v>0</v>
      </c>
      <c r="AJ85" s="99">
        <f t="shared" si="49"/>
        <v>0</v>
      </c>
      <c r="AK85" s="123">
        <f t="shared" si="46"/>
        <v>-2.016</v>
      </c>
      <c r="AL85" s="134">
        <f t="shared" si="47"/>
        <v>-1.466181818181818</v>
      </c>
      <c r="AM85" s="182">
        <f t="shared" si="48"/>
        <v>-1.008</v>
      </c>
      <c r="AN85" s="196"/>
      <c r="AO85" s="194"/>
    </row>
    <row r="86" spans="1:41" s="1" customFormat="1" hidden="1">
      <c r="A86" s="44"/>
      <c r="B86" s="43" t="s">
        <v>89</v>
      </c>
      <c r="C86" s="34">
        <v>3600</v>
      </c>
      <c r="D86" s="26">
        <f t="shared" si="35"/>
        <v>1.26</v>
      </c>
      <c r="E86" s="12">
        <v>0.16200000000000001</v>
      </c>
      <c r="F86" s="12">
        <v>0</v>
      </c>
      <c r="G86" s="3">
        <f t="shared" si="28"/>
        <v>-1.0980000000000001</v>
      </c>
      <c r="H86" s="49">
        <f t="shared" si="36"/>
        <v>-1.0980000000000001</v>
      </c>
      <c r="I86" s="112">
        <f t="shared" si="29"/>
        <v>0.12857142857142859</v>
      </c>
      <c r="J86" s="113">
        <f t="shared" si="30"/>
        <v>12.857142857142859</v>
      </c>
      <c r="K86" s="120">
        <v>3600</v>
      </c>
      <c r="L86" s="123">
        <f t="shared" si="37"/>
        <v>-3.8125000000000004</v>
      </c>
      <c r="M86" s="123">
        <f t="shared" si="38"/>
        <v>-2.0333333333333332</v>
      </c>
      <c r="N86" s="182">
        <f t="shared" si="39"/>
        <v>-1.0892857142857144</v>
      </c>
      <c r="O86" s="194"/>
      <c r="P86" s="206"/>
      <c r="Q86" s="41">
        <v>7.02</v>
      </c>
      <c r="R86" s="35">
        <v>2.762</v>
      </c>
      <c r="S86" s="36">
        <v>0</v>
      </c>
      <c r="T86" s="37">
        <v>-4.2579999999999991</v>
      </c>
      <c r="U86" s="163">
        <f t="shared" si="40"/>
        <v>-4.2579999999999991</v>
      </c>
      <c r="V86" s="130">
        <f t="shared" si="31"/>
        <v>0.39344729344729346</v>
      </c>
      <c r="W86" s="127">
        <v>39.344729344729345</v>
      </c>
      <c r="X86" s="37">
        <v>3600</v>
      </c>
      <c r="Y86" s="123">
        <f t="shared" si="41"/>
        <v>-7.8851851851851826</v>
      </c>
      <c r="Z86" s="134">
        <f t="shared" si="42"/>
        <v>-5.3224999999999989</v>
      </c>
      <c r="AA86" s="186">
        <f t="shared" si="43"/>
        <v>-2.365555555555555</v>
      </c>
      <c r="AB86" s="194"/>
      <c r="AC86" s="209"/>
      <c r="AD86" s="38">
        <f t="shared" si="44"/>
        <v>270</v>
      </c>
      <c r="AE86" s="39">
        <v>0</v>
      </c>
      <c r="AF86" s="36">
        <v>0</v>
      </c>
      <c r="AG86" s="36">
        <f t="shared" si="32"/>
        <v>-270</v>
      </c>
      <c r="AH86" s="176">
        <f t="shared" si="45"/>
        <v>-270</v>
      </c>
      <c r="AI86" s="40">
        <f t="shared" si="33"/>
        <v>0</v>
      </c>
      <c r="AJ86" s="99">
        <f t="shared" si="49"/>
        <v>0</v>
      </c>
      <c r="AK86" s="123">
        <f t="shared" si="46"/>
        <v>-1.35</v>
      </c>
      <c r="AL86" s="134">
        <f t="shared" si="47"/>
        <v>-0.98181818181818181</v>
      </c>
      <c r="AM86" s="182">
        <f t="shared" si="48"/>
        <v>-0.67500000000000004</v>
      </c>
      <c r="AN86" s="196"/>
      <c r="AO86" s="194"/>
    </row>
    <row r="87" spans="1:41" s="1" customFormat="1" ht="26.25" hidden="1" customHeight="1">
      <c r="A87" s="44">
        <v>10</v>
      </c>
      <c r="B87" s="43" t="s">
        <v>90</v>
      </c>
      <c r="C87" s="31">
        <v>207836</v>
      </c>
      <c r="D87" s="26">
        <f t="shared" si="35"/>
        <v>72.742599999999996</v>
      </c>
      <c r="E87" s="3">
        <v>27.969000000000001</v>
      </c>
      <c r="F87" s="12">
        <v>0</v>
      </c>
      <c r="G87" s="3">
        <f t="shared" si="28"/>
        <v>-44.773599999999995</v>
      </c>
      <c r="H87" s="49">
        <f t="shared" si="36"/>
        <v>-44.773599999999995</v>
      </c>
      <c r="I87" s="112">
        <f t="shared" si="29"/>
        <v>0.38449271815964792</v>
      </c>
      <c r="J87" s="113">
        <f t="shared" si="30"/>
        <v>38.449271815964792</v>
      </c>
      <c r="K87" s="120">
        <v>207836</v>
      </c>
      <c r="L87" s="123">
        <f t="shared" si="37"/>
        <v>-155.46388888888887</v>
      </c>
      <c r="M87" s="123">
        <f t="shared" si="38"/>
        <v>-82.914074074074065</v>
      </c>
      <c r="N87" s="182">
        <f t="shared" si="39"/>
        <v>-44.418253968253964</v>
      </c>
      <c r="O87" s="194">
        <v>-15</v>
      </c>
      <c r="P87" s="206"/>
      <c r="Q87" s="41">
        <v>405.28019999999998</v>
      </c>
      <c r="R87" s="35">
        <v>176.95699999999999</v>
      </c>
      <c r="S87" s="36">
        <v>0</v>
      </c>
      <c r="T87" s="37">
        <v>-228.32319999999999</v>
      </c>
      <c r="U87" s="163">
        <f t="shared" si="40"/>
        <v>-228.32319999999999</v>
      </c>
      <c r="V87" s="130">
        <f t="shared" si="31"/>
        <v>0.43662878176629405</v>
      </c>
      <c r="W87" s="127">
        <v>43.662878176629405</v>
      </c>
      <c r="X87" s="37">
        <v>207836</v>
      </c>
      <c r="Y87" s="123">
        <f t="shared" si="41"/>
        <v>-422.82074074074069</v>
      </c>
      <c r="Z87" s="134">
        <f t="shared" si="42"/>
        <v>-285.40399999999994</v>
      </c>
      <c r="AA87" s="186">
        <f t="shared" si="43"/>
        <v>-126.84622222222221</v>
      </c>
      <c r="AB87" s="194">
        <v>-41</v>
      </c>
      <c r="AC87" s="209"/>
      <c r="AD87" s="38">
        <f t="shared" si="44"/>
        <v>15587.7</v>
      </c>
      <c r="AE87" s="39">
        <v>2608</v>
      </c>
      <c r="AF87" s="36">
        <v>0</v>
      </c>
      <c r="AG87" s="36">
        <f t="shared" si="32"/>
        <v>-12979.7</v>
      </c>
      <c r="AH87" s="176">
        <f t="shared" si="45"/>
        <v>-12979.7</v>
      </c>
      <c r="AI87" s="40">
        <f t="shared" si="33"/>
        <v>0.16731140578789686</v>
      </c>
      <c r="AJ87" s="99">
        <f t="shared" si="49"/>
        <v>16.731140578789685</v>
      </c>
      <c r="AK87" s="123">
        <f t="shared" si="46"/>
        <v>-64.898499999999999</v>
      </c>
      <c r="AL87" s="134">
        <f t="shared" si="47"/>
        <v>-47.19890909090909</v>
      </c>
      <c r="AM87" s="182">
        <f t="shared" si="48"/>
        <v>-32.449249999999999</v>
      </c>
      <c r="AN87" s="196">
        <v>-8</v>
      </c>
      <c r="AO87" s="194">
        <v>-2</v>
      </c>
    </row>
    <row r="88" spans="1:41" s="1" customFormat="1" hidden="1">
      <c r="A88" s="44"/>
      <c r="B88" s="30" t="s">
        <v>91</v>
      </c>
      <c r="C88" s="32">
        <v>137928</v>
      </c>
      <c r="D88" s="26">
        <f t="shared" si="35"/>
        <v>48.274799999999999</v>
      </c>
      <c r="E88" s="71">
        <v>21.297000000000001</v>
      </c>
      <c r="F88" s="12">
        <v>0</v>
      </c>
      <c r="G88" s="3">
        <f t="shared" si="28"/>
        <v>-26.977799999999998</v>
      </c>
      <c r="H88" s="49">
        <f t="shared" si="36"/>
        <v>-26.977799999999998</v>
      </c>
      <c r="I88" s="112">
        <f t="shared" si="29"/>
        <v>0.44116184841780809</v>
      </c>
      <c r="J88" s="113">
        <f t="shared" si="30"/>
        <v>44.116184841780807</v>
      </c>
      <c r="K88" s="120">
        <v>137928</v>
      </c>
      <c r="L88" s="123">
        <f t="shared" si="37"/>
        <v>-93.672916666666666</v>
      </c>
      <c r="M88" s="123">
        <f t="shared" si="38"/>
        <v>-49.958888888888886</v>
      </c>
      <c r="N88" s="182">
        <f t="shared" si="39"/>
        <v>-26.763690476190476</v>
      </c>
      <c r="O88" s="194"/>
      <c r="P88" s="206"/>
      <c r="Q88" s="41">
        <v>268.95960000000002</v>
      </c>
      <c r="R88" s="35">
        <v>97.924999999999997</v>
      </c>
      <c r="S88" s="36">
        <v>0</v>
      </c>
      <c r="T88" s="37">
        <v>-171.03460000000001</v>
      </c>
      <c r="U88" s="163">
        <f t="shared" si="40"/>
        <v>-171.03460000000001</v>
      </c>
      <c r="V88" s="130">
        <f t="shared" si="31"/>
        <v>0.36408813814416735</v>
      </c>
      <c r="W88" s="127">
        <v>36.408813814416732</v>
      </c>
      <c r="X88" s="37">
        <v>137928</v>
      </c>
      <c r="Y88" s="123">
        <f t="shared" si="41"/>
        <v>-316.73074074074071</v>
      </c>
      <c r="Z88" s="134">
        <f t="shared" si="42"/>
        <v>-213.79325</v>
      </c>
      <c r="AA88" s="186">
        <f t="shared" si="43"/>
        <v>-95.019222222222226</v>
      </c>
      <c r="AB88" s="194"/>
      <c r="AC88" s="209"/>
      <c r="AD88" s="38">
        <f t="shared" si="44"/>
        <v>10344.6</v>
      </c>
      <c r="AE88" s="39">
        <v>1400</v>
      </c>
      <c r="AF88" s="36">
        <v>0</v>
      </c>
      <c r="AG88" s="36">
        <f t="shared" si="32"/>
        <v>-8944.6</v>
      </c>
      <c r="AH88" s="176">
        <f t="shared" si="45"/>
        <v>-8944.6</v>
      </c>
      <c r="AI88" s="40">
        <f t="shared" si="33"/>
        <v>0.13533631073216942</v>
      </c>
      <c r="AJ88" s="99">
        <f t="shared" si="49"/>
        <v>13.533631073216942</v>
      </c>
      <c r="AK88" s="123">
        <f t="shared" si="46"/>
        <v>-44.722999999999999</v>
      </c>
      <c r="AL88" s="134">
        <f t="shared" si="47"/>
        <v>-32.525818181818181</v>
      </c>
      <c r="AM88" s="182">
        <f t="shared" si="48"/>
        <v>-22.361499999999999</v>
      </c>
      <c r="AN88" s="196"/>
      <c r="AO88" s="194"/>
    </row>
    <row r="89" spans="1:41" s="1" customFormat="1" hidden="1">
      <c r="A89" s="44"/>
      <c r="B89" s="30" t="s">
        <v>92</v>
      </c>
      <c r="C89" s="32">
        <v>40767</v>
      </c>
      <c r="D89" s="26">
        <f t="shared" si="35"/>
        <v>14.26845</v>
      </c>
      <c r="E89" s="3">
        <v>2.5640000000000001</v>
      </c>
      <c r="F89" s="12">
        <v>0</v>
      </c>
      <c r="G89" s="3">
        <f t="shared" si="28"/>
        <v>-11.70445</v>
      </c>
      <c r="H89" s="49">
        <f t="shared" si="36"/>
        <v>-11.70445</v>
      </c>
      <c r="I89" s="112">
        <f t="shared" si="29"/>
        <v>0.17969716402272146</v>
      </c>
      <c r="J89" s="113">
        <f t="shared" si="30"/>
        <v>17.969716402272145</v>
      </c>
      <c r="K89" s="120">
        <v>40767</v>
      </c>
      <c r="L89" s="123">
        <f t="shared" si="37"/>
        <v>-40.640451388888891</v>
      </c>
      <c r="M89" s="123">
        <f t="shared" si="38"/>
        <v>-21.674907407407407</v>
      </c>
      <c r="N89" s="182">
        <f t="shared" si="39"/>
        <v>-11.61155753968254</v>
      </c>
      <c r="O89" s="194"/>
      <c r="P89" s="206"/>
      <c r="Q89" s="41">
        <v>79.495649999999998</v>
      </c>
      <c r="R89" s="35">
        <v>26.3</v>
      </c>
      <c r="S89" s="36">
        <v>0</v>
      </c>
      <c r="T89" s="37">
        <v>-53.195650000000001</v>
      </c>
      <c r="U89" s="163">
        <f t="shared" si="40"/>
        <v>-53.195650000000001</v>
      </c>
      <c r="V89" s="130">
        <f t="shared" si="31"/>
        <v>0.33083571239432602</v>
      </c>
      <c r="W89" s="127">
        <v>33.083571239432601</v>
      </c>
      <c r="X89" s="37">
        <v>40767</v>
      </c>
      <c r="Y89" s="123">
        <f t="shared" si="41"/>
        <v>-98.510462962962961</v>
      </c>
      <c r="Z89" s="134">
        <f t="shared" si="42"/>
        <v>-66.494562500000001</v>
      </c>
      <c r="AA89" s="186">
        <f t="shared" si="43"/>
        <v>-29.553138888888888</v>
      </c>
      <c r="AB89" s="194"/>
      <c r="AC89" s="209"/>
      <c r="AD89" s="38">
        <f t="shared" si="44"/>
        <v>3057.5249999999996</v>
      </c>
      <c r="AE89" s="39">
        <v>468</v>
      </c>
      <c r="AF89" s="36">
        <v>0</v>
      </c>
      <c r="AG89" s="36">
        <f t="shared" si="32"/>
        <v>-2589.5249999999996</v>
      </c>
      <c r="AH89" s="176">
        <f t="shared" si="45"/>
        <v>-2589.5249999999996</v>
      </c>
      <c r="AI89" s="40">
        <f t="shared" si="33"/>
        <v>0.15306497902715432</v>
      </c>
      <c r="AJ89" s="99">
        <f t="shared" si="49"/>
        <v>15.306497902715432</v>
      </c>
      <c r="AK89" s="123">
        <f t="shared" si="46"/>
        <v>-12.947624999999999</v>
      </c>
      <c r="AL89" s="134">
        <f t="shared" si="47"/>
        <v>-9.4164545454545436</v>
      </c>
      <c r="AM89" s="182">
        <f t="shared" si="48"/>
        <v>-6.4738124999999993</v>
      </c>
      <c r="AN89" s="196"/>
      <c r="AO89" s="194"/>
    </row>
    <row r="90" spans="1:41" s="1" customFormat="1" hidden="1">
      <c r="A90" s="44"/>
      <c r="B90" s="43" t="s">
        <v>93</v>
      </c>
      <c r="C90" s="32">
        <v>21184</v>
      </c>
      <c r="D90" s="26">
        <f t="shared" si="35"/>
        <v>7.4143999999999997</v>
      </c>
      <c r="E90" s="3">
        <v>2.206</v>
      </c>
      <c r="F90" s="12">
        <v>0</v>
      </c>
      <c r="G90" s="3">
        <f t="shared" si="28"/>
        <v>-5.2083999999999993</v>
      </c>
      <c r="H90" s="49">
        <f t="shared" si="36"/>
        <v>-5.2083999999999993</v>
      </c>
      <c r="I90" s="112">
        <f t="shared" si="29"/>
        <v>0.29752913249892105</v>
      </c>
      <c r="J90" s="113">
        <f t="shared" si="30"/>
        <v>29.752913249892103</v>
      </c>
      <c r="K90" s="120">
        <v>21184</v>
      </c>
      <c r="L90" s="123">
        <f t="shared" si="37"/>
        <v>-18.084722222222222</v>
      </c>
      <c r="M90" s="123">
        <f t="shared" si="38"/>
        <v>-9.6451851851851824</v>
      </c>
      <c r="N90" s="182">
        <f t="shared" si="39"/>
        <v>-5.167063492063491</v>
      </c>
      <c r="O90" s="194"/>
      <c r="P90" s="206"/>
      <c r="Q90" s="41">
        <v>41.308799999999998</v>
      </c>
      <c r="R90" s="35">
        <v>43.77</v>
      </c>
      <c r="S90" s="36">
        <v>0</v>
      </c>
      <c r="T90" s="37">
        <v>2.4612000000000052</v>
      </c>
      <c r="U90" s="163">
        <f t="shared" si="40"/>
        <v>2.4612000000000052</v>
      </c>
      <c r="V90" s="130">
        <f t="shared" si="31"/>
        <v>1.0595805252149664</v>
      </c>
      <c r="W90" s="127">
        <v>105.95805252149664</v>
      </c>
      <c r="X90" s="37">
        <v>21184</v>
      </c>
      <c r="Y90" s="123">
        <f t="shared" si="41"/>
        <v>4.5577777777777868</v>
      </c>
      <c r="Z90" s="134">
        <f t="shared" si="42"/>
        <v>3.0765000000000065</v>
      </c>
      <c r="AA90" s="186">
        <f t="shared" si="43"/>
        <v>1.3673333333333362</v>
      </c>
      <c r="AB90" s="194"/>
      <c r="AC90" s="209"/>
      <c r="AD90" s="38">
        <f t="shared" si="44"/>
        <v>1588.8</v>
      </c>
      <c r="AE90" s="39">
        <v>200</v>
      </c>
      <c r="AF90" s="36">
        <v>0</v>
      </c>
      <c r="AG90" s="36">
        <f t="shared" si="32"/>
        <v>-1388.8</v>
      </c>
      <c r="AH90" s="176">
        <f t="shared" si="45"/>
        <v>-1388.8</v>
      </c>
      <c r="AI90" s="40">
        <f t="shared" si="33"/>
        <v>0.12588116817724068</v>
      </c>
      <c r="AJ90" s="99">
        <f t="shared" si="49"/>
        <v>12.588116817724067</v>
      </c>
      <c r="AK90" s="123">
        <f t="shared" si="46"/>
        <v>-6.944</v>
      </c>
      <c r="AL90" s="134">
        <f t="shared" si="47"/>
        <v>-5.0501818181818177</v>
      </c>
      <c r="AM90" s="182">
        <f t="shared" si="48"/>
        <v>-3.472</v>
      </c>
      <c r="AN90" s="196"/>
      <c r="AO90" s="194"/>
    </row>
    <row r="91" spans="1:41" s="1" customFormat="1" hidden="1">
      <c r="A91" s="44"/>
      <c r="B91" s="43" t="s">
        <v>94</v>
      </c>
      <c r="C91" s="32">
        <v>7957</v>
      </c>
      <c r="D91" s="26">
        <f t="shared" si="35"/>
        <v>2.7849499999999998</v>
      </c>
      <c r="E91" s="3">
        <v>1.9019999999999999</v>
      </c>
      <c r="F91" s="12">
        <v>0</v>
      </c>
      <c r="G91" s="3">
        <f t="shared" si="28"/>
        <v>-0.8829499999999999</v>
      </c>
      <c r="H91" s="49">
        <f t="shared" si="36"/>
        <v>-0.8829499999999999</v>
      </c>
      <c r="I91" s="112">
        <f t="shared" si="29"/>
        <v>0.68295660604319652</v>
      </c>
      <c r="J91" s="113">
        <f t="shared" si="30"/>
        <v>68.29566060431965</v>
      </c>
      <c r="K91" s="120">
        <v>7957</v>
      </c>
      <c r="L91" s="123">
        <f t="shared" si="37"/>
        <v>-3.0657986111111111</v>
      </c>
      <c r="M91" s="123">
        <f t="shared" si="38"/>
        <v>-1.6350925925925923</v>
      </c>
      <c r="N91" s="182">
        <f t="shared" si="39"/>
        <v>-0.87594246031746026</v>
      </c>
      <c r="O91" s="194"/>
      <c r="P91" s="206"/>
      <c r="Q91" s="41">
        <v>15.51615</v>
      </c>
      <c r="R91" s="35">
        <v>8.9619999999999997</v>
      </c>
      <c r="S91" s="36">
        <v>0</v>
      </c>
      <c r="T91" s="37">
        <v>-6.5541499999999999</v>
      </c>
      <c r="U91" s="163">
        <f t="shared" si="40"/>
        <v>-6.5541499999999999</v>
      </c>
      <c r="V91" s="130">
        <f t="shared" si="31"/>
        <v>0.57759173506314387</v>
      </c>
      <c r="W91" s="127">
        <v>57.75917350631439</v>
      </c>
      <c r="X91" s="37">
        <v>7957</v>
      </c>
      <c r="Y91" s="123">
        <f t="shared" si="41"/>
        <v>-12.137314814814815</v>
      </c>
      <c r="Z91" s="134">
        <f t="shared" si="42"/>
        <v>-8.1926874999999999</v>
      </c>
      <c r="AA91" s="186">
        <f t="shared" si="43"/>
        <v>-3.6411944444444444</v>
      </c>
      <c r="AB91" s="194"/>
      <c r="AC91" s="209"/>
      <c r="AD91" s="38">
        <f t="shared" si="44"/>
        <v>596.77499999999998</v>
      </c>
      <c r="AE91" s="39">
        <v>540</v>
      </c>
      <c r="AF91" s="36">
        <v>0</v>
      </c>
      <c r="AG91" s="36">
        <f t="shared" si="32"/>
        <v>-56.774999999999977</v>
      </c>
      <c r="AH91" s="176">
        <f t="shared" si="45"/>
        <v>-56.774999999999977</v>
      </c>
      <c r="AI91" s="40">
        <f t="shared" si="33"/>
        <v>0.90486364207615944</v>
      </c>
      <c r="AJ91" s="99">
        <f t="shared" si="49"/>
        <v>90.486364207615949</v>
      </c>
      <c r="AK91" s="123">
        <f t="shared" si="46"/>
        <v>-0.28387499999999988</v>
      </c>
      <c r="AL91" s="134">
        <f t="shared" si="47"/>
        <v>-0.20645454545454536</v>
      </c>
      <c r="AM91" s="182">
        <f t="shared" si="48"/>
        <v>-0.14193749999999994</v>
      </c>
      <c r="AN91" s="196"/>
      <c r="AO91" s="194"/>
    </row>
    <row r="92" spans="1:41" s="1" customFormat="1" ht="24" hidden="1">
      <c r="A92" s="44">
        <v>11</v>
      </c>
      <c r="B92" s="43" t="s">
        <v>95</v>
      </c>
      <c r="C92" s="32">
        <v>104036</v>
      </c>
      <c r="D92" s="26">
        <f t="shared" si="35"/>
        <v>36.412600000000005</v>
      </c>
      <c r="E92" s="12">
        <v>10.417</v>
      </c>
      <c r="F92" s="12">
        <v>0</v>
      </c>
      <c r="G92" s="3">
        <f t="shared" si="28"/>
        <v>-25.995600000000003</v>
      </c>
      <c r="H92" s="49">
        <f t="shared" si="36"/>
        <v>-25.995600000000003</v>
      </c>
      <c r="I92" s="112">
        <f t="shared" si="29"/>
        <v>0.2860822901962507</v>
      </c>
      <c r="J92" s="113">
        <f t="shared" si="30"/>
        <v>28.608229019625071</v>
      </c>
      <c r="K92" s="120">
        <v>104036</v>
      </c>
      <c r="L92" s="123">
        <f t="shared" si="37"/>
        <v>-90.262500000000017</v>
      </c>
      <c r="M92" s="123">
        <f t="shared" si="38"/>
        <v>-48.14</v>
      </c>
      <c r="N92" s="182">
        <f t="shared" si="39"/>
        <v>-25.789285714285718</v>
      </c>
      <c r="O92" s="194">
        <v>-7</v>
      </c>
      <c r="P92" s="206"/>
      <c r="Q92" s="41">
        <v>202.87020000000001</v>
      </c>
      <c r="R92" s="35">
        <v>95.236999999999995</v>
      </c>
      <c r="S92" s="36">
        <v>0</v>
      </c>
      <c r="T92" s="37">
        <v>-107.63320000000002</v>
      </c>
      <c r="U92" s="163">
        <f t="shared" si="40"/>
        <v>-107.63320000000002</v>
      </c>
      <c r="V92" s="130">
        <f t="shared" si="31"/>
        <v>0.46944795243461085</v>
      </c>
      <c r="W92" s="127">
        <v>46.944795243461087</v>
      </c>
      <c r="X92" s="37">
        <v>104036</v>
      </c>
      <c r="Y92" s="123">
        <f t="shared" si="41"/>
        <v>-199.32074074074075</v>
      </c>
      <c r="Z92" s="134">
        <f t="shared" si="42"/>
        <v>-134.54150000000001</v>
      </c>
      <c r="AA92" s="186">
        <f t="shared" si="43"/>
        <v>-59.796222222222227</v>
      </c>
      <c r="AB92" s="194">
        <v>-16</v>
      </c>
      <c r="AC92" s="209"/>
      <c r="AD92" s="38">
        <f t="shared" si="44"/>
        <v>7802.7000000000007</v>
      </c>
      <c r="AE92" s="39">
        <v>1135</v>
      </c>
      <c r="AF92" s="36">
        <v>0</v>
      </c>
      <c r="AG92" s="36">
        <f t="shared" si="32"/>
        <v>-6667.7000000000007</v>
      </c>
      <c r="AH92" s="176">
        <f t="shared" si="45"/>
        <v>-6667.7000000000007</v>
      </c>
      <c r="AI92" s="40">
        <f t="shared" si="33"/>
        <v>0.14546246812000974</v>
      </c>
      <c r="AJ92" s="99">
        <f t="shared" si="49"/>
        <v>14.546246812000973</v>
      </c>
      <c r="AK92" s="123">
        <f t="shared" si="46"/>
        <v>-33.338500000000003</v>
      </c>
      <c r="AL92" s="134">
        <f t="shared" si="47"/>
        <v>-24.246181818181821</v>
      </c>
      <c r="AM92" s="182">
        <f t="shared" si="48"/>
        <v>-16.669250000000002</v>
      </c>
      <c r="AN92" s="196">
        <v>-4</v>
      </c>
      <c r="AO92" s="194">
        <v>-1</v>
      </c>
    </row>
    <row r="93" spans="1:41" s="1" customFormat="1" hidden="1">
      <c r="A93" s="44"/>
      <c r="B93" s="30" t="s">
        <v>96</v>
      </c>
      <c r="C93" s="32">
        <v>60272</v>
      </c>
      <c r="D93" s="26">
        <f t="shared" si="35"/>
        <v>21.095199999999998</v>
      </c>
      <c r="E93" s="3">
        <v>6.4669999999999996</v>
      </c>
      <c r="F93" s="12">
        <v>0</v>
      </c>
      <c r="G93" s="3">
        <f t="shared" si="28"/>
        <v>-14.6282</v>
      </c>
      <c r="H93" s="49">
        <f t="shared" si="36"/>
        <v>-14.6282</v>
      </c>
      <c r="I93" s="112">
        <f t="shared" si="29"/>
        <v>0.30656263036140924</v>
      </c>
      <c r="J93" s="113">
        <f t="shared" si="30"/>
        <v>30.656263036140924</v>
      </c>
      <c r="K93" s="120">
        <v>60272</v>
      </c>
      <c r="L93" s="123">
        <f t="shared" si="37"/>
        <v>-50.792361111111113</v>
      </c>
      <c r="M93" s="123">
        <f t="shared" si="38"/>
        <v>-27.089259259259258</v>
      </c>
      <c r="N93" s="182">
        <f t="shared" si="39"/>
        <v>-14.512103174603174</v>
      </c>
      <c r="O93" s="194"/>
      <c r="P93" s="206"/>
      <c r="Q93" s="41">
        <v>117.5304</v>
      </c>
      <c r="R93" s="35">
        <v>32.21</v>
      </c>
      <c r="S93" s="36">
        <v>0</v>
      </c>
      <c r="T93" s="37">
        <v>-85.320400000000006</v>
      </c>
      <c r="U93" s="163">
        <f t="shared" si="40"/>
        <v>-85.320400000000006</v>
      </c>
      <c r="V93" s="130">
        <f t="shared" si="31"/>
        <v>0.27405675467793866</v>
      </c>
      <c r="W93" s="127">
        <v>27.405675467793866</v>
      </c>
      <c r="X93" s="37">
        <v>60272</v>
      </c>
      <c r="Y93" s="123">
        <f t="shared" si="41"/>
        <v>-158.00074074074075</v>
      </c>
      <c r="Z93" s="134">
        <f t="shared" si="42"/>
        <v>-106.65050000000001</v>
      </c>
      <c r="AA93" s="186">
        <f t="shared" si="43"/>
        <v>-47.400222222222226</v>
      </c>
      <c r="AB93" s="194"/>
      <c r="AC93" s="209"/>
      <c r="AD93" s="38">
        <f t="shared" si="44"/>
        <v>4520.3999999999996</v>
      </c>
      <c r="AE93" s="39">
        <v>800</v>
      </c>
      <c r="AF93" s="36">
        <v>0</v>
      </c>
      <c r="AG93" s="36">
        <f t="shared" si="32"/>
        <v>-3720.3999999999996</v>
      </c>
      <c r="AH93" s="176">
        <f t="shared" si="45"/>
        <v>-3720.3999999999996</v>
      </c>
      <c r="AI93" s="40">
        <f t="shared" si="33"/>
        <v>0.17697548889478809</v>
      </c>
      <c r="AJ93" s="99">
        <f t="shared" si="49"/>
        <v>17.69754888947881</v>
      </c>
      <c r="AK93" s="123">
        <f t="shared" si="46"/>
        <v>-18.601999999999997</v>
      </c>
      <c r="AL93" s="134">
        <f t="shared" si="47"/>
        <v>-13.528727272727272</v>
      </c>
      <c r="AM93" s="182">
        <f t="shared" si="48"/>
        <v>-9.3009999999999984</v>
      </c>
      <c r="AN93" s="196"/>
      <c r="AO93" s="194"/>
    </row>
    <row r="94" spans="1:41" s="1" customFormat="1" hidden="1">
      <c r="A94" s="44"/>
      <c r="B94" s="30" t="s">
        <v>97</v>
      </c>
      <c r="C94" s="33">
        <v>6557</v>
      </c>
      <c r="D94" s="26">
        <f t="shared" si="35"/>
        <v>2.29495</v>
      </c>
      <c r="E94" s="3">
        <v>0.53</v>
      </c>
      <c r="F94" s="12">
        <v>0</v>
      </c>
      <c r="G94" s="3">
        <f t="shared" si="28"/>
        <v>-1.76495</v>
      </c>
      <c r="H94" s="49">
        <f t="shared" si="36"/>
        <v>-1.76495</v>
      </c>
      <c r="I94" s="112">
        <f t="shared" si="29"/>
        <v>0.23094185058498007</v>
      </c>
      <c r="J94" s="113">
        <f t="shared" si="30"/>
        <v>23.094185058498006</v>
      </c>
      <c r="K94" s="120">
        <v>6557</v>
      </c>
      <c r="L94" s="123">
        <f t="shared" si="37"/>
        <v>-6.128298611111112</v>
      </c>
      <c r="M94" s="123">
        <f t="shared" si="38"/>
        <v>-3.2684259259259258</v>
      </c>
      <c r="N94" s="182">
        <f t="shared" si="39"/>
        <v>-1.7509424603174604</v>
      </c>
      <c r="O94" s="194"/>
      <c r="P94" s="206"/>
      <c r="Q94" s="41">
        <v>12.786149999999999</v>
      </c>
      <c r="R94" s="35">
        <v>2.12</v>
      </c>
      <c r="S94" s="36">
        <v>0</v>
      </c>
      <c r="T94" s="37">
        <v>-10.666149999999998</v>
      </c>
      <c r="U94" s="163">
        <f t="shared" si="40"/>
        <v>-10.666149999999998</v>
      </c>
      <c r="V94" s="130">
        <f t="shared" si="31"/>
        <v>0.16580440554819084</v>
      </c>
      <c r="W94" s="127">
        <v>16.580440554819084</v>
      </c>
      <c r="X94" s="37">
        <v>6557</v>
      </c>
      <c r="Y94" s="123">
        <f t="shared" si="41"/>
        <v>-19.752129629629625</v>
      </c>
      <c r="Z94" s="134">
        <f t="shared" si="42"/>
        <v>-13.332687499999997</v>
      </c>
      <c r="AA94" s="186">
        <f t="shared" si="43"/>
        <v>-5.925638888888888</v>
      </c>
      <c r="AB94" s="194"/>
      <c r="AC94" s="209"/>
      <c r="AD94" s="38">
        <f t="shared" si="44"/>
        <v>491.77499999999998</v>
      </c>
      <c r="AE94" s="39">
        <v>0</v>
      </c>
      <c r="AF94" s="36">
        <v>0</v>
      </c>
      <c r="AG94" s="36">
        <f t="shared" si="32"/>
        <v>-491.77499999999998</v>
      </c>
      <c r="AH94" s="176">
        <f t="shared" si="45"/>
        <v>-491.77499999999998</v>
      </c>
      <c r="AI94" s="40">
        <f t="shared" si="33"/>
        <v>0</v>
      </c>
      <c r="AJ94" s="99">
        <f t="shared" si="49"/>
        <v>0</v>
      </c>
      <c r="AK94" s="123">
        <f t="shared" si="46"/>
        <v>-2.4588749999999999</v>
      </c>
      <c r="AL94" s="134">
        <f t="shared" si="47"/>
        <v>-1.7882727272727272</v>
      </c>
      <c r="AM94" s="182">
        <f t="shared" si="48"/>
        <v>-1.2294375</v>
      </c>
      <c r="AN94" s="196"/>
      <c r="AO94" s="194"/>
    </row>
    <row r="95" spans="1:41" s="1" customFormat="1" hidden="1">
      <c r="A95" s="44"/>
      <c r="B95" s="43" t="s">
        <v>98</v>
      </c>
      <c r="C95" s="34">
        <v>9032</v>
      </c>
      <c r="D95" s="26">
        <f t="shared" si="35"/>
        <v>3.1612</v>
      </c>
      <c r="E95" s="3">
        <v>0.24</v>
      </c>
      <c r="F95" s="12">
        <v>0</v>
      </c>
      <c r="G95" s="3">
        <f t="shared" si="28"/>
        <v>-2.9211999999999998</v>
      </c>
      <c r="H95" s="49">
        <f t="shared" si="36"/>
        <v>-2.9211999999999998</v>
      </c>
      <c r="I95" s="112">
        <f t="shared" si="29"/>
        <v>7.5920536505124633E-2</v>
      </c>
      <c r="J95" s="113">
        <f t="shared" si="30"/>
        <v>7.5920536505124634</v>
      </c>
      <c r="K95" s="120">
        <v>9032</v>
      </c>
      <c r="L95" s="123">
        <f t="shared" si="37"/>
        <v>-10.143055555555556</v>
      </c>
      <c r="M95" s="123">
        <f t="shared" si="38"/>
        <v>-5.4096296296296291</v>
      </c>
      <c r="N95" s="182">
        <f t="shared" si="39"/>
        <v>-2.8980158730158729</v>
      </c>
      <c r="O95" s="194"/>
      <c r="P95" s="206"/>
      <c r="Q95" s="41">
        <v>17.612400000000001</v>
      </c>
      <c r="R95" s="35">
        <v>1.8</v>
      </c>
      <c r="S95" s="36">
        <v>0</v>
      </c>
      <c r="T95" s="37">
        <v>-15.8124</v>
      </c>
      <c r="U95" s="163">
        <f t="shared" si="40"/>
        <v>-15.8124</v>
      </c>
      <c r="V95" s="130">
        <f t="shared" si="31"/>
        <v>0.10220072221843701</v>
      </c>
      <c r="W95" s="127">
        <v>10.220072221843701</v>
      </c>
      <c r="X95" s="37">
        <v>9032</v>
      </c>
      <c r="Y95" s="123">
        <f t="shared" si="41"/>
        <v>-29.28222222222222</v>
      </c>
      <c r="Z95" s="134">
        <f t="shared" si="42"/>
        <v>-19.765499999999999</v>
      </c>
      <c r="AA95" s="186">
        <f t="shared" si="43"/>
        <v>-8.7846666666666664</v>
      </c>
      <c r="AB95" s="194"/>
      <c r="AC95" s="209"/>
      <c r="AD95" s="38">
        <f t="shared" si="44"/>
        <v>677.4</v>
      </c>
      <c r="AE95" s="39">
        <v>0</v>
      </c>
      <c r="AF95" s="36">
        <v>0</v>
      </c>
      <c r="AG95" s="36">
        <f t="shared" si="32"/>
        <v>-677.4</v>
      </c>
      <c r="AH95" s="176">
        <f t="shared" si="45"/>
        <v>-677.4</v>
      </c>
      <c r="AI95" s="40">
        <f t="shared" si="33"/>
        <v>0</v>
      </c>
      <c r="AJ95" s="99">
        <f t="shared" si="49"/>
        <v>0</v>
      </c>
      <c r="AK95" s="123">
        <f t="shared" si="46"/>
        <v>-3.387</v>
      </c>
      <c r="AL95" s="134">
        <f t="shared" si="47"/>
        <v>-2.4632727272727273</v>
      </c>
      <c r="AM95" s="182">
        <f t="shared" si="48"/>
        <v>-1.6935</v>
      </c>
      <c r="AN95" s="196"/>
      <c r="AO95" s="194"/>
    </row>
    <row r="96" spans="1:41" s="1" customFormat="1" hidden="1">
      <c r="A96" s="44"/>
      <c r="B96" s="43" t="s">
        <v>99</v>
      </c>
      <c r="C96" s="34">
        <v>6119</v>
      </c>
      <c r="D96" s="26">
        <f t="shared" si="35"/>
        <v>2.1416499999999998</v>
      </c>
      <c r="E96" s="3">
        <v>0.16200000000000001</v>
      </c>
      <c r="F96" s="12">
        <v>0</v>
      </c>
      <c r="G96" s="3">
        <f t="shared" si="28"/>
        <v>-1.9796499999999999</v>
      </c>
      <c r="H96" s="49">
        <f t="shared" si="36"/>
        <v>-1.9796499999999999</v>
      </c>
      <c r="I96" s="112">
        <f t="shared" si="29"/>
        <v>7.5642612004762688E-2</v>
      </c>
      <c r="J96" s="113">
        <f t="shared" si="30"/>
        <v>7.5642612004762686</v>
      </c>
      <c r="K96" s="120">
        <v>6119</v>
      </c>
      <c r="L96" s="123">
        <f t="shared" si="37"/>
        <v>-6.8737847222222221</v>
      </c>
      <c r="M96" s="123">
        <f t="shared" si="38"/>
        <v>-3.6660185185185181</v>
      </c>
      <c r="N96" s="182">
        <f t="shared" si="39"/>
        <v>-1.9639384920634919</v>
      </c>
      <c r="O96" s="194"/>
      <c r="P96" s="206"/>
      <c r="Q96" s="41">
        <v>11.93205</v>
      </c>
      <c r="R96" s="35">
        <v>13.89</v>
      </c>
      <c r="S96" s="36">
        <v>0</v>
      </c>
      <c r="T96" s="37">
        <v>1.9579500000000003</v>
      </c>
      <c r="U96" s="163">
        <f t="shared" si="40"/>
        <v>1.9579500000000003</v>
      </c>
      <c r="V96" s="130">
        <f t="shared" si="31"/>
        <v>1.1640916690761436</v>
      </c>
      <c r="W96" s="127">
        <v>116.40916690761436</v>
      </c>
      <c r="X96" s="37">
        <v>6119</v>
      </c>
      <c r="Y96" s="123">
        <f t="shared" si="41"/>
        <v>3.6258333333333335</v>
      </c>
      <c r="Z96" s="134">
        <f t="shared" si="42"/>
        <v>2.4474375000000004</v>
      </c>
      <c r="AA96" s="186">
        <f t="shared" si="43"/>
        <v>1.0877500000000002</v>
      </c>
      <c r="AB96" s="194"/>
      <c r="AC96" s="209"/>
      <c r="AD96" s="38">
        <f t="shared" si="44"/>
        <v>458.92500000000001</v>
      </c>
      <c r="AE96" s="39">
        <v>0</v>
      </c>
      <c r="AF96" s="36">
        <v>0</v>
      </c>
      <c r="AG96" s="36">
        <f t="shared" si="32"/>
        <v>-458.92500000000001</v>
      </c>
      <c r="AH96" s="176">
        <f t="shared" si="45"/>
        <v>-458.92500000000001</v>
      </c>
      <c r="AI96" s="40">
        <f t="shared" si="33"/>
        <v>0</v>
      </c>
      <c r="AJ96" s="99">
        <f t="shared" si="49"/>
        <v>0</v>
      </c>
      <c r="AK96" s="123">
        <f t="shared" si="46"/>
        <v>-2.2946249999999999</v>
      </c>
      <c r="AL96" s="134">
        <f t="shared" si="47"/>
        <v>-1.6688181818181818</v>
      </c>
      <c r="AM96" s="182">
        <f t="shared" si="48"/>
        <v>-1.1473125</v>
      </c>
      <c r="AN96" s="196"/>
      <c r="AO96" s="194"/>
    </row>
    <row r="97" spans="1:41" s="1" customFormat="1" hidden="1">
      <c r="A97" s="44"/>
      <c r="B97" s="43" t="s">
        <v>100</v>
      </c>
      <c r="C97" s="34">
        <v>4916</v>
      </c>
      <c r="D97" s="26">
        <f t="shared" si="35"/>
        <v>1.7205999999999999</v>
      </c>
      <c r="E97" s="3">
        <v>0.27</v>
      </c>
      <c r="F97" s="12">
        <v>0</v>
      </c>
      <c r="G97" s="3">
        <f t="shared" si="28"/>
        <v>-1.4505999999999999</v>
      </c>
      <c r="H97" s="49">
        <f t="shared" si="36"/>
        <v>-1.4505999999999999</v>
      </c>
      <c r="I97" s="112">
        <f t="shared" si="29"/>
        <v>0.15692200395210976</v>
      </c>
      <c r="J97" s="113">
        <f t="shared" si="30"/>
        <v>15.692200395210975</v>
      </c>
      <c r="K97" s="120">
        <v>4916</v>
      </c>
      <c r="L97" s="123">
        <f t="shared" si="37"/>
        <v>-5.0368055555555555</v>
      </c>
      <c r="M97" s="123">
        <f t="shared" si="38"/>
        <v>-2.686296296296296</v>
      </c>
      <c r="N97" s="182">
        <f t="shared" si="39"/>
        <v>-1.4390873015873014</v>
      </c>
      <c r="O97" s="194"/>
      <c r="P97" s="206"/>
      <c r="Q97" s="41">
        <v>9.5861999999999998</v>
      </c>
      <c r="R97" s="35">
        <v>24.12</v>
      </c>
      <c r="S97" s="36">
        <v>0</v>
      </c>
      <c r="T97" s="37">
        <v>14.533800000000001</v>
      </c>
      <c r="U97" s="163">
        <f t="shared" si="40"/>
        <v>14.533800000000001</v>
      </c>
      <c r="V97" s="130">
        <f t="shared" si="31"/>
        <v>2.5161169180697254</v>
      </c>
      <c r="W97" s="127">
        <v>251.61169180697254</v>
      </c>
      <c r="X97" s="37">
        <v>4916</v>
      </c>
      <c r="Y97" s="123">
        <f t="shared" si="41"/>
        <v>26.914444444444445</v>
      </c>
      <c r="Z97" s="134">
        <f t="shared" si="42"/>
        <v>18.167249999999999</v>
      </c>
      <c r="AA97" s="186">
        <f t="shared" si="43"/>
        <v>8.0743333333333336</v>
      </c>
      <c r="AB97" s="194"/>
      <c r="AC97" s="209"/>
      <c r="AD97" s="38">
        <f t="shared" si="44"/>
        <v>368.7</v>
      </c>
      <c r="AE97" s="39">
        <v>0</v>
      </c>
      <c r="AF97" s="36">
        <v>0</v>
      </c>
      <c r="AG97" s="36">
        <f t="shared" si="32"/>
        <v>-368.7</v>
      </c>
      <c r="AH97" s="176">
        <f t="shared" si="45"/>
        <v>-368.7</v>
      </c>
      <c r="AI97" s="40">
        <f t="shared" si="33"/>
        <v>0</v>
      </c>
      <c r="AJ97" s="99">
        <f t="shared" si="49"/>
        <v>0</v>
      </c>
      <c r="AK97" s="123">
        <f t="shared" si="46"/>
        <v>-1.8434999999999999</v>
      </c>
      <c r="AL97" s="134">
        <f t="shared" si="47"/>
        <v>-1.3407272727272728</v>
      </c>
      <c r="AM97" s="182">
        <f t="shared" si="48"/>
        <v>-0.92174999999999996</v>
      </c>
      <c r="AN97" s="196"/>
      <c r="AO97" s="194"/>
    </row>
    <row r="98" spans="1:41" s="1" customFormat="1" hidden="1">
      <c r="A98" s="44"/>
      <c r="B98" s="43" t="s">
        <v>101</v>
      </c>
      <c r="C98" s="34">
        <v>12398</v>
      </c>
      <c r="D98" s="26">
        <f t="shared" si="35"/>
        <v>4.3392999999999997</v>
      </c>
      <c r="E98" s="3">
        <v>1.83</v>
      </c>
      <c r="F98" s="12">
        <v>0</v>
      </c>
      <c r="G98" s="3">
        <f t="shared" si="28"/>
        <v>-2.5092999999999996</v>
      </c>
      <c r="H98" s="49">
        <f t="shared" si="36"/>
        <v>-2.5092999999999996</v>
      </c>
      <c r="I98" s="112">
        <f t="shared" si="29"/>
        <v>0.42172700666006041</v>
      </c>
      <c r="J98" s="113">
        <f t="shared" si="30"/>
        <v>42.172700666006044</v>
      </c>
      <c r="K98" s="120">
        <v>12398</v>
      </c>
      <c r="L98" s="123">
        <f t="shared" si="37"/>
        <v>-8.7128472222222211</v>
      </c>
      <c r="M98" s="123">
        <f t="shared" si="38"/>
        <v>-4.6468518518518511</v>
      </c>
      <c r="N98" s="182">
        <f t="shared" si="39"/>
        <v>-2.4893849206349201</v>
      </c>
      <c r="O98" s="194"/>
      <c r="P98" s="206"/>
      <c r="Q98" s="41">
        <v>24.176100000000002</v>
      </c>
      <c r="R98" s="35">
        <v>11.361000000000001</v>
      </c>
      <c r="S98" s="36">
        <v>0</v>
      </c>
      <c r="T98" s="37">
        <v>-12.815100000000001</v>
      </c>
      <c r="U98" s="163">
        <f t="shared" si="40"/>
        <v>-12.815100000000001</v>
      </c>
      <c r="V98" s="130">
        <f t="shared" si="31"/>
        <v>0.46992691128842118</v>
      </c>
      <c r="W98" s="127">
        <v>46.992691128842118</v>
      </c>
      <c r="X98" s="37">
        <v>12398</v>
      </c>
      <c r="Y98" s="123">
        <f t="shared" si="41"/>
        <v>-23.731666666666666</v>
      </c>
      <c r="Z98" s="134">
        <f t="shared" si="42"/>
        <v>-16.018875000000001</v>
      </c>
      <c r="AA98" s="186">
        <f t="shared" si="43"/>
        <v>-7.1195000000000004</v>
      </c>
      <c r="AB98" s="194"/>
      <c r="AC98" s="209"/>
      <c r="AD98" s="38">
        <f t="shared" si="44"/>
        <v>929.85</v>
      </c>
      <c r="AE98" s="39">
        <v>335</v>
      </c>
      <c r="AF98" s="36">
        <v>0</v>
      </c>
      <c r="AG98" s="36">
        <f t="shared" si="32"/>
        <v>-594.85</v>
      </c>
      <c r="AH98" s="176">
        <f t="shared" si="45"/>
        <v>-594.85</v>
      </c>
      <c r="AI98" s="40">
        <f t="shared" si="33"/>
        <v>0.36027316233801149</v>
      </c>
      <c r="AJ98" s="99">
        <f t="shared" si="49"/>
        <v>36.027316233801152</v>
      </c>
      <c r="AK98" s="123">
        <f t="shared" si="46"/>
        <v>-2.9742500000000001</v>
      </c>
      <c r="AL98" s="134">
        <f t="shared" si="47"/>
        <v>-2.1630909090909092</v>
      </c>
      <c r="AM98" s="182">
        <f t="shared" si="48"/>
        <v>-1.487125</v>
      </c>
      <c r="AN98" s="196"/>
      <c r="AO98" s="194"/>
    </row>
    <row r="99" spans="1:41" s="1" customFormat="1" hidden="1">
      <c r="A99" s="44"/>
      <c r="B99" s="43" t="s">
        <v>102</v>
      </c>
      <c r="C99" s="34">
        <v>4742</v>
      </c>
      <c r="D99" s="26">
        <f t="shared" si="35"/>
        <v>1.6597</v>
      </c>
      <c r="E99" s="3">
        <v>0.91800000000000004</v>
      </c>
      <c r="F99" s="12">
        <v>0</v>
      </c>
      <c r="G99" s="3">
        <f t="shared" si="28"/>
        <v>-0.74169999999999991</v>
      </c>
      <c r="H99" s="49">
        <f t="shared" si="36"/>
        <v>-0.74169999999999991</v>
      </c>
      <c r="I99" s="112">
        <f t="shared" si="29"/>
        <v>0.55311200819425199</v>
      </c>
      <c r="J99" s="113">
        <f t="shared" si="30"/>
        <v>55.311200819425196</v>
      </c>
      <c r="K99" s="120">
        <v>4742</v>
      </c>
      <c r="L99" s="123">
        <f t="shared" si="37"/>
        <v>-2.5753472222222222</v>
      </c>
      <c r="M99" s="123">
        <f t="shared" si="38"/>
        <v>-1.3735185185185184</v>
      </c>
      <c r="N99" s="182">
        <f t="shared" si="39"/>
        <v>-0.735813492063492</v>
      </c>
      <c r="O99" s="194"/>
      <c r="P99" s="206"/>
      <c r="Q99" s="41">
        <v>9.2469000000000001</v>
      </c>
      <c r="R99" s="35">
        <v>9.7360000000000007</v>
      </c>
      <c r="S99" s="36">
        <v>0</v>
      </c>
      <c r="T99" s="37">
        <v>0.48910000000000053</v>
      </c>
      <c r="U99" s="163">
        <f t="shared" si="40"/>
        <v>0.48910000000000053</v>
      </c>
      <c r="V99" s="130">
        <f t="shared" si="31"/>
        <v>1.0528934021131406</v>
      </c>
      <c r="W99" s="127">
        <v>105.28934021131407</v>
      </c>
      <c r="X99" s="37">
        <v>4742</v>
      </c>
      <c r="Y99" s="123">
        <f t="shared" si="41"/>
        <v>0.90574074074074162</v>
      </c>
      <c r="Z99" s="134">
        <f t="shared" si="42"/>
        <v>0.61137500000000067</v>
      </c>
      <c r="AA99" s="186">
        <f t="shared" si="43"/>
        <v>0.27172222222222253</v>
      </c>
      <c r="AB99" s="194"/>
      <c r="AC99" s="209"/>
      <c r="AD99" s="38">
        <f t="shared" si="44"/>
        <v>355.65000000000003</v>
      </c>
      <c r="AE99" s="39">
        <v>0</v>
      </c>
      <c r="AF99" s="36">
        <v>0</v>
      </c>
      <c r="AG99" s="36">
        <f t="shared" si="32"/>
        <v>-355.65000000000003</v>
      </c>
      <c r="AH99" s="176">
        <f t="shared" si="45"/>
        <v>-355.65000000000003</v>
      </c>
      <c r="AI99" s="40">
        <f t="shared" si="33"/>
        <v>0</v>
      </c>
      <c r="AJ99" s="99">
        <f t="shared" si="49"/>
        <v>0</v>
      </c>
      <c r="AK99" s="123">
        <f t="shared" si="46"/>
        <v>-1.7782500000000001</v>
      </c>
      <c r="AL99" s="134">
        <f t="shared" si="47"/>
        <v>-1.2932727272727274</v>
      </c>
      <c r="AM99" s="182">
        <f t="shared" si="48"/>
        <v>-0.88912500000000005</v>
      </c>
      <c r="AN99" s="196"/>
      <c r="AO99" s="194"/>
    </row>
    <row r="100" spans="1:41" s="1" customFormat="1" ht="24" hidden="1">
      <c r="A100" s="44">
        <v>12</v>
      </c>
      <c r="B100" s="43" t="s">
        <v>103</v>
      </c>
      <c r="C100" s="31">
        <v>17182</v>
      </c>
      <c r="D100" s="26">
        <f t="shared" si="35"/>
        <v>6.0137</v>
      </c>
      <c r="E100" s="3">
        <v>3.9710000000000001</v>
      </c>
      <c r="F100" s="12">
        <v>0</v>
      </c>
      <c r="G100" s="3">
        <f t="shared" si="28"/>
        <v>-2.0427</v>
      </c>
      <c r="H100" s="49">
        <f t="shared" si="36"/>
        <v>-2.0427</v>
      </c>
      <c r="I100" s="112">
        <f t="shared" si="29"/>
        <v>0.66032558990305468</v>
      </c>
      <c r="J100" s="113">
        <f t="shared" si="30"/>
        <v>66.032558990305461</v>
      </c>
      <c r="K100" s="120">
        <v>17182</v>
      </c>
      <c r="L100" s="123">
        <f t="shared" si="37"/>
        <v>-7.0927083333333334</v>
      </c>
      <c r="M100" s="123">
        <f t="shared" si="38"/>
        <v>-3.7827777777777776</v>
      </c>
      <c r="N100" s="182">
        <f t="shared" si="39"/>
        <v>-2.0264880952380953</v>
      </c>
      <c r="O100" s="194">
        <v>-1</v>
      </c>
      <c r="P100" s="206"/>
      <c r="Q100" s="41">
        <v>33.504899999999999</v>
      </c>
      <c r="R100" s="35">
        <v>59.281999999999996</v>
      </c>
      <c r="S100" s="36">
        <v>0</v>
      </c>
      <c r="T100" s="37">
        <v>25.777099999999997</v>
      </c>
      <c r="U100" s="163">
        <f t="shared" si="40"/>
        <v>25.777099999999997</v>
      </c>
      <c r="V100" s="130">
        <f t="shared" si="31"/>
        <v>1.7693531393915516</v>
      </c>
      <c r="W100" s="127">
        <v>176.93531393915515</v>
      </c>
      <c r="X100" s="37">
        <v>17182</v>
      </c>
      <c r="Y100" s="123">
        <f t="shared" si="41"/>
        <v>47.735370370370362</v>
      </c>
      <c r="Z100" s="134">
        <f t="shared" si="42"/>
        <v>32.221374999999995</v>
      </c>
      <c r="AA100" s="186">
        <f t="shared" si="43"/>
        <v>14.320611111111109</v>
      </c>
      <c r="AB100" s="194" t="s">
        <v>381</v>
      </c>
      <c r="AC100" s="209"/>
      <c r="AD100" s="38">
        <f t="shared" si="44"/>
        <v>1288.6499999999999</v>
      </c>
      <c r="AE100" s="39">
        <v>499</v>
      </c>
      <c r="AF100" s="36">
        <v>0</v>
      </c>
      <c r="AG100" s="36">
        <f t="shared" si="32"/>
        <v>-789.64999999999986</v>
      </c>
      <c r="AH100" s="176">
        <f t="shared" si="45"/>
        <v>-789.64999999999986</v>
      </c>
      <c r="AI100" s="40">
        <f t="shared" si="33"/>
        <v>0.38722694292476628</v>
      </c>
      <c r="AJ100" s="99">
        <f t="shared" si="49"/>
        <v>38.722694292476625</v>
      </c>
      <c r="AK100" s="123">
        <f t="shared" si="46"/>
        <v>-3.9482499999999994</v>
      </c>
      <c r="AL100" s="134">
        <f t="shared" si="47"/>
        <v>-2.871454545454545</v>
      </c>
      <c r="AM100" s="182">
        <f t="shared" si="48"/>
        <v>-1.9741249999999997</v>
      </c>
      <c r="AN100" s="196">
        <v>-1</v>
      </c>
      <c r="AO100" s="194" t="s">
        <v>381</v>
      </c>
    </row>
    <row r="101" spans="1:41" s="1" customFormat="1" hidden="1">
      <c r="A101" s="44"/>
      <c r="B101" s="30" t="s">
        <v>104</v>
      </c>
      <c r="C101" s="32">
        <v>10954</v>
      </c>
      <c r="D101" s="26">
        <f t="shared" si="35"/>
        <v>3.8338999999999999</v>
      </c>
      <c r="E101" s="3">
        <v>2.8730000000000002</v>
      </c>
      <c r="F101" s="12">
        <v>0</v>
      </c>
      <c r="G101" s="3">
        <f t="shared" ref="G101:G132" si="50">E101-F101-D101</f>
        <v>-0.96089999999999964</v>
      </c>
      <c r="H101" s="49">
        <f t="shared" si="36"/>
        <v>-0.96089999999999964</v>
      </c>
      <c r="I101" s="112">
        <f t="shared" ref="I101:I132" si="51">E101/D101</f>
        <v>0.74936748480659388</v>
      </c>
      <c r="J101" s="113">
        <f t="shared" ref="J101:J132" si="52">(E101-F101)/D101*100</f>
        <v>74.936748480659389</v>
      </c>
      <c r="K101" s="120">
        <v>10954</v>
      </c>
      <c r="L101" s="123">
        <f t="shared" si="37"/>
        <v>-3.3364583333333324</v>
      </c>
      <c r="M101" s="123">
        <f t="shared" si="38"/>
        <v>-1.7794444444444437</v>
      </c>
      <c r="N101" s="182">
        <f t="shared" si="39"/>
        <v>-0.95327380952380913</v>
      </c>
      <c r="O101" s="194"/>
      <c r="P101" s="206"/>
      <c r="Q101" s="41">
        <v>21.360299999999999</v>
      </c>
      <c r="R101" s="35">
        <v>28.73</v>
      </c>
      <c r="S101" s="36">
        <v>0</v>
      </c>
      <c r="T101" s="37">
        <v>7.3697000000000017</v>
      </c>
      <c r="U101" s="163">
        <f t="shared" si="40"/>
        <v>7.3697000000000017</v>
      </c>
      <c r="V101" s="130">
        <f t="shared" ref="V101:V132" si="53">R101/Q101</f>
        <v>1.3450185624733737</v>
      </c>
      <c r="W101" s="127">
        <v>134.50185624733737</v>
      </c>
      <c r="X101" s="37">
        <v>10954</v>
      </c>
      <c r="Y101" s="123">
        <f t="shared" si="41"/>
        <v>13.647592592592595</v>
      </c>
      <c r="Z101" s="134">
        <f t="shared" si="42"/>
        <v>9.2121250000000021</v>
      </c>
      <c r="AA101" s="186">
        <f t="shared" si="43"/>
        <v>4.094277777777779</v>
      </c>
      <c r="AB101" s="194"/>
      <c r="AC101" s="209"/>
      <c r="AD101" s="38">
        <f t="shared" si="44"/>
        <v>821.55</v>
      </c>
      <c r="AE101" s="39">
        <v>499</v>
      </c>
      <c r="AF101" s="36">
        <v>0</v>
      </c>
      <c r="AG101" s="36">
        <f t="shared" ref="AG101:AG132" si="54">AE101-AF101-AD101</f>
        <v>-322.54999999999995</v>
      </c>
      <c r="AH101" s="176">
        <f t="shared" si="45"/>
        <v>-322.54999999999995</v>
      </c>
      <c r="AI101" s="40">
        <f t="shared" ref="AI101:AI132" si="55">AE101/AD101</f>
        <v>0.60738847300833798</v>
      </c>
      <c r="AJ101" s="99">
        <f t="shared" si="49"/>
        <v>60.738847300833797</v>
      </c>
      <c r="AK101" s="123">
        <f t="shared" si="46"/>
        <v>-1.6127499999999997</v>
      </c>
      <c r="AL101" s="134">
        <f t="shared" si="47"/>
        <v>-1.1729090909090907</v>
      </c>
      <c r="AM101" s="182">
        <f t="shared" si="48"/>
        <v>-0.80637499999999984</v>
      </c>
      <c r="AN101" s="196"/>
      <c r="AO101" s="194"/>
    </row>
    <row r="102" spans="1:41" s="1" customFormat="1" hidden="1">
      <c r="A102" s="44"/>
      <c r="B102" s="43" t="s">
        <v>105</v>
      </c>
      <c r="C102" s="32">
        <v>3576</v>
      </c>
      <c r="D102" s="26">
        <f t="shared" si="35"/>
        <v>1.2515999999999998</v>
      </c>
      <c r="E102" s="3">
        <v>0.64800000000000002</v>
      </c>
      <c r="F102" s="12">
        <v>0</v>
      </c>
      <c r="G102" s="3">
        <f t="shared" si="50"/>
        <v>-0.6035999999999998</v>
      </c>
      <c r="H102" s="49">
        <f t="shared" si="36"/>
        <v>-0.6035999999999998</v>
      </c>
      <c r="I102" s="112">
        <f t="shared" si="51"/>
        <v>0.51773729626078624</v>
      </c>
      <c r="J102" s="113">
        <f t="shared" si="52"/>
        <v>51.773729626078627</v>
      </c>
      <c r="K102" s="120">
        <v>3576</v>
      </c>
      <c r="L102" s="123">
        <f t="shared" si="37"/>
        <v>-2.0958333333333328</v>
      </c>
      <c r="M102" s="123">
        <f t="shared" si="38"/>
        <v>-1.1177777777777773</v>
      </c>
      <c r="N102" s="182">
        <f t="shared" si="39"/>
        <v>-0.59880952380952357</v>
      </c>
      <c r="O102" s="194"/>
      <c r="P102" s="206"/>
      <c r="Q102" s="41">
        <v>6.9731999999999994</v>
      </c>
      <c r="R102" s="35">
        <v>23.030999999999999</v>
      </c>
      <c r="S102" s="36">
        <v>0</v>
      </c>
      <c r="T102" s="37">
        <v>16.0578</v>
      </c>
      <c r="U102" s="163">
        <f t="shared" si="40"/>
        <v>16.0578</v>
      </c>
      <c r="V102" s="130">
        <f t="shared" si="53"/>
        <v>3.302787816210635</v>
      </c>
      <c r="W102" s="127">
        <v>330.2787816210635</v>
      </c>
      <c r="X102" s="37">
        <v>3576</v>
      </c>
      <c r="Y102" s="123">
        <f t="shared" si="41"/>
        <v>29.736666666666665</v>
      </c>
      <c r="Z102" s="134">
        <f t="shared" si="42"/>
        <v>20.07225</v>
      </c>
      <c r="AA102" s="186">
        <f t="shared" si="43"/>
        <v>8.9209999999999994</v>
      </c>
      <c r="AB102" s="194"/>
      <c r="AC102" s="209"/>
      <c r="AD102" s="38">
        <f t="shared" si="44"/>
        <v>268.2</v>
      </c>
      <c r="AE102" s="39">
        <v>0</v>
      </c>
      <c r="AF102" s="36">
        <v>0</v>
      </c>
      <c r="AG102" s="36">
        <f t="shared" si="54"/>
        <v>-268.2</v>
      </c>
      <c r="AH102" s="176">
        <f t="shared" si="45"/>
        <v>-268.2</v>
      </c>
      <c r="AI102" s="40">
        <f t="shared" si="55"/>
        <v>0</v>
      </c>
      <c r="AJ102" s="99">
        <f t="shared" si="49"/>
        <v>0</v>
      </c>
      <c r="AK102" s="123">
        <f t="shared" si="46"/>
        <v>-1.341</v>
      </c>
      <c r="AL102" s="134">
        <f t="shared" si="47"/>
        <v>-0.97527272727272718</v>
      </c>
      <c r="AM102" s="182">
        <f t="shared" si="48"/>
        <v>-0.67049999999999998</v>
      </c>
      <c r="AN102" s="196"/>
      <c r="AO102" s="194"/>
    </row>
    <row r="103" spans="1:41" s="1" customFormat="1" hidden="1">
      <c r="A103" s="44"/>
      <c r="B103" s="43" t="s">
        <v>106</v>
      </c>
      <c r="C103" s="32">
        <v>2652</v>
      </c>
      <c r="D103" s="26">
        <f t="shared" si="35"/>
        <v>0.92819999999999991</v>
      </c>
      <c r="E103" s="3">
        <v>0.45</v>
      </c>
      <c r="F103" s="12">
        <v>0</v>
      </c>
      <c r="G103" s="3">
        <f t="shared" si="50"/>
        <v>-0.4781999999999999</v>
      </c>
      <c r="H103" s="49">
        <f t="shared" si="36"/>
        <v>-0.4781999999999999</v>
      </c>
      <c r="I103" s="112">
        <f t="shared" si="51"/>
        <v>0.48480930833872016</v>
      </c>
      <c r="J103" s="113">
        <f t="shared" si="52"/>
        <v>48.480930833872016</v>
      </c>
      <c r="K103" s="120">
        <v>2652</v>
      </c>
      <c r="L103" s="123">
        <f t="shared" si="37"/>
        <v>-1.6604166666666664</v>
      </c>
      <c r="M103" s="123">
        <f t="shared" si="38"/>
        <v>-0.88555555555555532</v>
      </c>
      <c r="N103" s="182">
        <f t="shared" si="39"/>
        <v>-0.47440476190476183</v>
      </c>
      <c r="O103" s="194"/>
      <c r="P103" s="206"/>
      <c r="Q103" s="41">
        <v>5.1714000000000002</v>
      </c>
      <c r="R103" s="35">
        <v>7.5209999999999999</v>
      </c>
      <c r="S103" s="36">
        <v>0</v>
      </c>
      <c r="T103" s="37">
        <v>2.3495999999999997</v>
      </c>
      <c r="U103" s="163">
        <f t="shared" si="40"/>
        <v>2.3495999999999997</v>
      </c>
      <c r="V103" s="130">
        <f t="shared" si="53"/>
        <v>1.4543450516301195</v>
      </c>
      <c r="W103" s="127">
        <v>145.43450516301195</v>
      </c>
      <c r="X103" s="37">
        <v>2652</v>
      </c>
      <c r="Y103" s="123">
        <f t="shared" si="41"/>
        <v>4.35111111111111</v>
      </c>
      <c r="Z103" s="134">
        <f t="shared" si="42"/>
        <v>2.9369999999999994</v>
      </c>
      <c r="AA103" s="186">
        <f t="shared" si="43"/>
        <v>1.3053333333333332</v>
      </c>
      <c r="AB103" s="194"/>
      <c r="AC103" s="209"/>
      <c r="AD103" s="38">
        <f t="shared" si="44"/>
        <v>198.9</v>
      </c>
      <c r="AE103" s="39">
        <v>0</v>
      </c>
      <c r="AF103" s="36">
        <v>0</v>
      </c>
      <c r="AG103" s="36">
        <f t="shared" si="54"/>
        <v>-198.9</v>
      </c>
      <c r="AH103" s="176">
        <f t="shared" si="45"/>
        <v>-198.9</v>
      </c>
      <c r="AI103" s="40">
        <f t="shared" si="55"/>
        <v>0</v>
      </c>
      <c r="AJ103" s="99">
        <f t="shared" si="49"/>
        <v>0</v>
      </c>
      <c r="AK103" s="123">
        <f t="shared" si="46"/>
        <v>-0.99450000000000005</v>
      </c>
      <c r="AL103" s="134">
        <f t="shared" si="47"/>
        <v>-0.72327272727272729</v>
      </c>
      <c r="AM103" s="182">
        <f t="shared" si="48"/>
        <v>-0.49725000000000003</v>
      </c>
      <c r="AN103" s="196"/>
      <c r="AO103" s="194"/>
    </row>
    <row r="104" spans="1:41" s="1" customFormat="1" ht="24" hidden="1">
      <c r="A104" s="44">
        <v>13</v>
      </c>
      <c r="B104" s="43" t="s">
        <v>107</v>
      </c>
      <c r="C104" s="32">
        <v>58747</v>
      </c>
      <c r="D104" s="26">
        <f t="shared" si="35"/>
        <v>20.561450000000001</v>
      </c>
      <c r="E104" s="3">
        <v>5.0019999999999998</v>
      </c>
      <c r="F104" s="12">
        <v>0.16200000000000001</v>
      </c>
      <c r="G104" s="3">
        <f t="shared" si="50"/>
        <v>-15.721450000000001</v>
      </c>
      <c r="H104" s="49">
        <f t="shared" si="36"/>
        <v>-15.559450000000002</v>
      </c>
      <c r="I104" s="112">
        <f t="shared" si="51"/>
        <v>0.24327078100036717</v>
      </c>
      <c r="J104" s="113">
        <f t="shared" si="52"/>
        <v>23.539195922466554</v>
      </c>
      <c r="K104" s="120">
        <v>58747</v>
      </c>
      <c r="L104" s="123">
        <f t="shared" si="37"/>
        <v>-54.025868055555563</v>
      </c>
      <c r="M104" s="123">
        <f t="shared" si="38"/>
        <v>-28.813796296296299</v>
      </c>
      <c r="N104" s="182">
        <f t="shared" si="39"/>
        <v>-15.435962301587303</v>
      </c>
      <c r="O104" s="194">
        <v>-2</v>
      </c>
      <c r="P104" s="206"/>
      <c r="Q104" s="41">
        <v>114.55664999999999</v>
      </c>
      <c r="R104" s="35">
        <v>106.639</v>
      </c>
      <c r="S104" s="36">
        <v>0.32400000000000001</v>
      </c>
      <c r="T104" s="37">
        <v>-8.2416499999999928</v>
      </c>
      <c r="U104" s="163">
        <f t="shared" si="40"/>
        <v>-7.9176499999999947</v>
      </c>
      <c r="V104" s="130">
        <f t="shared" si="53"/>
        <v>0.93088441395588994</v>
      </c>
      <c r="W104" s="127">
        <v>92.805611895948431</v>
      </c>
      <c r="X104" s="37">
        <v>58747</v>
      </c>
      <c r="Y104" s="123">
        <f t="shared" si="41"/>
        <v>-14.662314814814804</v>
      </c>
      <c r="Z104" s="134">
        <f t="shared" si="42"/>
        <v>-9.8970624999999934</v>
      </c>
      <c r="AA104" s="186">
        <f t="shared" si="43"/>
        <v>-4.3986944444444411</v>
      </c>
      <c r="AB104" s="194">
        <v>-2</v>
      </c>
      <c r="AC104" s="209"/>
      <c r="AD104" s="38">
        <f t="shared" si="44"/>
        <v>4406.0249999999996</v>
      </c>
      <c r="AE104" s="39">
        <v>275</v>
      </c>
      <c r="AF104" s="36">
        <v>0</v>
      </c>
      <c r="AG104" s="36">
        <f t="shared" si="54"/>
        <v>-4131.0249999999996</v>
      </c>
      <c r="AH104" s="176">
        <f t="shared" si="45"/>
        <v>-4131.0249999999996</v>
      </c>
      <c r="AI104" s="40">
        <f t="shared" si="55"/>
        <v>6.2414534642903759E-2</v>
      </c>
      <c r="AJ104" s="99">
        <f t="shared" si="49"/>
        <v>6.2414534642903758</v>
      </c>
      <c r="AK104" s="123">
        <f t="shared" si="46"/>
        <v>-20.655124999999998</v>
      </c>
      <c r="AL104" s="134">
        <f t="shared" si="47"/>
        <v>-15.021909090909089</v>
      </c>
      <c r="AM104" s="182">
        <f t="shared" si="48"/>
        <v>-10.327562499999999</v>
      </c>
      <c r="AN104" s="196">
        <v>-2</v>
      </c>
      <c r="AO104" s="194" t="s">
        <v>381</v>
      </c>
    </row>
    <row r="105" spans="1:41" s="1" customFormat="1" hidden="1">
      <c r="A105" s="44"/>
      <c r="B105" s="30" t="s">
        <v>108</v>
      </c>
      <c r="C105" s="32">
        <v>6312</v>
      </c>
      <c r="D105" s="26">
        <f t="shared" si="35"/>
        <v>2.2092000000000001</v>
      </c>
      <c r="E105" s="3">
        <v>0</v>
      </c>
      <c r="F105" s="12">
        <v>0</v>
      </c>
      <c r="G105" s="3">
        <f t="shared" si="50"/>
        <v>-2.2092000000000001</v>
      </c>
      <c r="H105" s="49">
        <f t="shared" si="36"/>
        <v>-2.2092000000000001</v>
      </c>
      <c r="I105" s="112">
        <f t="shared" si="51"/>
        <v>0</v>
      </c>
      <c r="J105" s="113">
        <f t="shared" si="52"/>
        <v>0</v>
      </c>
      <c r="K105" s="120">
        <v>6312</v>
      </c>
      <c r="L105" s="123">
        <f t="shared" si="37"/>
        <v>-7.6708333333333343</v>
      </c>
      <c r="M105" s="123">
        <f t="shared" si="38"/>
        <v>-4.0911111111111111</v>
      </c>
      <c r="N105" s="182">
        <f t="shared" si="39"/>
        <v>-2.1916666666666669</v>
      </c>
      <c r="O105" s="194"/>
      <c r="P105" s="206"/>
      <c r="Q105" s="41">
        <v>12.308399999999999</v>
      </c>
      <c r="R105" s="35">
        <v>11.518000000000001</v>
      </c>
      <c r="S105" s="36">
        <v>0.16200000000000001</v>
      </c>
      <c r="T105" s="37">
        <v>-0.95239999999999903</v>
      </c>
      <c r="U105" s="163">
        <f t="shared" si="40"/>
        <v>-0.79039999999999822</v>
      </c>
      <c r="V105" s="130">
        <f t="shared" si="53"/>
        <v>0.935783692437685</v>
      </c>
      <c r="W105" s="127">
        <v>92.262194923791881</v>
      </c>
      <c r="X105" s="37">
        <v>6312</v>
      </c>
      <c r="Y105" s="123">
        <f t="shared" si="41"/>
        <v>-1.4637037037037004</v>
      </c>
      <c r="Z105" s="134">
        <f t="shared" si="42"/>
        <v>-0.98799999999999777</v>
      </c>
      <c r="AA105" s="186">
        <f t="shared" si="43"/>
        <v>-0.43911111111111012</v>
      </c>
      <c r="AB105" s="194"/>
      <c r="AC105" s="209"/>
      <c r="AD105" s="38">
        <f t="shared" si="44"/>
        <v>473.4</v>
      </c>
      <c r="AE105" s="39">
        <v>0</v>
      </c>
      <c r="AF105" s="36">
        <v>0</v>
      </c>
      <c r="AG105" s="36">
        <f t="shared" si="54"/>
        <v>-473.4</v>
      </c>
      <c r="AH105" s="176">
        <f t="shared" si="45"/>
        <v>-473.4</v>
      </c>
      <c r="AI105" s="40">
        <f t="shared" si="55"/>
        <v>0</v>
      </c>
      <c r="AJ105" s="99">
        <f t="shared" si="49"/>
        <v>0</v>
      </c>
      <c r="AK105" s="123">
        <f t="shared" si="46"/>
        <v>-2.367</v>
      </c>
      <c r="AL105" s="134">
        <f t="shared" si="47"/>
        <v>-1.7214545454545453</v>
      </c>
      <c r="AM105" s="182">
        <f t="shared" si="48"/>
        <v>-1.1835</v>
      </c>
      <c r="AN105" s="196"/>
      <c r="AO105" s="194"/>
    </row>
    <row r="106" spans="1:41" s="1" customFormat="1" hidden="1">
      <c r="A106" s="44"/>
      <c r="B106" s="30" t="s">
        <v>109</v>
      </c>
      <c r="C106" s="33">
        <v>29930</v>
      </c>
      <c r="D106" s="26">
        <f t="shared" si="35"/>
        <v>10.4755</v>
      </c>
      <c r="E106" s="3">
        <v>2.5059999999999998</v>
      </c>
      <c r="F106" s="12">
        <v>0</v>
      </c>
      <c r="G106" s="3">
        <f t="shared" si="50"/>
        <v>-7.9695</v>
      </c>
      <c r="H106" s="49">
        <f t="shared" si="36"/>
        <v>-7.9695</v>
      </c>
      <c r="I106" s="112">
        <f t="shared" si="51"/>
        <v>0.23922485800200466</v>
      </c>
      <c r="J106" s="113">
        <f t="shared" si="52"/>
        <v>23.922485800200466</v>
      </c>
      <c r="K106" s="120">
        <v>29930</v>
      </c>
      <c r="L106" s="123">
        <f t="shared" si="37"/>
        <v>-27.671875000000004</v>
      </c>
      <c r="M106" s="123">
        <f t="shared" si="38"/>
        <v>-14.758333333333333</v>
      </c>
      <c r="N106" s="182">
        <f t="shared" si="39"/>
        <v>-7.90625</v>
      </c>
      <c r="O106" s="194"/>
      <c r="P106" s="206"/>
      <c r="Q106" s="41">
        <v>58.363499999999995</v>
      </c>
      <c r="R106" s="35">
        <v>32.853999999999999</v>
      </c>
      <c r="S106" s="36">
        <v>0</v>
      </c>
      <c r="T106" s="37">
        <v>-25.509499999999996</v>
      </c>
      <c r="U106" s="163">
        <f t="shared" si="40"/>
        <v>-25.509499999999996</v>
      </c>
      <c r="V106" s="130">
        <f t="shared" si="53"/>
        <v>0.5629203183496535</v>
      </c>
      <c r="W106" s="127">
        <v>56.29203183496535</v>
      </c>
      <c r="X106" s="37">
        <v>29930</v>
      </c>
      <c r="Y106" s="123">
        <f t="shared" si="41"/>
        <v>-47.239814814814807</v>
      </c>
      <c r="Z106" s="134">
        <f t="shared" si="42"/>
        <v>-31.886874999999993</v>
      </c>
      <c r="AA106" s="186">
        <f t="shared" si="43"/>
        <v>-14.171944444444442</v>
      </c>
      <c r="AB106" s="194"/>
      <c r="AC106" s="209"/>
      <c r="AD106" s="38">
        <f t="shared" si="44"/>
        <v>2244.75</v>
      </c>
      <c r="AE106" s="39">
        <v>275</v>
      </c>
      <c r="AF106" s="36">
        <v>0</v>
      </c>
      <c r="AG106" s="36">
        <f t="shared" si="54"/>
        <v>-1969.75</v>
      </c>
      <c r="AH106" s="176">
        <f t="shared" si="45"/>
        <v>-1969.75</v>
      </c>
      <c r="AI106" s="40">
        <f t="shared" si="55"/>
        <v>0.12250807439581245</v>
      </c>
      <c r="AJ106" s="99">
        <f t="shared" si="49"/>
        <v>12.250807439581244</v>
      </c>
      <c r="AK106" s="123">
        <f t="shared" si="46"/>
        <v>-9.8487500000000008</v>
      </c>
      <c r="AL106" s="134">
        <f t="shared" si="47"/>
        <v>-7.1627272727272731</v>
      </c>
      <c r="AM106" s="182">
        <f t="shared" si="48"/>
        <v>-4.9243750000000004</v>
      </c>
      <c r="AN106" s="196"/>
      <c r="AO106" s="194"/>
    </row>
    <row r="107" spans="1:41" s="1" customFormat="1" hidden="1">
      <c r="A107" s="44"/>
      <c r="B107" s="43" t="s">
        <v>110</v>
      </c>
      <c r="C107" s="34">
        <v>3486</v>
      </c>
      <c r="D107" s="26">
        <f t="shared" si="35"/>
        <v>1.2201</v>
      </c>
      <c r="E107" s="3">
        <v>0.32400000000000001</v>
      </c>
      <c r="F107" s="12">
        <v>0</v>
      </c>
      <c r="G107" s="3">
        <f t="shared" si="50"/>
        <v>-0.8960999999999999</v>
      </c>
      <c r="H107" s="49">
        <f t="shared" si="36"/>
        <v>-0.8960999999999999</v>
      </c>
      <c r="I107" s="112">
        <f t="shared" si="51"/>
        <v>0.26555200393410378</v>
      </c>
      <c r="J107" s="113">
        <f t="shared" si="52"/>
        <v>26.555200393410377</v>
      </c>
      <c r="K107" s="120">
        <v>3486</v>
      </c>
      <c r="L107" s="123">
        <f t="shared" si="37"/>
        <v>-3.1114583333333332</v>
      </c>
      <c r="M107" s="123">
        <f t="shared" si="38"/>
        <v>-1.6594444444444441</v>
      </c>
      <c r="N107" s="182">
        <f t="shared" si="39"/>
        <v>-0.88898809523809508</v>
      </c>
      <c r="O107" s="194"/>
      <c r="P107" s="206"/>
      <c r="Q107" s="41">
        <v>6.7977000000000007</v>
      </c>
      <c r="R107" s="35">
        <v>14.093</v>
      </c>
      <c r="S107" s="36">
        <v>0.16200000000000001</v>
      </c>
      <c r="T107" s="37">
        <v>7.1332999999999984</v>
      </c>
      <c r="U107" s="163">
        <f t="shared" si="40"/>
        <v>7.2952999999999992</v>
      </c>
      <c r="V107" s="130">
        <f t="shared" si="53"/>
        <v>2.0732012298277356</v>
      </c>
      <c r="W107" s="127">
        <v>204.9369639731085</v>
      </c>
      <c r="X107" s="37">
        <v>3486</v>
      </c>
      <c r="Y107" s="123">
        <f t="shared" si="41"/>
        <v>13.509814814814812</v>
      </c>
      <c r="Z107" s="134">
        <f t="shared" si="42"/>
        <v>9.1191249999999986</v>
      </c>
      <c r="AA107" s="186">
        <f t="shared" si="43"/>
        <v>4.052944444444444</v>
      </c>
      <c r="AB107" s="194"/>
      <c r="AC107" s="209"/>
      <c r="AD107" s="38">
        <f t="shared" si="44"/>
        <v>261.45</v>
      </c>
      <c r="AE107" s="39">
        <v>0</v>
      </c>
      <c r="AF107" s="36">
        <v>0</v>
      </c>
      <c r="AG107" s="36">
        <f t="shared" si="54"/>
        <v>-261.45</v>
      </c>
      <c r="AH107" s="176">
        <f t="shared" si="45"/>
        <v>-261.45</v>
      </c>
      <c r="AI107" s="40">
        <f t="shared" si="55"/>
        <v>0</v>
      </c>
      <c r="AJ107" s="99">
        <f t="shared" si="49"/>
        <v>0</v>
      </c>
      <c r="AK107" s="123">
        <f t="shared" si="46"/>
        <v>-1.30725</v>
      </c>
      <c r="AL107" s="134">
        <f t="shared" si="47"/>
        <v>-0.95072727272727264</v>
      </c>
      <c r="AM107" s="182">
        <f t="shared" si="48"/>
        <v>-0.65362500000000001</v>
      </c>
      <c r="AN107" s="196"/>
      <c r="AO107" s="194"/>
    </row>
    <row r="108" spans="1:41" s="1" customFormat="1" hidden="1">
      <c r="A108" s="44"/>
      <c r="B108" s="43" t="s">
        <v>111</v>
      </c>
      <c r="C108" s="34">
        <v>4963</v>
      </c>
      <c r="D108" s="26">
        <f t="shared" si="35"/>
        <v>1.73705</v>
      </c>
      <c r="E108" s="3">
        <v>0.48599999999999999</v>
      </c>
      <c r="F108" s="12">
        <v>0.16200000000000001</v>
      </c>
      <c r="G108" s="3">
        <f t="shared" si="50"/>
        <v>-1.4130500000000001</v>
      </c>
      <c r="H108" s="49">
        <f t="shared" si="36"/>
        <v>-1.25105</v>
      </c>
      <c r="I108" s="112">
        <f t="shared" si="51"/>
        <v>0.27978469243832937</v>
      </c>
      <c r="J108" s="113">
        <f t="shared" si="52"/>
        <v>18.652312829221955</v>
      </c>
      <c r="K108" s="120">
        <v>4963</v>
      </c>
      <c r="L108" s="123">
        <f t="shared" si="37"/>
        <v>-4.3439236111111112</v>
      </c>
      <c r="M108" s="123">
        <f t="shared" si="38"/>
        <v>-2.3167592592592592</v>
      </c>
      <c r="N108" s="182">
        <f t="shared" si="39"/>
        <v>-1.2411210317460317</v>
      </c>
      <c r="O108" s="194"/>
      <c r="P108" s="206"/>
      <c r="Q108" s="41">
        <v>9.6778500000000012</v>
      </c>
      <c r="R108" s="35">
        <v>17.611999999999998</v>
      </c>
      <c r="S108" s="36">
        <v>0</v>
      </c>
      <c r="T108" s="37">
        <v>7.9341499999999971</v>
      </c>
      <c r="U108" s="163">
        <f t="shared" si="40"/>
        <v>7.9341499999999971</v>
      </c>
      <c r="V108" s="130">
        <f t="shared" si="53"/>
        <v>1.8198256844237095</v>
      </c>
      <c r="W108" s="127">
        <v>181.98256844237096</v>
      </c>
      <c r="X108" s="37">
        <v>4963</v>
      </c>
      <c r="Y108" s="123">
        <f t="shared" si="41"/>
        <v>14.692870370370365</v>
      </c>
      <c r="Z108" s="134">
        <f t="shared" si="42"/>
        <v>9.917687499999996</v>
      </c>
      <c r="AA108" s="186">
        <f t="shared" si="43"/>
        <v>4.4078611111111092</v>
      </c>
      <c r="AB108" s="194"/>
      <c r="AC108" s="209"/>
      <c r="AD108" s="38">
        <f t="shared" si="44"/>
        <v>372.22500000000002</v>
      </c>
      <c r="AE108" s="39">
        <v>0</v>
      </c>
      <c r="AF108" s="36">
        <v>0</v>
      </c>
      <c r="AG108" s="36">
        <f t="shared" si="54"/>
        <v>-372.22500000000002</v>
      </c>
      <c r="AH108" s="176">
        <f t="shared" si="45"/>
        <v>-372.22500000000002</v>
      </c>
      <c r="AI108" s="40">
        <f t="shared" si="55"/>
        <v>0</v>
      </c>
      <c r="AJ108" s="99">
        <f t="shared" si="49"/>
        <v>0</v>
      </c>
      <c r="AK108" s="123">
        <f t="shared" si="46"/>
        <v>-1.8611250000000001</v>
      </c>
      <c r="AL108" s="134">
        <f t="shared" si="47"/>
        <v>-1.3535454545454546</v>
      </c>
      <c r="AM108" s="182">
        <f t="shared" si="48"/>
        <v>-0.93056250000000007</v>
      </c>
      <c r="AN108" s="196"/>
      <c r="AO108" s="194"/>
    </row>
    <row r="109" spans="1:41" s="1" customFormat="1" hidden="1">
      <c r="A109" s="44"/>
      <c r="B109" s="43" t="s">
        <v>112</v>
      </c>
      <c r="C109" s="34">
        <v>3614</v>
      </c>
      <c r="D109" s="26">
        <f t="shared" si="35"/>
        <v>1.2648999999999999</v>
      </c>
      <c r="E109" s="3">
        <v>0.63600000000000001</v>
      </c>
      <c r="F109" s="12">
        <v>0</v>
      </c>
      <c r="G109" s="3">
        <f t="shared" si="50"/>
        <v>-0.6288999999999999</v>
      </c>
      <c r="H109" s="49">
        <f t="shared" si="36"/>
        <v>-0.6288999999999999</v>
      </c>
      <c r="I109" s="112">
        <f t="shared" si="51"/>
        <v>0.50280654597201369</v>
      </c>
      <c r="J109" s="113">
        <f t="shared" si="52"/>
        <v>50.280654597201369</v>
      </c>
      <c r="K109" s="120">
        <v>3614</v>
      </c>
      <c r="L109" s="123">
        <f t="shared" si="37"/>
        <v>-2.1836805555555552</v>
      </c>
      <c r="M109" s="123">
        <f t="shared" si="38"/>
        <v>-1.1646296296296295</v>
      </c>
      <c r="N109" s="182">
        <f t="shared" si="39"/>
        <v>-0.62390873015873005</v>
      </c>
      <c r="O109" s="194"/>
      <c r="P109" s="206"/>
      <c r="Q109" s="41">
        <v>7.0472999999999999</v>
      </c>
      <c r="R109" s="35">
        <v>10.199999999999999</v>
      </c>
      <c r="S109" s="36">
        <v>0</v>
      </c>
      <c r="T109" s="37">
        <v>3.1526999999999994</v>
      </c>
      <c r="U109" s="163">
        <f t="shared" si="40"/>
        <v>3.1526999999999994</v>
      </c>
      <c r="V109" s="130">
        <f t="shared" si="53"/>
        <v>1.4473628198033288</v>
      </c>
      <c r="W109" s="127">
        <v>144.73628198033288</v>
      </c>
      <c r="X109" s="37">
        <v>3614</v>
      </c>
      <c r="Y109" s="123">
        <f t="shared" si="41"/>
        <v>5.838333333333332</v>
      </c>
      <c r="Z109" s="134">
        <f t="shared" si="42"/>
        <v>3.9408749999999992</v>
      </c>
      <c r="AA109" s="186">
        <f t="shared" si="43"/>
        <v>1.7514999999999996</v>
      </c>
      <c r="AB109" s="194"/>
      <c r="AC109" s="209"/>
      <c r="AD109" s="38">
        <f t="shared" si="44"/>
        <v>271.05</v>
      </c>
      <c r="AE109" s="39">
        <v>0</v>
      </c>
      <c r="AF109" s="36">
        <v>0</v>
      </c>
      <c r="AG109" s="36">
        <f t="shared" si="54"/>
        <v>-271.05</v>
      </c>
      <c r="AH109" s="176">
        <f t="shared" si="45"/>
        <v>-271.05</v>
      </c>
      <c r="AI109" s="40">
        <f t="shared" si="55"/>
        <v>0</v>
      </c>
      <c r="AJ109" s="99">
        <f t="shared" ref="AJ109:AJ140" si="56">(AE109-AF109)/AD109*100</f>
        <v>0</v>
      </c>
      <c r="AK109" s="123">
        <f t="shared" si="46"/>
        <v>-1.3552500000000001</v>
      </c>
      <c r="AL109" s="134">
        <f t="shared" si="47"/>
        <v>-0.98563636363636364</v>
      </c>
      <c r="AM109" s="182">
        <f t="shared" si="48"/>
        <v>-0.67762500000000003</v>
      </c>
      <c r="AN109" s="196"/>
      <c r="AO109" s="194"/>
    </row>
    <row r="110" spans="1:41" s="1" customFormat="1" hidden="1">
      <c r="A110" s="44"/>
      <c r="B110" s="43" t="s">
        <v>113</v>
      </c>
      <c r="C110" s="34">
        <v>3554</v>
      </c>
      <c r="D110" s="26">
        <f t="shared" si="35"/>
        <v>1.2439</v>
      </c>
      <c r="E110" s="3">
        <v>0.216</v>
      </c>
      <c r="F110" s="12">
        <v>0</v>
      </c>
      <c r="G110" s="3">
        <f t="shared" si="50"/>
        <v>-1.0279</v>
      </c>
      <c r="H110" s="49">
        <f t="shared" si="36"/>
        <v>-1.0279</v>
      </c>
      <c r="I110" s="112">
        <f t="shared" si="51"/>
        <v>0.1736473993086261</v>
      </c>
      <c r="J110" s="113">
        <f t="shared" si="52"/>
        <v>17.364739930862612</v>
      </c>
      <c r="K110" s="120">
        <v>3554</v>
      </c>
      <c r="L110" s="123">
        <f t="shared" si="37"/>
        <v>-3.5690972222222226</v>
      </c>
      <c r="M110" s="123">
        <f t="shared" si="38"/>
        <v>-1.9035185185185184</v>
      </c>
      <c r="N110" s="182">
        <f t="shared" si="39"/>
        <v>-1.0197420634920635</v>
      </c>
      <c r="O110" s="194"/>
      <c r="P110" s="206"/>
      <c r="Q110" s="41">
        <v>6.9302999999999999</v>
      </c>
      <c r="R110" s="35">
        <v>5.4</v>
      </c>
      <c r="S110" s="36">
        <v>0</v>
      </c>
      <c r="T110" s="37">
        <v>-1.5302999999999995</v>
      </c>
      <c r="U110" s="163">
        <f t="shared" si="40"/>
        <v>-1.5302999999999995</v>
      </c>
      <c r="V110" s="130">
        <f t="shared" si="53"/>
        <v>0.7791870481797325</v>
      </c>
      <c r="W110" s="127">
        <v>77.91870481797325</v>
      </c>
      <c r="X110" s="37">
        <v>3554</v>
      </c>
      <c r="Y110" s="123">
        <f t="shared" si="41"/>
        <v>-2.8338888888888878</v>
      </c>
      <c r="Z110" s="134">
        <f t="shared" si="42"/>
        <v>-1.9128749999999994</v>
      </c>
      <c r="AA110" s="186">
        <f t="shared" si="43"/>
        <v>-0.8501666666666664</v>
      </c>
      <c r="AB110" s="194"/>
      <c r="AC110" s="209"/>
      <c r="AD110" s="38">
        <f t="shared" si="44"/>
        <v>266.55</v>
      </c>
      <c r="AE110" s="39">
        <v>0</v>
      </c>
      <c r="AF110" s="36">
        <v>0</v>
      </c>
      <c r="AG110" s="36">
        <f t="shared" si="54"/>
        <v>-266.55</v>
      </c>
      <c r="AH110" s="176">
        <f t="shared" si="45"/>
        <v>-266.55</v>
      </c>
      <c r="AI110" s="40">
        <f t="shared" si="55"/>
        <v>0</v>
      </c>
      <c r="AJ110" s="99">
        <f t="shared" si="56"/>
        <v>0</v>
      </c>
      <c r="AK110" s="123">
        <f t="shared" si="46"/>
        <v>-1.3327500000000001</v>
      </c>
      <c r="AL110" s="134">
        <f t="shared" si="47"/>
        <v>-0.96927272727272729</v>
      </c>
      <c r="AM110" s="182">
        <f t="shared" si="48"/>
        <v>-0.66637500000000005</v>
      </c>
      <c r="AN110" s="196"/>
      <c r="AO110" s="194"/>
    </row>
    <row r="111" spans="1:41" s="1" customFormat="1" hidden="1">
      <c r="A111" s="44"/>
      <c r="B111" s="43" t="s">
        <v>114</v>
      </c>
      <c r="C111" s="34">
        <v>3371</v>
      </c>
      <c r="D111" s="26">
        <f t="shared" si="35"/>
        <v>1.1798500000000001</v>
      </c>
      <c r="E111" s="3">
        <v>0.67200000000000004</v>
      </c>
      <c r="F111" s="12">
        <v>0</v>
      </c>
      <c r="G111" s="3">
        <f t="shared" si="50"/>
        <v>-0.50785000000000002</v>
      </c>
      <c r="H111" s="49">
        <f t="shared" si="36"/>
        <v>-0.50785000000000002</v>
      </c>
      <c r="I111" s="112">
        <f t="shared" si="51"/>
        <v>0.56956392761791752</v>
      </c>
      <c r="J111" s="113">
        <f t="shared" si="52"/>
        <v>56.956392761791754</v>
      </c>
      <c r="K111" s="120">
        <v>3371</v>
      </c>
      <c r="L111" s="123">
        <f t="shared" si="37"/>
        <v>-1.7633680555555558</v>
      </c>
      <c r="M111" s="123">
        <f t="shared" si="38"/>
        <v>-0.94046296296296295</v>
      </c>
      <c r="N111" s="182">
        <f t="shared" si="39"/>
        <v>-0.50381944444444449</v>
      </c>
      <c r="O111" s="194"/>
      <c r="P111" s="206"/>
      <c r="Q111" s="41">
        <v>6.5734500000000002</v>
      </c>
      <c r="R111" s="35">
        <v>6.8559999999999999</v>
      </c>
      <c r="S111" s="36">
        <v>0</v>
      </c>
      <c r="T111" s="37">
        <v>0.28254999999999963</v>
      </c>
      <c r="U111" s="163">
        <f t="shared" si="40"/>
        <v>0.28254999999999963</v>
      </c>
      <c r="V111" s="130">
        <f t="shared" si="53"/>
        <v>1.0429835170268276</v>
      </c>
      <c r="W111" s="127">
        <v>104.29835170268275</v>
      </c>
      <c r="X111" s="37">
        <v>3371</v>
      </c>
      <c r="Y111" s="123">
        <f t="shared" si="41"/>
        <v>0.52324074074074001</v>
      </c>
      <c r="Z111" s="134">
        <f t="shared" si="42"/>
        <v>0.35318749999999954</v>
      </c>
      <c r="AA111" s="186">
        <f t="shared" si="43"/>
        <v>0.15697222222222201</v>
      </c>
      <c r="AB111" s="194"/>
      <c r="AC111" s="209"/>
      <c r="AD111" s="38">
        <f t="shared" si="44"/>
        <v>252.82500000000002</v>
      </c>
      <c r="AE111" s="39">
        <v>0</v>
      </c>
      <c r="AF111" s="36">
        <v>0</v>
      </c>
      <c r="AG111" s="36">
        <f t="shared" si="54"/>
        <v>-252.82500000000002</v>
      </c>
      <c r="AH111" s="176">
        <f t="shared" si="45"/>
        <v>-252.82500000000002</v>
      </c>
      <c r="AI111" s="40">
        <f t="shared" si="55"/>
        <v>0</v>
      </c>
      <c r="AJ111" s="99">
        <f t="shared" si="56"/>
        <v>0</v>
      </c>
      <c r="AK111" s="123">
        <f t="shared" si="46"/>
        <v>-1.2641250000000002</v>
      </c>
      <c r="AL111" s="134">
        <f t="shared" si="47"/>
        <v>-0.91936363636363638</v>
      </c>
      <c r="AM111" s="182">
        <f t="shared" si="48"/>
        <v>-0.63206250000000008</v>
      </c>
      <c r="AN111" s="196"/>
      <c r="AO111" s="194"/>
    </row>
    <row r="112" spans="1:41" s="1" customFormat="1" hidden="1">
      <c r="A112" s="44"/>
      <c r="B112" s="43" t="s">
        <v>115</v>
      </c>
      <c r="C112" s="34">
        <v>3517</v>
      </c>
      <c r="D112" s="26">
        <f t="shared" si="35"/>
        <v>1.23095</v>
      </c>
      <c r="E112" s="3">
        <v>0.16200000000000001</v>
      </c>
      <c r="F112" s="12">
        <v>0</v>
      </c>
      <c r="G112" s="3">
        <f t="shared" si="50"/>
        <v>-1.0689500000000001</v>
      </c>
      <c r="H112" s="49">
        <f t="shared" si="36"/>
        <v>-1.0689500000000001</v>
      </c>
      <c r="I112" s="112">
        <f t="shared" si="51"/>
        <v>0.13160567041715748</v>
      </c>
      <c r="J112" s="113">
        <f t="shared" si="52"/>
        <v>13.160567041715748</v>
      </c>
      <c r="K112" s="120">
        <v>3517</v>
      </c>
      <c r="L112" s="123">
        <f t="shared" si="37"/>
        <v>-3.711631944444445</v>
      </c>
      <c r="M112" s="123">
        <f t="shared" si="38"/>
        <v>-1.9795370370370371</v>
      </c>
      <c r="N112" s="182">
        <f t="shared" si="39"/>
        <v>-1.0604662698412699</v>
      </c>
      <c r="O112" s="194"/>
      <c r="P112" s="206"/>
      <c r="Q112" s="41">
        <v>6.8581500000000002</v>
      </c>
      <c r="R112" s="35">
        <v>8.1059999999999999</v>
      </c>
      <c r="S112" s="36">
        <v>0</v>
      </c>
      <c r="T112" s="37">
        <v>1.2478499999999997</v>
      </c>
      <c r="U112" s="163">
        <f t="shared" si="40"/>
        <v>1.2478499999999997</v>
      </c>
      <c r="V112" s="130">
        <f t="shared" si="53"/>
        <v>1.1819514008879946</v>
      </c>
      <c r="W112" s="127">
        <v>118.19514008879946</v>
      </c>
      <c r="X112" s="37">
        <v>3517</v>
      </c>
      <c r="Y112" s="123">
        <f t="shared" si="41"/>
        <v>2.3108333333333326</v>
      </c>
      <c r="Z112" s="134">
        <f t="shared" si="42"/>
        <v>1.5598124999999996</v>
      </c>
      <c r="AA112" s="186">
        <f t="shared" si="43"/>
        <v>0.69324999999999981</v>
      </c>
      <c r="AB112" s="194"/>
      <c r="AC112" s="209"/>
      <c r="AD112" s="38">
        <f t="shared" si="44"/>
        <v>263.77500000000003</v>
      </c>
      <c r="AE112" s="39">
        <v>0</v>
      </c>
      <c r="AF112" s="36">
        <v>0</v>
      </c>
      <c r="AG112" s="36">
        <f t="shared" si="54"/>
        <v>-263.77500000000003</v>
      </c>
      <c r="AH112" s="176">
        <f t="shared" si="45"/>
        <v>-263.77500000000003</v>
      </c>
      <c r="AI112" s="40">
        <f t="shared" si="55"/>
        <v>0</v>
      </c>
      <c r="AJ112" s="99">
        <f t="shared" si="56"/>
        <v>0</v>
      </c>
      <c r="AK112" s="123">
        <f t="shared" si="46"/>
        <v>-1.3188750000000002</v>
      </c>
      <c r="AL112" s="134">
        <f t="shared" si="47"/>
        <v>-0.95918181818181836</v>
      </c>
      <c r="AM112" s="182">
        <f t="shared" si="48"/>
        <v>-0.65943750000000012</v>
      </c>
      <c r="AN112" s="196"/>
      <c r="AO112" s="194"/>
    </row>
    <row r="113" spans="1:41" s="1" customFormat="1" ht="24" hidden="1">
      <c r="A113" s="44">
        <v>14</v>
      </c>
      <c r="B113" s="43" t="s">
        <v>116</v>
      </c>
      <c r="C113" s="31">
        <v>291510</v>
      </c>
      <c r="D113" s="26">
        <f t="shared" si="35"/>
        <v>102.02849999999999</v>
      </c>
      <c r="E113" s="3">
        <v>18.297999999999998</v>
      </c>
      <c r="F113" s="12">
        <v>0</v>
      </c>
      <c r="G113" s="3">
        <f t="shared" si="50"/>
        <v>-83.730499999999992</v>
      </c>
      <c r="H113" s="49">
        <f t="shared" si="36"/>
        <v>-83.730499999999992</v>
      </c>
      <c r="I113" s="112">
        <f t="shared" si="51"/>
        <v>0.17934204658502281</v>
      </c>
      <c r="J113" s="113">
        <f t="shared" si="52"/>
        <v>17.934204658502281</v>
      </c>
      <c r="K113" s="120">
        <v>291510</v>
      </c>
      <c r="L113" s="123">
        <f t="shared" si="37"/>
        <v>-290.73090277777777</v>
      </c>
      <c r="M113" s="123">
        <f t="shared" si="38"/>
        <v>-155.05648148148146</v>
      </c>
      <c r="N113" s="182">
        <f t="shared" si="39"/>
        <v>-83.065972222222214</v>
      </c>
      <c r="O113" s="194">
        <v>-18</v>
      </c>
      <c r="P113" s="206"/>
      <c r="Q113" s="41">
        <v>568.44449999999995</v>
      </c>
      <c r="R113" s="35">
        <v>113.32599999999999</v>
      </c>
      <c r="S113" s="36">
        <v>0</v>
      </c>
      <c r="T113" s="37">
        <v>-455.11849999999993</v>
      </c>
      <c r="U113" s="163">
        <f t="shared" si="40"/>
        <v>-455.11849999999993</v>
      </c>
      <c r="V113" s="130">
        <f t="shared" si="53"/>
        <v>0.19936159114917992</v>
      </c>
      <c r="W113" s="127">
        <v>19.936159114917992</v>
      </c>
      <c r="X113" s="37">
        <v>291510</v>
      </c>
      <c r="Y113" s="123">
        <f t="shared" si="41"/>
        <v>-842.81203703703682</v>
      </c>
      <c r="Z113" s="134">
        <f t="shared" si="42"/>
        <v>-568.89812499999982</v>
      </c>
      <c r="AA113" s="186">
        <f t="shared" si="43"/>
        <v>-252.84361111111107</v>
      </c>
      <c r="AB113" s="194">
        <v>-60</v>
      </c>
      <c r="AC113" s="209"/>
      <c r="AD113" s="38">
        <f t="shared" si="44"/>
        <v>21863.25</v>
      </c>
      <c r="AE113" s="39">
        <v>372</v>
      </c>
      <c r="AF113" s="36">
        <v>0</v>
      </c>
      <c r="AG113" s="36">
        <f t="shared" si="54"/>
        <v>-21491.25</v>
      </c>
      <c r="AH113" s="176">
        <f t="shared" si="45"/>
        <v>-21491.25</v>
      </c>
      <c r="AI113" s="40">
        <f t="shared" si="55"/>
        <v>1.7014853692840726E-2</v>
      </c>
      <c r="AJ113" s="99">
        <f t="shared" si="56"/>
        <v>1.7014853692840726</v>
      </c>
      <c r="AK113" s="123">
        <f t="shared" si="46"/>
        <v>-107.45625</v>
      </c>
      <c r="AL113" s="134">
        <f t="shared" si="47"/>
        <v>-78.150000000000006</v>
      </c>
      <c r="AM113" s="182">
        <f t="shared" si="48"/>
        <v>-53.728124999999999</v>
      </c>
      <c r="AN113" s="196">
        <v>-8</v>
      </c>
      <c r="AO113" s="194">
        <v>-2</v>
      </c>
    </row>
    <row r="114" spans="1:41" s="1" customFormat="1" hidden="1">
      <c r="A114" s="44"/>
      <c r="B114" s="30" t="s">
        <v>117</v>
      </c>
      <c r="C114" s="32">
        <v>25428</v>
      </c>
      <c r="D114" s="26">
        <f t="shared" si="35"/>
        <v>8.8998000000000008</v>
      </c>
      <c r="E114" s="3">
        <v>1.923</v>
      </c>
      <c r="F114" s="12">
        <v>0</v>
      </c>
      <c r="G114" s="3">
        <f t="shared" si="50"/>
        <v>-6.9768000000000008</v>
      </c>
      <c r="H114" s="49">
        <f t="shared" si="36"/>
        <v>-6.9768000000000008</v>
      </c>
      <c r="I114" s="112">
        <f t="shared" si="51"/>
        <v>0.21607227128699519</v>
      </c>
      <c r="J114" s="113">
        <f t="shared" si="52"/>
        <v>21.60722712869952</v>
      </c>
      <c r="K114" s="120">
        <v>25428</v>
      </c>
      <c r="L114" s="123">
        <f t="shared" si="37"/>
        <v>-24.225000000000005</v>
      </c>
      <c r="M114" s="123">
        <f t="shared" si="38"/>
        <v>-12.92</v>
      </c>
      <c r="N114" s="182">
        <f t="shared" si="39"/>
        <v>-6.9214285714285726</v>
      </c>
      <c r="O114" s="194"/>
      <c r="P114" s="206"/>
      <c r="Q114" s="41">
        <v>49.584600000000002</v>
      </c>
      <c r="R114" s="35">
        <v>11.682</v>
      </c>
      <c r="S114" s="36">
        <v>0</v>
      </c>
      <c r="T114" s="37">
        <v>-37.9026</v>
      </c>
      <c r="U114" s="163">
        <f t="shared" si="40"/>
        <v>-37.9026</v>
      </c>
      <c r="V114" s="130">
        <f t="shared" si="53"/>
        <v>0.23559734272334557</v>
      </c>
      <c r="W114" s="127">
        <v>23.559734272334556</v>
      </c>
      <c r="X114" s="37">
        <v>25428</v>
      </c>
      <c r="Y114" s="123">
        <f t="shared" si="41"/>
        <v>-70.19</v>
      </c>
      <c r="Z114" s="134">
        <f t="shared" si="42"/>
        <v>-47.378249999999994</v>
      </c>
      <c r="AA114" s="186">
        <f t="shared" si="43"/>
        <v>-21.056999999999999</v>
      </c>
      <c r="AB114" s="194"/>
      <c r="AC114" s="209"/>
      <c r="AD114" s="38">
        <f t="shared" si="44"/>
        <v>1907.1000000000001</v>
      </c>
      <c r="AE114" s="39">
        <v>0</v>
      </c>
      <c r="AF114" s="36">
        <v>0</v>
      </c>
      <c r="AG114" s="36">
        <f t="shared" si="54"/>
        <v>-1907.1000000000001</v>
      </c>
      <c r="AH114" s="176">
        <f t="shared" si="45"/>
        <v>-1907.1000000000001</v>
      </c>
      <c r="AI114" s="40">
        <f t="shared" si="55"/>
        <v>0</v>
      </c>
      <c r="AJ114" s="99">
        <f t="shared" si="56"/>
        <v>0</v>
      </c>
      <c r="AK114" s="123">
        <f t="shared" si="46"/>
        <v>-9.5355000000000008</v>
      </c>
      <c r="AL114" s="134">
        <f t="shared" si="47"/>
        <v>-6.9349090909090911</v>
      </c>
      <c r="AM114" s="182">
        <f t="shared" si="48"/>
        <v>-4.7677500000000004</v>
      </c>
      <c r="AN114" s="196"/>
      <c r="AO114" s="194"/>
    </row>
    <row r="115" spans="1:41" s="1" customFormat="1" hidden="1">
      <c r="A115" s="44"/>
      <c r="B115" s="30" t="s">
        <v>118</v>
      </c>
      <c r="C115" s="32">
        <v>189123</v>
      </c>
      <c r="D115" s="26">
        <f t="shared" si="35"/>
        <v>66.193049999999999</v>
      </c>
      <c r="E115" s="3">
        <v>9.2070000000000007</v>
      </c>
      <c r="F115" s="12">
        <v>0</v>
      </c>
      <c r="G115" s="3">
        <f t="shared" si="50"/>
        <v>-56.986049999999999</v>
      </c>
      <c r="H115" s="49">
        <f t="shared" si="36"/>
        <v>-56.986049999999999</v>
      </c>
      <c r="I115" s="112">
        <f t="shared" si="51"/>
        <v>0.13909315252885313</v>
      </c>
      <c r="J115" s="113">
        <f t="shared" si="52"/>
        <v>13.909315252885312</v>
      </c>
      <c r="K115" s="120">
        <v>189123</v>
      </c>
      <c r="L115" s="123">
        <f t="shared" si="37"/>
        <v>-197.86822916666668</v>
      </c>
      <c r="M115" s="123">
        <f t="shared" si="38"/>
        <v>-105.52972222222222</v>
      </c>
      <c r="N115" s="182">
        <f t="shared" si="39"/>
        <v>-56.533779761904761</v>
      </c>
      <c r="O115" s="194"/>
      <c r="P115" s="206"/>
      <c r="Q115" s="41">
        <v>368.78984999999994</v>
      </c>
      <c r="R115" s="35">
        <v>45.244</v>
      </c>
      <c r="S115" s="36">
        <v>0</v>
      </c>
      <c r="T115" s="37">
        <v>-323.54584999999997</v>
      </c>
      <c r="U115" s="163">
        <f t="shared" si="40"/>
        <v>-323.54584999999997</v>
      </c>
      <c r="V115" s="130">
        <f t="shared" si="53"/>
        <v>0.12268233521068979</v>
      </c>
      <c r="W115" s="127">
        <v>12.268233521068979</v>
      </c>
      <c r="X115" s="37">
        <v>189123</v>
      </c>
      <c r="Y115" s="123">
        <f t="shared" si="41"/>
        <v>-599.15898148148142</v>
      </c>
      <c r="Z115" s="134">
        <f t="shared" si="42"/>
        <v>-404.43231249999997</v>
      </c>
      <c r="AA115" s="186">
        <f t="shared" si="43"/>
        <v>-179.74769444444442</v>
      </c>
      <c r="AB115" s="194"/>
      <c r="AC115" s="209"/>
      <c r="AD115" s="38">
        <f t="shared" si="44"/>
        <v>14184.224999999999</v>
      </c>
      <c r="AE115" s="39"/>
      <c r="AF115" s="36">
        <v>0</v>
      </c>
      <c r="AG115" s="36">
        <f t="shared" si="54"/>
        <v>-14184.224999999999</v>
      </c>
      <c r="AH115" s="176">
        <f t="shared" si="45"/>
        <v>-14184.224999999999</v>
      </c>
      <c r="AI115" s="40">
        <f t="shared" si="55"/>
        <v>0</v>
      </c>
      <c r="AJ115" s="99">
        <f t="shared" si="56"/>
        <v>0</v>
      </c>
      <c r="AK115" s="123">
        <f t="shared" si="46"/>
        <v>-70.921124999999989</v>
      </c>
      <c r="AL115" s="134">
        <f t="shared" si="47"/>
        <v>-51.578999999999994</v>
      </c>
      <c r="AM115" s="182">
        <f t="shared" si="48"/>
        <v>-35.460562499999995</v>
      </c>
      <c r="AN115" s="196"/>
      <c r="AO115" s="194"/>
    </row>
    <row r="116" spans="1:41" s="1" customFormat="1" hidden="1">
      <c r="A116" s="44"/>
      <c r="B116" s="30" t="s">
        <v>119</v>
      </c>
      <c r="C116" s="32">
        <v>25914</v>
      </c>
      <c r="D116" s="26">
        <f t="shared" si="35"/>
        <v>9.0699000000000005</v>
      </c>
      <c r="E116" s="3">
        <v>4.7649999999999997</v>
      </c>
      <c r="F116" s="12">
        <v>0</v>
      </c>
      <c r="G116" s="3">
        <f t="shared" si="50"/>
        <v>-4.3049000000000008</v>
      </c>
      <c r="H116" s="49">
        <f t="shared" si="36"/>
        <v>-4.3049000000000008</v>
      </c>
      <c r="I116" s="112">
        <f t="shared" si="51"/>
        <v>0.52536411647316938</v>
      </c>
      <c r="J116" s="113">
        <f t="shared" si="52"/>
        <v>52.536411647316939</v>
      </c>
      <c r="K116" s="120">
        <v>25914</v>
      </c>
      <c r="L116" s="123">
        <f t="shared" si="37"/>
        <v>-14.947569444444449</v>
      </c>
      <c r="M116" s="123">
        <f t="shared" si="38"/>
        <v>-7.9720370370370377</v>
      </c>
      <c r="N116" s="182">
        <f t="shared" si="39"/>
        <v>-4.2707341269841281</v>
      </c>
      <c r="O116" s="194"/>
      <c r="P116" s="206"/>
      <c r="Q116" s="41">
        <v>50.532300000000006</v>
      </c>
      <c r="R116" s="35">
        <v>19.8</v>
      </c>
      <c r="S116" s="36">
        <v>0</v>
      </c>
      <c r="T116" s="37">
        <v>-30.732300000000006</v>
      </c>
      <c r="U116" s="163">
        <f t="shared" si="40"/>
        <v>-30.732300000000006</v>
      </c>
      <c r="V116" s="130">
        <f t="shared" si="53"/>
        <v>0.3918285928010401</v>
      </c>
      <c r="W116" s="127">
        <v>39.182859280104012</v>
      </c>
      <c r="X116" s="37">
        <v>25914</v>
      </c>
      <c r="Y116" s="123">
        <f t="shared" si="41"/>
        <v>-56.911666666666676</v>
      </c>
      <c r="Z116" s="134">
        <f t="shared" si="42"/>
        <v>-38.415375000000004</v>
      </c>
      <c r="AA116" s="186">
        <f t="shared" si="43"/>
        <v>-17.073500000000003</v>
      </c>
      <c r="AB116" s="194"/>
      <c r="AC116" s="209"/>
      <c r="AD116" s="38">
        <f t="shared" si="44"/>
        <v>1943.5500000000002</v>
      </c>
      <c r="AE116" s="39">
        <v>72</v>
      </c>
      <c r="AF116" s="36">
        <v>0</v>
      </c>
      <c r="AG116" s="36">
        <f t="shared" si="54"/>
        <v>-1871.5500000000002</v>
      </c>
      <c r="AH116" s="176">
        <f t="shared" si="45"/>
        <v>-1871.5500000000002</v>
      </c>
      <c r="AI116" s="40">
        <f t="shared" si="55"/>
        <v>3.7045612410280156E-2</v>
      </c>
      <c r="AJ116" s="99">
        <f t="shared" si="56"/>
        <v>3.7045612410280158</v>
      </c>
      <c r="AK116" s="123">
        <f t="shared" si="46"/>
        <v>-9.3577500000000011</v>
      </c>
      <c r="AL116" s="134">
        <f t="shared" si="47"/>
        <v>-6.8056363636363644</v>
      </c>
      <c r="AM116" s="182">
        <f t="shared" si="48"/>
        <v>-4.6788750000000006</v>
      </c>
      <c r="AN116" s="196"/>
      <c r="AO116" s="194"/>
    </row>
    <row r="117" spans="1:41" s="1" customFormat="1" hidden="1">
      <c r="A117" s="44"/>
      <c r="B117" s="30" t="s">
        <v>120</v>
      </c>
      <c r="C117" s="32">
        <v>17222</v>
      </c>
      <c r="D117" s="26">
        <f t="shared" si="35"/>
        <v>6.0276999999999994</v>
      </c>
      <c r="E117" s="3">
        <v>0.49299999999999999</v>
      </c>
      <c r="F117" s="12">
        <v>0</v>
      </c>
      <c r="G117" s="3">
        <f t="shared" si="50"/>
        <v>-5.5346999999999991</v>
      </c>
      <c r="H117" s="49">
        <f t="shared" si="36"/>
        <v>-5.5346999999999991</v>
      </c>
      <c r="I117" s="112">
        <f t="shared" si="51"/>
        <v>8.1789073776067159E-2</v>
      </c>
      <c r="J117" s="113">
        <f t="shared" si="52"/>
        <v>8.1789073776067163</v>
      </c>
      <c r="K117" s="120">
        <v>17222</v>
      </c>
      <c r="L117" s="123">
        <f t="shared" si="37"/>
        <v>-19.217708333333331</v>
      </c>
      <c r="M117" s="123">
        <f t="shared" si="38"/>
        <v>-10.249444444444443</v>
      </c>
      <c r="N117" s="182">
        <f t="shared" si="39"/>
        <v>-5.4907738095238088</v>
      </c>
      <c r="O117" s="194"/>
      <c r="P117" s="206"/>
      <c r="Q117" s="41">
        <v>33.582900000000002</v>
      </c>
      <c r="R117" s="35">
        <v>19.5</v>
      </c>
      <c r="S117" s="36">
        <v>0</v>
      </c>
      <c r="T117" s="37">
        <v>-14.082900000000002</v>
      </c>
      <c r="U117" s="163">
        <f t="shared" si="40"/>
        <v>-14.082900000000002</v>
      </c>
      <c r="V117" s="130">
        <f t="shared" si="53"/>
        <v>0.58065265358262685</v>
      </c>
      <c r="W117" s="127">
        <v>58.065265358262685</v>
      </c>
      <c r="X117" s="37">
        <v>17222</v>
      </c>
      <c r="Y117" s="123">
        <f t="shared" si="41"/>
        <v>-26.079444444444448</v>
      </c>
      <c r="Z117" s="134">
        <f t="shared" si="42"/>
        <v>-17.603625000000001</v>
      </c>
      <c r="AA117" s="186">
        <f t="shared" si="43"/>
        <v>-7.8238333333333347</v>
      </c>
      <c r="AB117" s="194"/>
      <c r="AC117" s="209"/>
      <c r="AD117" s="38">
        <f t="shared" si="44"/>
        <v>1291.6499999999999</v>
      </c>
      <c r="AE117" s="39">
        <v>75</v>
      </c>
      <c r="AF117" s="36">
        <v>0</v>
      </c>
      <c r="AG117" s="36">
        <f t="shared" si="54"/>
        <v>-1216.6499999999999</v>
      </c>
      <c r="AH117" s="176">
        <f t="shared" si="45"/>
        <v>-1216.6499999999999</v>
      </c>
      <c r="AI117" s="40">
        <f t="shared" si="55"/>
        <v>5.8065265358262695E-2</v>
      </c>
      <c r="AJ117" s="99">
        <f t="shared" si="56"/>
        <v>5.8065265358262694</v>
      </c>
      <c r="AK117" s="123">
        <f t="shared" si="46"/>
        <v>-6.0832499999999996</v>
      </c>
      <c r="AL117" s="134">
        <f t="shared" si="47"/>
        <v>-4.4241818181818173</v>
      </c>
      <c r="AM117" s="182">
        <f t="shared" si="48"/>
        <v>-3.0416249999999998</v>
      </c>
      <c r="AN117" s="196"/>
      <c r="AO117" s="194"/>
    </row>
    <row r="118" spans="1:41" s="1" customFormat="1" hidden="1">
      <c r="A118" s="44"/>
      <c r="B118" s="30" t="s">
        <v>121</v>
      </c>
      <c r="C118" s="32">
        <v>33823</v>
      </c>
      <c r="D118" s="26">
        <f t="shared" si="35"/>
        <v>11.838049999999999</v>
      </c>
      <c r="E118" s="3">
        <v>1.91</v>
      </c>
      <c r="F118" s="12">
        <v>0</v>
      </c>
      <c r="G118" s="3">
        <f t="shared" si="50"/>
        <v>-9.9280499999999989</v>
      </c>
      <c r="H118" s="49">
        <f t="shared" si="36"/>
        <v>-9.9280499999999989</v>
      </c>
      <c r="I118" s="112">
        <f t="shared" si="51"/>
        <v>0.16134414029337601</v>
      </c>
      <c r="J118" s="113">
        <f t="shared" si="52"/>
        <v>16.134414029337602</v>
      </c>
      <c r="K118" s="120">
        <v>33823</v>
      </c>
      <c r="L118" s="123">
        <f t="shared" si="37"/>
        <v>-34.47239583333333</v>
      </c>
      <c r="M118" s="123">
        <f t="shared" si="38"/>
        <v>-18.385277777777773</v>
      </c>
      <c r="N118" s="182">
        <f t="shared" si="39"/>
        <v>-9.8492559523809504</v>
      </c>
      <c r="O118" s="194"/>
      <c r="P118" s="206"/>
      <c r="Q118" s="41">
        <v>65.954849999999993</v>
      </c>
      <c r="R118" s="35">
        <v>17.100000000000001</v>
      </c>
      <c r="S118" s="36">
        <v>0</v>
      </c>
      <c r="T118" s="37">
        <v>-48.854849999999992</v>
      </c>
      <c r="U118" s="163">
        <f t="shared" si="40"/>
        <v>-48.854849999999992</v>
      </c>
      <c r="V118" s="130">
        <f t="shared" si="53"/>
        <v>0.25926827215890874</v>
      </c>
      <c r="W118" s="127">
        <v>25.926827215890874</v>
      </c>
      <c r="X118" s="37">
        <v>33823</v>
      </c>
      <c r="Y118" s="123">
        <f t="shared" si="41"/>
        <v>-90.471944444444418</v>
      </c>
      <c r="Z118" s="134">
        <f t="shared" si="42"/>
        <v>-61.068562499999985</v>
      </c>
      <c r="AA118" s="186">
        <f t="shared" si="43"/>
        <v>-27.14158333333333</v>
      </c>
      <c r="AB118" s="194"/>
      <c r="AC118" s="209"/>
      <c r="AD118" s="38">
        <f t="shared" si="44"/>
        <v>2536.7249999999999</v>
      </c>
      <c r="AE118" s="39">
        <v>225</v>
      </c>
      <c r="AF118" s="36">
        <v>0</v>
      </c>
      <c r="AG118" s="36">
        <f t="shared" si="54"/>
        <v>-2311.7249999999999</v>
      </c>
      <c r="AH118" s="176">
        <f t="shared" si="45"/>
        <v>-2311.7249999999999</v>
      </c>
      <c r="AI118" s="40">
        <f t="shared" si="55"/>
        <v>8.8697040475416142E-2</v>
      </c>
      <c r="AJ118" s="99">
        <f t="shared" si="56"/>
        <v>8.8697040475416138</v>
      </c>
      <c r="AK118" s="123">
        <f t="shared" si="46"/>
        <v>-11.558624999999999</v>
      </c>
      <c r="AL118" s="134">
        <f t="shared" si="47"/>
        <v>-8.4062727272727269</v>
      </c>
      <c r="AM118" s="182">
        <f t="shared" si="48"/>
        <v>-5.7793124999999996</v>
      </c>
      <c r="AN118" s="196"/>
      <c r="AO118" s="194"/>
    </row>
    <row r="119" spans="1:41" s="1" customFormat="1" ht="24" hidden="1">
      <c r="A119" s="44">
        <v>15</v>
      </c>
      <c r="B119" s="43" t="s">
        <v>122</v>
      </c>
      <c r="C119" s="32">
        <v>72248</v>
      </c>
      <c r="D119" s="26">
        <f t="shared" si="35"/>
        <v>25.286799999999999</v>
      </c>
      <c r="E119" s="3">
        <v>8.2880000000000003</v>
      </c>
      <c r="F119" s="12">
        <v>0.46800000000000003</v>
      </c>
      <c r="G119" s="3">
        <f t="shared" si="50"/>
        <v>-17.466799999999999</v>
      </c>
      <c r="H119" s="49">
        <f t="shared" si="36"/>
        <v>-16.998799999999999</v>
      </c>
      <c r="I119" s="112">
        <f t="shared" si="51"/>
        <v>0.3277599379913631</v>
      </c>
      <c r="J119" s="113">
        <f t="shared" si="52"/>
        <v>30.925225809513268</v>
      </c>
      <c r="K119" s="120">
        <v>72248</v>
      </c>
      <c r="L119" s="123">
        <f t="shared" si="37"/>
        <v>-59.023611111111116</v>
      </c>
      <c r="M119" s="123">
        <f t="shared" si="38"/>
        <v>-31.479259259259255</v>
      </c>
      <c r="N119" s="182">
        <f t="shared" si="39"/>
        <v>-16.863888888888887</v>
      </c>
      <c r="O119" s="194">
        <v>-3</v>
      </c>
      <c r="P119" s="206"/>
      <c r="Q119" s="41">
        <v>140.8836</v>
      </c>
      <c r="R119" s="35">
        <v>76.373999999999995</v>
      </c>
      <c r="S119" s="36">
        <v>0</v>
      </c>
      <c r="T119" s="37">
        <v>-64.509600000000006</v>
      </c>
      <c r="U119" s="163">
        <f t="shared" si="40"/>
        <v>-64.509600000000006</v>
      </c>
      <c r="V119" s="130">
        <f t="shared" si="53"/>
        <v>0.54210710118140082</v>
      </c>
      <c r="W119" s="127">
        <v>54.210710118140085</v>
      </c>
      <c r="X119" s="37">
        <v>72248</v>
      </c>
      <c r="Y119" s="123">
        <f t="shared" si="41"/>
        <v>-119.46222222222222</v>
      </c>
      <c r="Z119" s="134">
        <f t="shared" si="42"/>
        <v>-80.637</v>
      </c>
      <c r="AA119" s="186">
        <f t="shared" si="43"/>
        <v>-35.838666666666668</v>
      </c>
      <c r="AB119" s="194">
        <v>-12</v>
      </c>
      <c r="AC119" s="209"/>
      <c r="AD119" s="38">
        <f t="shared" si="44"/>
        <v>5418.6</v>
      </c>
      <c r="AE119" s="39">
        <v>371</v>
      </c>
      <c r="AF119" s="36">
        <v>0</v>
      </c>
      <c r="AG119" s="36">
        <f t="shared" si="54"/>
        <v>-5047.6000000000004</v>
      </c>
      <c r="AH119" s="176">
        <f t="shared" si="45"/>
        <v>-5047.6000000000004</v>
      </c>
      <c r="AI119" s="40">
        <f t="shared" si="55"/>
        <v>6.8467869929502087E-2</v>
      </c>
      <c r="AJ119" s="99">
        <f t="shared" si="56"/>
        <v>6.846786992950209</v>
      </c>
      <c r="AK119" s="123">
        <f t="shared" si="46"/>
        <v>-25.238000000000003</v>
      </c>
      <c r="AL119" s="134">
        <f t="shared" si="47"/>
        <v>-18.354909090909093</v>
      </c>
      <c r="AM119" s="182">
        <f t="shared" si="48"/>
        <v>-12.619000000000002</v>
      </c>
      <c r="AN119" s="196">
        <v>-2</v>
      </c>
      <c r="AO119" s="194" t="s">
        <v>381</v>
      </c>
    </row>
    <row r="120" spans="1:41" s="1" customFormat="1" hidden="1">
      <c r="A120" s="44"/>
      <c r="B120" s="30" t="s">
        <v>123</v>
      </c>
      <c r="C120" s="32">
        <v>43594</v>
      </c>
      <c r="D120" s="26">
        <f t="shared" si="35"/>
        <v>15.257899999999999</v>
      </c>
      <c r="E120" s="3">
        <v>5.4779999999999998</v>
      </c>
      <c r="F120" s="12">
        <v>0.46800000000000003</v>
      </c>
      <c r="G120" s="3">
        <f t="shared" si="50"/>
        <v>-10.2479</v>
      </c>
      <c r="H120" s="49">
        <f t="shared" si="36"/>
        <v>-9.7798999999999996</v>
      </c>
      <c r="I120" s="112">
        <f t="shared" si="51"/>
        <v>0.35902712693096689</v>
      </c>
      <c r="J120" s="113">
        <f t="shared" si="52"/>
        <v>32.835449177147574</v>
      </c>
      <c r="K120" s="120">
        <v>43594</v>
      </c>
      <c r="L120" s="123">
        <f t="shared" si="37"/>
        <v>-33.957986111111111</v>
      </c>
      <c r="M120" s="123">
        <f t="shared" si="38"/>
        <v>-18.110925925925923</v>
      </c>
      <c r="N120" s="182">
        <f t="shared" si="39"/>
        <v>-9.7022817460317459</v>
      </c>
      <c r="O120" s="194"/>
      <c r="P120" s="206"/>
      <c r="Q120" s="41">
        <v>85.008300000000006</v>
      </c>
      <c r="R120" s="35">
        <v>39.386000000000003</v>
      </c>
      <c r="S120" s="36">
        <v>0</v>
      </c>
      <c r="T120" s="37">
        <v>-45.622300000000003</v>
      </c>
      <c r="U120" s="163">
        <f t="shared" si="40"/>
        <v>-45.622300000000003</v>
      </c>
      <c r="V120" s="130">
        <f t="shared" si="53"/>
        <v>0.46331946409938796</v>
      </c>
      <c r="W120" s="127">
        <v>46.331946409938794</v>
      </c>
      <c r="X120" s="37">
        <v>43594</v>
      </c>
      <c r="Y120" s="123">
        <f t="shared" si="41"/>
        <v>-84.485740740740738</v>
      </c>
      <c r="Z120" s="134">
        <f t="shared" si="42"/>
        <v>-57.027875000000002</v>
      </c>
      <c r="AA120" s="186">
        <f t="shared" si="43"/>
        <v>-25.345722222222221</v>
      </c>
      <c r="AB120" s="194"/>
      <c r="AC120" s="209"/>
      <c r="AD120" s="38">
        <f t="shared" si="44"/>
        <v>3269.55</v>
      </c>
      <c r="AE120" s="39">
        <v>371</v>
      </c>
      <c r="AF120" s="36">
        <v>0</v>
      </c>
      <c r="AG120" s="36">
        <f t="shared" si="54"/>
        <v>-2898.55</v>
      </c>
      <c r="AH120" s="176">
        <f t="shared" si="45"/>
        <v>-2898.55</v>
      </c>
      <c r="AI120" s="40">
        <f t="shared" si="55"/>
        <v>0.11347127280512607</v>
      </c>
      <c r="AJ120" s="99">
        <f t="shared" si="56"/>
        <v>11.347127280512607</v>
      </c>
      <c r="AK120" s="123">
        <f t="shared" si="46"/>
        <v>-14.492750000000001</v>
      </c>
      <c r="AL120" s="134">
        <f t="shared" si="47"/>
        <v>-10.54018181818182</v>
      </c>
      <c r="AM120" s="182">
        <f t="shared" si="48"/>
        <v>-7.2463750000000005</v>
      </c>
      <c r="AN120" s="196"/>
      <c r="AO120" s="194"/>
    </row>
    <row r="121" spans="1:41" s="1" customFormat="1" hidden="1">
      <c r="A121" s="44"/>
      <c r="B121" s="30" t="s">
        <v>124</v>
      </c>
      <c r="C121" s="33">
        <v>5044</v>
      </c>
      <c r="D121" s="26">
        <f t="shared" si="35"/>
        <v>1.7653999999999999</v>
      </c>
      <c r="E121" s="3">
        <v>0.2</v>
      </c>
      <c r="F121" s="12">
        <v>0</v>
      </c>
      <c r="G121" s="3">
        <f t="shared" si="50"/>
        <v>-1.5653999999999999</v>
      </c>
      <c r="H121" s="49">
        <f t="shared" si="36"/>
        <v>-1.5653999999999999</v>
      </c>
      <c r="I121" s="112">
        <f t="shared" si="51"/>
        <v>0.11328877308258753</v>
      </c>
      <c r="J121" s="113">
        <f t="shared" si="52"/>
        <v>11.328877308258752</v>
      </c>
      <c r="K121" s="120">
        <v>5044</v>
      </c>
      <c r="L121" s="123">
        <f t="shared" si="37"/>
        <v>-5.4354166666666668</v>
      </c>
      <c r="M121" s="123">
        <f t="shared" si="38"/>
        <v>-2.8988888888888886</v>
      </c>
      <c r="N121" s="182">
        <f t="shared" si="39"/>
        <v>-1.5529761904761903</v>
      </c>
      <c r="O121" s="194"/>
      <c r="P121" s="206"/>
      <c r="Q121" s="41">
        <v>9.835799999999999</v>
      </c>
      <c r="R121" s="35">
        <v>1.518</v>
      </c>
      <c r="S121" s="36">
        <v>0</v>
      </c>
      <c r="T121" s="37">
        <v>-8.3177999999999983</v>
      </c>
      <c r="U121" s="163">
        <f t="shared" si="40"/>
        <v>-8.3177999999999983</v>
      </c>
      <c r="V121" s="130">
        <f t="shared" si="53"/>
        <v>0.15433416702250963</v>
      </c>
      <c r="W121" s="127">
        <v>15.433416702250963</v>
      </c>
      <c r="X121" s="37">
        <v>5044</v>
      </c>
      <c r="Y121" s="123">
        <f t="shared" si="41"/>
        <v>-15.403333333333329</v>
      </c>
      <c r="Z121" s="134">
        <f t="shared" si="42"/>
        <v>-10.397249999999998</v>
      </c>
      <c r="AA121" s="186">
        <f t="shared" si="43"/>
        <v>-4.6209999999999987</v>
      </c>
      <c r="AB121" s="194"/>
      <c r="AC121" s="209"/>
      <c r="AD121" s="38">
        <f t="shared" si="44"/>
        <v>378.29999999999995</v>
      </c>
      <c r="AE121" s="39">
        <v>0</v>
      </c>
      <c r="AF121" s="36">
        <v>0</v>
      </c>
      <c r="AG121" s="36">
        <f t="shared" si="54"/>
        <v>-378.29999999999995</v>
      </c>
      <c r="AH121" s="176">
        <f t="shared" si="45"/>
        <v>-378.29999999999995</v>
      </c>
      <c r="AI121" s="40">
        <f t="shared" si="55"/>
        <v>0</v>
      </c>
      <c r="AJ121" s="99">
        <f t="shared" si="56"/>
        <v>0</v>
      </c>
      <c r="AK121" s="123">
        <f t="shared" si="46"/>
        <v>-1.8914999999999997</v>
      </c>
      <c r="AL121" s="134">
        <f t="shared" si="47"/>
        <v>-1.3756363636363635</v>
      </c>
      <c r="AM121" s="182">
        <f t="shared" si="48"/>
        <v>-0.94574999999999987</v>
      </c>
      <c r="AN121" s="196"/>
      <c r="AO121" s="194"/>
    </row>
    <row r="122" spans="1:41" s="1" customFormat="1" hidden="1">
      <c r="A122" s="44"/>
      <c r="B122" s="43" t="s">
        <v>125</v>
      </c>
      <c r="C122" s="34">
        <v>2106</v>
      </c>
      <c r="D122" s="26">
        <f t="shared" si="35"/>
        <v>0.73710000000000009</v>
      </c>
      <c r="E122" s="3">
        <v>0.16200000000000001</v>
      </c>
      <c r="F122" s="12">
        <v>0</v>
      </c>
      <c r="G122" s="3">
        <f t="shared" si="50"/>
        <v>-0.57510000000000006</v>
      </c>
      <c r="H122" s="49">
        <f t="shared" si="36"/>
        <v>-0.57510000000000006</v>
      </c>
      <c r="I122" s="112">
        <f t="shared" si="51"/>
        <v>0.21978021978021975</v>
      </c>
      <c r="J122" s="113">
        <f t="shared" si="52"/>
        <v>21.978021978021975</v>
      </c>
      <c r="K122" s="120">
        <v>2106</v>
      </c>
      <c r="L122" s="123">
        <f t="shared" si="37"/>
        <v>-1.9968750000000004</v>
      </c>
      <c r="M122" s="123">
        <f t="shared" si="38"/>
        <v>-1.0649999999999999</v>
      </c>
      <c r="N122" s="182">
        <f t="shared" si="39"/>
        <v>-0.57053571428571437</v>
      </c>
      <c r="O122" s="194"/>
      <c r="P122" s="206"/>
      <c r="Q122" s="41">
        <v>4.1067</v>
      </c>
      <c r="R122" s="35">
        <v>1.8</v>
      </c>
      <c r="S122" s="36">
        <v>0</v>
      </c>
      <c r="T122" s="37">
        <v>-2.3067000000000002</v>
      </c>
      <c r="U122" s="163">
        <f t="shared" si="40"/>
        <v>-2.3067000000000002</v>
      </c>
      <c r="V122" s="130">
        <f t="shared" si="53"/>
        <v>0.43830813061582291</v>
      </c>
      <c r="W122" s="127">
        <v>43.83081306158229</v>
      </c>
      <c r="X122" s="37">
        <v>2106</v>
      </c>
      <c r="Y122" s="123">
        <f t="shared" si="41"/>
        <v>-4.2716666666666665</v>
      </c>
      <c r="Z122" s="134">
        <f t="shared" si="42"/>
        <v>-2.883375</v>
      </c>
      <c r="AA122" s="186">
        <f t="shared" si="43"/>
        <v>-1.2815000000000001</v>
      </c>
      <c r="AB122" s="194"/>
      <c r="AC122" s="209"/>
      <c r="AD122" s="38">
        <f t="shared" si="44"/>
        <v>157.95000000000002</v>
      </c>
      <c r="AE122" s="39">
        <v>0</v>
      </c>
      <c r="AF122" s="36">
        <v>0</v>
      </c>
      <c r="AG122" s="36">
        <f t="shared" si="54"/>
        <v>-157.95000000000002</v>
      </c>
      <c r="AH122" s="176">
        <f t="shared" si="45"/>
        <v>-157.95000000000002</v>
      </c>
      <c r="AI122" s="40">
        <f t="shared" si="55"/>
        <v>0</v>
      </c>
      <c r="AJ122" s="99">
        <f t="shared" si="56"/>
        <v>0</v>
      </c>
      <c r="AK122" s="123">
        <f t="shared" si="46"/>
        <v>-0.78975000000000006</v>
      </c>
      <c r="AL122" s="134">
        <f t="shared" si="47"/>
        <v>-0.57436363636363641</v>
      </c>
      <c r="AM122" s="182">
        <f t="shared" si="48"/>
        <v>-0.39487500000000003</v>
      </c>
      <c r="AN122" s="196"/>
      <c r="AO122" s="194"/>
    </row>
    <row r="123" spans="1:41" s="1" customFormat="1" hidden="1">
      <c r="A123" s="44"/>
      <c r="B123" s="43" t="s">
        <v>126</v>
      </c>
      <c r="C123" s="34">
        <v>2861</v>
      </c>
      <c r="D123" s="26">
        <f t="shared" si="35"/>
        <v>1.00135</v>
      </c>
      <c r="E123" s="3">
        <v>0.28799999999999998</v>
      </c>
      <c r="F123" s="12">
        <v>0</v>
      </c>
      <c r="G123" s="3">
        <f t="shared" si="50"/>
        <v>-0.71334999999999993</v>
      </c>
      <c r="H123" s="49">
        <f t="shared" si="36"/>
        <v>-0.71334999999999993</v>
      </c>
      <c r="I123" s="112">
        <f t="shared" si="51"/>
        <v>0.2876117241723673</v>
      </c>
      <c r="J123" s="113">
        <f t="shared" si="52"/>
        <v>28.761172417236729</v>
      </c>
      <c r="K123" s="120">
        <v>2861</v>
      </c>
      <c r="L123" s="123">
        <f t="shared" si="37"/>
        <v>-2.4769097222222221</v>
      </c>
      <c r="M123" s="123">
        <f t="shared" si="38"/>
        <v>-1.3210185185185184</v>
      </c>
      <c r="N123" s="182">
        <f t="shared" si="39"/>
        <v>-0.70768849206349194</v>
      </c>
      <c r="O123" s="194"/>
      <c r="P123" s="206"/>
      <c r="Q123" s="41">
        <v>5.5789500000000007</v>
      </c>
      <c r="R123" s="35">
        <v>2.2200000000000002</v>
      </c>
      <c r="S123" s="36">
        <v>0</v>
      </c>
      <c r="T123" s="37">
        <v>-3.3589500000000005</v>
      </c>
      <c r="U123" s="163">
        <f t="shared" si="40"/>
        <v>-3.3589500000000005</v>
      </c>
      <c r="V123" s="130">
        <f t="shared" si="53"/>
        <v>0.3979243406017261</v>
      </c>
      <c r="W123" s="127">
        <v>39.79243406017261</v>
      </c>
      <c r="X123" s="37">
        <v>2861</v>
      </c>
      <c r="Y123" s="123">
        <f t="shared" si="41"/>
        <v>-6.2202777777777785</v>
      </c>
      <c r="Z123" s="134">
        <f t="shared" si="42"/>
        <v>-4.1986875000000001</v>
      </c>
      <c r="AA123" s="186">
        <f t="shared" si="43"/>
        <v>-1.8660833333333335</v>
      </c>
      <c r="AB123" s="194"/>
      <c r="AC123" s="209"/>
      <c r="AD123" s="38">
        <f t="shared" si="44"/>
        <v>214.57500000000002</v>
      </c>
      <c r="AE123" s="39">
        <v>0</v>
      </c>
      <c r="AF123" s="36">
        <v>0</v>
      </c>
      <c r="AG123" s="36">
        <f t="shared" si="54"/>
        <v>-214.57500000000002</v>
      </c>
      <c r="AH123" s="176">
        <f t="shared" si="45"/>
        <v>-214.57500000000002</v>
      </c>
      <c r="AI123" s="40">
        <f t="shared" si="55"/>
        <v>0</v>
      </c>
      <c r="AJ123" s="99">
        <f t="shared" si="56"/>
        <v>0</v>
      </c>
      <c r="AK123" s="123">
        <f t="shared" si="46"/>
        <v>-1.072875</v>
      </c>
      <c r="AL123" s="134">
        <f t="shared" si="47"/>
        <v>-0.78027272727272734</v>
      </c>
      <c r="AM123" s="182">
        <f t="shared" si="48"/>
        <v>-0.53643750000000001</v>
      </c>
      <c r="AN123" s="196"/>
      <c r="AO123" s="194"/>
    </row>
    <row r="124" spans="1:41" s="1" customFormat="1" hidden="1">
      <c r="A124" s="44"/>
      <c r="B124" s="43" t="s">
        <v>127</v>
      </c>
      <c r="C124" s="34">
        <v>1552</v>
      </c>
      <c r="D124" s="26">
        <f t="shared" si="35"/>
        <v>0.54320000000000002</v>
      </c>
      <c r="E124" s="3">
        <v>0.16200000000000001</v>
      </c>
      <c r="F124" s="12">
        <v>0</v>
      </c>
      <c r="G124" s="3">
        <f t="shared" si="50"/>
        <v>-0.38119999999999998</v>
      </c>
      <c r="H124" s="49">
        <f t="shared" si="36"/>
        <v>-0.38119999999999998</v>
      </c>
      <c r="I124" s="112">
        <f t="shared" si="51"/>
        <v>0.29823269513991163</v>
      </c>
      <c r="J124" s="113">
        <f t="shared" si="52"/>
        <v>29.823269513991164</v>
      </c>
      <c r="K124" s="120">
        <v>1552</v>
      </c>
      <c r="L124" s="123">
        <f t="shared" si="37"/>
        <v>-1.3236111111111111</v>
      </c>
      <c r="M124" s="123">
        <f t="shared" si="38"/>
        <v>-0.70592592592592585</v>
      </c>
      <c r="N124" s="182">
        <f t="shared" si="39"/>
        <v>-0.37817460317460316</v>
      </c>
      <c r="O124" s="194"/>
      <c r="P124" s="206"/>
      <c r="Q124" s="41">
        <v>3.0264000000000002</v>
      </c>
      <c r="R124" s="35">
        <v>2.82</v>
      </c>
      <c r="S124" s="36">
        <v>0</v>
      </c>
      <c r="T124" s="37">
        <v>-0.20640000000000036</v>
      </c>
      <c r="U124" s="163">
        <f t="shared" si="40"/>
        <v>-0.20640000000000036</v>
      </c>
      <c r="V124" s="130">
        <f t="shared" si="53"/>
        <v>0.93180015860428222</v>
      </c>
      <c r="W124" s="127">
        <v>93.180015860428227</v>
      </c>
      <c r="X124" s="37">
        <v>1552</v>
      </c>
      <c r="Y124" s="123">
        <f t="shared" si="41"/>
        <v>-0.38222222222222285</v>
      </c>
      <c r="Z124" s="134">
        <f t="shared" si="42"/>
        <v>-0.25800000000000045</v>
      </c>
      <c r="AA124" s="186">
        <f t="shared" si="43"/>
        <v>-0.11466666666666686</v>
      </c>
      <c r="AB124" s="194"/>
      <c r="AC124" s="209"/>
      <c r="AD124" s="38">
        <f t="shared" si="44"/>
        <v>116.4</v>
      </c>
      <c r="AE124" s="39">
        <v>0</v>
      </c>
      <c r="AF124" s="36">
        <v>0</v>
      </c>
      <c r="AG124" s="36">
        <f t="shared" si="54"/>
        <v>-116.4</v>
      </c>
      <c r="AH124" s="176">
        <f t="shared" si="45"/>
        <v>-116.4</v>
      </c>
      <c r="AI124" s="40">
        <f t="shared" si="55"/>
        <v>0</v>
      </c>
      <c r="AJ124" s="99">
        <f t="shared" si="56"/>
        <v>0</v>
      </c>
      <c r="AK124" s="123">
        <f t="shared" si="46"/>
        <v>-0.58200000000000007</v>
      </c>
      <c r="AL124" s="134">
        <f t="shared" si="47"/>
        <v>-0.4232727272727273</v>
      </c>
      <c r="AM124" s="182">
        <f t="shared" si="48"/>
        <v>-0.29100000000000004</v>
      </c>
      <c r="AN124" s="196"/>
      <c r="AO124" s="194"/>
    </row>
    <row r="125" spans="1:41" s="1" customFormat="1" hidden="1">
      <c r="A125" s="44"/>
      <c r="B125" s="43" t="s">
        <v>128</v>
      </c>
      <c r="C125" s="34">
        <v>2010</v>
      </c>
      <c r="D125" s="26">
        <f t="shared" si="35"/>
        <v>0.70350000000000001</v>
      </c>
      <c r="E125" s="3">
        <v>0.16200000000000001</v>
      </c>
      <c r="F125" s="12">
        <v>0</v>
      </c>
      <c r="G125" s="3">
        <f t="shared" si="50"/>
        <v>-0.54149999999999998</v>
      </c>
      <c r="H125" s="49">
        <f t="shared" si="36"/>
        <v>-0.54149999999999998</v>
      </c>
      <c r="I125" s="112">
        <f t="shared" si="51"/>
        <v>0.2302771855010661</v>
      </c>
      <c r="J125" s="113">
        <f t="shared" si="52"/>
        <v>23.027718550106609</v>
      </c>
      <c r="K125" s="120">
        <v>2010</v>
      </c>
      <c r="L125" s="123">
        <f t="shared" si="37"/>
        <v>-1.8802083333333335</v>
      </c>
      <c r="M125" s="123">
        <f t="shared" si="38"/>
        <v>-1.0027777777777778</v>
      </c>
      <c r="N125" s="182">
        <f t="shared" si="39"/>
        <v>-0.53720238095238093</v>
      </c>
      <c r="O125" s="194"/>
      <c r="P125" s="206"/>
      <c r="Q125" s="41">
        <v>3.9195000000000002</v>
      </c>
      <c r="R125" s="35">
        <v>7.6239999999999997</v>
      </c>
      <c r="S125" s="36">
        <v>0</v>
      </c>
      <c r="T125" s="37">
        <v>3.7044999999999995</v>
      </c>
      <c r="U125" s="163">
        <f t="shared" si="40"/>
        <v>3.7044999999999995</v>
      </c>
      <c r="V125" s="130">
        <f t="shared" si="53"/>
        <v>1.9451460645490495</v>
      </c>
      <c r="W125" s="127">
        <v>194.51460645490494</v>
      </c>
      <c r="X125" s="37">
        <v>2010</v>
      </c>
      <c r="Y125" s="123">
        <f t="shared" si="41"/>
        <v>6.8601851851851841</v>
      </c>
      <c r="Z125" s="134">
        <f t="shared" si="42"/>
        <v>4.6306249999999993</v>
      </c>
      <c r="AA125" s="186">
        <f t="shared" si="43"/>
        <v>2.0580555555555553</v>
      </c>
      <c r="AB125" s="194"/>
      <c r="AC125" s="209"/>
      <c r="AD125" s="38">
        <f t="shared" si="44"/>
        <v>150.75</v>
      </c>
      <c r="AE125" s="39">
        <v>0</v>
      </c>
      <c r="AF125" s="36">
        <v>0</v>
      </c>
      <c r="AG125" s="36">
        <f t="shared" si="54"/>
        <v>-150.75</v>
      </c>
      <c r="AH125" s="176">
        <f t="shared" si="45"/>
        <v>-150.75</v>
      </c>
      <c r="AI125" s="40">
        <f t="shared" si="55"/>
        <v>0</v>
      </c>
      <c r="AJ125" s="99">
        <f t="shared" si="56"/>
        <v>0</v>
      </c>
      <c r="AK125" s="123">
        <f t="shared" si="46"/>
        <v>-0.75375000000000003</v>
      </c>
      <c r="AL125" s="134">
        <f t="shared" si="47"/>
        <v>-0.54818181818181821</v>
      </c>
      <c r="AM125" s="182">
        <f t="shared" si="48"/>
        <v>-0.37687500000000002</v>
      </c>
      <c r="AN125" s="196"/>
      <c r="AO125" s="194"/>
    </row>
    <row r="126" spans="1:41" s="1" customFormat="1" hidden="1">
      <c r="A126" s="44"/>
      <c r="B126" s="43" t="s">
        <v>129</v>
      </c>
      <c r="C126" s="34">
        <v>2979</v>
      </c>
      <c r="D126" s="26">
        <f t="shared" si="35"/>
        <v>1.0426500000000001</v>
      </c>
      <c r="E126" s="3">
        <v>0.32400000000000001</v>
      </c>
      <c r="F126" s="12">
        <v>0</v>
      </c>
      <c r="G126" s="3">
        <f t="shared" si="50"/>
        <v>-0.71865000000000001</v>
      </c>
      <c r="H126" s="49">
        <f t="shared" si="36"/>
        <v>-0.71865000000000001</v>
      </c>
      <c r="I126" s="112">
        <f t="shared" si="51"/>
        <v>0.3107466551575313</v>
      </c>
      <c r="J126" s="113">
        <f t="shared" si="52"/>
        <v>31.074665515753132</v>
      </c>
      <c r="K126" s="120">
        <v>2979</v>
      </c>
      <c r="L126" s="123">
        <f t="shared" si="37"/>
        <v>-2.4953125000000003</v>
      </c>
      <c r="M126" s="123">
        <f t="shared" si="38"/>
        <v>-1.3308333333333333</v>
      </c>
      <c r="N126" s="182">
        <f t="shared" si="39"/>
        <v>-0.71294642857142854</v>
      </c>
      <c r="O126" s="194"/>
      <c r="P126" s="206"/>
      <c r="Q126" s="41">
        <v>5.80905</v>
      </c>
      <c r="R126" s="35">
        <v>1.962</v>
      </c>
      <c r="S126" s="36">
        <v>0</v>
      </c>
      <c r="T126" s="37">
        <v>-3.8470500000000003</v>
      </c>
      <c r="U126" s="163">
        <f t="shared" si="40"/>
        <v>-3.8470500000000003</v>
      </c>
      <c r="V126" s="130">
        <f t="shared" si="53"/>
        <v>0.3377488573863196</v>
      </c>
      <c r="W126" s="127">
        <v>33.774885738631959</v>
      </c>
      <c r="X126" s="37">
        <v>2979</v>
      </c>
      <c r="Y126" s="123">
        <f t="shared" si="41"/>
        <v>-7.1241666666666665</v>
      </c>
      <c r="Z126" s="134">
        <f t="shared" si="42"/>
        <v>-4.8088125000000002</v>
      </c>
      <c r="AA126" s="186">
        <f t="shared" si="43"/>
        <v>-2.1372500000000003</v>
      </c>
      <c r="AB126" s="194"/>
      <c r="AC126" s="209"/>
      <c r="AD126" s="38">
        <f t="shared" si="44"/>
        <v>223.42500000000001</v>
      </c>
      <c r="AE126" s="39">
        <v>0</v>
      </c>
      <c r="AF126" s="36">
        <v>0</v>
      </c>
      <c r="AG126" s="36">
        <f t="shared" si="54"/>
        <v>-223.42500000000001</v>
      </c>
      <c r="AH126" s="176">
        <f t="shared" si="45"/>
        <v>-223.42500000000001</v>
      </c>
      <c r="AI126" s="40">
        <f t="shared" si="55"/>
        <v>0</v>
      </c>
      <c r="AJ126" s="99">
        <f t="shared" si="56"/>
        <v>0</v>
      </c>
      <c r="AK126" s="123">
        <f t="shared" si="46"/>
        <v>-1.1171250000000001</v>
      </c>
      <c r="AL126" s="134">
        <f t="shared" si="47"/>
        <v>-0.81245454545454554</v>
      </c>
      <c r="AM126" s="182">
        <f t="shared" si="48"/>
        <v>-0.55856250000000007</v>
      </c>
      <c r="AN126" s="196"/>
      <c r="AO126" s="194"/>
    </row>
    <row r="127" spans="1:41" s="1" customFormat="1" hidden="1">
      <c r="A127" s="44"/>
      <c r="B127" s="43" t="s">
        <v>130</v>
      </c>
      <c r="C127" s="34">
        <v>2802</v>
      </c>
      <c r="D127" s="26">
        <f t="shared" si="35"/>
        <v>0.98070000000000002</v>
      </c>
      <c r="E127" s="3">
        <v>0.28799999999999998</v>
      </c>
      <c r="F127" s="12">
        <v>0</v>
      </c>
      <c r="G127" s="3">
        <f t="shared" si="50"/>
        <v>-0.69270000000000009</v>
      </c>
      <c r="H127" s="49">
        <f t="shared" si="36"/>
        <v>-0.69270000000000009</v>
      </c>
      <c r="I127" s="112">
        <f t="shared" si="51"/>
        <v>0.29366778831446921</v>
      </c>
      <c r="J127" s="113">
        <f t="shared" si="52"/>
        <v>29.366778831446922</v>
      </c>
      <c r="K127" s="120">
        <v>2802</v>
      </c>
      <c r="L127" s="123">
        <f t="shared" si="37"/>
        <v>-2.4052083333333338</v>
      </c>
      <c r="M127" s="123">
        <f t="shared" si="38"/>
        <v>-1.2827777777777778</v>
      </c>
      <c r="N127" s="182">
        <f t="shared" si="39"/>
        <v>-0.68720238095238106</v>
      </c>
      <c r="O127" s="194"/>
      <c r="P127" s="206"/>
      <c r="Q127" s="41">
        <v>5.4638999999999998</v>
      </c>
      <c r="R127" s="35">
        <v>5.8739999999999997</v>
      </c>
      <c r="S127" s="36">
        <v>0</v>
      </c>
      <c r="T127" s="37">
        <v>0.41009999999999991</v>
      </c>
      <c r="U127" s="163">
        <f t="shared" si="40"/>
        <v>0.41009999999999991</v>
      </c>
      <c r="V127" s="130">
        <f t="shared" si="53"/>
        <v>1.0750562784824027</v>
      </c>
      <c r="W127" s="127">
        <v>107.50562784824027</v>
      </c>
      <c r="X127" s="37">
        <v>2802</v>
      </c>
      <c r="Y127" s="123">
        <f t="shared" si="41"/>
        <v>0.75944444444444426</v>
      </c>
      <c r="Z127" s="134">
        <f t="shared" si="42"/>
        <v>0.51262499999999989</v>
      </c>
      <c r="AA127" s="186">
        <f t="shared" si="43"/>
        <v>0.22783333333333328</v>
      </c>
      <c r="AB127" s="194"/>
      <c r="AC127" s="209"/>
      <c r="AD127" s="38">
        <f t="shared" si="44"/>
        <v>210.15</v>
      </c>
      <c r="AE127" s="39">
        <v>0</v>
      </c>
      <c r="AF127" s="36">
        <v>0</v>
      </c>
      <c r="AG127" s="36">
        <f t="shared" si="54"/>
        <v>-210.15</v>
      </c>
      <c r="AH127" s="176">
        <f t="shared" si="45"/>
        <v>-210.15</v>
      </c>
      <c r="AI127" s="40">
        <f t="shared" si="55"/>
        <v>0</v>
      </c>
      <c r="AJ127" s="99">
        <f t="shared" si="56"/>
        <v>0</v>
      </c>
      <c r="AK127" s="123">
        <f t="shared" si="46"/>
        <v>-1.0507500000000001</v>
      </c>
      <c r="AL127" s="134">
        <f t="shared" si="47"/>
        <v>-0.76418181818181818</v>
      </c>
      <c r="AM127" s="182">
        <f t="shared" si="48"/>
        <v>-0.52537500000000004</v>
      </c>
      <c r="AN127" s="196"/>
      <c r="AO127" s="194"/>
    </row>
    <row r="128" spans="1:41" s="1" customFormat="1" hidden="1">
      <c r="A128" s="44"/>
      <c r="B128" s="43" t="s">
        <v>131</v>
      </c>
      <c r="C128" s="34">
        <v>3174</v>
      </c>
      <c r="D128" s="26">
        <f t="shared" si="35"/>
        <v>1.1109</v>
      </c>
      <c r="E128" s="3">
        <v>0.73799999999999999</v>
      </c>
      <c r="F128" s="12">
        <v>0</v>
      </c>
      <c r="G128" s="3">
        <f t="shared" si="50"/>
        <v>-0.37290000000000001</v>
      </c>
      <c r="H128" s="49">
        <f t="shared" si="36"/>
        <v>-0.37290000000000001</v>
      </c>
      <c r="I128" s="112">
        <f t="shared" si="51"/>
        <v>0.66432622198217661</v>
      </c>
      <c r="J128" s="113">
        <f t="shared" si="52"/>
        <v>66.432622198217658</v>
      </c>
      <c r="K128" s="120">
        <v>3174</v>
      </c>
      <c r="L128" s="123">
        <f t="shared" si="37"/>
        <v>-1.2947916666666668</v>
      </c>
      <c r="M128" s="123">
        <f t="shared" si="38"/>
        <v>-0.69055555555555548</v>
      </c>
      <c r="N128" s="182">
        <f t="shared" si="39"/>
        <v>-0.36994047619047621</v>
      </c>
      <c r="O128" s="194"/>
      <c r="P128" s="206"/>
      <c r="Q128" s="41">
        <v>6.1893000000000002</v>
      </c>
      <c r="R128" s="35">
        <v>3.8420000000000001</v>
      </c>
      <c r="S128" s="36">
        <v>0</v>
      </c>
      <c r="T128" s="37">
        <v>-2.3473000000000002</v>
      </c>
      <c r="U128" s="163">
        <f t="shared" si="40"/>
        <v>-2.3473000000000002</v>
      </c>
      <c r="V128" s="130">
        <f t="shared" si="53"/>
        <v>0.62074871148595157</v>
      </c>
      <c r="W128" s="127">
        <v>62.074871148595157</v>
      </c>
      <c r="X128" s="37">
        <v>3174</v>
      </c>
      <c r="Y128" s="123">
        <f t="shared" si="41"/>
        <v>-4.3468518518518522</v>
      </c>
      <c r="Z128" s="134">
        <f t="shared" si="42"/>
        <v>-2.9341249999999999</v>
      </c>
      <c r="AA128" s="186">
        <f t="shared" si="43"/>
        <v>-1.3040555555555555</v>
      </c>
      <c r="AB128" s="194"/>
      <c r="AC128" s="209"/>
      <c r="AD128" s="38">
        <f t="shared" si="44"/>
        <v>238.05</v>
      </c>
      <c r="AE128" s="39">
        <v>0</v>
      </c>
      <c r="AF128" s="36">
        <v>0</v>
      </c>
      <c r="AG128" s="36">
        <f t="shared" si="54"/>
        <v>-238.05</v>
      </c>
      <c r="AH128" s="176">
        <f t="shared" si="45"/>
        <v>-238.05</v>
      </c>
      <c r="AI128" s="40">
        <f t="shared" si="55"/>
        <v>0</v>
      </c>
      <c r="AJ128" s="99">
        <f t="shared" si="56"/>
        <v>0</v>
      </c>
      <c r="AK128" s="123">
        <f t="shared" si="46"/>
        <v>-1.19025</v>
      </c>
      <c r="AL128" s="134">
        <f t="shared" si="47"/>
        <v>-0.86563636363636365</v>
      </c>
      <c r="AM128" s="182">
        <f t="shared" si="48"/>
        <v>-0.59512500000000002</v>
      </c>
      <c r="AN128" s="196"/>
      <c r="AO128" s="194"/>
    </row>
    <row r="129" spans="1:41" s="1" customFormat="1" hidden="1">
      <c r="A129" s="44"/>
      <c r="B129" s="43" t="s">
        <v>132</v>
      </c>
      <c r="C129" s="34">
        <v>2610</v>
      </c>
      <c r="D129" s="26">
        <f t="shared" si="35"/>
        <v>0.91349999999999998</v>
      </c>
      <c r="E129" s="3">
        <v>0.16200000000000001</v>
      </c>
      <c r="F129" s="12">
        <v>0</v>
      </c>
      <c r="G129" s="3">
        <f t="shared" si="50"/>
        <v>-0.75149999999999995</v>
      </c>
      <c r="H129" s="49">
        <f t="shared" si="36"/>
        <v>-0.75149999999999995</v>
      </c>
      <c r="I129" s="112">
        <f t="shared" si="51"/>
        <v>0.17733990147783252</v>
      </c>
      <c r="J129" s="113">
        <f t="shared" si="52"/>
        <v>17.733990147783253</v>
      </c>
      <c r="K129" s="120">
        <v>2610</v>
      </c>
      <c r="L129" s="123">
        <f t="shared" si="37"/>
        <v>-2.609375</v>
      </c>
      <c r="M129" s="123">
        <f t="shared" si="38"/>
        <v>-1.3916666666666664</v>
      </c>
      <c r="N129" s="182">
        <f t="shared" si="39"/>
        <v>-0.74553571428571419</v>
      </c>
      <c r="O129" s="194"/>
      <c r="P129" s="206"/>
      <c r="Q129" s="41">
        <v>5.0895000000000001</v>
      </c>
      <c r="R129" s="35">
        <v>5.4980000000000002</v>
      </c>
      <c r="S129" s="36">
        <v>0</v>
      </c>
      <c r="T129" s="37">
        <v>0.40850000000000009</v>
      </c>
      <c r="U129" s="163">
        <f t="shared" si="40"/>
        <v>0.40850000000000009</v>
      </c>
      <c r="V129" s="130">
        <f t="shared" si="53"/>
        <v>1.080263287159839</v>
      </c>
      <c r="W129" s="127">
        <v>108.02632871598389</v>
      </c>
      <c r="X129" s="37">
        <v>2610</v>
      </c>
      <c r="Y129" s="123">
        <f t="shared" si="41"/>
        <v>0.75648148148148164</v>
      </c>
      <c r="Z129" s="134">
        <f t="shared" si="42"/>
        <v>0.51062500000000011</v>
      </c>
      <c r="AA129" s="186">
        <f t="shared" si="43"/>
        <v>0.22694444444444448</v>
      </c>
      <c r="AB129" s="194"/>
      <c r="AC129" s="209"/>
      <c r="AD129" s="38">
        <f t="shared" si="44"/>
        <v>195.75</v>
      </c>
      <c r="AE129" s="39">
        <v>0</v>
      </c>
      <c r="AF129" s="36">
        <v>0</v>
      </c>
      <c r="AG129" s="36">
        <f t="shared" si="54"/>
        <v>-195.75</v>
      </c>
      <c r="AH129" s="176">
        <f t="shared" si="45"/>
        <v>-195.75</v>
      </c>
      <c r="AI129" s="40">
        <f t="shared" si="55"/>
        <v>0</v>
      </c>
      <c r="AJ129" s="99">
        <f t="shared" si="56"/>
        <v>0</v>
      </c>
      <c r="AK129" s="123">
        <f t="shared" si="46"/>
        <v>-0.97875000000000001</v>
      </c>
      <c r="AL129" s="134">
        <f t="shared" si="47"/>
        <v>-0.71181818181818179</v>
      </c>
      <c r="AM129" s="182">
        <f t="shared" si="48"/>
        <v>-0.489375</v>
      </c>
      <c r="AN129" s="196"/>
      <c r="AO129" s="194"/>
    </row>
    <row r="130" spans="1:41" s="1" customFormat="1" hidden="1">
      <c r="A130" s="44"/>
      <c r="B130" s="43" t="s">
        <v>133</v>
      </c>
      <c r="C130" s="34">
        <v>3516</v>
      </c>
      <c r="D130" s="26">
        <f t="shared" si="35"/>
        <v>1.2306000000000001</v>
      </c>
      <c r="E130" s="3">
        <v>0.32400000000000001</v>
      </c>
      <c r="F130" s="12">
        <v>0</v>
      </c>
      <c r="G130" s="3">
        <f t="shared" si="50"/>
        <v>-0.90660000000000007</v>
      </c>
      <c r="H130" s="49">
        <f t="shared" si="36"/>
        <v>-0.90660000000000007</v>
      </c>
      <c r="I130" s="112">
        <f t="shared" si="51"/>
        <v>0.26328620185275475</v>
      </c>
      <c r="J130" s="113">
        <f t="shared" si="52"/>
        <v>26.328620185275476</v>
      </c>
      <c r="K130" s="120">
        <v>3516</v>
      </c>
      <c r="L130" s="123">
        <f t="shared" si="37"/>
        <v>-3.1479166666666671</v>
      </c>
      <c r="M130" s="123">
        <f t="shared" si="38"/>
        <v>-1.6788888888888889</v>
      </c>
      <c r="N130" s="182">
        <f t="shared" si="39"/>
        <v>-0.89940476190476193</v>
      </c>
      <c r="O130" s="194"/>
      <c r="P130" s="206"/>
      <c r="Q130" s="41">
        <v>6.8562000000000003</v>
      </c>
      <c r="R130" s="35">
        <v>3.83</v>
      </c>
      <c r="S130" s="36">
        <v>0</v>
      </c>
      <c r="T130" s="37">
        <v>-3.0262000000000002</v>
      </c>
      <c r="U130" s="163">
        <f t="shared" si="40"/>
        <v>-3.0262000000000002</v>
      </c>
      <c r="V130" s="130">
        <f t="shared" si="53"/>
        <v>0.55861847670721387</v>
      </c>
      <c r="W130" s="127">
        <v>55.861847670721389</v>
      </c>
      <c r="X130" s="37">
        <v>3516</v>
      </c>
      <c r="Y130" s="123">
        <f t="shared" si="41"/>
        <v>-5.6040740740740738</v>
      </c>
      <c r="Z130" s="134">
        <f t="shared" si="42"/>
        <v>-3.7827500000000001</v>
      </c>
      <c r="AA130" s="186">
        <f t="shared" si="43"/>
        <v>-1.6812222222222224</v>
      </c>
      <c r="AB130" s="194"/>
      <c r="AC130" s="209"/>
      <c r="AD130" s="38">
        <f t="shared" si="44"/>
        <v>263.70000000000005</v>
      </c>
      <c r="AE130" s="39">
        <v>0</v>
      </c>
      <c r="AF130" s="36">
        <v>0</v>
      </c>
      <c r="AG130" s="36">
        <f t="shared" si="54"/>
        <v>-263.70000000000005</v>
      </c>
      <c r="AH130" s="176">
        <f t="shared" si="45"/>
        <v>-263.70000000000005</v>
      </c>
      <c r="AI130" s="40">
        <f t="shared" si="55"/>
        <v>0</v>
      </c>
      <c r="AJ130" s="99">
        <f t="shared" si="56"/>
        <v>0</v>
      </c>
      <c r="AK130" s="123">
        <f t="shared" si="46"/>
        <v>-1.3185000000000002</v>
      </c>
      <c r="AL130" s="134">
        <f t="shared" si="47"/>
        <v>-0.95890909090909104</v>
      </c>
      <c r="AM130" s="182">
        <f t="shared" si="48"/>
        <v>-0.65925000000000011</v>
      </c>
      <c r="AN130" s="196"/>
      <c r="AO130" s="194"/>
    </row>
    <row r="131" spans="1:41" s="1" customFormat="1" ht="24" hidden="1" customHeight="1">
      <c r="A131" s="44">
        <v>16</v>
      </c>
      <c r="B131" s="43" t="s">
        <v>134</v>
      </c>
      <c r="C131" s="31">
        <v>221777</v>
      </c>
      <c r="D131" s="26">
        <f t="shared" si="35"/>
        <v>77.621949999999998</v>
      </c>
      <c r="E131" s="3">
        <v>32.847999999999999</v>
      </c>
      <c r="F131" s="3">
        <v>4.87</v>
      </c>
      <c r="G131" s="3">
        <f t="shared" si="50"/>
        <v>-49.643950000000004</v>
      </c>
      <c r="H131" s="49">
        <f t="shared" si="36"/>
        <v>-44.773949999999999</v>
      </c>
      <c r="I131" s="112">
        <f t="shared" si="51"/>
        <v>0.42317926823533808</v>
      </c>
      <c r="J131" s="113">
        <f t="shared" si="52"/>
        <v>36.043928296055434</v>
      </c>
      <c r="K131" s="120">
        <v>221777</v>
      </c>
      <c r="L131" s="123">
        <f t="shared" si="37"/>
        <v>-155.46510416666666</v>
      </c>
      <c r="M131" s="123">
        <f t="shared" si="38"/>
        <v>-82.91472222222221</v>
      </c>
      <c r="N131" s="182">
        <f t="shared" si="39"/>
        <v>-44.418601190476188</v>
      </c>
      <c r="O131" s="194">
        <v>-10</v>
      </c>
      <c r="P131" s="206"/>
      <c r="Q131" s="41">
        <v>432.46515000000005</v>
      </c>
      <c r="R131" s="35">
        <v>203.72800000000001</v>
      </c>
      <c r="S131" s="36">
        <v>36.712000000000003</v>
      </c>
      <c r="T131" s="37">
        <v>-265.44915000000003</v>
      </c>
      <c r="U131" s="163">
        <f t="shared" si="40"/>
        <v>-228.73715000000004</v>
      </c>
      <c r="V131" s="130">
        <f t="shared" si="53"/>
        <v>0.47108535797624385</v>
      </c>
      <c r="W131" s="127">
        <v>38.619528070643376</v>
      </c>
      <c r="X131" s="37">
        <v>221777</v>
      </c>
      <c r="Y131" s="123">
        <f t="shared" si="41"/>
        <v>-423.58731481481487</v>
      </c>
      <c r="Z131" s="134">
        <f t="shared" si="42"/>
        <v>-285.92143750000002</v>
      </c>
      <c r="AA131" s="186">
        <f t="shared" si="43"/>
        <v>-127.07619444444447</v>
      </c>
      <c r="AB131" s="194">
        <v>-39</v>
      </c>
      <c r="AC131" s="209"/>
      <c r="AD131" s="38">
        <f t="shared" si="44"/>
        <v>16633.275000000001</v>
      </c>
      <c r="AE131" s="39">
        <v>2684</v>
      </c>
      <c r="AF131" s="36">
        <v>224</v>
      </c>
      <c r="AG131" s="36">
        <f t="shared" si="54"/>
        <v>-14173.275000000001</v>
      </c>
      <c r="AH131" s="176">
        <f t="shared" si="45"/>
        <v>-13949.275000000001</v>
      </c>
      <c r="AI131" s="40">
        <f t="shared" si="55"/>
        <v>0.16136329135422819</v>
      </c>
      <c r="AJ131" s="99">
        <f t="shared" si="56"/>
        <v>14.789631025760109</v>
      </c>
      <c r="AK131" s="123">
        <f t="shared" si="46"/>
        <v>-69.746375</v>
      </c>
      <c r="AL131" s="134">
        <f t="shared" si="47"/>
        <v>-50.724636363636371</v>
      </c>
      <c r="AM131" s="182">
        <f t="shared" si="48"/>
        <v>-34.8731875</v>
      </c>
      <c r="AN131" s="196">
        <v>-6</v>
      </c>
      <c r="AO131" s="194" t="s">
        <v>381</v>
      </c>
    </row>
    <row r="132" spans="1:41" s="1" customFormat="1" hidden="1">
      <c r="A132" s="44"/>
      <c r="B132" s="30" t="s">
        <v>135</v>
      </c>
      <c r="C132" s="32">
        <v>195456</v>
      </c>
      <c r="D132" s="26">
        <f t="shared" si="35"/>
        <v>68.409599999999998</v>
      </c>
      <c r="E132" s="3">
        <v>25.855</v>
      </c>
      <c r="F132" s="12">
        <v>4.383</v>
      </c>
      <c r="G132" s="3">
        <f t="shared" si="50"/>
        <v>-46.937599999999996</v>
      </c>
      <c r="H132" s="49">
        <f t="shared" si="36"/>
        <v>-42.554599999999994</v>
      </c>
      <c r="I132" s="112">
        <f t="shared" si="51"/>
        <v>0.37794403124707643</v>
      </c>
      <c r="J132" s="113">
        <f t="shared" si="52"/>
        <v>31.387407615305456</v>
      </c>
      <c r="K132" s="120">
        <v>195456</v>
      </c>
      <c r="L132" s="123">
        <f t="shared" si="37"/>
        <v>-147.75902777777776</v>
      </c>
      <c r="M132" s="123">
        <f t="shared" si="38"/>
        <v>-78.804814814814804</v>
      </c>
      <c r="N132" s="182">
        <f t="shared" si="39"/>
        <v>-42.216865079365071</v>
      </c>
      <c r="O132" s="194"/>
      <c r="P132" s="206"/>
      <c r="Q132" s="41">
        <v>381.13920000000002</v>
      </c>
      <c r="R132" s="35">
        <v>166.68299999999999</v>
      </c>
      <c r="S132" s="36">
        <v>27.295999999999999</v>
      </c>
      <c r="T132" s="37">
        <v>-241.75220000000002</v>
      </c>
      <c r="U132" s="163">
        <f t="shared" si="40"/>
        <v>-214.45620000000002</v>
      </c>
      <c r="V132" s="130">
        <f t="shared" si="53"/>
        <v>0.43732840914815369</v>
      </c>
      <c r="W132" s="127">
        <v>36.571153006565574</v>
      </c>
      <c r="X132" s="37">
        <v>195456</v>
      </c>
      <c r="Y132" s="123">
        <f t="shared" si="41"/>
        <v>-397.14111111111112</v>
      </c>
      <c r="Z132" s="134">
        <f t="shared" si="42"/>
        <v>-268.07024999999999</v>
      </c>
      <c r="AA132" s="186">
        <f t="shared" si="43"/>
        <v>-119.14233333333334</v>
      </c>
      <c r="AB132" s="194"/>
      <c r="AC132" s="209"/>
      <c r="AD132" s="38">
        <f t="shared" si="44"/>
        <v>14659.2</v>
      </c>
      <c r="AE132" s="39">
        <v>2684</v>
      </c>
      <c r="AF132" s="36">
        <v>224</v>
      </c>
      <c r="AG132" s="36">
        <f t="shared" si="54"/>
        <v>-12199.2</v>
      </c>
      <c r="AH132" s="176">
        <f t="shared" si="45"/>
        <v>-11975.2</v>
      </c>
      <c r="AI132" s="40">
        <f t="shared" si="55"/>
        <v>0.18309321108928181</v>
      </c>
      <c r="AJ132" s="99">
        <f t="shared" si="56"/>
        <v>16.781270464963981</v>
      </c>
      <c r="AK132" s="123">
        <f t="shared" si="46"/>
        <v>-59.876000000000005</v>
      </c>
      <c r="AL132" s="134">
        <f t="shared" si="47"/>
        <v>-43.546181818181822</v>
      </c>
      <c r="AM132" s="182">
        <f t="shared" si="48"/>
        <v>-29.938000000000002</v>
      </c>
      <c r="AN132" s="196"/>
      <c r="AO132" s="194"/>
    </row>
    <row r="133" spans="1:41" s="1" customFormat="1" hidden="1">
      <c r="A133" s="44"/>
      <c r="B133" s="30" t="s">
        <v>136</v>
      </c>
      <c r="C133" s="32">
        <v>16580</v>
      </c>
      <c r="D133" s="26">
        <f t="shared" si="35"/>
        <v>5.8029999999999999</v>
      </c>
      <c r="E133" s="3">
        <v>5.2549999999999999</v>
      </c>
      <c r="F133" s="12">
        <v>0</v>
      </c>
      <c r="G133" s="3">
        <f t="shared" ref="G133:G139" si="57">E133-F133-D133</f>
        <v>-0.54800000000000004</v>
      </c>
      <c r="H133" s="49">
        <f t="shared" si="36"/>
        <v>-0.54800000000000004</v>
      </c>
      <c r="I133" s="112">
        <f t="shared" ref="I133:I164" si="58">E133/D133</f>
        <v>0.90556608650697912</v>
      </c>
      <c r="J133" s="113">
        <f t="shared" ref="J133:J164" si="59">(E133-F133)/D133*100</f>
        <v>90.55660865069791</v>
      </c>
      <c r="K133" s="120">
        <v>16580</v>
      </c>
      <c r="L133" s="123">
        <f t="shared" si="37"/>
        <v>-1.9027777777777781</v>
      </c>
      <c r="M133" s="123">
        <f t="shared" si="38"/>
        <v>-1.0148148148148148</v>
      </c>
      <c r="N133" s="182">
        <f t="shared" si="39"/>
        <v>-0.54365079365079372</v>
      </c>
      <c r="O133" s="194"/>
      <c r="P133" s="206"/>
      <c r="Q133" s="41">
        <v>32.330999999999996</v>
      </c>
      <c r="R133" s="35">
        <v>29.524000000000001</v>
      </c>
      <c r="S133" s="36">
        <v>7.3150000000000004</v>
      </c>
      <c r="T133" s="37">
        <v>-10.121999999999996</v>
      </c>
      <c r="U133" s="163">
        <f t="shared" si="40"/>
        <v>-2.8069999999999951</v>
      </c>
      <c r="V133" s="130">
        <f t="shared" ref="V133:V164" si="60">R133/Q133</f>
        <v>0.91317930159908456</v>
      </c>
      <c r="W133" s="127">
        <v>68.692586062911758</v>
      </c>
      <c r="X133" s="37">
        <v>16580</v>
      </c>
      <c r="Y133" s="123">
        <f t="shared" si="41"/>
        <v>-5.1981481481481389</v>
      </c>
      <c r="Z133" s="134">
        <f t="shared" si="42"/>
        <v>-3.5087499999999938</v>
      </c>
      <c r="AA133" s="186">
        <f t="shared" si="43"/>
        <v>-1.5594444444444417</v>
      </c>
      <c r="AB133" s="194"/>
      <c r="AC133" s="209"/>
      <c r="AD133" s="38">
        <f t="shared" si="44"/>
        <v>1243.5</v>
      </c>
      <c r="AE133" s="39">
        <v>0</v>
      </c>
      <c r="AF133" s="36">
        <v>0</v>
      </c>
      <c r="AG133" s="36">
        <f t="shared" ref="AG133:AG164" si="61">AE133-AF133-AD133</f>
        <v>-1243.5</v>
      </c>
      <c r="AH133" s="176">
        <f t="shared" si="45"/>
        <v>-1243.5</v>
      </c>
      <c r="AI133" s="40">
        <f t="shared" ref="AI133:AI164" si="62">AE133/AD133</f>
        <v>0</v>
      </c>
      <c r="AJ133" s="99">
        <f t="shared" si="56"/>
        <v>0</v>
      </c>
      <c r="AK133" s="123">
        <f t="shared" si="46"/>
        <v>-6.2175000000000002</v>
      </c>
      <c r="AL133" s="134">
        <f t="shared" si="47"/>
        <v>-4.5218181818181815</v>
      </c>
      <c r="AM133" s="182">
        <f t="shared" si="48"/>
        <v>-3.1087500000000001</v>
      </c>
      <c r="AN133" s="196"/>
      <c r="AO133" s="194"/>
    </row>
    <row r="134" spans="1:41" s="1" customFormat="1" hidden="1">
      <c r="A134" s="44"/>
      <c r="B134" s="43" t="s">
        <v>137</v>
      </c>
      <c r="C134" s="32">
        <v>9741</v>
      </c>
      <c r="D134" s="26">
        <f t="shared" ref="D134:D197" si="63">C134/10000*3.5</f>
        <v>3.4093499999999999</v>
      </c>
      <c r="E134" s="3">
        <v>1.738</v>
      </c>
      <c r="F134" s="12">
        <v>0.48699999999999999</v>
      </c>
      <c r="G134" s="3">
        <f t="shared" si="57"/>
        <v>-2.15835</v>
      </c>
      <c r="H134" s="49">
        <f t="shared" ref="H134:H197" si="64">E134-D134</f>
        <v>-1.6713499999999999</v>
      </c>
      <c r="I134" s="112">
        <f t="shared" si="58"/>
        <v>0.50977459046445806</v>
      </c>
      <c r="J134" s="113">
        <f t="shared" si="59"/>
        <v>36.69321131593999</v>
      </c>
      <c r="K134" s="120">
        <v>9741</v>
      </c>
      <c r="L134" s="123">
        <f t="shared" ref="L134:L197" si="65">(E134-D134)/0.288</f>
        <v>-5.8032986111111109</v>
      </c>
      <c r="M134" s="123">
        <f t="shared" ref="M134:M197" si="66">(E134-D134)/0.54</f>
        <v>-3.0950925925925921</v>
      </c>
      <c r="N134" s="182">
        <f t="shared" ref="N134:N197" si="67">(E134-D134)/1.008</f>
        <v>-1.6580853174603174</v>
      </c>
      <c r="O134" s="194"/>
      <c r="P134" s="206"/>
      <c r="Q134" s="41">
        <v>18.994949999999999</v>
      </c>
      <c r="R134" s="35">
        <v>7.5209999999999999</v>
      </c>
      <c r="S134" s="36">
        <v>2.101</v>
      </c>
      <c r="T134" s="37">
        <v>-13.574949999999999</v>
      </c>
      <c r="U134" s="163">
        <f t="shared" ref="U134:U197" si="68">R134-Q134</f>
        <v>-11.473949999999999</v>
      </c>
      <c r="V134" s="130">
        <f t="shared" si="60"/>
        <v>0.39594734389929959</v>
      </c>
      <c r="W134" s="127">
        <v>28.533899799683599</v>
      </c>
      <c r="X134" s="37">
        <v>9741</v>
      </c>
      <c r="Y134" s="123">
        <f t="shared" ref="Y134:Y197" si="69">(R134-Q134)/0.54</f>
        <v>-21.248055555555553</v>
      </c>
      <c r="Z134" s="134">
        <f t="shared" ref="Z134:Z197" si="70">(R134-Q134)/0.8</f>
        <v>-14.342437499999997</v>
      </c>
      <c r="AA134" s="186">
        <f t="shared" ref="AA134:AA197" si="71">(R134-Q134)/1.8</f>
        <v>-6.374416666666666</v>
      </c>
      <c r="AB134" s="194"/>
      <c r="AC134" s="209"/>
      <c r="AD134" s="38">
        <f t="shared" ref="AD134:AD197" si="72">X134/10000*750</f>
        <v>730.57499999999993</v>
      </c>
      <c r="AE134" s="39">
        <v>0</v>
      </c>
      <c r="AF134" s="36">
        <v>0</v>
      </c>
      <c r="AG134" s="36">
        <f t="shared" si="61"/>
        <v>-730.57499999999993</v>
      </c>
      <c r="AH134" s="176">
        <f t="shared" ref="AH134:AH197" si="73">AE134-AD134</f>
        <v>-730.57499999999993</v>
      </c>
      <c r="AI134" s="40">
        <f t="shared" si="62"/>
        <v>0</v>
      </c>
      <c r="AJ134" s="99">
        <f t="shared" si="56"/>
        <v>0</v>
      </c>
      <c r="AK134" s="123">
        <f t="shared" ref="AK134:AK197" si="74">(AE134-AD134)/200</f>
        <v>-3.6528749999999999</v>
      </c>
      <c r="AL134" s="134">
        <f t="shared" ref="AL134:AL197" si="75">(AE134-AD134)/275</f>
        <v>-2.6566363636363635</v>
      </c>
      <c r="AM134" s="182">
        <f t="shared" ref="AM134:AM197" si="76">(AE134-AD134)/400</f>
        <v>-1.8264374999999999</v>
      </c>
      <c r="AN134" s="196"/>
      <c r="AO134" s="194"/>
    </row>
    <row r="135" spans="1:41" s="1" customFormat="1" ht="22.5" hidden="1" customHeight="1">
      <c r="A135" s="44">
        <v>17</v>
      </c>
      <c r="B135" s="43" t="s">
        <v>138</v>
      </c>
      <c r="C135" s="32">
        <v>153894</v>
      </c>
      <c r="D135" s="26">
        <f t="shared" si="63"/>
        <v>53.862900000000003</v>
      </c>
      <c r="E135" s="3">
        <v>12.949</v>
      </c>
      <c r="F135" s="12">
        <v>0</v>
      </c>
      <c r="G135" s="3">
        <f t="shared" si="57"/>
        <v>-40.913900000000005</v>
      </c>
      <c r="H135" s="49">
        <f t="shared" si="64"/>
        <v>-40.913900000000005</v>
      </c>
      <c r="I135" s="112">
        <f t="shared" si="58"/>
        <v>0.24040666209951561</v>
      </c>
      <c r="J135" s="113">
        <f t="shared" si="59"/>
        <v>24.04066620995156</v>
      </c>
      <c r="K135" s="120">
        <v>153894</v>
      </c>
      <c r="L135" s="123">
        <f t="shared" si="65"/>
        <v>-142.06215277777781</v>
      </c>
      <c r="M135" s="123">
        <f t="shared" si="66"/>
        <v>-75.766481481481492</v>
      </c>
      <c r="N135" s="182">
        <f t="shared" si="67"/>
        <v>-40.58918650793651</v>
      </c>
      <c r="O135" s="194">
        <v>-8</v>
      </c>
      <c r="P135" s="206"/>
      <c r="Q135" s="41">
        <v>300.0933</v>
      </c>
      <c r="R135" s="35">
        <v>143.477</v>
      </c>
      <c r="S135" s="36">
        <v>0</v>
      </c>
      <c r="T135" s="37">
        <v>-156.6163</v>
      </c>
      <c r="U135" s="163">
        <f t="shared" si="68"/>
        <v>-156.6163</v>
      </c>
      <c r="V135" s="130">
        <f t="shared" si="60"/>
        <v>0.47810797508641478</v>
      </c>
      <c r="W135" s="127">
        <v>47.810797508641478</v>
      </c>
      <c r="X135" s="37">
        <v>153894</v>
      </c>
      <c r="Y135" s="123">
        <f t="shared" si="69"/>
        <v>-290.03018518518513</v>
      </c>
      <c r="Z135" s="134">
        <f t="shared" si="70"/>
        <v>-195.77037499999997</v>
      </c>
      <c r="AA135" s="186">
        <f t="shared" si="71"/>
        <v>-87.009055555555548</v>
      </c>
      <c r="AB135" s="194">
        <v>-21</v>
      </c>
      <c r="AC135" s="209"/>
      <c r="AD135" s="38">
        <f t="shared" si="72"/>
        <v>11542.05</v>
      </c>
      <c r="AE135" s="39">
        <v>1697</v>
      </c>
      <c r="AF135" s="36">
        <v>0</v>
      </c>
      <c r="AG135" s="36">
        <f t="shared" si="61"/>
        <v>-9845.0499999999993</v>
      </c>
      <c r="AH135" s="176">
        <f t="shared" si="73"/>
        <v>-9845.0499999999993</v>
      </c>
      <c r="AI135" s="40">
        <f t="shared" si="62"/>
        <v>0.14702760774732393</v>
      </c>
      <c r="AJ135" s="99">
        <f t="shared" si="56"/>
        <v>14.702760774732393</v>
      </c>
      <c r="AK135" s="123">
        <f t="shared" si="74"/>
        <v>-49.225249999999996</v>
      </c>
      <c r="AL135" s="134">
        <f t="shared" si="75"/>
        <v>-35.800181818181812</v>
      </c>
      <c r="AM135" s="182">
        <f t="shared" si="76"/>
        <v>-24.612624999999998</v>
      </c>
      <c r="AN135" s="196">
        <v>-4</v>
      </c>
      <c r="AO135" s="194" t="s">
        <v>381</v>
      </c>
    </row>
    <row r="136" spans="1:41" s="1" customFormat="1" hidden="1">
      <c r="A136" s="44"/>
      <c r="B136" s="30" t="s">
        <v>139</v>
      </c>
      <c r="C136" s="32">
        <v>25092</v>
      </c>
      <c r="D136" s="26">
        <f t="shared" si="63"/>
        <v>8.7821999999999996</v>
      </c>
      <c r="E136" s="72">
        <v>1.609</v>
      </c>
      <c r="F136" s="12">
        <v>0</v>
      </c>
      <c r="G136" s="3">
        <f t="shared" si="57"/>
        <v>-7.1731999999999996</v>
      </c>
      <c r="H136" s="49">
        <f t="shared" si="64"/>
        <v>-7.1731999999999996</v>
      </c>
      <c r="I136" s="112">
        <f t="shared" si="58"/>
        <v>0.18321149598050604</v>
      </c>
      <c r="J136" s="113">
        <f t="shared" si="59"/>
        <v>18.321149598050603</v>
      </c>
      <c r="K136" s="120">
        <v>25092</v>
      </c>
      <c r="L136" s="123">
        <f t="shared" si="65"/>
        <v>-24.906944444444445</v>
      </c>
      <c r="M136" s="123">
        <f t="shared" si="66"/>
        <v>-13.283703703703702</v>
      </c>
      <c r="N136" s="182">
        <f t="shared" si="67"/>
        <v>-7.1162698412698404</v>
      </c>
      <c r="O136" s="194"/>
      <c r="P136" s="206"/>
      <c r="Q136" s="41">
        <v>48.929400000000001</v>
      </c>
      <c r="R136" s="35">
        <v>13.986000000000001</v>
      </c>
      <c r="S136" s="36">
        <v>0</v>
      </c>
      <c r="T136" s="37">
        <v>-34.943399999999997</v>
      </c>
      <c r="U136" s="163">
        <f t="shared" si="68"/>
        <v>-34.943399999999997</v>
      </c>
      <c r="V136" s="130">
        <f t="shared" si="60"/>
        <v>0.28584041496523566</v>
      </c>
      <c r="W136" s="127">
        <v>28.584041496523565</v>
      </c>
      <c r="X136" s="37">
        <v>25092</v>
      </c>
      <c r="Y136" s="123">
        <f t="shared" si="69"/>
        <v>-64.709999999999994</v>
      </c>
      <c r="Z136" s="134">
        <f t="shared" si="70"/>
        <v>-43.679249999999996</v>
      </c>
      <c r="AA136" s="186">
        <f t="shared" si="71"/>
        <v>-19.412999999999997</v>
      </c>
      <c r="AB136" s="194"/>
      <c r="AC136" s="209"/>
      <c r="AD136" s="38">
        <f t="shared" si="72"/>
        <v>1881.8999999999999</v>
      </c>
      <c r="AE136" s="39">
        <v>337.5</v>
      </c>
      <c r="AF136" s="36">
        <v>0</v>
      </c>
      <c r="AG136" s="36">
        <f t="shared" si="61"/>
        <v>-1544.3999999999999</v>
      </c>
      <c r="AH136" s="176">
        <f t="shared" si="73"/>
        <v>-1544.3999999999999</v>
      </c>
      <c r="AI136" s="40">
        <f t="shared" si="62"/>
        <v>0.1793400286944046</v>
      </c>
      <c r="AJ136" s="99">
        <f t="shared" si="56"/>
        <v>17.934002869440459</v>
      </c>
      <c r="AK136" s="123">
        <f t="shared" si="74"/>
        <v>-7.7219999999999995</v>
      </c>
      <c r="AL136" s="134">
        <f t="shared" si="75"/>
        <v>-5.6159999999999997</v>
      </c>
      <c r="AM136" s="182">
        <f t="shared" si="76"/>
        <v>-3.8609999999999998</v>
      </c>
      <c r="AN136" s="196"/>
      <c r="AO136" s="194"/>
    </row>
    <row r="137" spans="1:41" s="1" customFormat="1" hidden="1">
      <c r="A137" s="44"/>
      <c r="B137" s="30" t="s">
        <v>140</v>
      </c>
      <c r="C137" s="32">
        <v>6381</v>
      </c>
      <c r="D137" s="26">
        <f t="shared" si="63"/>
        <v>2.2333500000000002</v>
      </c>
      <c r="E137" s="72">
        <v>0.57599999999999996</v>
      </c>
      <c r="F137" s="12">
        <v>0</v>
      </c>
      <c r="G137" s="3">
        <f t="shared" si="57"/>
        <v>-1.6573500000000001</v>
      </c>
      <c r="H137" s="49">
        <f t="shared" si="64"/>
        <v>-1.6573500000000001</v>
      </c>
      <c r="I137" s="112">
        <f t="shared" si="58"/>
        <v>0.25790852307072332</v>
      </c>
      <c r="J137" s="113">
        <f t="shared" si="59"/>
        <v>25.790852307072331</v>
      </c>
      <c r="K137" s="120">
        <v>6381</v>
      </c>
      <c r="L137" s="123">
        <f t="shared" si="65"/>
        <v>-5.7546875000000011</v>
      </c>
      <c r="M137" s="123">
        <f t="shared" si="66"/>
        <v>-3.0691666666666668</v>
      </c>
      <c r="N137" s="182">
        <f t="shared" si="67"/>
        <v>-1.6441964285714286</v>
      </c>
      <c r="O137" s="194"/>
      <c r="P137" s="206"/>
      <c r="Q137" s="41">
        <v>12.44295</v>
      </c>
      <c r="R137" s="35">
        <v>9.6609999999999996</v>
      </c>
      <c r="S137" s="36">
        <v>0</v>
      </c>
      <c r="T137" s="37">
        <v>-2.7819500000000001</v>
      </c>
      <c r="U137" s="163">
        <f t="shared" si="68"/>
        <v>-2.7819500000000001</v>
      </c>
      <c r="V137" s="130">
        <f t="shared" si="60"/>
        <v>0.77642359729806831</v>
      </c>
      <c r="W137" s="127">
        <v>77.642359729806827</v>
      </c>
      <c r="X137" s="37">
        <v>6381</v>
      </c>
      <c r="Y137" s="123">
        <f t="shared" si="69"/>
        <v>-5.1517592592592596</v>
      </c>
      <c r="Z137" s="134">
        <f t="shared" si="70"/>
        <v>-3.4774375000000002</v>
      </c>
      <c r="AA137" s="186">
        <f t="shared" si="71"/>
        <v>-1.5455277777777778</v>
      </c>
      <c r="AB137" s="194"/>
      <c r="AC137" s="209"/>
      <c r="AD137" s="38">
        <f t="shared" si="72"/>
        <v>478.57499999999999</v>
      </c>
      <c r="AE137" s="39">
        <v>0</v>
      </c>
      <c r="AF137" s="36">
        <v>0</v>
      </c>
      <c r="AG137" s="36">
        <f t="shared" si="61"/>
        <v>-478.57499999999999</v>
      </c>
      <c r="AH137" s="176">
        <f t="shared" si="73"/>
        <v>-478.57499999999999</v>
      </c>
      <c r="AI137" s="40">
        <f t="shared" si="62"/>
        <v>0</v>
      </c>
      <c r="AJ137" s="99">
        <f t="shared" si="56"/>
        <v>0</v>
      </c>
      <c r="AK137" s="123">
        <f t="shared" si="74"/>
        <v>-2.3928750000000001</v>
      </c>
      <c r="AL137" s="134">
        <f t="shared" si="75"/>
        <v>-1.7402727272727272</v>
      </c>
      <c r="AM137" s="182">
        <f t="shared" si="76"/>
        <v>-1.1964375</v>
      </c>
      <c r="AN137" s="196"/>
      <c r="AO137" s="194"/>
    </row>
    <row r="138" spans="1:41" s="1" customFormat="1" hidden="1">
      <c r="A138" s="44"/>
      <c r="B138" s="30" t="s">
        <v>141</v>
      </c>
      <c r="C138" s="32">
        <v>21405</v>
      </c>
      <c r="D138" s="26">
        <f t="shared" si="63"/>
        <v>7.4917499999999997</v>
      </c>
      <c r="E138" s="72">
        <v>0.82499999999999996</v>
      </c>
      <c r="F138" s="12">
        <v>0</v>
      </c>
      <c r="G138" s="3">
        <f t="shared" si="57"/>
        <v>-6.6667499999999995</v>
      </c>
      <c r="H138" s="49">
        <f t="shared" si="64"/>
        <v>-6.6667499999999995</v>
      </c>
      <c r="I138" s="112">
        <f t="shared" si="58"/>
        <v>0.11012113324657123</v>
      </c>
      <c r="J138" s="113">
        <f t="shared" si="59"/>
        <v>11.012113324657124</v>
      </c>
      <c r="K138" s="120">
        <v>21405</v>
      </c>
      <c r="L138" s="123">
        <f t="shared" si="65"/>
        <v>-23.1484375</v>
      </c>
      <c r="M138" s="123">
        <f t="shared" si="66"/>
        <v>-12.345833333333331</v>
      </c>
      <c r="N138" s="182">
        <f t="shared" si="67"/>
        <v>-6.6138392857142856</v>
      </c>
      <c r="O138" s="194"/>
      <c r="P138" s="206"/>
      <c r="Q138" s="41">
        <v>41.739749999999994</v>
      </c>
      <c r="R138" s="35">
        <v>12.606999999999999</v>
      </c>
      <c r="S138" s="36">
        <v>0</v>
      </c>
      <c r="T138" s="37">
        <v>-29.132749999999994</v>
      </c>
      <c r="U138" s="163">
        <f t="shared" si="68"/>
        <v>-29.132749999999994</v>
      </c>
      <c r="V138" s="130">
        <f t="shared" si="60"/>
        <v>0.30203822495343169</v>
      </c>
      <c r="W138" s="127">
        <v>30.203822495343168</v>
      </c>
      <c r="X138" s="37">
        <v>21405</v>
      </c>
      <c r="Y138" s="123">
        <f t="shared" si="69"/>
        <v>-53.949537037037025</v>
      </c>
      <c r="Z138" s="134">
        <f t="shared" si="70"/>
        <v>-36.415937499999991</v>
      </c>
      <c r="AA138" s="186">
        <f t="shared" si="71"/>
        <v>-16.184861111111108</v>
      </c>
      <c r="AB138" s="194"/>
      <c r="AC138" s="209"/>
      <c r="AD138" s="38">
        <f t="shared" si="72"/>
        <v>1605.3749999999998</v>
      </c>
      <c r="AE138" s="39">
        <v>0</v>
      </c>
      <c r="AF138" s="36">
        <v>0</v>
      </c>
      <c r="AG138" s="36">
        <f t="shared" si="61"/>
        <v>-1605.3749999999998</v>
      </c>
      <c r="AH138" s="176">
        <f t="shared" si="73"/>
        <v>-1605.3749999999998</v>
      </c>
      <c r="AI138" s="40">
        <f t="shared" si="62"/>
        <v>0</v>
      </c>
      <c r="AJ138" s="99">
        <f t="shared" si="56"/>
        <v>0</v>
      </c>
      <c r="AK138" s="123">
        <f t="shared" si="74"/>
        <v>-8.0268749999999986</v>
      </c>
      <c r="AL138" s="134">
        <f t="shared" si="75"/>
        <v>-5.837727272727272</v>
      </c>
      <c r="AM138" s="182">
        <f t="shared" si="76"/>
        <v>-4.0134374999999993</v>
      </c>
      <c r="AN138" s="196"/>
      <c r="AO138" s="194"/>
    </row>
    <row r="139" spans="1:41" s="1" customFormat="1" hidden="1">
      <c r="A139" s="44"/>
      <c r="B139" s="30" t="s">
        <v>142</v>
      </c>
      <c r="C139" s="32">
        <v>64780</v>
      </c>
      <c r="D139" s="26">
        <f t="shared" si="63"/>
        <v>22.672999999999998</v>
      </c>
      <c r="E139" s="72">
        <v>4.4480000000000004</v>
      </c>
      <c r="F139" s="12">
        <v>0</v>
      </c>
      <c r="G139" s="3">
        <f t="shared" si="57"/>
        <v>-18.224999999999998</v>
      </c>
      <c r="H139" s="49">
        <f t="shared" si="64"/>
        <v>-18.224999999999998</v>
      </c>
      <c r="I139" s="112">
        <f t="shared" si="58"/>
        <v>0.19618047898381338</v>
      </c>
      <c r="J139" s="113">
        <f t="shared" si="59"/>
        <v>19.618047898381338</v>
      </c>
      <c r="K139" s="120">
        <v>64780</v>
      </c>
      <c r="L139" s="123">
        <f t="shared" si="65"/>
        <v>-63.28125</v>
      </c>
      <c r="M139" s="123">
        <f t="shared" si="66"/>
        <v>-33.749999999999993</v>
      </c>
      <c r="N139" s="182">
        <f t="shared" si="67"/>
        <v>-18.080357142857142</v>
      </c>
      <c r="O139" s="194"/>
      <c r="P139" s="206"/>
      <c r="Q139" s="41">
        <v>126.321</v>
      </c>
      <c r="R139" s="35">
        <v>32.283000000000001</v>
      </c>
      <c r="S139" s="36">
        <v>0</v>
      </c>
      <c r="T139" s="37">
        <v>-94.037999999999997</v>
      </c>
      <c r="U139" s="163">
        <f t="shared" si="68"/>
        <v>-94.037999999999997</v>
      </c>
      <c r="V139" s="130">
        <f t="shared" si="60"/>
        <v>0.2555632080176693</v>
      </c>
      <c r="W139" s="127">
        <v>25.55632080176693</v>
      </c>
      <c r="X139" s="37">
        <v>64780</v>
      </c>
      <c r="Y139" s="123">
        <f t="shared" si="69"/>
        <v>-174.14444444444442</v>
      </c>
      <c r="Z139" s="134">
        <f t="shared" si="70"/>
        <v>-117.54749999999999</v>
      </c>
      <c r="AA139" s="186">
        <f t="shared" si="71"/>
        <v>-52.243333333333332</v>
      </c>
      <c r="AB139" s="194"/>
      <c r="AC139" s="209"/>
      <c r="AD139" s="38">
        <f t="shared" si="72"/>
        <v>4858.5</v>
      </c>
      <c r="AE139" s="39">
        <v>347</v>
      </c>
      <c r="AF139" s="36">
        <v>0</v>
      </c>
      <c r="AG139" s="36">
        <f t="shared" si="61"/>
        <v>-4511.5</v>
      </c>
      <c r="AH139" s="176">
        <f t="shared" si="73"/>
        <v>-4511.5</v>
      </c>
      <c r="AI139" s="40">
        <f t="shared" si="62"/>
        <v>7.1421220541319344E-2</v>
      </c>
      <c r="AJ139" s="99">
        <f t="shared" si="56"/>
        <v>7.1421220541319341</v>
      </c>
      <c r="AK139" s="123">
        <f t="shared" si="74"/>
        <v>-22.557500000000001</v>
      </c>
      <c r="AL139" s="134">
        <f t="shared" si="75"/>
        <v>-16.405454545454546</v>
      </c>
      <c r="AM139" s="182">
        <f t="shared" si="76"/>
        <v>-11.27875</v>
      </c>
      <c r="AN139" s="196"/>
      <c r="AO139" s="194"/>
    </row>
    <row r="140" spans="1:41" s="1" customFormat="1" hidden="1">
      <c r="A140" s="44"/>
      <c r="B140" s="30" t="s">
        <v>143</v>
      </c>
      <c r="C140" s="32">
        <v>16165</v>
      </c>
      <c r="D140" s="26">
        <f t="shared" si="63"/>
        <v>5.6577500000000001</v>
      </c>
      <c r="E140" s="72">
        <v>2.4079999999999999</v>
      </c>
      <c r="F140" s="12">
        <v>0</v>
      </c>
      <c r="G140" s="3">
        <f>E139-F140-D140</f>
        <v>-1.2097499999999997</v>
      </c>
      <c r="H140" s="49">
        <f t="shared" si="64"/>
        <v>-3.2497500000000001</v>
      </c>
      <c r="I140" s="112">
        <f t="shared" si="58"/>
        <v>0.42561088772038352</v>
      </c>
      <c r="J140" s="113">
        <f t="shared" si="59"/>
        <v>42.561088772038353</v>
      </c>
      <c r="K140" s="120">
        <v>16165</v>
      </c>
      <c r="L140" s="123">
        <f t="shared" si="65"/>
        <v>-11.283854166666668</v>
      </c>
      <c r="M140" s="123">
        <f t="shared" si="66"/>
        <v>-6.0180555555555557</v>
      </c>
      <c r="N140" s="182">
        <f t="shared" si="67"/>
        <v>-3.2239583333333335</v>
      </c>
      <c r="O140" s="194"/>
      <c r="P140" s="206"/>
      <c r="Q140" s="41">
        <v>31.521750000000001</v>
      </c>
      <c r="R140" s="35">
        <v>45.225999999999999</v>
      </c>
      <c r="S140" s="36">
        <v>0</v>
      </c>
      <c r="T140" s="37">
        <v>13.704249999999998</v>
      </c>
      <c r="U140" s="163">
        <f t="shared" si="68"/>
        <v>13.704249999999998</v>
      </c>
      <c r="V140" s="130">
        <f t="shared" si="60"/>
        <v>1.4347553673257354</v>
      </c>
      <c r="W140" s="127">
        <v>143.47553673257354</v>
      </c>
      <c r="X140" s="37">
        <v>16165</v>
      </c>
      <c r="Y140" s="123">
        <f t="shared" si="69"/>
        <v>25.378240740740736</v>
      </c>
      <c r="Z140" s="134">
        <f t="shared" si="70"/>
        <v>17.130312499999995</v>
      </c>
      <c r="AA140" s="186">
        <f t="shared" si="71"/>
        <v>7.6134722222222209</v>
      </c>
      <c r="AB140" s="194"/>
      <c r="AC140" s="209"/>
      <c r="AD140" s="38">
        <f t="shared" si="72"/>
        <v>1212.375</v>
      </c>
      <c r="AE140" s="39">
        <v>1012.5</v>
      </c>
      <c r="AF140" s="36">
        <v>0</v>
      </c>
      <c r="AG140" s="36">
        <f t="shared" si="61"/>
        <v>-199.875</v>
      </c>
      <c r="AH140" s="176">
        <f t="shared" si="73"/>
        <v>-199.875</v>
      </c>
      <c r="AI140" s="40">
        <f t="shared" si="62"/>
        <v>0.83513764305598515</v>
      </c>
      <c r="AJ140" s="99">
        <f t="shared" si="56"/>
        <v>83.513764305598514</v>
      </c>
      <c r="AK140" s="123">
        <f t="shared" si="74"/>
        <v>-0.99937500000000001</v>
      </c>
      <c r="AL140" s="134">
        <f t="shared" si="75"/>
        <v>-0.72681818181818181</v>
      </c>
      <c r="AM140" s="182">
        <f t="shared" si="76"/>
        <v>-0.49968750000000001</v>
      </c>
      <c r="AN140" s="196"/>
      <c r="AO140" s="194"/>
    </row>
    <row r="141" spans="1:41" s="1" customFormat="1" hidden="1">
      <c r="A141" s="44"/>
      <c r="B141" s="43" t="s">
        <v>144</v>
      </c>
      <c r="C141" s="32">
        <v>7311</v>
      </c>
      <c r="D141" s="26">
        <f t="shared" si="63"/>
        <v>2.5588500000000001</v>
      </c>
      <c r="E141" s="72">
        <v>1.831</v>
      </c>
      <c r="F141" s="12">
        <v>0</v>
      </c>
      <c r="G141" s="3">
        <f>E140-F141-D141</f>
        <v>-0.15085000000000015</v>
      </c>
      <c r="H141" s="49">
        <f t="shared" si="64"/>
        <v>-0.72785000000000011</v>
      </c>
      <c r="I141" s="112">
        <f t="shared" si="58"/>
        <v>0.71555581608925878</v>
      </c>
      <c r="J141" s="113">
        <f t="shared" si="59"/>
        <v>71.555581608925877</v>
      </c>
      <c r="K141" s="120">
        <v>7311</v>
      </c>
      <c r="L141" s="123">
        <f t="shared" si="65"/>
        <v>-2.5272569444444448</v>
      </c>
      <c r="M141" s="123">
        <f t="shared" si="66"/>
        <v>-1.3478703703703705</v>
      </c>
      <c r="N141" s="182">
        <f t="shared" si="67"/>
        <v>-0.72207341269841285</v>
      </c>
      <c r="O141" s="194"/>
      <c r="P141" s="206"/>
      <c r="Q141" s="41">
        <v>14.256449999999999</v>
      </c>
      <c r="R141" s="35">
        <v>12.41</v>
      </c>
      <c r="S141" s="36">
        <v>0</v>
      </c>
      <c r="T141" s="37">
        <v>-1.846449999999999</v>
      </c>
      <c r="U141" s="163">
        <f t="shared" si="68"/>
        <v>-1.846449999999999</v>
      </c>
      <c r="V141" s="130">
        <f t="shared" si="60"/>
        <v>0.87048318480407116</v>
      </c>
      <c r="W141" s="127">
        <v>87.048318480407119</v>
      </c>
      <c r="X141" s="37">
        <v>7311</v>
      </c>
      <c r="Y141" s="123">
        <f t="shared" si="69"/>
        <v>-3.4193518518518498</v>
      </c>
      <c r="Z141" s="134">
        <f t="shared" si="70"/>
        <v>-2.3080624999999988</v>
      </c>
      <c r="AA141" s="186">
        <f t="shared" si="71"/>
        <v>-1.025805555555555</v>
      </c>
      <c r="AB141" s="194"/>
      <c r="AC141" s="209"/>
      <c r="AD141" s="38">
        <f t="shared" si="72"/>
        <v>548.32499999999993</v>
      </c>
      <c r="AE141" s="39">
        <v>0</v>
      </c>
      <c r="AF141" s="36">
        <v>0</v>
      </c>
      <c r="AG141" s="36">
        <f t="shared" si="61"/>
        <v>-548.32499999999993</v>
      </c>
      <c r="AH141" s="176">
        <f t="shared" si="73"/>
        <v>-548.32499999999993</v>
      </c>
      <c r="AI141" s="40">
        <f t="shared" si="62"/>
        <v>0</v>
      </c>
      <c r="AJ141" s="99">
        <f t="shared" ref="AJ141:AJ172" si="77">(AE141-AF141)/AD141*100</f>
        <v>0</v>
      </c>
      <c r="AK141" s="123">
        <f t="shared" si="74"/>
        <v>-2.7416249999999995</v>
      </c>
      <c r="AL141" s="134">
        <f t="shared" si="75"/>
        <v>-1.9939090909090906</v>
      </c>
      <c r="AM141" s="182">
        <f t="shared" si="76"/>
        <v>-1.3708124999999998</v>
      </c>
      <c r="AN141" s="196"/>
      <c r="AO141" s="194"/>
    </row>
    <row r="142" spans="1:41" s="1" customFormat="1" hidden="1">
      <c r="A142" s="44"/>
      <c r="B142" s="43" t="s">
        <v>145</v>
      </c>
      <c r="C142" s="32">
        <v>2292</v>
      </c>
      <c r="D142" s="26">
        <f t="shared" si="63"/>
        <v>0.80219999999999991</v>
      </c>
      <c r="E142" s="72">
        <v>0.16200000000000001</v>
      </c>
      <c r="F142" s="12">
        <v>0</v>
      </c>
      <c r="G142" s="3">
        <f>E141-F142-D142</f>
        <v>1.0287999999999999</v>
      </c>
      <c r="H142" s="49">
        <f t="shared" si="64"/>
        <v>-0.64019999999999988</v>
      </c>
      <c r="I142" s="112">
        <f t="shared" si="58"/>
        <v>0.20194465220643235</v>
      </c>
      <c r="J142" s="113">
        <f t="shared" si="59"/>
        <v>20.194465220643234</v>
      </c>
      <c r="K142" s="120">
        <v>2292</v>
      </c>
      <c r="L142" s="123">
        <f t="shared" si="65"/>
        <v>-2.2229166666666664</v>
      </c>
      <c r="M142" s="123">
        <f t="shared" si="66"/>
        <v>-1.1855555555555553</v>
      </c>
      <c r="N142" s="182">
        <f t="shared" si="67"/>
        <v>-0.63511904761904747</v>
      </c>
      <c r="O142" s="194"/>
      <c r="P142" s="206"/>
      <c r="Q142" s="41">
        <v>4.4693999999999994</v>
      </c>
      <c r="R142" s="35">
        <v>0.16200000000000001</v>
      </c>
      <c r="S142" s="36">
        <v>0</v>
      </c>
      <c r="T142" s="37">
        <v>-4.3073999999999995</v>
      </c>
      <c r="U142" s="163">
        <f t="shared" si="68"/>
        <v>-4.3073999999999995</v>
      </c>
      <c r="V142" s="130">
        <f t="shared" si="60"/>
        <v>3.6246476037051958E-2</v>
      </c>
      <c r="W142" s="127">
        <v>3.624647603705196</v>
      </c>
      <c r="X142" s="37">
        <v>2292</v>
      </c>
      <c r="Y142" s="123">
        <f t="shared" si="69"/>
        <v>-7.9766666666666648</v>
      </c>
      <c r="Z142" s="134">
        <f t="shared" si="70"/>
        <v>-5.3842499999999989</v>
      </c>
      <c r="AA142" s="186">
        <f t="shared" si="71"/>
        <v>-2.3929999999999998</v>
      </c>
      <c r="AB142" s="194"/>
      <c r="AC142" s="209"/>
      <c r="AD142" s="38">
        <f t="shared" si="72"/>
        <v>171.89999999999998</v>
      </c>
      <c r="AE142" s="39">
        <v>0</v>
      </c>
      <c r="AF142" s="36">
        <v>0</v>
      </c>
      <c r="AG142" s="36">
        <f t="shared" si="61"/>
        <v>-171.89999999999998</v>
      </c>
      <c r="AH142" s="176">
        <f t="shared" si="73"/>
        <v>-171.89999999999998</v>
      </c>
      <c r="AI142" s="40">
        <f t="shared" si="62"/>
        <v>0</v>
      </c>
      <c r="AJ142" s="99">
        <f t="shared" si="77"/>
        <v>0</v>
      </c>
      <c r="AK142" s="123">
        <f t="shared" si="74"/>
        <v>-0.85949999999999993</v>
      </c>
      <c r="AL142" s="134">
        <f t="shared" si="75"/>
        <v>-0.62509090909090903</v>
      </c>
      <c r="AM142" s="182">
        <f t="shared" si="76"/>
        <v>-0.42974999999999997</v>
      </c>
      <c r="AN142" s="196"/>
      <c r="AO142" s="194"/>
    </row>
    <row r="143" spans="1:41" s="1" customFormat="1" hidden="1">
      <c r="A143" s="44"/>
      <c r="B143" s="43" t="s">
        <v>146</v>
      </c>
      <c r="C143" s="32">
        <v>3850</v>
      </c>
      <c r="D143" s="26">
        <f t="shared" si="63"/>
        <v>1.3475000000000001</v>
      </c>
      <c r="E143" s="72">
        <v>0.498</v>
      </c>
      <c r="F143" s="12">
        <v>0</v>
      </c>
      <c r="G143" s="3">
        <f>E142-F143-D143</f>
        <v>-1.1855000000000002</v>
      </c>
      <c r="H143" s="49">
        <f t="shared" si="64"/>
        <v>-0.84950000000000014</v>
      </c>
      <c r="I143" s="112">
        <f t="shared" si="58"/>
        <v>0.36957328385899813</v>
      </c>
      <c r="J143" s="113">
        <f t="shared" si="59"/>
        <v>36.957328385899814</v>
      </c>
      <c r="K143" s="120">
        <v>3850</v>
      </c>
      <c r="L143" s="123">
        <f t="shared" si="65"/>
        <v>-2.9496527777777786</v>
      </c>
      <c r="M143" s="123">
        <f t="shared" si="66"/>
        <v>-1.5731481481481484</v>
      </c>
      <c r="N143" s="182">
        <f t="shared" si="67"/>
        <v>-0.84275793650793662</v>
      </c>
      <c r="O143" s="194"/>
      <c r="P143" s="206"/>
      <c r="Q143" s="41">
        <v>7.5075000000000003</v>
      </c>
      <c r="R143" s="35">
        <v>0</v>
      </c>
      <c r="S143" s="36">
        <v>0</v>
      </c>
      <c r="T143" s="37">
        <v>-7.5075000000000003</v>
      </c>
      <c r="U143" s="163">
        <f t="shared" si="68"/>
        <v>-7.5075000000000003</v>
      </c>
      <c r="V143" s="130">
        <f t="shared" si="60"/>
        <v>0</v>
      </c>
      <c r="W143" s="127">
        <v>0</v>
      </c>
      <c r="X143" s="37">
        <v>3850</v>
      </c>
      <c r="Y143" s="123">
        <f t="shared" si="69"/>
        <v>-13.902777777777777</v>
      </c>
      <c r="Z143" s="134">
        <f t="shared" si="70"/>
        <v>-9.3843750000000004</v>
      </c>
      <c r="AA143" s="186">
        <f t="shared" si="71"/>
        <v>-4.1708333333333334</v>
      </c>
      <c r="AB143" s="194"/>
      <c r="AC143" s="209"/>
      <c r="AD143" s="38">
        <f t="shared" si="72"/>
        <v>288.75</v>
      </c>
      <c r="AE143" s="39">
        <v>0</v>
      </c>
      <c r="AF143" s="36">
        <v>0</v>
      </c>
      <c r="AG143" s="36">
        <f t="shared" si="61"/>
        <v>-288.75</v>
      </c>
      <c r="AH143" s="176">
        <f t="shared" si="73"/>
        <v>-288.75</v>
      </c>
      <c r="AI143" s="40">
        <f t="shared" si="62"/>
        <v>0</v>
      </c>
      <c r="AJ143" s="99">
        <f t="shared" si="77"/>
        <v>0</v>
      </c>
      <c r="AK143" s="123">
        <f t="shared" si="74"/>
        <v>-1.4437500000000001</v>
      </c>
      <c r="AL143" s="134">
        <f t="shared" si="75"/>
        <v>-1.05</v>
      </c>
      <c r="AM143" s="182">
        <f t="shared" si="76"/>
        <v>-0.72187500000000004</v>
      </c>
      <c r="AN143" s="196"/>
      <c r="AO143" s="194"/>
    </row>
    <row r="144" spans="1:41" s="1" customFormat="1" hidden="1">
      <c r="A144" s="44"/>
      <c r="B144" s="43" t="s">
        <v>147</v>
      </c>
      <c r="C144" s="32">
        <v>6618</v>
      </c>
      <c r="D144" s="26">
        <f t="shared" si="63"/>
        <v>2.3163</v>
      </c>
      <c r="E144" s="72">
        <v>0.59199999999999997</v>
      </c>
      <c r="F144" s="12">
        <v>0</v>
      </c>
      <c r="G144" s="3">
        <f t="shared" ref="G144:G175" si="78">E144-F144-D144</f>
        <v>-1.7242999999999999</v>
      </c>
      <c r="H144" s="49">
        <f t="shared" si="64"/>
        <v>-1.7242999999999999</v>
      </c>
      <c r="I144" s="112">
        <f t="shared" si="58"/>
        <v>0.25558001985925827</v>
      </c>
      <c r="J144" s="113">
        <f t="shared" si="59"/>
        <v>25.558001985925827</v>
      </c>
      <c r="K144" s="120">
        <v>6618</v>
      </c>
      <c r="L144" s="123">
        <f t="shared" si="65"/>
        <v>-5.9871527777777782</v>
      </c>
      <c r="M144" s="123">
        <f t="shared" si="66"/>
        <v>-3.1931481481481478</v>
      </c>
      <c r="N144" s="182">
        <f t="shared" si="67"/>
        <v>-1.7106150793650794</v>
      </c>
      <c r="O144" s="194"/>
      <c r="P144" s="206"/>
      <c r="Q144" s="41">
        <v>12.905100000000001</v>
      </c>
      <c r="R144" s="35">
        <v>17.141999999999999</v>
      </c>
      <c r="S144" s="36">
        <v>0</v>
      </c>
      <c r="T144" s="37">
        <v>4.2368999999999986</v>
      </c>
      <c r="U144" s="163">
        <f t="shared" si="68"/>
        <v>4.2368999999999986</v>
      </c>
      <c r="V144" s="130">
        <f t="shared" si="60"/>
        <v>1.3283120626728966</v>
      </c>
      <c r="W144" s="127">
        <v>132.83120626728964</v>
      </c>
      <c r="X144" s="37">
        <v>6618</v>
      </c>
      <c r="Y144" s="123">
        <f t="shared" si="69"/>
        <v>7.8461111111111075</v>
      </c>
      <c r="Z144" s="134">
        <f t="shared" si="70"/>
        <v>5.2961249999999982</v>
      </c>
      <c r="AA144" s="186">
        <f t="shared" si="71"/>
        <v>2.3538333333333323</v>
      </c>
      <c r="AB144" s="194"/>
      <c r="AC144" s="209"/>
      <c r="AD144" s="38">
        <f t="shared" si="72"/>
        <v>496.35</v>
      </c>
      <c r="AE144" s="39">
        <v>0</v>
      </c>
      <c r="AF144" s="36">
        <v>0</v>
      </c>
      <c r="AG144" s="36">
        <f t="shared" si="61"/>
        <v>-496.35</v>
      </c>
      <c r="AH144" s="176">
        <f t="shared" si="73"/>
        <v>-496.35</v>
      </c>
      <c r="AI144" s="40">
        <f t="shared" si="62"/>
        <v>0</v>
      </c>
      <c r="AJ144" s="99">
        <f t="shared" si="77"/>
        <v>0</v>
      </c>
      <c r="AK144" s="123">
        <f t="shared" si="74"/>
        <v>-2.4817499999999999</v>
      </c>
      <c r="AL144" s="134">
        <f t="shared" si="75"/>
        <v>-1.804909090909091</v>
      </c>
      <c r="AM144" s="182">
        <f t="shared" si="76"/>
        <v>-1.240875</v>
      </c>
      <c r="AN144" s="196"/>
      <c r="AO144" s="194"/>
    </row>
    <row r="145" spans="1:41" s="1" customFormat="1" ht="24" hidden="1">
      <c r="A145" s="44">
        <v>18</v>
      </c>
      <c r="B145" s="43" t="s">
        <v>148</v>
      </c>
      <c r="C145" s="32">
        <v>210541</v>
      </c>
      <c r="D145" s="26">
        <f t="shared" si="63"/>
        <v>73.68934999999999</v>
      </c>
      <c r="E145" s="9">
        <v>23.616</v>
      </c>
      <c r="F145" s="8">
        <v>5.8239999999999998</v>
      </c>
      <c r="G145" s="3">
        <f t="shared" si="78"/>
        <v>-55.897349999999989</v>
      </c>
      <c r="H145" s="49">
        <f t="shared" si="64"/>
        <v>-50.073349999999991</v>
      </c>
      <c r="I145" s="112">
        <f t="shared" si="58"/>
        <v>0.32048050362772912</v>
      </c>
      <c r="J145" s="113">
        <f t="shared" si="59"/>
        <v>24.144601628322143</v>
      </c>
      <c r="K145" s="120">
        <v>210541</v>
      </c>
      <c r="L145" s="123">
        <f t="shared" si="65"/>
        <v>-173.8657986111111</v>
      </c>
      <c r="M145" s="123">
        <f t="shared" si="66"/>
        <v>-92.728425925925904</v>
      </c>
      <c r="N145" s="182">
        <f t="shared" si="67"/>
        <v>-49.675942460317451</v>
      </c>
      <c r="O145" s="194">
        <v>-9</v>
      </c>
      <c r="P145" s="206"/>
      <c r="Q145" s="41">
        <v>410.55494999999996</v>
      </c>
      <c r="R145" s="35">
        <v>117.324</v>
      </c>
      <c r="S145" s="36">
        <v>39.299999999999997</v>
      </c>
      <c r="T145" s="37">
        <v>-332.53094999999996</v>
      </c>
      <c r="U145" s="163">
        <f t="shared" si="68"/>
        <v>-293.23094999999995</v>
      </c>
      <c r="V145" s="130">
        <f t="shared" si="60"/>
        <v>0.28576929836067011</v>
      </c>
      <c r="W145" s="127">
        <v>19.004520588535108</v>
      </c>
      <c r="X145" s="37">
        <v>210541</v>
      </c>
      <c r="Y145" s="123">
        <f t="shared" si="69"/>
        <v>-543.02027777777766</v>
      </c>
      <c r="Z145" s="134">
        <f t="shared" si="70"/>
        <v>-366.53868749999992</v>
      </c>
      <c r="AA145" s="186">
        <f t="shared" si="71"/>
        <v>-162.9060833333333</v>
      </c>
      <c r="AB145" s="194">
        <v>-34</v>
      </c>
      <c r="AC145" s="209"/>
      <c r="AD145" s="38">
        <f t="shared" si="72"/>
        <v>15790.574999999999</v>
      </c>
      <c r="AE145" s="39">
        <v>0</v>
      </c>
      <c r="AF145" s="36">
        <v>0</v>
      </c>
      <c r="AG145" s="36">
        <f t="shared" si="61"/>
        <v>-15790.574999999999</v>
      </c>
      <c r="AH145" s="176">
        <f t="shared" si="73"/>
        <v>-15790.574999999999</v>
      </c>
      <c r="AI145" s="40">
        <f t="shared" si="62"/>
        <v>0</v>
      </c>
      <c r="AJ145" s="99">
        <f t="shared" si="77"/>
        <v>0</v>
      </c>
      <c r="AK145" s="123">
        <f t="shared" si="74"/>
        <v>-78.952874999999992</v>
      </c>
      <c r="AL145" s="134">
        <f t="shared" si="75"/>
        <v>-57.420272727272724</v>
      </c>
      <c r="AM145" s="182">
        <f t="shared" si="76"/>
        <v>-39.476437499999996</v>
      </c>
      <c r="AN145" s="196">
        <v>-5</v>
      </c>
      <c r="AO145" s="194">
        <v>-2</v>
      </c>
    </row>
    <row r="146" spans="1:41" s="1" customFormat="1" hidden="1">
      <c r="A146" s="44"/>
      <c r="B146" s="30" t="s">
        <v>149</v>
      </c>
      <c r="C146" s="32">
        <v>5136</v>
      </c>
      <c r="D146" s="26">
        <f t="shared" si="63"/>
        <v>1.7975999999999999</v>
      </c>
      <c r="E146" s="9">
        <v>0.82399999999999995</v>
      </c>
      <c r="F146" s="9">
        <v>0.18</v>
      </c>
      <c r="G146" s="3">
        <f t="shared" si="78"/>
        <v>-1.1536</v>
      </c>
      <c r="H146" s="49">
        <f t="shared" si="64"/>
        <v>-0.97359999999999991</v>
      </c>
      <c r="I146" s="112">
        <f t="shared" si="58"/>
        <v>0.45838896306186028</v>
      </c>
      <c r="J146" s="113">
        <f t="shared" si="59"/>
        <v>35.825545171339563</v>
      </c>
      <c r="K146" s="120">
        <v>5136</v>
      </c>
      <c r="L146" s="123">
        <f t="shared" si="65"/>
        <v>-3.3805555555555555</v>
      </c>
      <c r="M146" s="123">
        <f t="shared" si="66"/>
        <v>-1.8029629629629627</v>
      </c>
      <c r="N146" s="182">
        <f t="shared" si="67"/>
        <v>-0.96587301587301577</v>
      </c>
      <c r="O146" s="194"/>
      <c r="P146" s="206"/>
      <c r="Q146" s="41">
        <v>10.015199999999998</v>
      </c>
      <c r="R146" s="35">
        <v>7.35</v>
      </c>
      <c r="S146" s="36">
        <v>0</v>
      </c>
      <c r="T146" s="37">
        <v>-2.6651999999999987</v>
      </c>
      <c r="U146" s="163">
        <f t="shared" si="68"/>
        <v>-2.6651999999999987</v>
      </c>
      <c r="V146" s="130">
        <f t="shared" si="60"/>
        <v>0.73388449556673863</v>
      </c>
      <c r="W146" s="127">
        <v>73.388449556673862</v>
      </c>
      <c r="X146" s="37">
        <v>5136</v>
      </c>
      <c r="Y146" s="123">
        <f t="shared" si="69"/>
        <v>-4.9355555555555526</v>
      </c>
      <c r="Z146" s="134">
        <f t="shared" si="70"/>
        <v>-3.3314999999999984</v>
      </c>
      <c r="AA146" s="186">
        <f t="shared" si="71"/>
        <v>-1.4806666666666659</v>
      </c>
      <c r="AB146" s="194"/>
      <c r="AC146" s="209"/>
      <c r="AD146" s="38">
        <f t="shared" si="72"/>
        <v>385.19999999999993</v>
      </c>
      <c r="AE146" s="39">
        <v>0</v>
      </c>
      <c r="AF146" s="36">
        <v>0</v>
      </c>
      <c r="AG146" s="36">
        <f t="shared" si="61"/>
        <v>-385.19999999999993</v>
      </c>
      <c r="AH146" s="176">
        <f t="shared" si="73"/>
        <v>-385.19999999999993</v>
      </c>
      <c r="AI146" s="40">
        <f t="shared" si="62"/>
        <v>0</v>
      </c>
      <c r="AJ146" s="99">
        <f t="shared" si="77"/>
        <v>0</v>
      </c>
      <c r="AK146" s="123">
        <f t="shared" si="74"/>
        <v>-1.9259999999999997</v>
      </c>
      <c r="AL146" s="134">
        <f t="shared" si="75"/>
        <v>-1.4007272727272724</v>
      </c>
      <c r="AM146" s="182">
        <f t="shared" si="76"/>
        <v>-0.96299999999999986</v>
      </c>
      <c r="AN146" s="196"/>
      <c r="AO146" s="194"/>
    </row>
    <row r="147" spans="1:41" s="1" customFormat="1" hidden="1">
      <c r="A147" s="44"/>
      <c r="B147" s="30" t="s">
        <v>150</v>
      </c>
      <c r="C147" s="32">
        <v>104408</v>
      </c>
      <c r="D147" s="26">
        <f t="shared" si="63"/>
        <v>36.5428</v>
      </c>
      <c r="E147" s="9">
        <v>8.5259999999999998</v>
      </c>
      <c r="F147" s="8">
        <v>1.7050000000000001</v>
      </c>
      <c r="G147" s="3">
        <f t="shared" si="78"/>
        <v>-29.721800000000002</v>
      </c>
      <c r="H147" s="49">
        <f t="shared" si="64"/>
        <v>-28.0168</v>
      </c>
      <c r="I147" s="112">
        <f t="shared" si="58"/>
        <v>0.23331545475442494</v>
      </c>
      <c r="J147" s="113">
        <f t="shared" si="59"/>
        <v>18.665783683789964</v>
      </c>
      <c r="K147" s="120">
        <v>104408</v>
      </c>
      <c r="L147" s="123">
        <f t="shared" si="65"/>
        <v>-97.280555555555566</v>
      </c>
      <c r="M147" s="123">
        <f t="shared" si="66"/>
        <v>-51.882962962962957</v>
      </c>
      <c r="N147" s="182">
        <f t="shared" si="67"/>
        <v>-27.794444444444444</v>
      </c>
      <c r="O147" s="194"/>
      <c r="P147" s="206"/>
      <c r="Q147" s="41">
        <v>203.59559999999999</v>
      </c>
      <c r="R147" s="35">
        <v>56.509</v>
      </c>
      <c r="S147" s="36">
        <v>19.931999999999999</v>
      </c>
      <c r="T147" s="37">
        <v>-167.01859999999999</v>
      </c>
      <c r="U147" s="163">
        <f t="shared" si="68"/>
        <v>-147.08659999999998</v>
      </c>
      <c r="V147" s="130">
        <f t="shared" si="60"/>
        <v>0.27755511415767337</v>
      </c>
      <c r="W147" s="127">
        <v>17.965515954175824</v>
      </c>
      <c r="X147" s="37">
        <v>104408</v>
      </c>
      <c r="Y147" s="123">
        <f t="shared" si="69"/>
        <v>-272.38259259259252</v>
      </c>
      <c r="Z147" s="134">
        <f t="shared" si="70"/>
        <v>-183.85824999999997</v>
      </c>
      <c r="AA147" s="186">
        <f t="shared" si="71"/>
        <v>-81.714777777777769</v>
      </c>
      <c r="AB147" s="194"/>
      <c r="AC147" s="209"/>
      <c r="AD147" s="38">
        <f t="shared" si="72"/>
        <v>7830.5999999999995</v>
      </c>
      <c r="AE147" s="39">
        <v>0</v>
      </c>
      <c r="AF147" s="36">
        <v>0</v>
      </c>
      <c r="AG147" s="36">
        <f t="shared" si="61"/>
        <v>-7830.5999999999995</v>
      </c>
      <c r="AH147" s="176">
        <f t="shared" si="73"/>
        <v>-7830.5999999999995</v>
      </c>
      <c r="AI147" s="40">
        <f t="shared" si="62"/>
        <v>0</v>
      </c>
      <c r="AJ147" s="99">
        <f t="shared" si="77"/>
        <v>0</v>
      </c>
      <c r="AK147" s="123">
        <f t="shared" si="74"/>
        <v>-39.152999999999999</v>
      </c>
      <c r="AL147" s="134">
        <f t="shared" si="75"/>
        <v>-28.47490909090909</v>
      </c>
      <c r="AM147" s="182">
        <f t="shared" si="76"/>
        <v>-19.576499999999999</v>
      </c>
      <c r="AN147" s="196"/>
      <c r="AO147" s="194"/>
    </row>
    <row r="148" spans="1:41" s="1" customFormat="1" hidden="1">
      <c r="A148" s="44"/>
      <c r="B148" s="30" t="s">
        <v>151</v>
      </c>
      <c r="C148" s="32">
        <v>10820</v>
      </c>
      <c r="D148" s="26">
        <f t="shared" si="63"/>
        <v>3.7870000000000004</v>
      </c>
      <c r="E148" s="9">
        <v>4.12</v>
      </c>
      <c r="F148" s="8">
        <v>0.186</v>
      </c>
      <c r="G148" s="3">
        <f t="shared" si="78"/>
        <v>0.1469999999999998</v>
      </c>
      <c r="H148" s="49">
        <f t="shared" si="64"/>
        <v>0.33299999999999974</v>
      </c>
      <c r="I148" s="112">
        <f t="shared" si="58"/>
        <v>1.0879324003168733</v>
      </c>
      <c r="J148" s="113">
        <f t="shared" si="59"/>
        <v>103.88170055452865</v>
      </c>
      <c r="K148" s="120">
        <v>10820</v>
      </c>
      <c r="L148" s="123">
        <f t="shared" si="65"/>
        <v>1.1562499999999991</v>
      </c>
      <c r="M148" s="123">
        <f t="shared" si="66"/>
        <v>0.61666666666666614</v>
      </c>
      <c r="N148" s="182">
        <f t="shared" si="67"/>
        <v>0.33035714285714257</v>
      </c>
      <c r="O148" s="194"/>
      <c r="P148" s="206"/>
      <c r="Q148" s="41">
        <v>21.099</v>
      </c>
      <c r="R148" s="35">
        <v>10.28</v>
      </c>
      <c r="S148" s="36">
        <v>0</v>
      </c>
      <c r="T148" s="37">
        <v>-10.819000000000001</v>
      </c>
      <c r="U148" s="163">
        <f t="shared" si="68"/>
        <v>-10.819000000000001</v>
      </c>
      <c r="V148" s="130">
        <f t="shared" si="60"/>
        <v>0.48722688279065357</v>
      </c>
      <c r="W148" s="127">
        <v>48.722688279065359</v>
      </c>
      <c r="X148" s="37">
        <v>10820</v>
      </c>
      <c r="Y148" s="123">
        <f t="shared" si="69"/>
        <v>-20.035185185185185</v>
      </c>
      <c r="Z148" s="134">
        <f t="shared" si="70"/>
        <v>-13.52375</v>
      </c>
      <c r="AA148" s="186">
        <f t="shared" si="71"/>
        <v>-6.0105555555555554</v>
      </c>
      <c r="AB148" s="194"/>
      <c r="AC148" s="209"/>
      <c r="AD148" s="38">
        <f t="shared" si="72"/>
        <v>811.5</v>
      </c>
      <c r="AE148" s="39">
        <v>0</v>
      </c>
      <c r="AF148" s="36">
        <v>0</v>
      </c>
      <c r="AG148" s="36">
        <f t="shared" si="61"/>
        <v>-811.5</v>
      </c>
      <c r="AH148" s="176">
        <f t="shared" si="73"/>
        <v>-811.5</v>
      </c>
      <c r="AI148" s="40">
        <f t="shared" si="62"/>
        <v>0</v>
      </c>
      <c r="AJ148" s="99">
        <f t="shared" si="77"/>
        <v>0</v>
      </c>
      <c r="AK148" s="123">
        <f t="shared" si="74"/>
        <v>-4.0575000000000001</v>
      </c>
      <c r="AL148" s="134">
        <f t="shared" si="75"/>
        <v>-2.9509090909090907</v>
      </c>
      <c r="AM148" s="182">
        <f t="shared" si="76"/>
        <v>-2.0287500000000001</v>
      </c>
      <c r="AN148" s="196"/>
      <c r="AO148" s="194"/>
    </row>
    <row r="149" spans="1:41" s="1" customFormat="1" hidden="1">
      <c r="A149" s="44"/>
      <c r="B149" s="30" t="s">
        <v>152</v>
      </c>
      <c r="C149" s="32">
        <v>30271</v>
      </c>
      <c r="D149" s="26">
        <f t="shared" si="63"/>
        <v>10.594849999999999</v>
      </c>
      <c r="E149" s="9">
        <v>2.4460000000000002</v>
      </c>
      <c r="F149" s="8">
        <v>2.0790000000000002</v>
      </c>
      <c r="G149" s="3">
        <f t="shared" si="78"/>
        <v>-10.22785</v>
      </c>
      <c r="H149" s="49">
        <f t="shared" si="64"/>
        <v>-8.1488499999999995</v>
      </c>
      <c r="I149" s="112">
        <f t="shared" si="58"/>
        <v>0.23086688343865183</v>
      </c>
      <c r="J149" s="113">
        <f t="shared" si="59"/>
        <v>3.4639471063771547</v>
      </c>
      <c r="K149" s="120">
        <v>30271</v>
      </c>
      <c r="L149" s="123">
        <f t="shared" si="65"/>
        <v>-28.294618055555556</v>
      </c>
      <c r="M149" s="123">
        <f t="shared" si="66"/>
        <v>-15.090462962962961</v>
      </c>
      <c r="N149" s="182">
        <f t="shared" si="67"/>
        <v>-8.0841765873015863</v>
      </c>
      <c r="O149" s="194"/>
      <c r="P149" s="206"/>
      <c r="Q149" s="41">
        <v>59.028449999999999</v>
      </c>
      <c r="R149" s="35">
        <v>20.68</v>
      </c>
      <c r="S149" s="36">
        <v>16.559999999999999</v>
      </c>
      <c r="T149" s="37">
        <v>-54.908450000000002</v>
      </c>
      <c r="U149" s="163">
        <f t="shared" si="68"/>
        <v>-38.34845</v>
      </c>
      <c r="V149" s="130">
        <f t="shared" si="60"/>
        <v>0.35033953966265419</v>
      </c>
      <c r="W149" s="127">
        <v>6.9796852195847956</v>
      </c>
      <c r="X149" s="37">
        <v>30271</v>
      </c>
      <c r="Y149" s="123">
        <f t="shared" si="69"/>
        <v>-71.015648148148145</v>
      </c>
      <c r="Z149" s="134">
        <f t="shared" si="70"/>
        <v>-47.935562499999996</v>
      </c>
      <c r="AA149" s="186">
        <f t="shared" si="71"/>
        <v>-21.304694444444443</v>
      </c>
      <c r="AB149" s="194"/>
      <c r="AC149" s="209"/>
      <c r="AD149" s="38">
        <f t="shared" si="72"/>
        <v>2270.3249999999998</v>
      </c>
      <c r="AE149" s="39">
        <v>0</v>
      </c>
      <c r="AF149" s="36">
        <v>0</v>
      </c>
      <c r="AG149" s="36">
        <f t="shared" si="61"/>
        <v>-2270.3249999999998</v>
      </c>
      <c r="AH149" s="176">
        <f t="shared" si="73"/>
        <v>-2270.3249999999998</v>
      </c>
      <c r="AI149" s="40">
        <f t="shared" si="62"/>
        <v>0</v>
      </c>
      <c r="AJ149" s="99">
        <f t="shared" si="77"/>
        <v>0</v>
      </c>
      <c r="AK149" s="123">
        <f t="shared" si="74"/>
        <v>-11.351624999999999</v>
      </c>
      <c r="AL149" s="134">
        <f t="shared" si="75"/>
        <v>-8.2557272727272721</v>
      </c>
      <c r="AM149" s="182">
        <f t="shared" si="76"/>
        <v>-5.6758124999999993</v>
      </c>
      <c r="AN149" s="196"/>
      <c r="AO149" s="194"/>
    </row>
    <row r="150" spans="1:41" s="1" customFormat="1" hidden="1">
      <c r="A150" s="44"/>
      <c r="B150" s="30" t="s">
        <v>153</v>
      </c>
      <c r="C150" s="32">
        <v>22095</v>
      </c>
      <c r="D150" s="26">
        <f t="shared" si="63"/>
        <v>7.7332499999999991</v>
      </c>
      <c r="E150" s="9">
        <v>1.1499999999999999</v>
      </c>
      <c r="F150" s="8">
        <v>0.77400000000000002</v>
      </c>
      <c r="G150" s="3">
        <f t="shared" si="78"/>
        <v>-7.3572499999999987</v>
      </c>
      <c r="H150" s="49">
        <f t="shared" si="64"/>
        <v>-6.5832499999999996</v>
      </c>
      <c r="I150" s="112">
        <f t="shared" si="58"/>
        <v>0.14870849901399799</v>
      </c>
      <c r="J150" s="113">
        <f t="shared" si="59"/>
        <v>4.8621213590663679</v>
      </c>
      <c r="K150" s="120">
        <v>22095</v>
      </c>
      <c r="L150" s="123">
        <f t="shared" si="65"/>
        <v>-22.858506944444446</v>
      </c>
      <c r="M150" s="123">
        <f t="shared" si="66"/>
        <v>-12.191203703703701</v>
      </c>
      <c r="N150" s="182">
        <f t="shared" si="67"/>
        <v>-6.5310019841269833</v>
      </c>
      <c r="O150" s="194"/>
      <c r="P150" s="206"/>
      <c r="Q150" s="41">
        <v>43.085249999999995</v>
      </c>
      <c r="R150" s="35">
        <v>12.706</v>
      </c>
      <c r="S150" s="36">
        <v>1.6</v>
      </c>
      <c r="T150" s="37">
        <v>-31.979249999999993</v>
      </c>
      <c r="U150" s="163">
        <f t="shared" si="68"/>
        <v>-30.379249999999995</v>
      </c>
      <c r="V150" s="130">
        <f t="shared" si="60"/>
        <v>0.29490370834566354</v>
      </c>
      <c r="W150" s="127">
        <v>25.776802966212337</v>
      </c>
      <c r="X150" s="37">
        <v>22095</v>
      </c>
      <c r="Y150" s="123">
        <f t="shared" si="69"/>
        <v>-56.257870370370355</v>
      </c>
      <c r="Z150" s="134">
        <f t="shared" si="70"/>
        <v>-37.974062499999995</v>
      </c>
      <c r="AA150" s="186">
        <f t="shared" si="71"/>
        <v>-16.877361111111107</v>
      </c>
      <c r="AB150" s="194"/>
      <c r="AC150" s="209"/>
      <c r="AD150" s="38">
        <f t="shared" si="72"/>
        <v>1657.1249999999998</v>
      </c>
      <c r="AE150" s="39">
        <v>0</v>
      </c>
      <c r="AF150" s="36">
        <v>0</v>
      </c>
      <c r="AG150" s="36">
        <f t="shared" si="61"/>
        <v>-1657.1249999999998</v>
      </c>
      <c r="AH150" s="176">
        <f t="shared" si="73"/>
        <v>-1657.1249999999998</v>
      </c>
      <c r="AI150" s="40">
        <f t="shared" si="62"/>
        <v>0</v>
      </c>
      <c r="AJ150" s="99">
        <f t="shared" si="77"/>
        <v>0</v>
      </c>
      <c r="AK150" s="123">
        <f t="shared" si="74"/>
        <v>-8.2856249999999996</v>
      </c>
      <c r="AL150" s="134">
        <f t="shared" si="75"/>
        <v>-6.0259090909090904</v>
      </c>
      <c r="AM150" s="182">
        <f t="shared" si="76"/>
        <v>-4.1428124999999998</v>
      </c>
      <c r="AN150" s="196"/>
      <c r="AO150" s="194"/>
    </row>
    <row r="151" spans="1:41" s="1" customFormat="1" hidden="1">
      <c r="A151" s="44"/>
      <c r="B151" s="43" t="s">
        <v>154</v>
      </c>
      <c r="C151" s="34">
        <v>8106</v>
      </c>
      <c r="D151" s="26">
        <f t="shared" si="63"/>
        <v>2.8371</v>
      </c>
      <c r="E151" s="9">
        <v>1.3</v>
      </c>
      <c r="F151" s="8">
        <v>0.45</v>
      </c>
      <c r="G151" s="3">
        <f t="shared" si="78"/>
        <v>-1.9870999999999999</v>
      </c>
      <c r="H151" s="49">
        <f t="shared" si="64"/>
        <v>-1.5370999999999999</v>
      </c>
      <c r="I151" s="112">
        <f t="shared" si="58"/>
        <v>0.45821437383243457</v>
      </c>
      <c r="J151" s="113">
        <f t="shared" si="59"/>
        <v>29.960170596736109</v>
      </c>
      <c r="K151" s="120">
        <v>8106</v>
      </c>
      <c r="L151" s="123">
        <f t="shared" si="65"/>
        <v>-5.3371527777777779</v>
      </c>
      <c r="M151" s="123">
        <f t="shared" si="66"/>
        <v>-2.8464814814814812</v>
      </c>
      <c r="N151" s="182">
        <f t="shared" si="67"/>
        <v>-1.5249007936507935</v>
      </c>
      <c r="O151" s="194"/>
      <c r="P151" s="206"/>
      <c r="Q151" s="41">
        <v>15.806699999999999</v>
      </c>
      <c r="R151" s="35">
        <v>2.7749999999999999</v>
      </c>
      <c r="S151" s="36">
        <v>0</v>
      </c>
      <c r="T151" s="37">
        <v>-13.031699999999999</v>
      </c>
      <c r="U151" s="163">
        <f t="shared" si="68"/>
        <v>-13.031699999999999</v>
      </c>
      <c r="V151" s="130">
        <f t="shared" si="60"/>
        <v>0.17555846571390613</v>
      </c>
      <c r="W151" s="127">
        <v>17.555846571390614</v>
      </c>
      <c r="X151" s="37">
        <v>8106</v>
      </c>
      <c r="Y151" s="123">
        <f t="shared" si="69"/>
        <v>-24.132777777777775</v>
      </c>
      <c r="Z151" s="134">
        <f t="shared" si="70"/>
        <v>-16.289624999999997</v>
      </c>
      <c r="AA151" s="186">
        <f t="shared" si="71"/>
        <v>-7.2398333333333325</v>
      </c>
      <c r="AB151" s="194"/>
      <c r="AC151" s="209"/>
      <c r="AD151" s="38">
        <f t="shared" si="72"/>
        <v>607.95000000000005</v>
      </c>
      <c r="AE151" s="39">
        <v>0</v>
      </c>
      <c r="AF151" s="36">
        <v>0</v>
      </c>
      <c r="AG151" s="36">
        <f t="shared" si="61"/>
        <v>-607.95000000000005</v>
      </c>
      <c r="AH151" s="176">
        <f t="shared" si="73"/>
        <v>-607.95000000000005</v>
      </c>
      <c r="AI151" s="40">
        <f t="shared" si="62"/>
        <v>0</v>
      </c>
      <c r="AJ151" s="99">
        <f t="shared" si="77"/>
        <v>0</v>
      </c>
      <c r="AK151" s="123">
        <f t="shared" si="74"/>
        <v>-3.0397500000000002</v>
      </c>
      <c r="AL151" s="134">
        <f t="shared" si="75"/>
        <v>-2.2107272727272731</v>
      </c>
      <c r="AM151" s="182">
        <f t="shared" si="76"/>
        <v>-1.5198750000000001</v>
      </c>
      <c r="AN151" s="196"/>
      <c r="AO151" s="194"/>
    </row>
    <row r="152" spans="1:41" s="1" customFormat="1" hidden="1">
      <c r="A152" s="44"/>
      <c r="B152" s="43" t="s">
        <v>155</v>
      </c>
      <c r="C152" s="34">
        <v>7496</v>
      </c>
      <c r="D152" s="26">
        <f t="shared" si="63"/>
        <v>2.6236000000000002</v>
      </c>
      <c r="E152" s="9">
        <v>1.3</v>
      </c>
      <c r="F152" s="8">
        <v>0</v>
      </c>
      <c r="G152" s="3">
        <f t="shared" si="78"/>
        <v>-1.3236000000000001</v>
      </c>
      <c r="H152" s="49">
        <f t="shared" si="64"/>
        <v>-1.3236000000000001</v>
      </c>
      <c r="I152" s="112">
        <f t="shared" si="58"/>
        <v>0.49550236316511664</v>
      </c>
      <c r="J152" s="113">
        <f t="shared" si="59"/>
        <v>49.550236316511665</v>
      </c>
      <c r="K152" s="120">
        <v>7496</v>
      </c>
      <c r="L152" s="123">
        <f t="shared" si="65"/>
        <v>-4.5958333333333341</v>
      </c>
      <c r="M152" s="123">
        <f t="shared" si="66"/>
        <v>-2.451111111111111</v>
      </c>
      <c r="N152" s="182">
        <f t="shared" si="67"/>
        <v>-1.3130952380952381</v>
      </c>
      <c r="O152" s="194"/>
      <c r="P152" s="206"/>
      <c r="Q152" s="41">
        <v>14.6172</v>
      </c>
      <c r="R152" s="35">
        <v>0</v>
      </c>
      <c r="S152" s="36">
        <v>0</v>
      </c>
      <c r="T152" s="37">
        <v>-14.6172</v>
      </c>
      <c r="U152" s="163">
        <f t="shared" si="68"/>
        <v>-14.6172</v>
      </c>
      <c r="V152" s="130">
        <f t="shared" si="60"/>
        <v>0</v>
      </c>
      <c r="W152" s="127">
        <v>0</v>
      </c>
      <c r="X152" s="37">
        <v>7496</v>
      </c>
      <c r="Y152" s="123">
        <f t="shared" si="69"/>
        <v>-27.068888888888889</v>
      </c>
      <c r="Z152" s="134">
        <f t="shared" si="70"/>
        <v>-18.2715</v>
      </c>
      <c r="AA152" s="186">
        <f t="shared" si="71"/>
        <v>-8.1206666666666667</v>
      </c>
      <c r="AB152" s="194"/>
      <c r="AC152" s="209"/>
      <c r="AD152" s="38">
        <f t="shared" si="72"/>
        <v>562.20000000000005</v>
      </c>
      <c r="AE152" s="39">
        <v>0</v>
      </c>
      <c r="AF152" s="36">
        <v>0</v>
      </c>
      <c r="AG152" s="36">
        <f t="shared" si="61"/>
        <v>-562.20000000000005</v>
      </c>
      <c r="AH152" s="176">
        <f t="shared" si="73"/>
        <v>-562.20000000000005</v>
      </c>
      <c r="AI152" s="40">
        <f t="shared" si="62"/>
        <v>0</v>
      </c>
      <c r="AJ152" s="99">
        <f t="shared" si="77"/>
        <v>0</v>
      </c>
      <c r="AK152" s="123">
        <f t="shared" si="74"/>
        <v>-2.8110000000000004</v>
      </c>
      <c r="AL152" s="134">
        <f t="shared" si="75"/>
        <v>-2.0443636363636366</v>
      </c>
      <c r="AM152" s="182">
        <f t="shared" si="76"/>
        <v>-1.4055000000000002</v>
      </c>
      <c r="AN152" s="196"/>
      <c r="AO152" s="194"/>
    </row>
    <row r="153" spans="1:41" s="1" customFormat="1" hidden="1">
      <c r="A153" s="44"/>
      <c r="B153" s="43" t="s">
        <v>156</v>
      </c>
      <c r="C153" s="34">
        <v>9806</v>
      </c>
      <c r="D153" s="26">
        <f t="shared" si="63"/>
        <v>3.4321000000000002</v>
      </c>
      <c r="E153" s="9">
        <v>1.1499999999999999</v>
      </c>
      <c r="F153" s="8">
        <v>0</v>
      </c>
      <c r="G153" s="3">
        <f t="shared" si="78"/>
        <v>-2.2821000000000002</v>
      </c>
      <c r="H153" s="49">
        <f t="shared" si="64"/>
        <v>-2.2821000000000002</v>
      </c>
      <c r="I153" s="112">
        <f t="shared" si="58"/>
        <v>0.33507182191661078</v>
      </c>
      <c r="J153" s="113">
        <f t="shared" si="59"/>
        <v>33.50718219166108</v>
      </c>
      <c r="K153" s="120">
        <v>9806</v>
      </c>
      <c r="L153" s="123">
        <f t="shared" si="65"/>
        <v>-7.923958333333335</v>
      </c>
      <c r="M153" s="123">
        <f t="shared" si="66"/>
        <v>-4.2261111111111109</v>
      </c>
      <c r="N153" s="182">
        <f t="shared" si="67"/>
        <v>-2.2639880952380955</v>
      </c>
      <c r="O153" s="194"/>
      <c r="P153" s="206"/>
      <c r="Q153" s="41">
        <v>19.121700000000001</v>
      </c>
      <c r="R153" s="35">
        <v>3.3220000000000001</v>
      </c>
      <c r="S153" s="36">
        <v>1.208</v>
      </c>
      <c r="T153" s="37">
        <v>-17.0077</v>
      </c>
      <c r="U153" s="163">
        <f t="shared" si="68"/>
        <v>-15.799700000000001</v>
      </c>
      <c r="V153" s="130">
        <f t="shared" si="60"/>
        <v>0.17372932322962917</v>
      </c>
      <c r="W153" s="127">
        <v>11.055502387340036</v>
      </c>
      <c r="X153" s="37">
        <v>9806</v>
      </c>
      <c r="Y153" s="123">
        <f t="shared" si="69"/>
        <v>-29.258703703703706</v>
      </c>
      <c r="Z153" s="134">
        <f t="shared" si="70"/>
        <v>-19.749625000000002</v>
      </c>
      <c r="AA153" s="186">
        <f t="shared" si="71"/>
        <v>-8.7776111111111117</v>
      </c>
      <c r="AB153" s="194"/>
      <c r="AC153" s="209"/>
      <c r="AD153" s="38">
        <f t="shared" si="72"/>
        <v>735.45</v>
      </c>
      <c r="AE153" s="39">
        <v>0</v>
      </c>
      <c r="AF153" s="36">
        <v>0</v>
      </c>
      <c r="AG153" s="36">
        <f t="shared" si="61"/>
        <v>-735.45</v>
      </c>
      <c r="AH153" s="176">
        <f t="shared" si="73"/>
        <v>-735.45</v>
      </c>
      <c r="AI153" s="40">
        <f t="shared" si="62"/>
        <v>0</v>
      </c>
      <c r="AJ153" s="99">
        <f t="shared" si="77"/>
        <v>0</v>
      </c>
      <c r="AK153" s="123">
        <f t="shared" si="74"/>
        <v>-3.6772500000000004</v>
      </c>
      <c r="AL153" s="134">
        <f t="shared" si="75"/>
        <v>-2.6743636363636365</v>
      </c>
      <c r="AM153" s="182">
        <f t="shared" si="76"/>
        <v>-1.8386250000000002</v>
      </c>
      <c r="AN153" s="196"/>
      <c r="AO153" s="194"/>
    </row>
    <row r="154" spans="1:41" s="1" customFormat="1" hidden="1">
      <c r="A154" s="44"/>
      <c r="B154" s="43" t="s">
        <v>157</v>
      </c>
      <c r="C154" s="34">
        <v>7989</v>
      </c>
      <c r="D154" s="26">
        <f t="shared" si="63"/>
        <v>2.7961500000000004</v>
      </c>
      <c r="E154" s="9">
        <v>1.3</v>
      </c>
      <c r="F154" s="8">
        <v>0.28799999999999998</v>
      </c>
      <c r="G154" s="3">
        <f t="shared" si="78"/>
        <v>-1.7841500000000003</v>
      </c>
      <c r="H154" s="49">
        <f t="shared" si="64"/>
        <v>-1.4961500000000003</v>
      </c>
      <c r="I154" s="112">
        <f t="shared" si="58"/>
        <v>0.464924986141659</v>
      </c>
      <c r="J154" s="113">
        <f t="shared" si="59"/>
        <v>36.192621998104535</v>
      </c>
      <c r="K154" s="120">
        <v>7989</v>
      </c>
      <c r="L154" s="123">
        <f t="shared" si="65"/>
        <v>-5.1949652777777793</v>
      </c>
      <c r="M154" s="123">
        <f t="shared" si="66"/>
        <v>-2.7706481481481484</v>
      </c>
      <c r="N154" s="182">
        <f t="shared" si="67"/>
        <v>-1.484275793650794</v>
      </c>
      <c r="O154" s="194"/>
      <c r="P154" s="206"/>
      <c r="Q154" s="41">
        <v>15.578550000000002</v>
      </c>
      <c r="R154" s="35">
        <v>0</v>
      </c>
      <c r="S154" s="36">
        <v>0</v>
      </c>
      <c r="T154" s="37">
        <v>-15.578550000000002</v>
      </c>
      <c r="U154" s="163">
        <f t="shared" si="68"/>
        <v>-15.578550000000002</v>
      </c>
      <c r="V154" s="130">
        <f t="shared" si="60"/>
        <v>0</v>
      </c>
      <c r="W154" s="127">
        <v>0</v>
      </c>
      <c r="X154" s="37">
        <v>7989</v>
      </c>
      <c r="Y154" s="123">
        <f t="shared" si="69"/>
        <v>-28.849166666666669</v>
      </c>
      <c r="Z154" s="134">
        <f t="shared" si="70"/>
        <v>-19.473187500000002</v>
      </c>
      <c r="AA154" s="186">
        <f t="shared" si="71"/>
        <v>-8.6547499999999999</v>
      </c>
      <c r="AB154" s="194"/>
      <c r="AC154" s="209"/>
      <c r="AD154" s="38">
        <f t="shared" si="72"/>
        <v>599.17500000000007</v>
      </c>
      <c r="AE154" s="39">
        <v>0</v>
      </c>
      <c r="AF154" s="36">
        <v>0</v>
      </c>
      <c r="AG154" s="36">
        <f t="shared" si="61"/>
        <v>-599.17500000000007</v>
      </c>
      <c r="AH154" s="176">
        <f t="shared" si="73"/>
        <v>-599.17500000000007</v>
      </c>
      <c r="AI154" s="40">
        <f t="shared" si="62"/>
        <v>0</v>
      </c>
      <c r="AJ154" s="99">
        <f t="shared" si="77"/>
        <v>0</v>
      </c>
      <c r="AK154" s="123">
        <f t="shared" si="74"/>
        <v>-2.9958750000000003</v>
      </c>
      <c r="AL154" s="134">
        <f t="shared" si="75"/>
        <v>-2.178818181818182</v>
      </c>
      <c r="AM154" s="182">
        <f t="shared" si="76"/>
        <v>-1.4979375000000001</v>
      </c>
      <c r="AN154" s="196"/>
      <c r="AO154" s="194"/>
    </row>
    <row r="155" spans="1:41" s="1" customFormat="1" hidden="1">
      <c r="A155" s="44"/>
      <c r="B155" s="43" t="s">
        <v>158</v>
      </c>
      <c r="C155" s="34">
        <v>4414</v>
      </c>
      <c r="D155" s="26">
        <f t="shared" si="63"/>
        <v>1.5449000000000002</v>
      </c>
      <c r="E155" s="9">
        <v>1.5</v>
      </c>
      <c r="F155" s="8">
        <v>0.16200000000000001</v>
      </c>
      <c r="G155" s="3">
        <f t="shared" si="78"/>
        <v>-0.20690000000000008</v>
      </c>
      <c r="H155" s="49">
        <f t="shared" si="64"/>
        <v>-4.4900000000000162E-2</v>
      </c>
      <c r="I155" s="112">
        <f t="shared" si="58"/>
        <v>0.97093663020260201</v>
      </c>
      <c r="J155" s="113">
        <f t="shared" si="59"/>
        <v>86.607547414072101</v>
      </c>
      <c r="K155" s="120">
        <v>4414</v>
      </c>
      <c r="L155" s="123">
        <f t="shared" si="65"/>
        <v>-0.15590277777777836</v>
      </c>
      <c r="M155" s="123">
        <f t="shared" si="66"/>
        <v>-8.3148148148148443E-2</v>
      </c>
      <c r="N155" s="182">
        <f t="shared" si="67"/>
        <v>-4.4543650793650955E-2</v>
      </c>
      <c r="O155" s="194"/>
      <c r="P155" s="206"/>
      <c r="Q155" s="41">
        <v>8.6073000000000004</v>
      </c>
      <c r="R155" s="35">
        <v>3.702</v>
      </c>
      <c r="S155" s="36">
        <v>0</v>
      </c>
      <c r="T155" s="37">
        <v>-4.9053000000000004</v>
      </c>
      <c r="U155" s="163">
        <f t="shared" si="68"/>
        <v>-4.9053000000000004</v>
      </c>
      <c r="V155" s="130">
        <f t="shared" si="60"/>
        <v>0.43010003136872188</v>
      </c>
      <c r="W155" s="127">
        <v>43.010003136872186</v>
      </c>
      <c r="X155" s="37">
        <v>4414</v>
      </c>
      <c r="Y155" s="123">
        <f t="shared" si="69"/>
        <v>-9.0838888888888896</v>
      </c>
      <c r="Z155" s="134">
        <f t="shared" si="70"/>
        <v>-6.1316250000000005</v>
      </c>
      <c r="AA155" s="186">
        <f t="shared" si="71"/>
        <v>-2.725166666666667</v>
      </c>
      <c r="AB155" s="194"/>
      <c r="AC155" s="209"/>
      <c r="AD155" s="38">
        <f t="shared" si="72"/>
        <v>331.05</v>
      </c>
      <c r="AE155" s="39">
        <v>0</v>
      </c>
      <c r="AF155" s="36">
        <v>0</v>
      </c>
      <c r="AG155" s="36">
        <f t="shared" si="61"/>
        <v>-331.05</v>
      </c>
      <c r="AH155" s="176">
        <f t="shared" si="73"/>
        <v>-331.05</v>
      </c>
      <c r="AI155" s="40">
        <f t="shared" si="62"/>
        <v>0</v>
      </c>
      <c r="AJ155" s="99">
        <f t="shared" si="77"/>
        <v>0</v>
      </c>
      <c r="AK155" s="123">
        <f t="shared" si="74"/>
        <v>-1.6552500000000001</v>
      </c>
      <c r="AL155" s="134">
        <f t="shared" si="75"/>
        <v>-1.2038181818181819</v>
      </c>
      <c r="AM155" s="182">
        <f t="shared" si="76"/>
        <v>-0.82762500000000006</v>
      </c>
      <c r="AN155" s="196"/>
      <c r="AO155" s="194"/>
    </row>
    <row r="156" spans="1:41" s="1" customFormat="1" ht="24">
      <c r="A156" s="44">
        <v>19</v>
      </c>
      <c r="B156" s="43" t="s">
        <v>159</v>
      </c>
      <c r="C156" s="31">
        <v>321673</v>
      </c>
      <c r="D156" s="26">
        <f t="shared" si="63"/>
        <v>112.58554999999998</v>
      </c>
      <c r="E156" s="4">
        <v>28.471</v>
      </c>
      <c r="F156" s="4">
        <v>9.49</v>
      </c>
      <c r="G156" s="3">
        <f t="shared" si="78"/>
        <v>-93.604549999999989</v>
      </c>
      <c r="H156" s="49">
        <f t="shared" si="64"/>
        <v>-84.11454999999998</v>
      </c>
      <c r="I156" s="112">
        <f t="shared" si="58"/>
        <v>0.25288325189156163</v>
      </c>
      <c r="J156" s="113">
        <f t="shared" si="59"/>
        <v>16.859179530588076</v>
      </c>
      <c r="K156" s="120">
        <v>321673</v>
      </c>
      <c r="L156" s="123">
        <f t="shared" si="65"/>
        <v>-292.06440972222219</v>
      </c>
      <c r="M156" s="123">
        <f t="shared" si="66"/>
        <v>-155.76768518518514</v>
      </c>
      <c r="N156" s="182">
        <f t="shared" si="67"/>
        <v>-83.446974206349182</v>
      </c>
      <c r="O156" s="194">
        <v>-18</v>
      </c>
      <c r="P156" s="206"/>
      <c r="Q156" s="41">
        <v>627.26234999999997</v>
      </c>
      <c r="R156" s="53">
        <v>272.863</v>
      </c>
      <c r="S156" s="36">
        <v>86.575000000000003</v>
      </c>
      <c r="T156" s="37">
        <v>-440.97434999999996</v>
      </c>
      <c r="U156" s="163">
        <f t="shared" si="68"/>
        <v>-354.39934999999997</v>
      </c>
      <c r="V156" s="130">
        <f t="shared" si="60"/>
        <v>0.43500618202256203</v>
      </c>
      <c r="W156" s="127">
        <v>29.698578274305802</v>
      </c>
      <c r="X156" s="37">
        <v>321673</v>
      </c>
      <c r="Y156" s="123">
        <f t="shared" si="69"/>
        <v>-656.29509259259248</v>
      </c>
      <c r="Z156" s="134">
        <f t="shared" si="70"/>
        <v>-442.99918749999995</v>
      </c>
      <c r="AA156" s="186">
        <f t="shared" si="71"/>
        <v>-196.88852777777777</v>
      </c>
      <c r="AB156" s="194">
        <v>-48</v>
      </c>
      <c r="AC156" s="209"/>
      <c r="AD156" s="38">
        <f t="shared" si="72"/>
        <v>24125.474999999999</v>
      </c>
      <c r="AE156" s="39">
        <v>3326</v>
      </c>
      <c r="AF156" s="36">
        <v>1455</v>
      </c>
      <c r="AG156" s="36">
        <f t="shared" si="61"/>
        <v>-22254.474999999999</v>
      </c>
      <c r="AH156" s="176">
        <f t="shared" si="73"/>
        <v>-20799.474999999999</v>
      </c>
      <c r="AI156" s="40">
        <f t="shared" si="62"/>
        <v>0.13786257058151188</v>
      </c>
      <c r="AJ156" s="99">
        <f t="shared" si="77"/>
        <v>7.755287719723654</v>
      </c>
      <c r="AK156" s="123">
        <f t="shared" si="74"/>
        <v>-103.99737499999999</v>
      </c>
      <c r="AL156" s="134">
        <f t="shared" si="75"/>
        <v>-75.634454545454545</v>
      </c>
      <c r="AM156" s="182">
        <f t="shared" si="76"/>
        <v>-51.998687499999996</v>
      </c>
      <c r="AN156" s="196">
        <v>-7</v>
      </c>
      <c r="AO156" s="194" t="s">
        <v>381</v>
      </c>
    </row>
    <row r="157" spans="1:41" s="1" customFormat="1">
      <c r="A157" s="44"/>
      <c r="B157" s="30" t="s">
        <v>160</v>
      </c>
      <c r="C157" s="32">
        <v>14746</v>
      </c>
      <c r="D157" s="26">
        <f t="shared" si="63"/>
        <v>5.1610999999999994</v>
      </c>
      <c r="E157" s="4">
        <v>0.45</v>
      </c>
      <c r="F157" s="4">
        <v>0.28799999999999998</v>
      </c>
      <c r="G157" s="3">
        <f t="shared" si="78"/>
        <v>-4.9990999999999994</v>
      </c>
      <c r="H157" s="49">
        <f t="shared" si="64"/>
        <v>-4.7110999999999992</v>
      </c>
      <c r="I157" s="112">
        <f t="shared" si="58"/>
        <v>8.7190715157621446E-2</v>
      </c>
      <c r="J157" s="113">
        <f t="shared" si="59"/>
        <v>3.1388657456743725</v>
      </c>
      <c r="K157" s="120">
        <v>14746</v>
      </c>
      <c r="L157" s="123">
        <f t="shared" si="65"/>
        <v>-16.35798611111111</v>
      </c>
      <c r="M157" s="123">
        <f t="shared" si="66"/>
        <v>-8.7242592592592576</v>
      </c>
      <c r="N157" s="182">
        <f t="shared" si="67"/>
        <v>-4.6737103174603165</v>
      </c>
      <c r="O157" s="194"/>
      <c r="P157" s="206"/>
      <c r="Q157" s="41">
        <v>28.7547</v>
      </c>
      <c r="R157" s="53">
        <v>13.837</v>
      </c>
      <c r="S157" s="36">
        <v>11.737</v>
      </c>
      <c r="T157" s="37">
        <v>-26.654699999999998</v>
      </c>
      <c r="U157" s="163">
        <f t="shared" si="68"/>
        <v>-14.9177</v>
      </c>
      <c r="V157" s="130">
        <f t="shared" si="60"/>
        <v>0.48120828942746752</v>
      </c>
      <c r="W157" s="127">
        <v>7.3031539191853847</v>
      </c>
      <c r="X157" s="37">
        <v>14746</v>
      </c>
      <c r="Y157" s="123">
        <f t="shared" si="69"/>
        <v>-27.625370370370369</v>
      </c>
      <c r="Z157" s="134">
        <f t="shared" si="70"/>
        <v>-18.647124999999999</v>
      </c>
      <c r="AA157" s="186">
        <f t="shared" si="71"/>
        <v>-8.2876111111111115</v>
      </c>
      <c r="AB157" s="194"/>
      <c r="AC157" s="209"/>
      <c r="AD157" s="38">
        <f t="shared" si="72"/>
        <v>1105.95</v>
      </c>
      <c r="AE157" s="39">
        <v>0</v>
      </c>
      <c r="AF157" s="36">
        <v>0</v>
      </c>
      <c r="AG157" s="36">
        <f t="shared" si="61"/>
        <v>-1105.95</v>
      </c>
      <c r="AH157" s="176">
        <f t="shared" si="73"/>
        <v>-1105.95</v>
      </c>
      <c r="AI157" s="40">
        <f t="shared" si="62"/>
        <v>0</v>
      </c>
      <c r="AJ157" s="99">
        <f t="shared" si="77"/>
        <v>0</v>
      </c>
      <c r="AK157" s="123">
        <f t="shared" si="74"/>
        <v>-5.5297499999999999</v>
      </c>
      <c r="AL157" s="134">
        <f t="shared" si="75"/>
        <v>-4.0216363636363637</v>
      </c>
      <c r="AM157" s="182">
        <f t="shared" si="76"/>
        <v>-2.764875</v>
      </c>
      <c r="AN157" s="196"/>
      <c r="AO157" s="194"/>
    </row>
    <row r="158" spans="1:41" s="1" customFormat="1">
      <c r="A158" s="44"/>
      <c r="B158" s="30" t="s">
        <v>161</v>
      </c>
      <c r="C158" s="32">
        <v>18127</v>
      </c>
      <c r="D158" s="26">
        <f t="shared" si="63"/>
        <v>6.3444500000000001</v>
      </c>
      <c r="E158" s="4">
        <v>0.57599999999999996</v>
      </c>
      <c r="F158" s="4">
        <v>0.57599999999999996</v>
      </c>
      <c r="G158" s="3">
        <f t="shared" si="78"/>
        <v>-6.3444500000000001</v>
      </c>
      <c r="H158" s="49">
        <f t="shared" si="64"/>
        <v>-5.7684500000000005</v>
      </c>
      <c r="I158" s="112">
        <f t="shared" si="58"/>
        <v>9.0788011569166743E-2</v>
      </c>
      <c r="J158" s="113">
        <f t="shared" si="59"/>
        <v>0</v>
      </c>
      <c r="K158" s="120">
        <v>18127</v>
      </c>
      <c r="L158" s="123">
        <f t="shared" si="65"/>
        <v>-20.029340277777781</v>
      </c>
      <c r="M158" s="123">
        <f t="shared" si="66"/>
        <v>-10.682314814814815</v>
      </c>
      <c r="N158" s="182">
        <f t="shared" si="67"/>
        <v>-5.7226686507936515</v>
      </c>
      <c r="O158" s="194"/>
      <c r="P158" s="206"/>
      <c r="Q158" s="41">
        <v>35.347650000000002</v>
      </c>
      <c r="R158" s="53">
        <v>6.8570000000000002</v>
      </c>
      <c r="S158" s="36">
        <v>1.8</v>
      </c>
      <c r="T158" s="37">
        <v>-30.290649999999999</v>
      </c>
      <c r="U158" s="163">
        <f t="shared" si="68"/>
        <v>-28.490650000000002</v>
      </c>
      <c r="V158" s="130">
        <f t="shared" si="60"/>
        <v>0.19398743622277576</v>
      </c>
      <c r="W158" s="127">
        <v>14.30646733234034</v>
      </c>
      <c r="X158" s="37">
        <v>18127</v>
      </c>
      <c r="Y158" s="123">
        <f t="shared" si="69"/>
        <v>-52.760462962962961</v>
      </c>
      <c r="Z158" s="134">
        <f t="shared" si="70"/>
        <v>-35.613312499999999</v>
      </c>
      <c r="AA158" s="186">
        <f t="shared" si="71"/>
        <v>-15.828138888888891</v>
      </c>
      <c r="AB158" s="194"/>
      <c r="AC158" s="209"/>
      <c r="AD158" s="38">
        <f t="shared" si="72"/>
        <v>1359.5250000000001</v>
      </c>
      <c r="AE158" s="39">
        <v>0</v>
      </c>
      <c r="AF158" s="36">
        <v>0</v>
      </c>
      <c r="AG158" s="36">
        <f t="shared" si="61"/>
        <v>-1359.5250000000001</v>
      </c>
      <c r="AH158" s="176">
        <f t="shared" si="73"/>
        <v>-1359.5250000000001</v>
      </c>
      <c r="AI158" s="40">
        <f t="shared" si="62"/>
        <v>0</v>
      </c>
      <c r="AJ158" s="99">
        <f t="shared" si="77"/>
        <v>0</v>
      </c>
      <c r="AK158" s="123">
        <f t="shared" si="74"/>
        <v>-6.797625</v>
      </c>
      <c r="AL158" s="134">
        <f t="shared" si="75"/>
        <v>-4.9437272727272727</v>
      </c>
      <c r="AM158" s="182">
        <f t="shared" si="76"/>
        <v>-3.3988125</v>
      </c>
      <c r="AN158" s="196"/>
      <c r="AO158" s="194"/>
    </row>
    <row r="159" spans="1:41" s="1" customFormat="1">
      <c r="A159" s="44"/>
      <c r="B159" s="30" t="s">
        <v>162</v>
      </c>
      <c r="C159" s="32">
        <v>6087</v>
      </c>
      <c r="D159" s="26">
        <f t="shared" si="63"/>
        <v>2.1304500000000002</v>
      </c>
      <c r="E159" s="4">
        <v>1.464</v>
      </c>
      <c r="F159" s="4">
        <v>1.044</v>
      </c>
      <c r="G159" s="3">
        <f t="shared" si="78"/>
        <v>-1.7104500000000002</v>
      </c>
      <c r="H159" s="49">
        <f t="shared" si="64"/>
        <v>-0.66645000000000021</v>
      </c>
      <c r="I159" s="112">
        <f t="shared" si="58"/>
        <v>0.68717876504963737</v>
      </c>
      <c r="J159" s="113">
        <f t="shared" si="59"/>
        <v>19.714144898965003</v>
      </c>
      <c r="K159" s="120">
        <v>6087</v>
      </c>
      <c r="L159" s="123">
        <f t="shared" si="65"/>
        <v>-2.3140625000000008</v>
      </c>
      <c r="M159" s="123">
        <f t="shared" si="66"/>
        <v>-1.2341666666666671</v>
      </c>
      <c r="N159" s="182">
        <f t="shared" si="67"/>
        <v>-0.66116071428571443</v>
      </c>
      <c r="O159" s="194"/>
      <c r="P159" s="206"/>
      <c r="Q159" s="41">
        <v>11.86965</v>
      </c>
      <c r="R159" s="53">
        <v>11.4</v>
      </c>
      <c r="S159" s="36">
        <v>1.8</v>
      </c>
      <c r="T159" s="37">
        <v>-2.2696500000000004</v>
      </c>
      <c r="U159" s="163">
        <f t="shared" si="68"/>
        <v>-0.46964999999999968</v>
      </c>
      <c r="V159" s="130">
        <f t="shared" si="60"/>
        <v>0.96043270020598759</v>
      </c>
      <c r="W159" s="127">
        <v>80.878543175241063</v>
      </c>
      <c r="X159" s="37">
        <v>6087</v>
      </c>
      <c r="Y159" s="123">
        <f t="shared" si="69"/>
        <v>-0.86972222222222162</v>
      </c>
      <c r="Z159" s="134">
        <f t="shared" si="70"/>
        <v>-0.5870624999999996</v>
      </c>
      <c r="AA159" s="186">
        <f t="shared" si="71"/>
        <v>-0.26091666666666646</v>
      </c>
      <c r="AB159" s="194"/>
      <c r="AC159" s="209"/>
      <c r="AD159" s="38">
        <f t="shared" si="72"/>
        <v>456.52500000000003</v>
      </c>
      <c r="AE159" s="39">
        <v>675</v>
      </c>
      <c r="AF159" s="36">
        <v>275</v>
      </c>
      <c r="AG159" s="36">
        <f t="shared" si="61"/>
        <v>-56.525000000000034</v>
      </c>
      <c r="AH159" s="176">
        <f t="shared" si="73"/>
        <v>218.47499999999997</v>
      </c>
      <c r="AI159" s="40">
        <f t="shared" si="62"/>
        <v>1.4785608674223754</v>
      </c>
      <c r="AJ159" s="99">
        <f t="shared" si="77"/>
        <v>87.618421773177801</v>
      </c>
      <c r="AK159" s="123">
        <f t="shared" si="74"/>
        <v>1.0923749999999999</v>
      </c>
      <c r="AL159" s="134">
        <f t="shared" si="75"/>
        <v>0.7944545454545453</v>
      </c>
      <c r="AM159" s="182">
        <f t="shared" si="76"/>
        <v>0.54618749999999994</v>
      </c>
      <c r="AN159" s="196"/>
      <c r="AO159" s="194"/>
    </row>
    <row r="160" spans="1:41" s="1" customFormat="1">
      <c r="A160" s="44"/>
      <c r="B160" s="30" t="s">
        <v>163</v>
      </c>
      <c r="C160" s="32">
        <v>24460</v>
      </c>
      <c r="D160" s="26">
        <f t="shared" si="63"/>
        <v>8.5609999999999999</v>
      </c>
      <c r="E160" s="4">
        <v>2.1110000000000002</v>
      </c>
      <c r="F160" s="4">
        <v>1.5940000000000001</v>
      </c>
      <c r="G160" s="3">
        <f t="shared" si="78"/>
        <v>-8.0440000000000005</v>
      </c>
      <c r="H160" s="49">
        <f t="shared" si="64"/>
        <v>-6.4499999999999993</v>
      </c>
      <c r="I160" s="112">
        <f t="shared" si="58"/>
        <v>0.24658334306739871</v>
      </c>
      <c r="J160" s="113">
        <f t="shared" si="59"/>
        <v>6.0390141338628682</v>
      </c>
      <c r="K160" s="120">
        <v>24460</v>
      </c>
      <c r="L160" s="123">
        <f t="shared" si="65"/>
        <v>-22.395833333333332</v>
      </c>
      <c r="M160" s="123">
        <f t="shared" si="66"/>
        <v>-11.944444444444443</v>
      </c>
      <c r="N160" s="182">
        <f t="shared" si="67"/>
        <v>-6.3988095238095228</v>
      </c>
      <c r="O160" s="194"/>
      <c r="P160" s="206"/>
      <c r="Q160" s="41">
        <v>47.697000000000003</v>
      </c>
      <c r="R160" s="53">
        <v>11.241</v>
      </c>
      <c r="S160" s="36">
        <v>1.5660000000000001</v>
      </c>
      <c r="T160" s="37">
        <v>-38.022000000000006</v>
      </c>
      <c r="U160" s="163">
        <f t="shared" si="68"/>
        <v>-36.456000000000003</v>
      </c>
      <c r="V160" s="130">
        <f t="shared" si="60"/>
        <v>0.2356751996980942</v>
      </c>
      <c r="W160" s="127">
        <v>20.284294609723879</v>
      </c>
      <c r="X160" s="37">
        <v>24460</v>
      </c>
      <c r="Y160" s="123">
        <f t="shared" si="69"/>
        <v>-67.511111111111106</v>
      </c>
      <c r="Z160" s="134">
        <f t="shared" si="70"/>
        <v>-45.57</v>
      </c>
      <c r="AA160" s="186">
        <f t="shared" si="71"/>
        <v>-20.253333333333334</v>
      </c>
      <c r="AB160" s="194"/>
      <c r="AC160" s="209"/>
      <c r="AD160" s="38">
        <f t="shared" si="72"/>
        <v>1834.5000000000002</v>
      </c>
      <c r="AE160" s="39">
        <v>400</v>
      </c>
      <c r="AF160" s="36">
        <v>400</v>
      </c>
      <c r="AG160" s="36">
        <f t="shared" si="61"/>
        <v>-1834.5000000000002</v>
      </c>
      <c r="AH160" s="176">
        <f t="shared" si="73"/>
        <v>-1434.5000000000002</v>
      </c>
      <c r="AI160" s="40">
        <f t="shared" si="62"/>
        <v>0.21804306350504221</v>
      </c>
      <c r="AJ160" s="99">
        <f t="shared" si="77"/>
        <v>0</v>
      </c>
      <c r="AK160" s="123">
        <f t="shared" si="74"/>
        <v>-7.1725000000000012</v>
      </c>
      <c r="AL160" s="134">
        <f t="shared" si="75"/>
        <v>-5.2163636363636368</v>
      </c>
      <c r="AM160" s="182">
        <f t="shared" si="76"/>
        <v>-3.5862500000000006</v>
      </c>
      <c r="AN160" s="196"/>
      <c r="AO160" s="194"/>
    </row>
    <row r="161" spans="1:41" s="1" customFormat="1">
      <c r="A161" s="44"/>
      <c r="B161" s="30" t="s">
        <v>164</v>
      </c>
      <c r="C161" s="32">
        <v>21964</v>
      </c>
      <c r="D161" s="26">
        <f t="shared" si="63"/>
        <v>7.6874000000000002</v>
      </c>
      <c r="E161" s="4">
        <v>0.84</v>
      </c>
      <c r="F161" s="4">
        <v>0.26400000000000001</v>
      </c>
      <c r="G161" s="3">
        <f t="shared" si="78"/>
        <v>-7.1114000000000006</v>
      </c>
      <c r="H161" s="49">
        <f t="shared" si="64"/>
        <v>-6.8474000000000004</v>
      </c>
      <c r="I161" s="112">
        <f t="shared" si="58"/>
        <v>0.10926971407758149</v>
      </c>
      <c r="J161" s="113">
        <f t="shared" si="59"/>
        <v>7.4927803938913016</v>
      </c>
      <c r="K161" s="120">
        <v>21964</v>
      </c>
      <c r="L161" s="123">
        <f t="shared" si="65"/>
        <v>-23.775694444444447</v>
      </c>
      <c r="M161" s="123">
        <f t="shared" si="66"/>
        <v>-12.680370370370371</v>
      </c>
      <c r="N161" s="182">
        <f t="shared" si="67"/>
        <v>-6.7930555555555561</v>
      </c>
      <c r="O161" s="194"/>
      <c r="P161" s="206"/>
      <c r="Q161" s="41">
        <v>42.829800000000006</v>
      </c>
      <c r="R161" s="53">
        <v>21.183</v>
      </c>
      <c r="S161" s="36">
        <v>1.8</v>
      </c>
      <c r="T161" s="37">
        <v>-23.446800000000007</v>
      </c>
      <c r="U161" s="163">
        <f t="shared" si="68"/>
        <v>-21.646800000000006</v>
      </c>
      <c r="V161" s="130">
        <f t="shared" si="60"/>
        <v>0.49458554557807877</v>
      </c>
      <c r="W161" s="127">
        <v>45.25587324713166</v>
      </c>
      <c r="X161" s="37">
        <v>21964</v>
      </c>
      <c r="Y161" s="123">
        <f t="shared" si="69"/>
        <v>-40.086666666666673</v>
      </c>
      <c r="Z161" s="134">
        <f t="shared" si="70"/>
        <v>-27.058500000000006</v>
      </c>
      <c r="AA161" s="186">
        <f t="shared" si="71"/>
        <v>-12.026000000000003</v>
      </c>
      <c r="AB161" s="194"/>
      <c r="AC161" s="209"/>
      <c r="AD161" s="38">
        <f t="shared" si="72"/>
        <v>1647.3000000000002</v>
      </c>
      <c r="AE161" s="39">
        <v>0</v>
      </c>
      <c r="AF161" s="36">
        <v>0</v>
      </c>
      <c r="AG161" s="36">
        <f t="shared" si="61"/>
        <v>-1647.3000000000002</v>
      </c>
      <c r="AH161" s="176">
        <f t="shared" si="73"/>
        <v>-1647.3000000000002</v>
      </c>
      <c r="AI161" s="40">
        <f t="shared" si="62"/>
        <v>0</v>
      </c>
      <c r="AJ161" s="99">
        <f t="shared" si="77"/>
        <v>0</v>
      </c>
      <c r="AK161" s="123">
        <f t="shared" si="74"/>
        <v>-8.2365000000000013</v>
      </c>
      <c r="AL161" s="134">
        <f t="shared" si="75"/>
        <v>-5.9901818181818189</v>
      </c>
      <c r="AM161" s="182">
        <f t="shared" si="76"/>
        <v>-4.1182500000000006</v>
      </c>
      <c r="AN161" s="196"/>
      <c r="AO161" s="194"/>
    </row>
    <row r="162" spans="1:41" s="1" customFormat="1">
      <c r="A162" s="44"/>
      <c r="B162" s="30" t="s">
        <v>165</v>
      </c>
      <c r="C162" s="32">
        <v>6879</v>
      </c>
      <c r="D162" s="26">
        <f t="shared" si="63"/>
        <v>2.4076499999999998</v>
      </c>
      <c r="E162" s="4">
        <v>1.0189999999999999</v>
      </c>
      <c r="F162" s="4">
        <v>0</v>
      </c>
      <c r="G162" s="3">
        <f t="shared" si="78"/>
        <v>-1.3886499999999999</v>
      </c>
      <c r="H162" s="49">
        <f t="shared" si="64"/>
        <v>-1.3886499999999999</v>
      </c>
      <c r="I162" s="112">
        <f t="shared" si="58"/>
        <v>0.42323427408468839</v>
      </c>
      <c r="J162" s="113">
        <f t="shared" si="59"/>
        <v>42.323427408468838</v>
      </c>
      <c r="K162" s="120">
        <v>6879</v>
      </c>
      <c r="L162" s="123">
        <f t="shared" si="65"/>
        <v>-4.8217013888888891</v>
      </c>
      <c r="M162" s="123">
        <f t="shared" si="66"/>
        <v>-2.571574074074074</v>
      </c>
      <c r="N162" s="182">
        <f t="shared" si="67"/>
        <v>-1.3776289682539682</v>
      </c>
      <c r="O162" s="194"/>
      <c r="P162" s="206"/>
      <c r="Q162" s="41">
        <v>13.41405</v>
      </c>
      <c r="R162" s="53">
        <v>4.0750000000000002</v>
      </c>
      <c r="S162" s="36">
        <v>0</v>
      </c>
      <c r="T162" s="37">
        <v>-9.3390500000000003</v>
      </c>
      <c r="U162" s="163">
        <f t="shared" si="68"/>
        <v>-9.3390500000000003</v>
      </c>
      <c r="V162" s="130">
        <f t="shared" si="60"/>
        <v>0.30378595577025586</v>
      </c>
      <c r="W162" s="127">
        <v>30.378595577025585</v>
      </c>
      <c r="X162" s="37">
        <v>6879</v>
      </c>
      <c r="Y162" s="123">
        <f t="shared" si="69"/>
        <v>-17.294537037037035</v>
      </c>
      <c r="Z162" s="134">
        <f t="shared" si="70"/>
        <v>-11.6738125</v>
      </c>
      <c r="AA162" s="186">
        <f t="shared" si="71"/>
        <v>-5.188361111111111</v>
      </c>
      <c r="AB162" s="194"/>
      <c r="AC162" s="209"/>
      <c r="AD162" s="38">
        <f t="shared" si="72"/>
        <v>515.92499999999995</v>
      </c>
      <c r="AE162" s="39">
        <v>480</v>
      </c>
      <c r="AF162" s="36">
        <v>480</v>
      </c>
      <c r="AG162" s="36">
        <f t="shared" si="61"/>
        <v>-515.92499999999995</v>
      </c>
      <c r="AH162" s="176">
        <f t="shared" si="73"/>
        <v>-35.924999999999955</v>
      </c>
      <c r="AI162" s="40">
        <f t="shared" si="62"/>
        <v>0.93036778601540926</v>
      </c>
      <c r="AJ162" s="99">
        <f t="shared" si="77"/>
        <v>0</v>
      </c>
      <c r="AK162" s="123">
        <f t="shared" si="74"/>
        <v>-0.17962499999999978</v>
      </c>
      <c r="AL162" s="134">
        <f t="shared" si="75"/>
        <v>-0.13063636363636347</v>
      </c>
      <c r="AM162" s="182">
        <f t="shared" si="76"/>
        <v>-8.9812499999999892E-2</v>
      </c>
      <c r="AN162" s="196"/>
      <c r="AO162" s="194"/>
    </row>
    <row r="163" spans="1:41" s="1" customFormat="1">
      <c r="A163" s="44"/>
      <c r="B163" s="30" t="s">
        <v>166</v>
      </c>
      <c r="C163" s="33">
        <v>147513</v>
      </c>
      <c r="D163" s="26">
        <f t="shared" si="63"/>
        <v>51.629550000000002</v>
      </c>
      <c r="E163" s="4">
        <v>13.852</v>
      </c>
      <c r="F163" s="4">
        <v>2.706</v>
      </c>
      <c r="G163" s="3">
        <f t="shared" si="78"/>
        <v>-40.483550000000001</v>
      </c>
      <c r="H163" s="49">
        <f t="shared" si="64"/>
        <v>-37.777550000000005</v>
      </c>
      <c r="I163" s="112">
        <f t="shared" si="58"/>
        <v>0.26829596616666229</v>
      </c>
      <c r="J163" s="113">
        <f t="shared" si="59"/>
        <v>21.588412062471978</v>
      </c>
      <c r="K163" s="120">
        <v>147513</v>
      </c>
      <c r="L163" s="123">
        <f t="shared" si="65"/>
        <v>-131.17204861111114</v>
      </c>
      <c r="M163" s="123">
        <f t="shared" si="66"/>
        <v>-69.958425925925937</v>
      </c>
      <c r="N163" s="182">
        <f t="shared" si="67"/>
        <v>-37.477728174603179</v>
      </c>
      <c r="O163" s="194"/>
      <c r="P163" s="206"/>
      <c r="Q163" s="41">
        <v>287.65035</v>
      </c>
      <c r="R163" s="53">
        <v>98.546000000000006</v>
      </c>
      <c r="S163" s="36">
        <v>5.4859999999999998</v>
      </c>
      <c r="T163" s="37">
        <v>-194.59035</v>
      </c>
      <c r="U163" s="163">
        <f t="shared" si="68"/>
        <v>-189.10435000000001</v>
      </c>
      <c r="V163" s="130">
        <f t="shared" si="60"/>
        <v>0.34258953621992816</v>
      </c>
      <c r="W163" s="127">
        <v>32.35177707936041</v>
      </c>
      <c r="X163" s="37">
        <v>147513</v>
      </c>
      <c r="Y163" s="123">
        <f t="shared" si="69"/>
        <v>-350.19324074074075</v>
      </c>
      <c r="Z163" s="134">
        <f t="shared" si="70"/>
        <v>-236.3804375</v>
      </c>
      <c r="AA163" s="186">
        <f t="shared" si="71"/>
        <v>-105.05797222222222</v>
      </c>
      <c r="AB163" s="194"/>
      <c r="AC163" s="209"/>
      <c r="AD163" s="38">
        <f t="shared" si="72"/>
        <v>11063.475</v>
      </c>
      <c r="AE163" s="39">
        <v>1175</v>
      </c>
      <c r="AF163" s="36">
        <v>300</v>
      </c>
      <c r="AG163" s="36">
        <f t="shared" si="61"/>
        <v>-10188.475</v>
      </c>
      <c r="AH163" s="176">
        <f t="shared" si="73"/>
        <v>-9888.4750000000004</v>
      </c>
      <c r="AI163" s="40">
        <f t="shared" si="62"/>
        <v>0.10620532879588013</v>
      </c>
      <c r="AJ163" s="99">
        <f t="shared" si="77"/>
        <v>7.908907463522989</v>
      </c>
      <c r="AK163" s="123">
        <f t="shared" si="74"/>
        <v>-49.442374999999998</v>
      </c>
      <c r="AL163" s="134">
        <f t="shared" si="75"/>
        <v>-35.958090909090913</v>
      </c>
      <c r="AM163" s="182">
        <f t="shared" si="76"/>
        <v>-24.721187499999999</v>
      </c>
      <c r="AN163" s="196"/>
      <c r="AO163" s="194"/>
    </row>
    <row r="164" spans="1:41" s="1" customFormat="1">
      <c r="A164" s="44"/>
      <c r="B164" s="43" t="s">
        <v>167</v>
      </c>
      <c r="C164" s="34">
        <v>7735</v>
      </c>
      <c r="D164" s="26">
        <f t="shared" si="63"/>
        <v>2.7072499999999997</v>
      </c>
      <c r="E164" s="4">
        <v>0.61299999999999999</v>
      </c>
      <c r="F164" s="4">
        <v>0.28799999999999998</v>
      </c>
      <c r="G164" s="3">
        <f t="shared" si="78"/>
        <v>-2.3822499999999995</v>
      </c>
      <c r="H164" s="49">
        <f t="shared" si="64"/>
        <v>-2.0942499999999997</v>
      </c>
      <c r="I164" s="112">
        <f t="shared" si="58"/>
        <v>0.22642903315172225</v>
      </c>
      <c r="J164" s="113">
        <f t="shared" si="59"/>
        <v>12.004801920768308</v>
      </c>
      <c r="K164" s="120">
        <v>7735</v>
      </c>
      <c r="L164" s="123">
        <f t="shared" si="65"/>
        <v>-7.2717013888888884</v>
      </c>
      <c r="M164" s="123">
        <f t="shared" si="66"/>
        <v>-3.8782407407407398</v>
      </c>
      <c r="N164" s="182">
        <f t="shared" si="67"/>
        <v>-2.0776289682539679</v>
      </c>
      <c r="O164" s="194"/>
      <c r="P164" s="206"/>
      <c r="Q164" s="41">
        <v>15.08325</v>
      </c>
      <c r="R164" s="53">
        <v>5.6790000000000003</v>
      </c>
      <c r="S164" s="36">
        <v>0</v>
      </c>
      <c r="T164" s="37">
        <v>-9.4042499999999993</v>
      </c>
      <c r="U164" s="163">
        <f t="shared" si="68"/>
        <v>-9.4042499999999993</v>
      </c>
      <c r="V164" s="130">
        <f t="shared" si="60"/>
        <v>0.37651036746059374</v>
      </c>
      <c r="W164" s="127">
        <v>37.651036746059376</v>
      </c>
      <c r="X164" s="37">
        <v>7735</v>
      </c>
      <c r="Y164" s="123">
        <f t="shared" si="69"/>
        <v>-17.415277777777774</v>
      </c>
      <c r="Z164" s="134">
        <f t="shared" si="70"/>
        <v>-11.755312499999999</v>
      </c>
      <c r="AA164" s="186">
        <f t="shared" si="71"/>
        <v>-5.2245833333333325</v>
      </c>
      <c r="AB164" s="194"/>
      <c r="AC164" s="209"/>
      <c r="AD164" s="38">
        <f t="shared" si="72"/>
        <v>580.125</v>
      </c>
      <c r="AE164" s="39">
        <v>96</v>
      </c>
      <c r="AF164" s="36">
        <v>0</v>
      </c>
      <c r="AG164" s="36">
        <f t="shared" si="61"/>
        <v>-484.125</v>
      </c>
      <c r="AH164" s="176">
        <f t="shared" si="73"/>
        <v>-484.125</v>
      </c>
      <c r="AI164" s="40">
        <f t="shared" si="62"/>
        <v>0.16548157724628312</v>
      </c>
      <c r="AJ164" s="99">
        <f t="shared" si="77"/>
        <v>16.548157724628311</v>
      </c>
      <c r="AK164" s="123">
        <f t="shared" si="74"/>
        <v>-2.4206249999999998</v>
      </c>
      <c r="AL164" s="134">
        <f t="shared" si="75"/>
        <v>-1.7604545454545455</v>
      </c>
      <c r="AM164" s="182">
        <f t="shared" si="76"/>
        <v>-1.2103124999999999</v>
      </c>
      <c r="AN164" s="196"/>
      <c r="AO164" s="194"/>
    </row>
    <row r="165" spans="1:41" s="1" customFormat="1">
      <c r="A165" s="44"/>
      <c r="B165" s="43" t="s">
        <v>168</v>
      </c>
      <c r="C165" s="34">
        <v>3916</v>
      </c>
      <c r="D165" s="26">
        <f t="shared" si="63"/>
        <v>1.3706</v>
      </c>
      <c r="E165" s="4">
        <v>1.4079999999999999</v>
      </c>
      <c r="F165" s="4">
        <v>0.16200000000000001</v>
      </c>
      <c r="G165" s="3">
        <f t="shared" si="78"/>
        <v>-0.12460000000000004</v>
      </c>
      <c r="H165" s="49">
        <f t="shared" si="64"/>
        <v>3.7399999999999878E-2</v>
      </c>
      <c r="I165" s="112">
        <f t="shared" ref="I165:I196" si="79">E165/D165</f>
        <v>1.0272873194221508</v>
      </c>
      <c r="J165" s="113">
        <f t="shared" ref="J165:J196" si="80">(E165-F165)/D165*100</f>
        <v>90.909090909090907</v>
      </c>
      <c r="K165" s="120">
        <v>3916</v>
      </c>
      <c r="L165" s="123">
        <f t="shared" si="65"/>
        <v>0.12986111111111071</v>
      </c>
      <c r="M165" s="123">
        <f t="shared" si="66"/>
        <v>6.9259259259259034E-2</v>
      </c>
      <c r="N165" s="182">
        <f t="shared" si="67"/>
        <v>3.7103174603174478E-2</v>
      </c>
      <c r="O165" s="194"/>
      <c r="P165" s="206"/>
      <c r="Q165" s="41">
        <v>7.6361999999999997</v>
      </c>
      <c r="R165" s="53">
        <v>13.519</v>
      </c>
      <c r="S165" s="36">
        <v>0</v>
      </c>
      <c r="T165" s="37">
        <v>3.9218000000000002</v>
      </c>
      <c r="U165" s="163">
        <f t="shared" si="68"/>
        <v>5.8828000000000005</v>
      </c>
      <c r="V165" s="130">
        <f t="shared" ref="V165:V196" si="81">R165/Q165</f>
        <v>1.7703831748775569</v>
      </c>
      <c r="W165" s="127">
        <v>151.35800529058955</v>
      </c>
      <c r="X165" s="37">
        <v>3916</v>
      </c>
      <c r="Y165" s="123">
        <f t="shared" si="69"/>
        <v>10.894074074074075</v>
      </c>
      <c r="Z165" s="134">
        <f t="shared" si="70"/>
        <v>7.3535000000000004</v>
      </c>
      <c r="AA165" s="186">
        <f t="shared" si="71"/>
        <v>3.2682222222222226</v>
      </c>
      <c r="AB165" s="194"/>
      <c r="AC165" s="209"/>
      <c r="AD165" s="38">
        <f t="shared" si="72"/>
        <v>293.7</v>
      </c>
      <c r="AE165" s="39">
        <v>200</v>
      </c>
      <c r="AF165" s="36">
        <v>0</v>
      </c>
      <c r="AG165" s="36">
        <f t="shared" ref="AG165:AG196" si="82">AE165-AF165-AD165</f>
        <v>-93.699999999999989</v>
      </c>
      <c r="AH165" s="176">
        <f t="shared" si="73"/>
        <v>-93.699999999999989</v>
      </c>
      <c r="AI165" s="40">
        <f t="shared" ref="AI165:AI196" si="83">AE165/AD165</f>
        <v>0.68096697310180454</v>
      </c>
      <c r="AJ165" s="99">
        <f t="shared" si="77"/>
        <v>68.09669731018046</v>
      </c>
      <c r="AK165" s="123">
        <f t="shared" si="74"/>
        <v>-0.46849999999999992</v>
      </c>
      <c r="AL165" s="134">
        <f t="shared" si="75"/>
        <v>-0.34072727272727271</v>
      </c>
      <c r="AM165" s="182">
        <f t="shared" si="76"/>
        <v>-0.23424999999999996</v>
      </c>
      <c r="AN165" s="196"/>
      <c r="AO165" s="194"/>
    </row>
    <row r="166" spans="1:41" s="1" customFormat="1">
      <c r="A166" s="44"/>
      <c r="B166" s="43" t="s">
        <v>169</v>
      </c>
      <c r="C166" s="34">
        <v>9637</v>
      </c>
      <c r="D166" s="26">
        <f t="shared" si="63"/>
        <v>3.3729499999999999</v>
      </c>
      <c r="E166" s="4">
        <v>0.61199999999999999</v>
      </c>
      <c r="F166" s="4">
        <v>0</v>
      </c>
      <c r="G166" s="3">
        <f t="shared" si="78"/>
        <v>-2.7609499999999998</v>
      </c>
      <c r="H166" s="49">
        <f t="shared" si="64"/>
        <v>-2.7609499999999998</v>
      </c>
      <c r="I166" s="112">
        <f t="shared" si="79"/>
        <v>0.18144354348567279</v>
      </c>
      <c r="J166" s="113">
        <f t="shared" si="80"/>
        <v>18.14435434856728</v>
      </c>
      <c r="K166" s="120">
        <v>9637</v>
      </c>
      <c r="L166" s="123">
        <f t="shared" si="65"/>
        <v>-9.586631944444445</v>
      </c>
      <c r="M166" s="123">
        <f t="shared" si="66"/>
        <v>-5.11287037037037</v>
      </c>
      <c r="N166" s="182">
        <f t="shared" si="67"/>
        <v>-2.7390376984126981</v>
      </c>
      <c r="O166" s="194"/>
      <c r="P166" s="206"/>
      <c r="Q166" s="41">
        <v>18.792149999999999</v>
      </c>
      <c r="R166" s="53">
        <v>11.74</v>
      </c>
      <c r="S166" s="36">
        <v>0</v>
      </c>
      <c r="T166" s="37">
        <v>-5.2731499999999993</v>
      </c>
      <c r="U166" s="163">
        <f t="shared" si="68"/>
        <v>-7.0521499999999993</v>
      </c>
      <c r="V166" s="130">
        <f t="shared" si="81"/>
        <v>0.62472894267021073</v>
      </c>
      <c r="W166" s="127">
        <v>71.939613083122481</v>
      </c>
      <c r="X166" s="37">
        <v>9637</v>
      </c>
      <c r="Y166" s="123">
        <f t="shared" si="69"/>
        <v>-13.059537037037035</v>
      </c>
      <c r="Z166" s="134">
        <f t="shared" si="70"/>
        <v>-8.8151874999999986</v>
      </c>
      <c r="AA166" s="186">
        <f t="shared" si="71"/>
        <v>-3.9178611111111108</v>
      </c>
      <c r="AB166" s="194"/>
      <c r="AC166" s="209"/>
      <c r="AD166" s="38">
        <f t="shared" si="72"/>
        <v>722.77499999999998</v>
      </c>
      <c r="AE166" s="39">
        <v>0</v>
      </c>
      <c r="AF166" s="36">
        <v>0</v>
      </c>
      <c r="AG166" s="36">
        <f t="shared" si="82"/>
        <v>-722.77499999999998</v>
      </c>
      <c r="AH166" s="176">
        <f t="shared" si="73"/>
        <v>-722.77499999999998</v>
      </c>
      <c r="AI166" s="40">
        <f t="shared" si="83"/>
        <v>0</v>
      </c>
      <c r="AJ166" s="99">
        <f t="shared" si="77"/>
        <v>0</v>
      </c>
      <c r="AK166" s="123">
        <f t="shared" si="74"/>
        <v>-3.6138749999999997</v>
      </c>
      <c r="AL166" s="134">
        <f t="shared" si="75"/>
        <v>-2.6282727272727273</v>
      </c>
      <c r="AM166" s="182">
        <f t="shared" si="76"/>
        <v>-1.8069374999999999</v>
      </c>
      <c r="AN166" s="196"/>
      <c r="AO166" s="194"/>
    </row>
    <row r="167" spans="1:41" s="1" customFormat="1">
      <c r="A167" s="44"/>
      <c r="B167" s="43" t="s">
        <v>170</v>
      </c>
      <c r="C167" s="34">
        <v>8794</v>
      </c>
      <c r="D167" s="26">
        <f t="shared" si="63"/>
        <v>3.0778999999999996</v>
      </c>
      <c r="E167" s="4">
        <v>0.28799999999999998</v>
      </c>
      <c r="F167" s="4">
        <v>0.28799999999999998</v>
      </c>
      <c r="G167" s="3">
        <f t="shared" si="78"/>
        <v>-3.0778999999999996</v>
      </c>
      <c r="H167" s="49">
        <f t="shared" si="64"/>
        <v>-2.7898999999999998</v>
      </c>
      <c r="I167" s="112">
        <f t="shared" si="79"/>
        <v>9.3570291432470198E-2</v>
      </c>
      <c r="J167" s="113">
        <f t="shared" si="80"/>
        <v>0</v>
      </c>
      <c r="K167" s="120">
        <v>8794</v>
      </c>
      <c r="L167" s="123">
        <f t="shared" si="65"/>
        <v>-9.6871527777777775</v>
      </c>
      <c r="M167" s="123">
        <f t="shared" si="66"/>
        <v>-5.1664814814814806</v>
      </c>
      <c r="N167" s="182">
        <f t="shared" si="67"/>
        <v>-2.7677579365079361</v>
      </c>
      <c r="O167" s="194"/>
      <c r="P167" s="206"/>
      <c r="Q167" s="41">
        <v>17.148299999999999</v>
      </c>
      <c r="R167" s="53">
        <v>11.558</v>
      </c>
      <c r="S167" s="36">
        <v>9.9</v>
      </c>
      <c r="T167" s="37">
        <v>-15.308299999999999</v>
      </c>
      <c r="U167" s="163">
        <f t="shared" si="68"/>
        <v>-5.5902999999999992</v>
      </c>
      <c r="V167" s="130">
        <f t="shared" si="81"/>
        <v>0.67400267081868181</v>
      </c>
      <c r="W167" s="127">
        <v>10.729926581643662</v>
      </c>
      <c r="X167" s="37">
        <v>8794</v>
      </c>
      <c r="Y167" s="123">
        <f t="shared" si="69"/>
        <v>-10.352407407407405</v>
      </c>
      <c r="Z167" s="134">
        <f t="shared" si="70"/>
        <v>-6.9878749999999989</v>
      </c>
      <c r="AA167" s="186">
        <f t="shared" si="71"/>
        <v>-3.1057222222222216</v>
      </c>
      <c r="AB167" s="194"/>
      <c r="AC167" s="209"/>
      <c r="AD167" s="38">
        <f t="shared" si="72"/>
        <v>659.55</v>
      </c>
      <c r="AE167" s="39">
        <v>0</v>
      </c>
      <c r="AF167" s="36">
        <v>0</v>
      </c>
      <c r="AG167" s="36">
        <f t="shared" si="82"/>
        <v>-659.55</v>
      </c>
      <c r="AH167" s="176">
        <f t="shared" si="73"/>
        <v>-659.55</v>
      </c>
      <c r="AI167" s="40">
        <f t="shared" si="83"/>
        <v>0</v>
      </c>
      <c r="AJ167" s="99">
        <f t="shared" si="77"/>
        <v>0</v>
      </c>
      <c r="AK167" s="123">
        <f t="shared" si="74"/>
        <v>-3.2977499999999997</v>
      </c>
      <c r="AL167" s="134">
        <f t="shared" si="75"/>
        <v>-2.3983636363636363</v>
      </c>
      <c r="AM167" s="182">
        <f t="shared" si="76"/>
        <v>-1.6488749999999999</v>
      </c>
      <c r="AN167" s="196"/>
      <c r="AO167" s="194"/>
    </row>
    <row r="168" spans="1:41" s="1" customFormat="1">
      <c r="A168" s="44"/>
      <c r="B168" s="43" t="s">
        <v>171</v>
      </c>
      <c r="C168" s="34">
        <v>6050</v>
      </c>
      <c r="D168" s="26">
        <f t="shared" si="63"/>
        <v>2.1174999999999997</v>
      </c>
      <c r="E168" s="4">
        <v>1.1519999999999999</v>
      </c>
      <c r="F168" s="4">
        <v>0.28799999999999998</v>
      </c>
      <c r="G168" s="3">
        <f t="shared" si="78"/>
        <v>-1.2534999999999998</v>
      </c>
      <c r="H168" s="49">
        <f t="shared" si="64"/>
        <v>-0.9654999999999998</v>
      </c>
      <c r="I168" s="112">
        <f t="shared" si="79"/>
        <v>0.54403778040141682</v>
      </c>
      <c r="J168" s="113">
        <f t="shared" si="80"/>
        <v>40.802833530106255</v>
      </c>
      <c r="K168" s="120">
        <v>6050</v>
      </c>
      <c r="L168" s="123">
        <f t="shared" si="65"/>
        <v>-3.3524305555555549</v>
      </c>
      <c r="M168" s="123">
        <f t="shared" si="66"/>
        <v>-1.7879629629629625</v>
      </c>
      <c r="N168" s="182">
        <f t="shared" si="67"/>
        <v>-0.9578373015873014</v>
      </c>
      <c r="O168" s="194"/>
      <c r="P168" s="206"/>
      <c r="Q168" s="41">
        <v>11.797499999999999</v>
      </c>
      <c r="R168" s="53">
        <v>4.7149999999999999</v>
      </c>
      <c r="S168" s="36">
        <v>9</v>
      </c>
      <c r="T168" s="37">
        <v>-1.6054999999999993</v>
      </c>
      <c r="U168" s="163">
        <f t="shared" si="68"/>
        <v>-7.0824999999999996</v>
      </c>
      <c r="V168" s="130">
        <f t="shared" si="81"/>
        <v>0.39966094511549055</v>
      </c>
      <c r="W168" s="127">
        <v>86.391184573002761</v>
      </c>
      <c r="X168" s="37">
        <v>6050</v>
      </c>
      <c r="Y168" s="123">
        <f t="shared" si="69"/>
        <v>-13.115740740740739</v>
      </c>
      <c r="Z168" s="134">
        <f t="shared" si="70"/>
        <v>-8.8531249999999986</v>
      </c>
      <c r="AA168" s="186">
        <f t="shared" si="71"/>
        <v>-3.9347222222222218</v>
      </c>
      <c r="AB168" s="194"/>
      <c r="AC168" s="209"/>
      <c r="AD168" s="38">
        <f t="shared" si="72"/>
        <v>453.75</v>
      </c>
      <c r="AE168" s="39">
        <v>0</v>
      </c>
      <c r="AF168" s="36">
        <v>0</v>
      </c>
      <c r="AG168" s="36">
        <f t="shared" si="82"/>
        <v>-453.75</v>
      </c>
      <c r="AH168" s="176">
        <f t="shared" si="73"/>
        <v>-453.75</v>
      </c>
      <c r="AI168" s="40">
        <f t="shared" si="83"/>
        <v>0</v>
      </c>
      <c r="AJ168" s="99">
        <f t="shared" si="77"/>
        <v>0</v>
      </c>
      <c r="AK168" s="123">
        <f t="shared" si="74"/>
        <v>-2.2687499999999998</v>
      </c>
      <c r="AL168" s="134">
        <f t="shared" si="75"/>
        <v>-1.65</v>
      </c>
      <c r="AM168" s="182">
        <f t="shared" si="76"/>
        <v>-1.1343749999999999</v>
      </c>
      <c r="AN168" s="196"/>
      <c r="AO168" s="194"/>
    </row>
    <row r="169" spans="1:41" s="1" customFormat="1">
      <c r="A169" s="44"/>
      <c r="B169" s="43" t="s">
        <v>172</v>
      </c>
      <c r="C169" s="34">
        <v>5132</v>
      </c>
      <c r="D169" s="26">
        <f t="shared" si="63"/>
        <v>1.7962</v>
      </c>
      <c r="E169" s="4">
        <v>0.28799999999999998</v>
      </c>
      <c r="F169" s="4">
        <v>0.28799999999999998</v>
      </c>
      <c r="G169" s="3">
        <f t="shared" si="78"/>
        <v>-1.7962</v>
      </c>
      <c r="H169" s="49">
        <f t="shared" si="64"/>
        <v>-1.5082</v>
      </c>
      <c r="I169" s="112">
        <f t="shared" si="79"/>
        <v>0.16033849237278697</v>
      </c>
      <c r="J169" s="113">
        <f t="shared" si="80"/>
        <v>0</v>
      </c>
      <c r="K169" s="120">
        <v>5132</v>
      </c>
      <c r="L169" s="123">
        <f t="shared" si="65"/>
        <v>-5.2368055555555557</v>
      </c>
      <c r="M169" s="123">
        <f t="shared" si="66"/>
        <v>-2.7929629629629629</v>
      </c>
      <c r="N169" s="182">
        <f t="shared" si="67"/>
        <v>-1.4962301587301587</v>
      </c>
      <c r="O169" s="194"/>
      <c r="P169" s="206"/>
      <c r="Q169" s="41">
        <v>10.007400000000001</v>
      </c>
      <c r="R169" s="53">
        <v>7.6550000000000002</v>
      </c>
      <c r="S169" s="36">
        <v>21.524000000000001</v>
      </c>
      <c r="T169" s="37">
        <v>-15.415400000000002</v>
      </c>
      <c r="U169" s="163">
        <f t="shared" si="68"/>
        <v>-2.3524000000000003</v>
      </c>
      <c r="V169" s="130">
        <f t="shared" si="81"/>
        <v>0.76493394887783039</v>
      </c>
      <c r="W169" s="127">
        <v>-54.040010392309703</v>
      </c>
      <c r="X169" s="37">
        <v>5132</v>
      </c>
      <c r="Y169" s="123">
        <f t="shared" si="69"/>
        <v>-4.3562962962962963</v>
      </c>
      <c r="Z169" s="134">
        <f t="shared" si="70"/>
        <v>-2.9405000000000001</v>
      </c>
      <c r="AA169" s="186">
        <f t="shared" si="71"/>
        <v>-1.306888888888889</v>
      </c>
      <c r="AB169" s="194"/>
      <c r="AC169" s="209"/>
      <c r="AD169" s="38">
        <f t="shared" si="72"/>
        <v>384.9</v>
      </c>
      <c r="AE169" s="39">
        <v>0</v>
      </c>
      <c r="AF169" s="36">
        <v>0</v>
      </c>
      <c r="AG169" s="36">
        <f t="shared" si="82"/>
        <v>-384.9</v>
      </c>
      <c r="AH169" s="176">
        <f t="shared" si="73"/>
        <v>-384.9</v>
      </c>
      <c r="AI169" s="40">
        <f t="shared" si="83"/>
        <v>0</v>
      </c>
      <c r="AJ169" s="99">
        <f t="shared" si="77"/>
        <v>0</v>
      </c>
      <c r="AK169" s="123">
        <f t="shared" si="74"/>
        <v>-1.9244999999999999</v>
      </c>
      <c r="AL169" s="134">
        <f t="shared" si="75"/>
        <v>-1.3996363636363636</v>
      </c>
      <c r="AM169" s="182">
        <f t="shared" si="76"/>
        <v>-0.96224999999999994</v>
      </c>
      <c r="AN169" s="196"/>
      <c r="AO169" s="194"/>
    </row>
    <row r="170" spans="1:41" s="1" customFormat="1">
      <c r="A170" s="44"/>
      <c r="B170" s="43" t="s">
        <v>173</v>
      </c>
      <c r="C170" s="34">
        <v>20948</v>
      </c>
      <c r="D170" s="26">
        <f t="shared" si="63"/>
        <v>7.3318000000000012</v>
      </c>
      <c r="E170" s="4">
        <v>1.83</v>
      </c>
      <c r="F170" s="4">
        <v>1.704</v>
      </c>
      <c r="G170" s="3">
        <f t="shared" si="78"/>
        <v>-7.2058000000000009</v>
      </c>
      <c r="H170" s="49">
        <f t="shared" si="64"/>
        <v>-5.5018000000000011</v>
      </c>
      <c r="I170" s="112">
        <f t="shared" si="79"/>
        <v>0.24959764314356636</v>
      </c>
      <c r="J170" s="113">
        <f t="shared" si="80"/>
        <v>1.7185411495130813</v>
      </c>
      <c r="K170" s="120">
        <v>20948</v>
      </c>
      <c r="L170" s="123">
        <f t="shared" si="65"/>
        <v>-19.103472222222226</v>
      </c>
      <c r="M170" s="123">
        <f t="shared" si="66"/>
        <v>-10.188518518518521</v>
      </c>
      <c r="N170" s="182">
        <f t="shared" si="67"/>
        <v>-5.4581349206349214</v>
      </c>
      <c r="O170" s="194"/>
      <c r="P170" s="206"/>
      <c r="Q170" s="41">
        <v>40.848600000000005</v>
      </c>
      <c r="R170" s="53">
        <v>16.116</v>
      </c>
      <c r="S170" s="36">
        <v>9.1620000000000008</v>
      </c>
      <c r="T170" s="37">
        <v>-45.295600000000007</v>
      </c>
      <c r="U170" s="163">
        <f t="shared" si="68"/>
        <v>-24.732600000000005</v>
      </c>
      <c r="V170" s="130">
        <f t="shared" si="81"/>
        <v>0.39453004509334466</v>
      </c>
      <c r="W170" s="127">
        <v>-10.88654201123172</v>
      </c>
      <c r="X170" s="37">
        <v>20948</v>
      </c>
      <c r="Y170" s="123">
        <f t="shared" si="69"/>
        <v>-45.801111111111119</v>
      </c>
      <c r="Z170" s="134">
        <f t="shared" si="70"/>
        <v>-30.915750000000006</v>
      </c>
      <c r="AA170" s="186">
        <f t="shared" si="71"/>
        <v>-13.740333333333336</v>
      </c>
      <c r="AB170" s="194"/>
      <c r="AC170" s="209"/>
      <c r="AD170" s="38">
        <f t="shared" si="72"/>
        <v>1571.1000000000001</v>
      </c>
      <c r="AE170" s="39">
        <v>300</v>
      </c>
      <c r="AF170" s="36">
        <v>0</v>
      </c>
      <c r="AG170" s="36">
        <f t="shared" si="82"/>
        <v>-1271.1000000000001</v>
      </c>
      <c r="AH170" s="176">
        <f t="shared" si="73"/>
        <v>-1271.1000000000001</v>
      </c>
      <c r="AI170" s="40">
        <f t="shared" si="83"/>
        <v>0.19094901661256442</v>
      </c>
      <c r="AJ170" s="99">
        <f t="shared" si="77"/>
        <v>19.09490166125644</v>
      </c>
      <c r="AK170" s="123">
        <f t="shared" si="74"/>
        <v>-6.355500000000001</v>
      </c>
      <c r="AL170" s="134">
        <f t="shared" si="75"/>
        <v>-4.6221818181818186</v>
      </c>
      <c r="AM170" s="182">
        <f t="shared" si="76"/>
        <v>-3.1777500000000005</v>
      </c>
      <c r="AN170" s="196"/>
      <c r="AO170" s="194"/>
    </row>
    <row r="171" spans="1:41" s="1" customFormat="1">
      <c r="A171" s="44"/>
      <c r="B171" s="43" t="s">
        <v>174</v>
      </c>
      <c r="C171" s="34">
        <v>12126</v>
      </c>
      <c r="D171" s="26">
        <f t="shared" si="63"/>
        <v>4.2440999999999995</v>
      </c>
      <c r="E171" s="4">
        <v>0.61199999999999999</v>
      </c>
      <c r="F171" s="23">
        <v>0</v>
      </c>
      <c r="G171" s="3">
        <f t="shared" si="78"/>
        <v>-3.6320999999999994</v>
      </c>
      <c r="H171" s="49">
        <f t="shared" si="64"/>
        <v>-3.6320999999999994</v>
      </c>
      <c r="I171" s="112">
        <f t="shared" si="79"/>
        <v>0.14420018378454796</v>
      </c>
      <c r="J171" s="113">
        <f t="shared" si="80"/>
        <v>14.420018378454797</v>
      </c>
      <c r="K171" s="120">
        <v>12126</v>
      </c>
      <c r="L171" s="123">
        <f t="shared" si="65"/>
        <v>-12.611458333333333</v>
      </c>
      <c r="M171" s="123">
        <f t="shared" si="66"/>
        <v>-6.72611111111111</v>
      </c>
      <c r="N171" s="182">
        <f t="shared" si="67"/>
        <v>-3.603273809523809</v>
      </c>
      <c r="O171" s="194"/>
      <c r="P171" s="206"/>
      <c r="Q171" s="41">
        <v>23.645699999999998</v>
      </c>
      <c r="R171" s="53">
        <v>19.192</v>
      </c>
      <c r="S171" s="36">
        <v>0</v>
      </c>
      <c r="T171" s="37">
        <v>-15.990699999999997</v>
      </c>
      <c r="U171" s="163">
        <f t="shared" si="68"/>
        <v>-4.4536999999999978</v>
      </c>
      <c r="V171" s="130">
        <f t="shared" si="81"/>
        <v>0.81164862956055439</v>
      </c>
      <c r="W171" s="127">
        <v>32.373750829960628</v>
      </c>
      <c r="X171" s="37">
        <v>12126</v>
      </c>
      <c r="Y171" s="123">
        <f t="shared" si="69"/>
        <v>-8.2475925925925875</v>
      </c>
      <c r="Z171" s="134">
        <f t="shared" si="70"/>
        <v>-5.5671249999999972</v>
      </c>
      <c r="AA171" s="186">
        <f t="shared" si="71"/>
        <v>-2.4742777777777767</v>
      </c>
      <c r="AB171" s="194"/>
      <c r="AC171" s="209"/>
      <c r="AD171" s="38">
        <f t="shared" si="72"/>
        <v>909.44999999999993</v>
      </c>
      <c r="AE171" s="39">
        <v>0</v>
      </c>
      <c r="AF171" s="36">
        <v>0</v>
      </c>
      <c r="AG171" s="36">
        <f t="shared" si="82"/>
        <v>-909.44999999999993</v>
      </c>
      <c r="AH171" s="176">
        <f t="shared" si="73"/>
        <v>-909.44999999999993</v>
      </c>
      <c r="AI171" s="40">
        <f t="shared" si="83"/>
        <v>0</v>
      </c>
      <c r="AJ171" s="99">
        <f t="shared" si="77"/>
        <v>0</v>
      </c>
      <c r="AK171" s="123">
        <f t="shared" si="74"/>
        <v>-4.54725</v>
      </c>
      <c r="AL171" s="134">
        <f t="shared" si="75"/>
        <v>-3.3070909090909089</v>
      </c>
      <c r="AM171" s="182">
        <f t="shared" si="76"/>
        <v>-2.273625</v>
      </c>
      <c r="AN171" s="196"/>
      <c r="AO171" s="194"/>
    </row>
    <row r="172" spans="1:41" s="1" customFormat="1">
      <c r="A172" s="44"/>
      <c r="B172" s="43" t="s">
        <v>175</v>
      </c>
      <c r="C172" s="34">
        <v>7559</v>
      </c>
      <c r="D172" s="26">
        <f t="shared" si="63"/>
        <v>2.6456499999999998</v>
      </c>
      <c r="E172" s="4">
        <v>1.3560000000000001</v>
      </c>
      <c r="F172" s="23">
        <v>0</v>
      </c>
      <c r="G172" s="3">
        <f t="shared" si="78"/>
        <v>-1.2896499999999997</v>
      </c>
      <c r="H172" s="49">
        <f t="shared" si="64"/>
        <v>-1.2896499999999997</v>
      </c>
      <c r="I172" s="112">
        <f t="shared" si="79"/>
        <v>0.51253945155254854</v>
      </c>
      <c r="J172" s="113">
        <f t="shared" si="80"/>
        <v>51.253945155254854</v>
      </c>
      <c r="K172" s="120">
        <v>7559</v>
      </c>
      <c r="L172" s="123">
        <f t="shared" si="65"/>
        <v>-4.4779513888888882</v>
      </c>
      <c r="M172" s="123">
        <f t="shared" si="66"/>
        <v>-2.38824074074074</v>
      </c>
      <c r="N172" s="182">
        <f t="shared" si="67"/>
        <v>-1.2794146825396824</v>
      </c>
      <c r="O172" s="194"/>
      <c r="P172" s="206"/>
      <c r="Q172" s="41">
        <v>14.74005</v>
      </c>
      <c r="R172" s="53">
        <v>15.55</v>
      </c>
      <c r="S172" s="36">
        <v>12.8</v>
      </c>
      <c r="T172" s="37">
        <v>-11.99005</v>
      </c>
      <c r="U172" s="163">
        <f t="shared" si="68"/>
        <v>0.80995000000000061</v>
      </c>
      <c r="V172" s="130">
        <f t="shared" si="81"/>
        <v>1.0549489316521994</v>
      </c>
      <c r="W172" s="127">
        <v>18.656653132112851</v>
      </c>
      <c r="X172" s="37">
        <v>7559</v>
      </c>
      <c r="Y172" s="123">
        <f t="shared" si="69"/>
        <v>1.4999074074074084</v>
      </c>
      <c r="Z172" s="134">
        <f t="shared" si="70"/>
        <v>1.0124375000000008</v>
      </c>
      <c r="AA172" s="186">
        <f t="shared" si="71"/>
        <v>0.44997222222222255</v>
      </c>
      <c r="AB172" s="194"/>
      <c r="AC172" s="209"/>
      <c r="AD172" s="38">
        <f t="shared" si="72"/>
        <v>566.92500000000007</v>
      </c>
      <c r="AE172" s="39">
        <v>0</v>
      </c>
      <c r="AF172" s="36">
        <v>0</v>
      </c>
      <c r="AG172" s="36">
        <f t="shared" si="82"/>
        <v>-566.92500000000007</v>
      </c>
      <c r="AH172" s="176">
        <f t="shared" si="73"/>
        <v>-566.92500000000007</v>
      </c>
      <c r="AI172" s="40">
        <f t="shared" si="83"/>
        <v>0</v>
      </c>
      <c r="AJ172" s="99">
        <f t="shared" si="77"/>
        <v>0</v>
      </c>
      <c r="AK172" s="123">
        <f t="shared" si="74"/>
        <v>-2.8346250000000004</v>
      </c>
      <c r="AL172" s="134">
        <f t="shared" si="75"/>
        <v>-2.0615454545454548</v>
      </c>
      <c r="AM172" s="182">
        <f t="shared" si="76"/>
        <v>-1.4173125000000002</v>
      </c>
      <c r="AN172" s="196"/>
      <c r="AO172" s="194"/>
    </row>
    <row r="173" spans="1:41" s="1" customFormat="1" ht="24" hidden="1">
      <c r="A173" s="44">
        <v>20</v>
      </c>
      <c r="B173" s="43" t="s">
        <v>176</v>
      </c>
      <c r="C173" s="31">
        <v>36177</v>
      </c>
      <c r="D173" s="26">
        <f t="shared" si="63"/>
        <v>12.661950000000001</v>
      </c>
      <c r="E173" s="3">
        <v>5.4960000000000004</v>
      </c>
      <c r="F173" s="12">
        <v>0</v>
      </c>
      <c r="G173" s="3">
        <f t="shared" si="78"/>
        <v>-7.1659500000000005</v>
      </c>
      <c r="H173" s="49">
        <f t="shared" si="64"/>
        <v>-7.1659500000000005</v>
      </c>
      <c r="I173" s="112">
        <f t="shared" si="79"/>
        <v>0.43405636572565837</v>
      </c>
      <c r="J173" s="113">
        <f t="shared" si="80"/>
        <v>43.40563657256584</v>
      </c>
      <c r="K173" s="120">
        <v>36177</v>
      </c>
      <c r="L173" s="123">
        <f t="shared" si="65"/>
        <v>-24.881770833333338</v>
      </c>
      <c r="M173" s="123">
        <f t="shared" si="66"/>
        <v>-13.270277777777778</v>
      </c>
      <c r="N173" s="182">
        <f t="shared" si="67"/>
        <v>-7.1090773809523817</v>
      </c>
      <c r="O173" s="194">
        <v>-1</v>
      </c>
      <c r="P173" s="206"/>
      <c r="Q173" s="41">
        <v>70.545150000000007</v>
      </c>
      <c r="R173" s="35">
        <v>68.894999999999996</v>
      </c>
      <c r="S173" s="36">
        <v>11.4</v>
      </c>
      <c r="T173" s="37">
        <v>-13.050150000000009</v>
      </c>
      <c r="U173" s="163">
        <f t="shared" si="68"/>
        <v>-1.6501500000000107</v>
      </c>
      <c r="V173" s="130">
        <f t="shared" si="81"/>
        <v>0.97660859747268225</v>
      </c>
      <c r="W173" s="127">
        <v>81.500996170537576</v>
      </c>
      <c r="X173" s="37">
        <v>36177</v>
      </c>
      <c r="Y173" s="123">
        <f t="shared" si="69"/>
        <v>-3.0558333333333527</v>
      </c>
      <c r="Z173" s="134">
        <f t="shared" si="70"/>
        <v>-2.0626875000000133</v>
      </c>
      <c r="AA173" s="186">
        <f t="shared" si="71"/>
        <v>-0.91675000000000595</v>
      </c>
      <c r="AB173" s="194">
        <v>-1</v>
      </c>
      <c r="AC173" s="209"/>
      <c r="AD173" s="38">
        <f t="shared" si="72"/>
        <v>2713.2750000000001</v>
      </c>
      <c r="AE173" s="39">
        <v>535</v>
      </c>
      <c r="AF173" s="36">
        <v>0</v>
      </c>
      <c r="AG173" s="36">
        <f t="shared" si="82"/>
        <v>-2178.2750000000001</v>
      </c>
      <c r="AH173" s="176">
        <f t="shared" si="73"/>
        <v>-2178.2750000000001</v>
      </c>
      <c r="AI173" s="40">
        <f t="shared" si="83"/>
        <v>0.19717868627396781</v>
      </c>
      <c r="AJ173" s="99">
        <f t="shared" ref="AJ173:AJ202" si="84">(AE173-AF173)/AD173*100</f>
        <v>19.717868627396783</v>
      </c>
      <c r="AK173" s="123">
        <f t="shared" si="74"/>
        <v>-10.891375</v>
      </c>
      <c r="AL173" s="134">
        <f t="shared" si="75"/>
        <v>-7.9210000000000003</v>
      </c>
      <c r="AM173" s="182">
        <f t="shared" si="76"/>
        <v>-5.4456875</v>
      </c>
      <c r="AN173" s="196">
        <v>-1</v>
      </c>
      <c r="AO173" s="194" t="s">
        <v>381</v>
      </c>
    </row>
    <row r="174" spans="1:41" s="1" customFormat="1" hidden="1">
      <c r="A174" s="44"/>
      <c r="B174" s="30" t="s">
        <v>177</v>
      </c>
      <c r="C174" s="32">
        <v>28897</v>
      </c>
      <c r="D174" s="26">
        <f t="shared" si="63"/>
        <v>10.113949999999999</v>
      </c>
      <c r="E174" s="3">
        <v>3.7679999999999998</v>
      </c>
      <c r="F174" s="12">
        <v>0</v>
      </c>
      <c r="G174" s="3">
        <f t="shared" si="78"/>
        <v>-6.3459499999999993</v>
      </c>
      <c r="H174" s="49">
        <f t="shared" si="64"/>
        <v>-6.3459499999999993</v>
      </c>
      <c r="I174" s="112">
        <f t="shared" si="79"/>
        <v>0.37255473875192185</v>
      </c>
      <c r="J174" s="113">
        <f t="shared" si="80"/>
        <v>37.255473875192187</v>
      </c>
      <c r="K174" s="120">
        <v>28897</v>
      </c>
      <c r="L174" s="123">
        <f t="shared" si="65"/>
        <v>-22.034548611111109</v>
      </c>
      <c r="M174" s="123">
        <f t="shared" si="66"/>
        <v>-11.751759259259257</v>
      </c>
      <c r="N174" s="182">
        <f t="shared" si="67"/>
        <v>-6.2955853174603167</v>
      </c>
      <c r="O174" s="194"/>
      <c r="P174" s="206"/>
      <c r="Q174" s="41">
        <v>56.349150000000002</v>
      </c>
      <c r="R174" s="35">
        <v>36.94</v>
      </c>
      <c r="S174" s="36">
        <v>11.4</v>
      </c>
      <c r="T174" s="37">
        <v>-30.809150000000002</v>
      </c>
      <c r="U174" s="163">
        <f t="shared" si="68"/>
        <v>-19.409150000000004</v>
      </c>
      <c r="V174" s="130">
        <f t="shared" si="81"/>
        <v>0.6555555851330499</v>
      </c>
      <c r="W174" s="127">
        <v>45.324552366805889</v>
      </c>
      <c r="X174" s="37">
        <v>28897</v>
      </c>
      <c r="Y174" s="123">
        <f t="shared" si="69"/>
        <v>-35.942870370370372</v>
      </c>
      <c r="Z174" s="134">
        <f t="shared" si="70"/>
        <v>-24.261437500000003</v>
      </c>
      <c r="AA174" s="186">
        <f t="shared" si="71"/>
        <v>-10.782861111111114</v>
      </c>
      <c r="AB174" s="194"/>
      <c r="AC174" s="209"/>
      <c r="AD174" s="38">
        <f t="shared" si="72"/>
        <v>2167.2750000000001</v>
      </c>
      <c r="AE174" s="39">
        <v>535</v>
      </c>
      <c r="AF174" s="36">
        <v>0</v>
      </c>
      <c r="AG174" s="36">
        <f t="shared" si="82"/>
        <v>-1632.2750000000001</v>
      </c>
      <c r="AH174" s="176">
        <f t="shared" si="73"/>
        <v>-1632.2750000000001</v>
      </c>
      <c r="AI174" s="40">
        <f t="shared" si="83"/>
        <v>0.24685376798052852</v>
      </c>
      <c r="AJ174" s="99">
        <f t="shared" si="84"/>
        <v>24.685376798052854</v>
      </c>
      <c r="AK174" s="123">
        <f t="shared" si="74"/>
        <v>-8.1613749999999996</v>
      </c>
      <c r="AL174" s="134">
        <f t="shared" si="75"/>
        <v>-5.9355454545454549</v>
      </c>
      <c r="AM174" s="182">
        <f t="shared" si="76"/>
        <v>-4.0806874999999998</v>
      </c>
      <c r="AN174" s="196"/>
      <c r="AO174" s="194"/>
    </row>
    <row r="175" spans="1:41" s="1" customFormat="1" hidden="1">
      <c r="A175" s="44"/>
      <c r="B175" s="43" t="s">
        <v>178</v>
      </c>
      <c r="C175" s="32">
        <v>3170</v>
      </c>
      <c r="D175" s="26">
        <f t="shared" si="63"/>
        <v>1.1094999999999999</v>
      </c>
      <c r="E175" s="3">
        <v>0.71399999999999997</v>
      </c>
      <c r="F175" s="12">
        <v>0</v>
      </c>
      <c r="G175" s="3">
        <f t="shared" si="78"/>
        <v>-0.39549999999999996</v>
      </c>
      <c r="H175" s="49">
        <f t="shared" si="64"/>
        <v>-0.39549999999999996</v>
      </c>
      <c r="I175" s="112">
        <f t="shared" si="79"/>
        <v>0.64353312302839116</v>
      </c>
      <c r="J175" s="113">
        <f t="shared" si="80"/>
        <v>64.353312302839115</v>
      </c>
      <c r="K175" s="120">
        <v>3170</v>
      </c>
      <c r="L175" s="123">
        <f t="shared" si="65"/>
        <v>-1.3732638888888888</v>
      </c>
      <c r="M175" s="123">
        <f t="shared" si="66"/>
        <v>-0.73240740740740728</v>
      </c>
      <c r="N175" s="182">
        <f t="shared" si="67"/>
        <v>-0.39236111111111105</v>
      </c>
      <c r="O175" s="194"/>
      <c r="P175" s="206"/>
      <c r="Q175" s="41">
        <v>6.1814999999999998</v>
      </c>
      <c r="R175" s="35">
        <v>16.055</v>
      </c>
      <c r="S175" s="36">
        <v>0</v>
      </c>
      <c r="T175" s="37">
        <v>9.8734999999999999</v>
      </c>
      <c r="U175" s="163">
        <f t="shared" si="68"/>
        <v>9.8734999999999999</v>
      </c>
      <c r="V175" s="130">
        <f t="shared" si="81"/>
        <v>2.59726603575184</v>
      </c>
      <c r="W175" s="127">
        <v>259.72660357518401</v>
      </c>
      <c r="X175" s="37">
        <v>3170</v>
      </c>
      <c r="Y175" s="123">
        <f t="shared" si="69"/>
        <v>18.284259259259258</v>
      </c>
      <c r="Z175" s="134">
        <f t="shared" si="70"/>
        <v>12.341875</v>
      </c>
      <c r="AA175" s="186">
        <f t="shared" si="71"/>
        <v>5.4852777777777773</v>
      </c>
      <c r="AB175" s="194"/>
      <c r="AC175" s="209"/>
      <c r="AD175" s="38">
        <f t="shared" si="72"/>
        <v>237.75</v>
      </c>
      <c r="AE175" s="39">
        <v>0</v>
      </c>
      <c r="AF175" s="36">
        <v>0</v>
      </c>
      <c r="AG175" s="36">
        <f t="shared" si="82"/>
        <v>-237.75</v>
      </c>
      <c r="AH175" s="176">
        <f t="shared" si="73"/>
        <v>-237.75</v>
      </c>
      <c r="AI175" s="40">
        <f t="shared" si="83"/>
        <v>0</v>
      </c>
      <c r="AJ175" s="99">
        <f t="shared" si="84"/>
        <v>0</v>
      </c>
      <c r="AK175" s="123">
        <f t="shared" si="74"/>
        <v>-1.18875</v>
      </c>
      <c r="AL175" s="134">
        <f t="shared" si="75"/>
        <v>-0.86454545454545451</v>
      </c>
      <c r="AM175" s="182">
        <f t="shared" si="76"/>
        <v>-0.59437499999999999</v>
      </c>
      <c r="AN175" s="196"/>
      <c r="AO175" s="194"/>
    </row>
    <row r="176" spans="1:41" s="1" customFormat="1" hidden="1">
      <c r="A176" s="45"/>
      <c r="B176" s="146" t="s">
        <v>179</v>
      </c>
      <c r="C176" s="33">
        <v>4110</v>
      </c>
      <c r="D176" s="27">
        <f t="shared" si="63"/>
        <v>1.4384999999999999</v>
      </c>
      <c r="E176" s="14">
        <v>1.014</v>
      </c>
      <c r="F176" s="15">
        <v>0</v>
      </c>
      <c r="G176" s="14">
        <f t="shared" ref="G176:G202" si="85">E176-F176-D176</f>
        <v>-0.42449999999999988</v>
      </c>
      <c r="H176" s="49">
        <f t="shared" si="64"/>
        <v>-0.42449999999999988</v>
      </c>
      <c r="I176" s="112">
        <f t="shared" si="79"/>
        <v>0.70490093847758084</v>
      </c>
      <c r="J176" s="113">
        <f t="shared" si="80"/>
        <v>70.490093847758089</v>
      </c>
      <c r="K176" s="120">
        <v>4110</v>
      </c>
      <c r="L176" s="123">
        <f t="shared" si="65"/>
        <v>-1.473958333333333</v>
      </c>
      <c r="M176" s="123">
        <f t="shared" si="66"/>
        <v>-0.78611111111111087</v>
      </c>
      <c r="N176" s="182">
        <f t="shared" si="67"/>
        <v>-0.42113095238095227</v>
      </c>
      <c r="O176" s="194"/>
      <c r="P176" s="206"/>
      <c r="Q176" s="41">
        <v>8.0145</v>
      </c>
      <c r="R176" s="35">
        <v>15.9</v>
      </c>
      <c r="S176" s="36">
        <v>0</v>
      </c>
      <c r="T176" s="37">
        <v>7.8855000000000004</v>
      </c>
      <c r="U176" s="163">
        <f t="shared" si="68"/>
        <v>7.8855000000000004</v>
      </c>
      <c r="V176" s="130">
        <f t="shared" si="81"/>
        <v>1.9839041736851957</v>
      </c>
      <c r="W176" s="127">
        <v>198.39041736851956</v>
      </c>
      <c r="X176" s="37">
        <v>4110</v>
      </c>
      <c r="Y176" s="123">
        <f t="shared" si="69"/>
        <v>14.602777777777778</v>
      </c>
      <c r="Z176" s="134">
        <f t="shared" si="70"/>
        <v>9.8568750000000005</v>
      </c>
      <c r="AA176" s="186">
        <f t="shared" si="71"/>
        <v>4.3808333333333334</v>
      </c>
      <c r="AB176" s="194"/>
      <c r="AC176" s="209"/>
      <c r="AD176" s="38">
        <f t="shared" si="72"/>
        <v>308.25</v>
      </c>
      <c r="AE176" s="39">
        <v>0</v>
      </c>
      <c r="AF176" s="36">
        <v>0</v>
      </c>
      <c r="AG176" s="36">
        <f t="shared" si="82"/>
        <v>-308.25</v>
      </c>
      <c r="AH176" s="176">
        <f t="shared" si="73"/>
        <v>-308.25</v>
      </c>
      <c r="AI176" s="40">
        <f t="shared" si="83"/>
        <v>0</v>
      </c>
      <c r="AJ176" s="99">
        <f t="shared" si="84"/>
        <v>0</v>
      </c>
      <c r="AK176" s="123">
        <f t="shared" si="74"/>
        <v>-1.54125</v>
      </c>
      <c r="AL176" s="134">
        <f t="shared" si="75"/>
        <v>-1.1209090909090909</v>
      </c>
      <c r="AM176" s="182">
        <f t="shared" si="76"/>
        <v>-0.770625</v>
      </c>
      <c r="AN176" s="196"/>
      <c r="AO176" s="194"/>
    </row>
    <row r="177" spans="1:41" s="42" customFormat="1" ht="23.25" hidden="1" customHeight="1">
      <c r="A177" s="54">
        <v>21</v>
      </c>
      <c r="B177" s="43" t="s">
        <v>180</v>
      </c>
      <c r="C177" s="55">
        <v>119043</v>
      </c>
      <c r="D177" s="56">
        <f t="shared" si="63"/>
        <v>41.665049999999994</v>
      </c>
      <c r="E177" s="57">
        <v>11.587</v>
      </c>
      <c r="F177" s="58">
        <v>0</v>
      </c>
      <c r="G177" s="57">
        <f t="shared" si="85"/>
        <v>-30.078049999999994</v>
      </c>
      <c r="H177" s="49">
        <f t="shared" si="64"/>
        <v>-30.078049999999994</v>
      </c>
      <c r="I177" s="114">
        <f t="shared" si="79"/>
        <v>0.27809879023306106</v>
      </c>
      <c r="J177" s="115">
        <f t="shared" si="80"/>
        <v>27.809879023306106</v>
      </c>
      <c r="K177" s="120">
        <v>119043</v>
      </c>
      <c r="L177" s="123">
        <f t="shared" si="65"/>
        <v>-104.43767361111109</v>
      </c>
      <c r="M177" s="123">
        <f t="shared" si="66"/>
        <v>-55.700092592592576</v>
      </c>
      <c r="N177" s="182">
        <f t="shared" si="67"/>
        <v>-29.839335317460311</v>
      </c>
      <c r="O177" s="194">
        <v>-5</v>
      </c>
      <c r="P177" s="206"/>
      <c r="Q177" s="41">
        <v>232.13385</v>
      </c>
      <c r="R177" s="35">
        <v>101.32</v>
      </c>
      <c r="S177" s="36">
        <v>0</v>
      </c>
      <c r="T177" s="37">
        <v>-130.81385</v>
      </c>
      <c r="U177" s="163">
        <f t="shared" si="68"/>
        <v>-130.81385</v>
      </c>
      <c r="V177" s="130">
        <f t="shared" si="81"/>
        <v>0.43647231974139056</v>
      </c>
      <c r="W177" s="127">
        <v>43.647231974139054</v>
      </c>
      <c r="X177" s="37">
        <v>119043</v>
      </c>
      <c r="Y177" s="123">
        <f t="shared" si="69"/>
        <v>-242.24787037037035</v>
      </c>
      <c r="Z177" s="134">
        <f t="shared" si="70"/>
        <v>-163.5173125</v>
      </c>
      <c r="AA177" s="186">
        <f t="shared" si="71"/>
        <v>-72.674361111111111</v>
      </c>
      <c r="AB177" s="194">
        <v>-14</v>
      </c>
      <c r="AC177" s="209"/>
      <c r="AD177" s="38">
        <f t="shared" si="72"/>
        <v>8928.2249999999985</v>
      </c>
      <c r="AE177" s="39">
        <v>525</v>
      </c>
      <c r="AF177" s="36">
        <v>0</v>
      </c>
      <c r="AG177" s="36">
        <f t="shared" si="82"/>
        <v>-8403.2249999999985</v>
      </c>
      <c r="AH177" s="176">
        <f t="shared" si="73"/>
        <v>-8403.2249999999985</v>
      </c>
      <c r="AI177" s="40">
        <f t="shared" si="83"/>
        <v>5.8802281528523313E-2</v>
      </c>
      <c r="AJ177" s="98">
        <f t="shared" si="84"/>
        <v>5.8802281528523315</v>
      </c>
      <c r="AK177" s="123">
        <f t="shared" si="74"/>
        <v>-42.016124999999995</v>
      </c>
      <c r="AL177" s="134">
        <f t="shared" si="75"/>
        <v>-30.557181818181814</v>
      </c>
      <c r="AM177" s="182">
        <f t="shared" si="76"/>
        <v>-21.008062499999998</v>
      </c>
      <c r="AN177" s="196">
        <v>-2</v>
      </c>
      <c r="AO177" s="194">
        <v>-1</v>
      </c>
    </row>
    <row r="178" spans="1:41" s="2" customFormat="1" hidden="1">
      <c r="A178" s="44"/>
      <c r="B178" s="30" t="s">
        <v>181</v>
      </c>
      <c r="C178" s="32">
        <v>11831</v>
      </c>
      <c r="D178" s="26">
        <f t="shared" si="63"/>
        <v>4.1408500000000004</v>
      </c>
      <c r="E178" s="6">
        <v>0.32400000000000001</v>
      </c>
      <c r="F178" s="12">
        <v>0</v>
      </c>
      <c r="G178" s="3">
        <f t="shared" si="85"/>
        <v>-3.8168500000000005</v>
      </c>
      <c r="H178" s="49">
        <f t="shared" si="64"/>
        <v>-3.8168500000000005</v>
      </c>
      <c r="I178" s="112">
        <f t="shared" si="79"/>
        <v>7.8244804810606514E-2</v>
      </c>
      <c r="J178" s="113">
        <f t="shared" si="80"/>
        <v>7.8244804810606512</v>
      </c>
      <c r="K178" s="120">
        <v>11831</v>
      </c>
      <c r="L178" s="123">
        <f t="shared" si="65"/>
        <v>-13.252951388888892</v>
      </c>
      <c r="M178" s="123">
        <f t="shared" si="66"/>
        <v>-7.068240740740741</v>
      </c>
      <c r="N178" s="182">
        <f t="shared" si="67"/>
        <v>-3.7865575396825402</v>
      </c>
      <c r="O178" s="194"/>
      <c r="P178" s="206"/>
      <c r="Q178" s="41">
        <v>23.070450000000001</v>
      </c>
      <c r="R178" s="35">
        <v>5.774</v>
      </c>
      <c r="S178" s="36">
        <v>0</v>
      </c>
      <c r="T178" s="37">
        <v>-17.29645</v>
      </c>
      <c r="U178" s="163">
        <f t="shared" si="68"/>
        <v>-17.29645</v>
      </c>
      <c r="V178" s="130">
        <f t="shared" si="81"/>
        <v>0.25027686932851329</v>
      </c>
      <c r="W178" s="127">
        <v>25.027686932851328</v>
      </c>
      <c r="X178" s="37">
        <v>11831</v>
      </c>
      <c r="Y178" s="123">
        <f t="shared" si="69"/>
        <v>-32.030462962962964</v>
      </c>
      <c r="Z178" s="134">
        <f t="shared" si="70"/>
        <v>-21.620562499999998</v>
      </c>
      <c r="AA178" s="186">
        <f t="shared" si="71"/>
        <v>-9.6091388888888893</v>
      </c>
      <c r="AB178" s="194"/>
      <c r="AC178" s="209"/>
      <c r="AD178" s="38">
        <f t="shared" si="72"/>
        <v>887.32500000000005</v>
      </c>
      <c r="AE178" s="39">
        <v>0</v>
      </c>
      <c r="AF178" s="36">
        <v>0</v>
      </c>
      <c r="AG178" s="36">
        <f t="shared" si="82"/>
        <v>-887.32500000000005</v>
      </c>
      <c r="AH178" s="176">
        <f t="shared" si="73"/>
        <v>-887.32500000000005</v>
      </c>
      <c r="AI178" s="40">
        <f t="shared" si="83"/>
        <v>0</v>
      </c>
      <c r="AJ178" s="99">
        <f t="shared" si="84"/>
        <v>0</v>
      </c>
      <c r="AK178" s="123">
        <f t="shared" si="74"/>
        <v>-4.4366250000000003</v>
      </c>
      <c r="AL178" s="134">
        <f t="shared" si="75"/>
        <v>-3.2266363636363637</v>
      </c>
      <c r="AM178" s="182">
        <f t="shared" si="76"/>
        <v>-2.2183125000000001</v>
      </c>
      <c r="AN178" s="196"/>
      <c r="AO178" s="194"/>
    </row>
    <row r="179" spans="1:41" s="2" customFormat="1" hidden="1">
      <c r="A179" s="44"/>
      <c r="B179" s="30" t="s">
        <v>182</v>
      </c>
      <c r="C179" s="32">
        <v>21246</v>
      </c>
      <c r="D179" s="26">
        <f t="shared" si="63"/>
        <v>7.4360999999999997</v>
      </c>
      <c r="E179" s="4">
        <v>3.012</v>
      </c>
      <c r="F179" s="12">
        <v>0</v>
      </c>
      <c r="G179" s="3">
        <f t="shared" si="85"/>
        <v>-4.4240999999999993</v>
      </c>
      <c r="H179" s="49">
        <f t="shared" si="64"/>
        <v>-4.4240999999999993</v>
      </c>
      <c r="I179" s="112">
        <f t="shared" si="79"/>
        <v>0.40505103481663779</v>
      </c>
      <c r="J179" s="113">
        <f t="shared" si="80"/>
        <v>40.505103481663781</v>
      </c>
      <c r="K179" s="120">
        <v>21246</v>
      </c>
      <c r="L179" s="123">
        <f t="shared" si="65"/>
        <v>-15.361458333333331</v>
      </c>
      <c r="M179" s="123">
        <f t="shared" si="66"/>
        <v>-8.1927777777777759</v>
      </c>
      <c r="N179" s="182">
        <f t="shared" si="67"/>
        <v>-4.3889880952380942</v>
      </c>
      <c r="O179" s="194"/>
      <c r="P179" s="206"/>
      <c r="Q179" s="41">
        <v>41.429700000000004</v>
      </c>
      <c r="R179" s="35">
        <v>17.411999999999999</v>
      </c>
      <c r="S179" s="36">
        <v>0</v>
      </c>
      <c r="T179" s="37">
        <v>-24.017700000000005</v>
      </c>
      <c r="U179" s="163">
        <f t="shared" si="68"/>
        <v>-24.017700000000005</v>
      </c>
      <c r="V179" s="130">
        <f t="shared" si="81"/>
        <v>0.42027820621438239</v>
      </c>
      <c r="W179" s="127">
        <v>42.027820621438238</v>
      </c>
      <c r="X179" s="37">
        <v>21246</v>
      </c>
      <c r="Y179" s="123">
        <f t="shared" si="69"/>
        <v>-44.477222222222231</v>
      </c>
      <c r="Z179" s="134">
        <f t="shared" si="70"/>
        <v>-30.022125000000006</v>
      </c>
      <c r="AA179" s="186">
        <f t="shared" si="71"/>
        <v>-13.343166666666669</v>
      </c>
      <c r="AB179" s="194"/>
      <c r="AC179" s="209"/>
      <c r="AD179" s="38">
        <f t="shared" si="72"/>
        <v>1593.45</v>
      </c>
      <c r="AE179" s="39">
        <v>275</v>
      </c>
      <c r="AF179" s="36">
        <v>0</v>
      </c>
      <c r="AG179" s="36">
        <f t="shared" si="82"/>
        <v>-1318.45</v>
      </c>
      <c r="AH179" s="176">
        <f t="shared" si="73"/>
        <v>-1318.45</v>
      </c>
      <c r="AI179" s="40">
        <f t="shared" si="83"/>
        <v>0.1725815055382974</v>
      </c>
      <c r="AJ179" s="99">
        <f t="shared" si="84"/>
        <v>17.25815055382974</v>
      </c>
      <c r="AK179" s="123">
        <f t="shared" si="74"/>
        <v>-6.5922499999999999</v>
      </c>
      <c r="AL179" s="134">
        <f t="shared" si="75"/>
        <v>-4.7943636363636362</v>
      </c>
      <c r="AM179" s="182">
        <f t="shared" si="76"/>
        <v>-3.296125</v>
      </c>
      <c r="AN179" s="196"/>
      <c r="AO179" s="194"/>
    </row>
    <row r="180" spans="1:41" s="2" customFormat="1" hidden="1">
      <c r="A180" s="44"/>
      <c r="B180" s="30" t="s">
        <v>183</v>
      </c>
      <c r="C180" s="32">
        <v>30345</v>
      </c>
      <c r="D180" s="26">
        <f t="shared" si="63"/>
        <v>10.620749999999999</v>
      </c>
      <c r="E180" s="4">
        <v>3.37</v>
      </c>
      <c r="F180" s="12">
        <v>0</v>
      </c>
      <c r="G180" s="3">
        <f t="shared" si="85"/>
        <v>-7.2507499999999991</v>
      </c>
      <c r="H180" s="49">
        <f t="shared" si="64"/>
        <v>-7.2507499999999991</v>
      </c>
      <c r="I180" s="112">
        <f t="shared" si="79"/>
        <v>0.31730339194501334</v>
      </c>
      <c r="J180" s="113">
        <f t="shared" si="80"/>
        <v>31.730339194501333</v>
      </c>
      <c r="K180" s="120">
        <v>30345</v>
      </c>
      <c r="L180" s="123">
        <f t="shared" si="65"/>
        <v>-25.176215277777775</v>
      </c>
      <c r="M180" s="123">
        <f t="shared" si="66"/>
        <v>-13.427314814814812</v>
      </c>
      <c r="N180" s="182">
        <f t="shared" si="67"/>
        <v>-7.1932043650793638</v>
      </c>
      <c r="O180" s="194"/>
      <c r="P180" s="206"/>
      <c r="Q180" s="41">
        <v>59.172750000000001</v>
      </c>
      <c r="R180" s="35">
        <v>33.802999999999997</v>
      </c>
      <c r="S180" s="36">
        <v>0</v>
      </c>
      <c r="T180" s="37">
        <v>-25.369750000000003</v>
      </c>
      <c r="U180" s="163">
        <f t="shared" si="68"/>
        <v>-25.369750000000003</v>
      </c>
      <c r="V180" s="130">
        <f t="shared" si="81"/>
        <v>0.57125957471978228</v>
      </c>
      <c r="W180" s="127">
        <v>57.125957471978225</v>
      </c>
      <c r="X180" s="37">
        <v>30345</v>
      </c>
      <c r="Y180" s="123">
        <f t="shared" si="69"/>
        <v>-46.981018518518525</v>
      </c>
      <c r="Z180" s="134">
        <f t="shared" si="70"/>
        <v>-31.712187500000002</v>
      </c>
      <c r="AA180" s="186">
        <f t="shared" si="71"/>
        <v>-14.094305555555557</v>
      </c>
      <c r="AB180" s="194"/>
      <c r="AC180" s="209"/>
      <c r="AD180" s="38">
        <f t="shared" si="72"/>
        <v>2275.875</v>
      </c>
      <c r="AE180" s="39">
        <v>250</v>
      </c>
      <c r="AF180" s="36">
        <v>0</v>
      </c>
      <c r="AG180" s="36">
        <f t="shared" si="82"/>
        <v>-2025.875</v>
      </c>
      <c r="AH180" s="176">
        <f t="shared" si="73"/>
        <v>-2025.875</v>
      </c>
      <c r="AI180" s="40">
        <f t="shared" si="83"/>
        <v>0.10984786071291261</v>
      </c>
      <c r="AJ180" s="99">
        <f t="shared" si="84"/>
        <v>10.984786071291261</v>
      </c>
      <c r="AK180" s="123">
        <f t="shared" si="74"/>
        <v>-10.129375</v>
      </c>
      <c r="AL180" s="134">
        <f t="shared" si="75"/>
        <v>-7.3668181818181822</v>
      </c>
      <c r="AM180" s="182">
        <f t="shared" si="76"/>
        <v>-5.0646874999999998</v>
      </c>
      <c r="AN180" s="196"/>
      <c r="AO180" s="194"/>
    </row>
    <row r="181" spans="1:41" s="2" customFormat="1" hidden="1">
      <c r="A181" s="44"/>
      <c r="B181" s="43" t="s">
        <v>184</v>
      </c>
      <c r="C181" s="34">
        <v>4622</v>
      </c>
      <c r="D181" s="26">
        <f t="shared" si="63"/>
        <v>1.6176999999999999</v>
      </c>
      <c r="E181" s="6">
        <v>0.57599999999999996</v>
      </c>
      <c r="F181" s="12">
        <v>0</v>
      </c>
      <c r="G181" s="3">
        <f t="shared" si="85"/>
        <v>-1.0417000000000001</v>
      </c>
      <c r="H181" s="49">
        <f t="shared" si="64"/>
        <v>-1.0417000000000001</v>
      </c>
      <c r="I181" s="112">
        <f t="shared" si="79"/>
        <v>0.35606107436483897</v>
      </c>
      <c r="J181" s="113">
        <f t="shared" si="80"/>
        <v>35.606107436483896</v>
      </c>
      <c r="K181" s="120">
        <v>4622</v>
      </c>
      <c r="L181" s="123">
        <f t="shared" si="65"/>
        <v>-3.6170138888888892</v>
      </c>
      <c r="M181" s="123">
        <f t="shared" si="66"/>
        <v>-1.9290740740740742</v>
      </c>
      <c r="N181" s="182">
        <f t="shared" si="67"/>
        <v>-1.0334325396825397</v>
      </c>
      <c r="O181" s="194"/>
      <c r="P181" s="206"/>
      <c r="Q181" s="41">
        <v>9.0129000000000001</v>
      </c>
      <c r="R181" s="35">
        <v>9.9039999999999999</v>
      </c>
      <c r="S181" s="36">
        <v>0</v>
      </c>
      <c r="T181" s="37">
        <v>0.89109999999999978</v>
      </c>
      <c r="U181" s="163">
        <f t="shared" si="68"/>
        <v>0.89109999999999978</v>
      </c>
      <c r="V181" s="130">
        <f t="shared" si="81"/>
        <v>1.0988693983068711</v>
      </c>
      <c r="W181" s="127">
        <v>109.88693983068711</v>
      </c>
      <c r="X181" s="37">
        <v>4622</v>
      </c>
      <c r="Y181" s="123">
        <f t="shared" si="69"/>
        <v>1.6501851851851848</v>
      </c>
      <c r="Z181" s="134">
        <f t="shared" si="70"/>
        <v>1.1138749999999997</v>
      </c>
      <c r="AA181" s="186">
        <f t="shared" si="71"/>
        <v>0.49505555555555542</v>
      </c>
      <c r="AB181" s="194"/>
      <c r="AC181" s="209"/>
      <c r="AD181" s="38">
        <f t="shared" si="72"/>
        <v>346.65</v>
      </c>
      <c r="AE181" s="39">
        <v>0</v>
      </c>
      <c r="AF181" s="36">
        <v>0</v>
      </c>
      <c r="AG181" s="36">
        <f t="shared" si="82"/>
        <v>-346.65</v>
      </c>
      <c r="AH181" s="176">
        <f t="shared" si="73"/>
        <v>-346.65</v>
      </c>
      <c r="AI181" s="40">
        <f t="shared" si="83"/>
        <v>0</v>
      </c>
      <c r="AJ181" s="99">
        <f t="shared" si="84"/>
        <v>0</v>
      </c>
      <c r="AK181" s="123">
        <f t="shared" si="74"/>
        <v>-1.73325</v>
      </c>
      <c r="AL181" s="134">
        <f t="shared" si="75"/>
        <v>-1.2605454545454544</v>
      </c>
      <c r="AM181" s="182">
        <f t="shared" si="76"/>
        <v>-0.86662499999999998</v>
      </c>
      <c r="AN181" s="196"/>
      <c r="AO181" s="194"/>
    </row>
    <row r="182" spans="1:41" s="2" customFormat="1" hidden="1">
      <c r="A182" s="44"/>
      <c r="B182" s="43" t="s">
        <v>185</v>
      </c>
      <c r="C182" s="34">
        <v>5907</v>
      </c>
      <c r="D182" s="26">
        <f t="shared" si="63"/>
        <v>2.06745</v>
      </c>
      <c r="E182" s="4">
        <v>0.57599999999999996</v>
      </c>
      <c r="F182" s="12">
        <v>0</v>
      </c>
      <c r="G182" s="3">
        <f t="shared" si="85"/>
        <v>-1.4914499999999999</v>
      </c>
      <c r="H182" s="49">
        <f t="shared" si="64"/>
        <v>-1.4914499999999999</v>
      </c>
      <c r="I182" s="112">
        <f t="shared" si="79"/>
        <v>0.27860407748675903</v>
      </c>
      <c r="J182" s="113">
        <f t="shared" si="80"/>
        <v>27.860407748675904</v>
      </c>
      <c r="K182" s="120">
        <v>5907</v>
      </c>
      <c r="L182" s="123">
        <f t="shared" si="65"/>
        <v>-5.1786458333333334</v>
      </c>
      <c r="M182" s="123">
        <f t="shared" si="66"/>
        <v>-2.7619444444444441</v>
      </c>
      <c r="N182" s="182">
        <f t="shared" si="67"/>
        <v>-1.4796130952380953</v>
      </c>
      <c r="O182" s="194"/>
      <c r="P182" s="206"/>
      <c r="Q182" s="41">
        <v>11.518650000000001</v>
      </c>
      <c r="R182" s="35">
        <v>1.96</v>
      </c>
      <c r="S182" s="36">
        <v>0</v>
      </c>
      <c r="T182" s="37">
        <v>-9.5586500000000001</v>
      </c>
      <c r="U182" s="163">
        <f t="shared" si="68"/>
        <v>-9.5586500000000001</v>
      </c>
      <c r="V182" s="130">
        <f t="shared" si="81"/>
        <v>0.17015882937670646</v>
      </c>
      <c r="W182" s="127">
        <v>17.015882937670646</v>
      </c>
      <c r="X182" s="37">
        <v>5907</v>
      </c>
      <c r="Y182" s="123">
        <f t="shared" si="69"/>
        <v>-17.701203703703701</v>
      </c>
      <c r="Z182" s="134">
        <f t="shared" si="70"/>
        <v>-11.9483125</v>
      </c>
      <c r="AA182" s="186">
        <f t="shared" si="71"/>
        <v>-5.3103611111111109</v>
      </c>
      <c r="AB182" s="194"/>
      <c r="AC182" s="209"/>
      <c r="AD182" s="38">
        <f t="shared" si="72"/>
        <v>443.02499999999998</v>
      </c>
      <c r="AE182" s="39">
        <v>0</v>
      </c>
      <c r="AF182" s="36">
        <v>0</v>
      </c>
      <c r="AG182" s="36">
        <f t="shared" si="82"/>
        <v>-443.02499999999998</v>
      </c>
      <c r="AH182" s="176">
        <f t="shared" si="73"/>
        <v>-443.02499999999998</v>
      </c>
      <c r="AI182" s="40">
        <f t="shared" si="83"/>
        <v>0</v>
      </c>
      <c r="AJ182" s="99">
        <f t="shared" si="84"/>
        <v>0</v>
      </c>
      <c r="AK182" s="123">
        <f t="shared" si="74"/>
        <v>-2.215125</v>
      </c>
      <c r="AL182" s="134">
        <f t="shared" si="75"/>
        <v>-1.611</v>
      </c>
      <c r="AM182" s="182">
        <f t="shared" si="76"/>
        <v>-1.1075625</v>
      </c>
      <c r="AN182" s="196"/>
      <c r="AO182" s="194"/>
    </row>
    <row r="183" spans="1:41" s="2" customFormat="1" hidden="1">
      <c r="A183" s="44"/>
      <c r="B183" s="43" t="s">
        <v>168</v>
      </c>
      <c r="C183" s="34">
        <v>4406</v>
      </c>
      <c r="D183" s="26">
        <f t="shared" si="63"/>
        <v>1.5421</v>
      </c>
      <c r="E183" s="4">
        <v>0.45</v>
      </c>
      <c r="F183" s="12">
        <v>0</v>
      </c>
      <c r="G183" s="3">
        <f t="shared" si="85"/>
        <v>-1.0921000000000001</v>
      </c>
      <c r="H183" s="49">
        <f t="shared" si="64"/>
        <v>-1.0921000000000001</v>
      </c>
      <c r="I183" s="112">
        <f t="shared" si="79"/>
        <v>0.29180986965825823</v>
      </c>
      <c r="J183" s="113">
        <f t="shared" si="80"/>
        <v>29.180986965825824</v>
      </c>
      <c r="K183" s="120">
        <v>4406</v>
      </c>
      <c r="L183" s="123">
        <f t="shared" si="65"/>
        <v>-3.7920138888888895</v>
      </c>
      <c r="M183" s="123">
        <f t="shared" si="66"/>
        <v>-2.0224074074074072</v>
      </c>
      <c r="N183" s="182">
        <f t="shared" si="67"/>
        <v>-1.0834325396825397</v>
      </c>
      <c r="O183" s="194"/>
      <c r="P183" s="206"/>
      <c r="Q183" s="41">
        <v>8.5916999999999994</v>
      </c>
      <c r="R183" s="35">
        <v>0</v>
      </c>
      <c r="S183" s="36">
        <v>0</v>
      </c>
      <c r="T183" s="37">
        <v>-8.5916999999999994</v>
      </c>
      <c r="U183" s="163">
        <f t="shared" si="68"/>
        <v>-8.5916999999999994</v>
      </c>
      <c r="V183" s="130">
        <f t="shared" si="81"/>
        <v>0</v>
      </c>
      <c r="W183" s="127">
        <v>0</v>
      </c>
      <c r="X183" s="37">
        <v>4406</v>
      </c>
      <c r="Y183" s="123">
        <f t="shared" si="69"/>
        <v>-15.910555555555554</v>
      </c>
      <c r="Z183" s="134">
        <f t="shared" si="70"/>
        <v>-10.739624999999998</v>
      </c>
      <c r="AA183" s="186">
        <f t="shared" si="71"/>
        <v>-4.7731666666666666</v>
      </c>
      <c r="AB183" s="194"/>
      <c r="AC183" s="209"/>
      <c r="AD183" s="38">
        <f t="shared" si="72"/>
        <v>330.45</v>
      </c>
      <c r="AE183" s="39">
        <v>0</v>
      </c>
      <c r="AF183" s="36">
        <v>0</v>
      </c>
      <c r="AG183" s="36">
        <f t="shared" si="82"/>
        <v>-330.45</v>
      </c>
      <c r="AH183" s="176">
        <f t="shared" si="73"/>
        <v>-330.45</v>
      </c>
      <c r="AI183" s="40">
        <f t="shared" si="83"/>
        <v>0</v>
      </c>
      <c r="AJ183" s="99">
        <f t="shared" si="84"/>
        <v>0</v>
      </c>
      <c r="AK183" s="123">
        <f t="shared" si="74"/>
        <v>-1.65225</v>
      </c>
      <c r="AL183" s="134">
        <f t="shared" si="75"/>
        <v>-1.2016363636363636</v>
      </c>
      <c r="AM183" s="182">
        <f t="shared" si="76"/>
        <v>-0.826125</v>
      </c>
      <c r="AN183" s="196"/>
      <c r="AO183" s="194"/>
    </row>
    <row r="184" spans="1:41" s="2" customFormat="1" hidden="1">
      <c r="A184" s="44"/>
      <c r="B184" s="43" t="s">
        <v>186</v>
      </c>
      <c r="C184" s="34">
        <v>12022</v>
      </c>
      <c r="D184" s="26">
        <f t="shared" si="63"/>
        <v>4.2077</v>
      </c>
      <c r="E184" s="4">
        <v>0.57599999999999996</v>
      </c>
      <c r="F184" s="12">
        <v>0</v>
      </c>
      <c r="G184" s="3">
        <f t="shared" si="85"/>
        <v>-3.6316999999999999</v>
      </c>
      <c r="H184" s="49">
        <f t="shared" si="64"/>
        <v>-3.6316999999999999</v>
      </c>
      <c r="I184" s="112">
        <f t="shared" si="79"/>
        <v>0.13689188868027663</v>
      </c>
      <c r="J184" s="113">
        <f t="shared" si="80"/>
        <v>13.689188868027664</v>
      </c>
      <c r="K184" s="120">
        <v>12022</v>
      </c>
      <c r="L184" s="123">
        <f t="shared" si="65"/>
        <v>-12.610069444444445</v>
      </c>
      <c r="M184" s="123">
        <f t="shared" si="66"/>
        <v>-6.7253703703703698</v>
      </c>
      <c r="N184" s="182">
        <f t="shared" si="67"/>
        <v>-3.6028769841269841</v>
      </c>
      <c r="O184" s="194"/>
      <c r="P184" s="206"/>
      <c r="Q184" s="41">
        <v>23.442899999999998</v>
      </c>
      <c r="R184" s="35">
        <v>7.65</v>
      </c>
      <c r="S184" s="36">
        <v>0</v>
      </c>
      <c r="T184" s="37">
        <v>-15.792899999999998</v>
      </c>
      <c r="U184" s="163">
        <f t="shared" si="68"/>
        <v>-15.792899999999998</v>
      </c>
      <c r="V184" s="130">
        <f t="shared" si="81"/>
        <v>0.32632481476267872</v>
      </c>
      <c r="W184" s="127">
        <v>32.63248147626787</v>
      </c>
      <c r="X184" s="37">
        <v>12022</v>
      </c>
      <c r="Y184" s="123">
        <f t="shared" si="69"/>
        <v>-29.246111111111105</v>
      </c>
      <c r="Z184" s="134">
        <f t="shared" si="70"/>
        <v>-19.741124999999997</v>
      </c>
      <c r="AA184" s="186">
        <f t="shared" si="71"/>
        <v>-8.7738333333333323</v>
      </c>
      <c r="AB184" s="194"/>
      <c r="AC184" s="209"/>
      <c r="AD184" s="38">
        <f t="shared" si="72"/>
        <v>901.65</v>
      </c>
      <c r="AE184" s="39">
        <v>0</v>
      </c>
      <c r="AF184" s="36">
        <v>0</v>
      </c>
      <c r="AG184" s="36">
        <f t="shared" si="82"/>
        <v>-901.65</v>
      </c>
      <c r="AH184" s="176">
        <f t="shared" si="73"/>
        <v>-901.65</v>
      </c>
      <c r="AI184" s="40">
        <f t="shared" si="83"/>
        <v>0</v>
      </c>
      <c r="AJ184" s="99">
        <f t="shared" si="84"/>
        <v>0</v>
      </c>
      <c r="AK184" s="123">
        <f t="shared" si="74"/>
        <v>-4.5082500000000003</v>
      </c>
      <c r="AL184" s="134">
        <f t="shared" si="75"/>
        <v>-3.2787272727272727</v>
      </c>
      <c r="AM184" s="182">
        <f t="shared" si="76"/>
        <v>-2.2541250000000002</v>
      </c>
      <c r="AN184" s="196"/>
      <c r="AO184" s="194"/>
    </row>
    <row r="185" spans="1:41" s="2" customFormat="1" hidden="1">
      <c r="A185" s="44"/>
      <c r="B185" s="43" t="s">
        <v>187</v>
      </c>
      <c r="C185" s="34">
        <v>6724</v>
      </c>
      <c r="D185" s="26">
        <f t="shared" si="63"/>
        <v>2.3534000000000002</v>
      </c>
      <c r="E185" s="4">
        <v>1.1339999999999999</v>
      </c>
      <c r="F185" s="12">
        <v>0</v>
      </c>
      <c r="G185" s="3">
        <f t="shared" si="85"/>
        <v>-1.2194000000000003</v>
      </c>
      <c r="H185" s="49">
        <f t="shared" si="64"/>
        <v>-1.2194000000000003</v>
      </c>
      <c r="I185" s="112">
        <f t="shared" si="79"/>
        <v>0.48185603807257577</v>
      </c>
      <c r="J185" s="113">
        <f t="shared" si="80"/>
        <v>48.185603807257579</v>
      </c>
      <c r="K185" s="120">
        <v>6724</v>
      </c>
      <c r="L185" s="123">
        <f t="shared" si="65"/>
        <v>-4.2340277777777793</v>
      </c>
      <c r="M185" s="123">
        <f t="shared" si="66"/>
        <v>-2.2581481481481487</v>
      </c>
      <c r="N185" s="182">
        <f t="shared" si="67"/>
        <v>-1.2097222222222224</v>
      </c>
      <c r="O185" s="194"/>
      <c r="P185" s="206"/>
      <c r="Q185" s="41">
        <v>13.111800000000001</v>
      </c>
      <c r="R185" s="35">
        <v>10.632</v>
      </c>
      <c r="S185" s="36">
        <v>0</v>
      </c>
      <c r="T185" s="37">
        <v>-2.4798000000000009</v>
      </c>
      <c r="U185" s="163">
        <f t="shared" si="68"/>
        <v>-2.4798000000000009</v>
      </c>
      <c r="V185" s="130">
        <f t="shared" si="81"/>
        <v>0.81087264906420164</v>
      </c>
      <c r="W185" s="127">
        <v>81.08726490642016</v>
      </c>
      <c r="X185" s="37">
        <v>6724</v>
      </c>
      <c r="Y185" s="123">
        <f t="shared" si="69"/>
        <v>-4.5922222222222233</v>
      </c>
      <c r="Z185" s="134">
        <f t="shared" si="70"/>
        <v>-3.0997500000000011</v>
      </c>
      <c r="AA185" s="186">
        <f t="shared" si="71"/>
        <v>-1.377666666666667</v>
      </c>
      <c r="AB185" s="194"/>
      <c r="AC185" s="209"/>
      <c r="AD185" s="38">
        <f t="shared" si="72"/>
        <v>504.3</v>
      </c>
      <c r="AE185" s="39">
        <v>0</v>
      </c>
      <c r="AF185" s="36">
        <v>0</v>
      </c>
      <c r="AG185" s="36">
        <f t="shared" si="82"/>
        <v>-504.3</v>
      </c>
      <c r="AH185" s="176">
        <f t="shared" si="73"/>
        <v>-504.3</v>
      </c>
      <c r="AI185" s="40">
        <f t="shared" si="83"/>
        <v>0</v>
      </c>
      <c r="AJ185" s="99">
        <f t="shared" si="84"/>
        <v>0</v>
      </c>
      <c r="AK185" s="123">
        <f t="shared" si="74"/>
        <v>-2.5215000000000001</v>
      </c>
      <c r="AL185" s="134">
        <f t="shared" si="75"/>
        <v>-1.8338181818181818</v>
      </c>
      <c r="AM185" s="182">
        <f t="shared" si="76"/>
        <v>-1.26075</v>
      </c>
      <c r="AN185" s="196"/>
      <c r="AO185" s="194"/>
    </row>
    <row r="186" spans="1:41" s="2" customFormat="1" hidden="1">
      <c r="A186" s="44"/>
      <c r="B186" s="43" t="s">
        <v>188</v>
      </c>
      <c r="C186" s="34">
        <v>8508</v>
      </c>
      <c r="D186" s="26">
        <f t="shared" si="63"/>
        <v>2.9778000000000002</v>
      </c>
      <c r="E186" s="4">
        <v>0.33200000000000002</v>
      </c>
      <c r="F186" s="12">
        <v>0</v>
      </c>
      <c r="G186" s="3">
        <f t="shared" si="85"/>
        <v>-2.6458000000000004</v>
      </c>
      <c r="H186" s="49">
        <f t="shared" si="64"/>
        <v>-2.6458000000000004</v>
      </c>
      <c r="I186" s="112">
        <f t="shared" si="79"/>
        <v>0.11149170528578145</v>
      </c>
      <c r="J186" s="113">
        <f t="shared" si="80"/>
        <v>11.149170528578145</v>
      </c>
      <c r="K186" s="120">
        <v>8508</v>
      </c>
      <c r="L186" s="123">
        <f t="shared" si="65"/>
        <v>-9.1868055555555568</v>
      </c>
      <c r="M186" s="123">
        <f t="shared" si="66"/>
        <v>-4.8996296296296302</v>
      </c>
      <c r="N186" s="182">
        <f t="shared" si="67"/>
        <v>-2.6248015873015875</v>
      </c>
      <c r="O186" s="194"/>
      <c r="P186" s="206"/>
      <c r="Q186" s="41">
        <v>16.590599999999998</v>
      </c>
      <c r="R186" s="35">
        <v>1.96</v>
      </c>
      <c r="S186" s="36">
        <v>0</v>
      </c>
      <c r="T186" s="37">
        <v>-14.630599999999998</v>
      </c>
      <c r="U186" s="163">
        <f t="shared" si="68"/>
        <v>-14.630599999999998</v>
      </c>
      <c r="V186" s="130">
        <f t="shared" si="81"/>
        <v>0.1181391872506118</v>
      </c>
      <c r="W186" s="127">
        <v>11.81391872506118</v>
      </c>
      <c r="X186" s="37">
        <v>8508</v>
      </c>
      <c r="Y186" s="123">
        <f t="shared" si="69"/>
        <v>-27.093703703703696</v>
      </c>
      <c r="Z186" s="134">
        <f t="shared" si="70"/>
        <v>-18.288249999999994</v>
      </c>
      <c r="AA186" s="186">
        <f t="shared" si="71"/>
        <v>-8.1281111111111102</v>
      </c>
      <c r="AB186" s="194"/>
      <c r="AC186" s="209"/>
      <c r="AD186" s="38">
        <f t="shared" si="72"/>
        <v>638.1</v>
      </c>
      <c r="AE186" s="39">
        <v>0</v>
      </c>
      <c r="AF186" s="36">
        <v>0</v>
      </c>
      <c r="AG186" s="36">
        <f t="shared" si="82"/>
        <v>-638.1</v>
      </c>
      <c r="AH186" s="176">
        <f t="shared" si="73"/>
        <v>-638.1</v>
      </c>
      <c r="AI186" s="40">
        <f t="shared" si="83"/>
        <v>0</v>
      </c>
      <c r="AJ186" s="99">
        <f t="shared" si="84"/>
        <v>0</v>
      </c>
      <c r="AK186" s="123">
        <f t="shared" si="74"/>
        <v>-3.1905000000000001</v>
      </c>
      <c r="AL186" s="134">
        <f t="shared" si="75"/>
        <v>-2.3203636363636364</v>
      </c>
      <c r="AM186" s="182">
        <f t="shared" si="76"/>
        <v>-1.5952500000000001</v>
      </c>
      <c r="AN186" s="196"/>
      <c r="AO186" s="194"/>
    </row>
    <row r="187" spans="1:41" s="2" customFormat="1" hidden="1">
      <c r="A187" s="44"/>
      <c r="B187" s="43" t="s">
        <v>93</v>
      </c>
      <c r="C187" s="34">
        <v>3690</v>
      </c>
      <c r="D187" s="26">
        <f t="shared" si="63"/>
        <v>1.2915000000000001</v>
      </c>
      <c r="E187" s="4">
        <v>0.33700000000000002</v>
      </c>
      <c r="F187" s="12">
        <v>0</v>
      </c>
      <c r="G187" s="3">
        <f t="shared" si="85"/>
        <v>-0.95450000000000013</v>
      </c>
      <c r="H187" s="49">
        <f t="shared" si="64"/>
        <v>-0.95450000000000013</v>
      </c>
      <c r="I187" s="112">
        <f t="shared" si="79"/>
        <v>0.26093689508323653</v>
      </c>
      <c r="J187" s="113">
        <f t="shared" si="80"/>
        <v>26.093689508323653</v>
      </c>
      <c r="K187" s="120">
        <v>3690</v>
      </c>
      <c r="L187" s="123">
        <f t="shared" si="65"/>
        <v>-3.3142361111111116</v>
      </c>
      <c r="M187" s="123">
        <f t="shared" si="66"/>
        <v>-1.7675925925925926</v>
      </c>
      <c r="N187" s="182">
        <f t="shared" si="67"/>
        <v>-0.94692460317460325</v>
      </c>
      <c r="O187" s="194"/>
      <c r="P187" s="206"/>
      <c r="Q187" s="41">
        <v>7.1955</v>
      </c>
      <c r="R187" s="35">
        <v>1.8</v>
      </c>
      <c r="S187" s="36">
        <v>0</v>
      </c>
      <c r="T187" s="37">
        <v>-5.3955000000000002</v>
      </c>
      <c r="U187" s="163">
        <f t="shared" si="68"/>
        <v>-5.3955000000000002</v>
      </c>
      <c r="V187" s="130">
        <f t="shared" si="81"/>
        <v>0.25015634771732331</v>
      </c>
      <c r="W187" s="127">
        <v>25.01563477173233</v>
      </c>
      <c r="X187" s="37">
        <v>3690</v>
      </c>
      <c r="Y187" s="123">
        <f t="shared" si="69"/>
        <v>-9.9916666666666671</v>
      </c>
      <c r="Z187" s="134">
        <f t="shared" si="70"/>
        <v>-6.7443749999999998</v>
      </c>
      <c r="AA187" s="186">
        <f t="shared" si="71"/>
        <v>-2.9975000000000001</v>
      </c>
      <c r="AB187" s="194"/>
      <c r="AC187" s="209"/>
      <c r="AD187" s="38">
        <f t="shared" si="72"/>
        <v>276.75</v>
      </c>
      <c r="AE187" s="39">
        <v>0</v>
      </c>
      <c r="AF187" s="36">
        <v>0</v>
      </c>
      <c r="AG187" s="36">
        <f t="shared" si="82"/>
        <v>-276.75</v>
      </c>
      <c r="AH187" s="176">
        <f t="shared" si="73"/>
        <v>-276.75</v>
      </c>
      <c r="AI187" s="40">
        <f t="shared" si="83"/>
        <v>0</v>
      </c>
      <c r="AJ187" s="99">
        <f t="shared" si="84"/>
        <v>0</v>
      </c>
      <c r="AK187" s="123">
        <f t="shared" si="74"/>
        <v>-1.38375</v>
      </c>
      <c r="AL187" s="134">
        <f t="shared" si="75"/>
        <v>-1.0063636363636363</v>
      </c>
      <c r="AM187" s="182">
        <f t="shared" si="76"/>
        <v>-0.69187500000000002</v>
      </c>
      <c r="AN187" s="196"/>
      <c r="AO187" s="194"/>
    </row>
    <row r="188" spans="1:41" s="2" customFormat="1" hidden="1">
      <c r="A188" s="44"/>
      <c r="B188" s="43" t="s">
        <v>189</v>
      </c>
      <c r="C188" s="34">
        <v>2608</v>
      </c>
      <c r="D188" s="26">
        <f t="shared" si="63"/>
        <v>0.91279999999999994</v>
      </c>
      <c r="E188" s="4">
        <v>0.16200000000000001</v>
      </c>
      <c r="F188" s="12">
        <v>0</v>
      </c>
      <c r="G188" s="3">
        <f t="shared" si="85"/>
        <v>-0.75079999999999991</v>
      </c>
      <c r="H188" s="49">
        <f t="shared" si="64"/>
        <v>-0.75079999999999991</v>
      </c>
      <c r="I188" s="112">
        <f t="shared" si="79"/>
        <v>0.17747589833479405</v>
      </c>
      <c r="J188" s="113">
        <f t="shared" si="80"/>
        <v>17.747589833479406</v>
      </c>
      <c r="K188" s="120">
        <v>2608</v>
      </c>
      <c r="L188" s="123">
        <f t="shared" si="65"/>
        <v>-2.6069444444444443</v>
      </c>
      <c r="M188" s="123">
        <f t="shared" si="66"/>
        <v>-1.39037037037037</v>
      </c>
      <c r="N188" s="182">
        <f t="shared" si="67"/>
        <v>-0.74484126984126975</v>
      </c>
      <c r="O188" s="194"/>
      <c r="P188" s="206"/>
      <c r="Q188" s="41">
        <v>5.0855999999999995</v>
      </c>
      <c r="R188" s="35">
        <v>0</v>
      </c>
      <c r="S188" s="36">
        <v>0</v>
      </c>
      <c r="T188" s="37">
        <v>-5.0855999999999995</v>
      </c>
      <c r="U188" s="163">
        <f t="shared" si="68"/>
        <v>-5.0855999999999995</v>
      </c>
      <c r="V188" s="130">
        <f t="shared" si="81"/>
        <v>0</v>
      </c>
      <c r="W188" s="127">
        <v>0</v>
      </c>
      <c r="X188" s="37">
        <v>2608</v>
      </c>
      <c r="Y188" s="123">
        <f t="shared" si="69"/>
        <v>-9.4177777777777756</v>
      </c>
      <c r="Z188" s="134">
        <f t="shared" si="70"/>
        <v>-6.3569999999999993</v>
      </c>
      <c r="AA188" s="186">
        <f t="shared" si="71"/>
        <v>-2.825333333333333</v>
      </c>
      <c r="AB188" s="194"/>
      <c r="AC188" s="209"/>
      <c r="AD188" s="38">
        <f t="shared" si="72"/>
        <v>195.6</v>
      </c>
      <c r="AE188" s="39">
        <v>0</v>
      </c>
      <c r="AF188" s="36">
        <v>0</v>
      </c>
      <c r="AG188" s="36">
        <f t="shared" si="82"/>
        <v>-195.6</v>
      </c>
      <c r="AH188" s="176">
        <f t="shared" si="73"/>
        <v>-195.6</v>
      </c>
      <c r="AI188" s="40">
        <f t="shared" si="83"/>
        <v>0</v>
      </c>
      <c r="AJ188" s="99">
        <f t="shared" si="84"/>
        <v>0</v>
      </c>
      <c r="AK188" s="123">
        <f t="shared" si="74"/>
        <v>-0.97799999999999998</v>
      </c>
      <c r="AL188" s="134">
        <f t="shared" si="75"/>
        <v>-0.71127272727272728</v>
      </c>
      <c r="AM188" s="182">
        <f t="shared" si="76"/>
        <v>-0.48899999999999999</v>
      </c>
      <c r="AN188" s="196"/>
      <c r="AO188" s="194"/>
    </row>
    <row r="189" spans="1:41" s="2" customFormat="1" hidden="1">
      <c r="A189" s="44"/>
      <c r="B189" s="43" t="s">
        <v>190</v>
      </c>
      <c r="C189" s="34">
        <v>4559</v>
      </c>
      <c r="D189" s="26">
        <f t="shared" si="63"/>
        <v>1.59565</v>
      </c>
      <c r="E189" s="4">
        <v>0.45</v>
      </c>
      <c r="F189" s="12">
        <v>0</v>
      </c>
      <c r="G189" s="3">
        <f t="shared" si="85"/>
        <v>-1.1456500000000001</v>
      </c>
      <c r="H189" s="49">
        <f t="shared" si="64"/>
        <v>-1.1456500000000001</v>
      </c>
      <c r="I189" s="112">
        <f t="shared" si="79"/>
        <v>0.28201673299282426</v>
      </c>
      <c r="J189" s="113">
        <f t="shared" si="80"/>
        <v>28.201673299282426</v>
      </c>
      <c r="K189" s="120">
        <v>4559</v>
      </c>
      <c r="L189" s="123">
        <f t="shared" si="65"/>
        <v>-3.9779513888888896</v>
      </c>
      <c r="M189" s="123">
        <f t="shared" si="66"/>
        <v>-2.1215740740740738</v>
      </c>
      <c r="N189" s="182">
        <f t="shared" si="67"/>
        <v>-1.1365575396825398</v>
      </c>
      <c r="O189" s="194"/>
      <c r="P189" s="206"/>
      <c r="Q189" s="41">
        <v>8.8900500000000005</v>
      </c>
      <c r="R189" s="35">
        <v>8.625</v>
      </c>
      <c r="S189" s="36">
        <v>0</v>
      </c>
      <c r="T189" s="37">
        <v>-0.26505000000000045</v>
      </c>
      <c r="U189" s="163">
        <f t="shared" si="68"/>
        <v>-0.26505000000000045</v>
      </c>
      <c r="V189" s="130">
        <f t="shared" si="81"/>
        <v>0.97018576948386115</v>
      </c>
      <c r="W189" s="127">
        <v>97.018576948386112</v>
      </c>
      <c r="X189" s="37">
        <v>4559</v>
      </c>
      <c r="Y189" s="123">
        <f t="shared" si="69"/>
        <v>-0.49083333333333412</v>
      </c>
      <c r="Z189" s="134">
        <f t="shared" si="70"/>
        <v>-0.33131250000000056</v>
      </c>
      <c r="AA189" s="186">
        <f t="shared" si="71"/>
        <v>-0.14725000000000024</v>
      </c>
      <c r="AB189" s="194"/>
      <c r="AC189" s="209"/>
      <c r="AD189" s="38">
        <f t="shared" si="72"/>
        <v>341.92500000000001</v>
      </c>
      <c r="AE189" s="39">
        <v>0</v>
      </c>
      <c r="AF189" s="36">
        <v>0</v>
      </c>
      <c r="AG189" s="36">
        <f t="shared" si="82"/>
        <v>-341.92500000000001</v>
      </c>
      <c r="AH189" s="176">
        <f t="shared" si="73"/>
        <v>-341.92500000000001</v>
      </c>
      <c r="AI189" s="40">
        <f t="shared" si="83"/>
        <v>0</v>
      </c>
      <c r="AJ189" s="99">
        <f t="shared" si="84"/>
        <v>0</v>
      </c>
      <c r="AK189" s="123">
        <f t="shared" si="74"/>
        <v>-1.709625</v>
      </c>
      <c r="AL189" s="134">
        <f t="shared" si="75"/>
        <v>-1.2433636363636364</v>
      </c>
      <c r="AM189" s="182">
        <f t="shared" si="76"/>
        <v>-0.85481249999999998</v>
      </c>
      <c r="AN189" s="196"/>
      <c r="AO189" s="194"/>
    </row>
    <row r="190" spans="1:41" s="2" customFormat="1" hidden="1">
      <c r="A190" s="44"/>
      <c r="B190" s="43" t="s">
        <v>191</v>
      </c>
      <c r="C190" s="34">
        <v>2575</v>
      </c>
      <c r="D190" s="26">
        <f t="shared" si="63"/>
        <v>0.90125</v>
      </c>
      <c r="E190" s="4">
        <v>0.28799999999999998</v>
      </c>
      <c r="F190" s="12">
        <v>0</v>
      </c>
      <c r="G190" s="3">
        <f t="shared" si="85"/>
        <v>-0.61325000000000007</v>
      </c>
      <c r="H190" s="49">
        <f t="shared" si="64"/>
        <v>-0.61325000000000007</v>
      </c>
      <c r="I190" s="112">
        <f t="shared" si="79"/>
        <v>0.31955617198335645</v>
      </c>
      <c r="J190" s="113">
        <f t="shared" si="80"/>
        <v>31.955617198335645</v>
      </c>
      <c r="K190" s="120">
        <v>2575</v>
      </c>
      <c r="L190" s="123">
        <f t="shared" si="65"/>
        <v>-2.1293402777777781</v>
      </c>
      <c r="M190" s="123">
        <f t="shared" si="66"/>
        <v>-1.1356481481481482</v>
      </c>
      <c r="N190" s="182">
        <f t="shared" si="67"/>
        <v>-0.60838293650793662</v>
      </c>
      <c r="O190" s="194"/>
      <c r="P190" s="206"/>
      <c r="Q190" s="41">
        <v>5.0212500000000002</v>
      </c>
      <c r="R190" s="35">
        <v>1.8</v>
      </c>
      <c r="S190" s="36">
        <v>0</v>
      </c>
      <c r="T190" s="37">
        <v>-3.2212500000000004</v>
      </c>
      <c r="U190" s="163">
        <f t="shared" si="68"/>
        <v>-3.2212500000000004</v>
      </c>
      <c r="V190" s="130">
        <f t="shared" si="81"/>
        <v>0.35847647498132934</v>
      </c>
      <c r="W190" s="127">
        <v>35.847647498132936</v>
      </c>
      <c r="X190" s="37">
        <v>2575</v>
      </c>
      <c r="Y190" s="123">
        <f t="shared" si="69"/>
        <v>-5.9652777777777777</v>
      </c>
      <c r="Z190" s="134">
        <f t="shared" si="70"/>
        <v>-4.0265624999999998</v>
      </c>
      <c r="AA190" s="186">
        <f t="shared" si="71"/>
        <v>-1.7895833333333335</v>
      </c>
      <c r="AB190" s="194"/>
      <c r="AC190" s="209"/>
      <c r="AD190" s="38">
        <f t="shared" si="72"/>
        <v>193.125</v>
      </c>
      <c r="AE190" s="39">
        <v>0</v>
      </c>
      <c r="AF190" s="36">
        <v>0</v>
      </c>
      <c r="AG190" s="36">
        <f t="shared" si="82"/>
        <v>-193.125</v>
      </c>
      <c r="AH190" s="176">
        <f t="shared" si="73"/>
        <v>-193.125</v>
      </c>
      <c r="AI190" s="40">
        <f t="shared" si="83"/>
        <v>0</v>
      </c>
      <c r="AJ190" s="99">
        <f t="shared" si="84"/>
        <v>0</v>
      </c>
      <c r="AK190" s="123">
        <f t="shared" si="74"/>
        <v>-0.96562499999999996</v>
      </c>
      <c r="AL190" s="134">
        <f t="shared" si="75"/>
        <v>-0.70227272727272727</v>
      </c>
      <c r="AM190" s="182">
        <f t="shared" si="76"/>
        <v>-0.48281249999999998</v>
      </c>
      <c r="AN190" s="196"/>
      <c r="AO190" s="194"/>
    </row>
    <row r="191" spans="1:41" s="1" customFormat="1" ht="24" hidden="1">
      <c r="A191" s="44">
        <v>22</v>
      </c>
      <c r="B191" s="43" t="s">
        <v>192</v>
      </c>
      <c r="C191" s="32">
        <v>86046</v>
      </c>
      <c r="D191" s="26">
        <f t="shared" si="63"/>
        <v>30.116099999999999</v>
      </c>
      <c r="E191" s="12">
        <v>7.7279999999999998</v>
      </c>
      <c r="F191" s="12">
        <v>3.6720000000000002</v>
      </c>
      <c r="G191" s="3">
        <f t="shared" si="85"/>
        <v>-26.060099999999998</v>
      </c>
      <c r="H191" s="49">
        <f t="shared" si="64"/>
        <v>-22.388100000000001</v>
      </c>
      <c r="I191" s="112">
        <f t="shared" si="79"/>
        <v>0.25660693117634753</v>
      </c>
      <c r="J191" s="113">
        <f t="shared" si="80"/>
        <v>13.467879307081592</v>
      </c>
      <c r="K191" s="120">
        <v>86046</v>
      </c>
      <c r="L191" s="123">
        <f t="shared" si="65"/>
        <v>-77.736458333333346</v>
      </c>
      <c r="M191" s="123">
        <f t="shared" si="66"/>
        <v>-41.459444444444443</v>
      </c>
      <c r="N191" s="182">
        <f t="shared" si="67"/>
        <v>-22.210416666666667</v>
      </c>
      <c r="O191" s="194">
        <v>-3</v>
      </c>
      <c r="P191" s="206"/>
      <c r="Q191" s="41">
        <v>167.78969999999998</v>
      </c>
      <c r="R191" s="35">
        <v>130.816</v>
      </c>
      <c r="S191" s="36">
        <v>65.034000000000006</v>
      </c>
      <c r="T191" s="37">
        <v>-102.00769999999999</v>
      </c>
      <c r="U191" s="163">
        <f t="shared" si="68"/>
        <v>-36.97369999999998</v>
      </c>
      <c r="V191" s="130">
        <f t="shared" si="81"/>
        <v>0.77964261215080555</v>
      </c>
      <c r="W191" s="127">
        <v>39.20502867577688</v>
      </c>
      <c r="X191" s="37">
        <v>86046</v>
      </c>
      <c r="Y191" s="123">
        <f t="shared" si="69"/>
        <v>-68.469814814814768</v>
      </c>
      <c r="Z191" s="134">
        <f t="shared" si="70"/>
        <v>-46.217124999999974</v>
      </c>
      <c r="AA191" s="186">
        <f t="shared" si="71"/>
        <v>-20.540944444444431</v>
      </c>
      <c r="AB191" s="194">
        <v>-5</v>
      </c>
      <c r="AC191" s="209"/>
      <c r="AD191" s="38">
        <f t="shared" si="72"/>
        <v>6453.45</v>
      </c>
      <c r="AE191" s="39">
        <v>550</v>
      </c>
      <c r="AF191" s="36">
        <v>0</v>
      </c>
      <c r="AG191" s="36">
        <f t="shared" si="82"/>
        <v>-5903.45</v>
      </c>
      <c r="AH191" s="176">
        <f t="shared" si="73"/>
        <v>-5903.45</v>
      </c>
      <c r="AI191" s="40">
        <f t="shared" si="83"/>
        <v>8.522573197282074E-2</v>
      </c>
      <c r="AJ191" s="99">
        <f t="shared" si="84"/>
        <v>8.5225731972820746</v>
      </c>
      <c r="AK191" s="123">
        <f t="shared" si="74"/>
        <v>-29.517250000000001</v>
      </c>
      <c r="AL191" s="134">
        <f t="shared" si="75"/>
        <v>-21.46709090909091</v>
      </c>
      <c r="AM191" s="182">
        <f t="shared" si="76"/>
        <v>-14.758625</v>
      </c>
      <c r="AN191" s="196">
        <v>-2</v>
      </c>
      <c r="AO191" s="194" t="s">
        <v>381</v>
      </c>
    </row>
    <row r="192" spans="1:41" s="1" customFormat="1" hidden="1">
      <c r="A192" s="44"/>
      <c r="B192" s="30" t="s">
        <v>193</v>
      </c>
      <c r="C192" s="32">
        <v>5073</v>
      </c>
      <c r="D192" s="26">
        <f t="shared" si="63"/>
        <v>1.77555</v>
      </c>
      <c r="E192" s="12">
        <v>0.34200000000000003</v>
      </c>
      <c r="F192" s="12">
        <v>0.34200000000000003</v>
      </c>
      <c r="G192" s="3">
        <f t="shared" si="85"/>
        <v>-1.77555</v>
      </c>
      <c r="H192" s="49">
        <f t="shared" si="64"/>
        <v>-1.4335499999999999</v>
      </c>
      <c r="I192" s="112">
        <f t="shared" si="79"/>
        <v>0.1926163723916533</v>
      </c>
      <c r="J192" s="113">
        <f t="shared" si="80"/>
        <v>0</v>
      </c>
      <c r="K192" s="120">
        <v>5073</v>
      </c>
      <c r="L192" s="123">
        <f t="shared" si="65"/>
        <v>-4.9776041666666666</v>
      </c>
      <c r="M192" s="123">
        <f t="shared" si="66"/>
        <v>-2.654722222222222</v>
      </c>
      <c r="N192" s="182">
        <f t="shared" si="67"/>
        <v>-1.4221726190476189</v>
      </c>
      <c r="O192" s="194"/>
      <c r="P192" s="206"/>
      <c r="Q192" s="41">
        <v>9.8923499999999986</v>
      </c>
      <c r="R192" s="35">
        <v>12.532999999999999</v>
      </c>
      <c r="S192" s="36">
        <v>0</v>
      </c>
      <c r="T192" s="37">
        <v>2.6406500000000008</v>
      </c>
      <c r="U192" s="163">
        <f t="shared" si="68"/>
        <v>2.6406500000000008</v>
      </c>
      <c r="V192" s="130">
        <f t="shared" si="81"/>
        <v>1.2669385939640228</v>
      </c>
      <c r="W192" s="127">
        <v>126.69385939640227</v>
      </c>
      <c r="X192" s="37">
        <v>5073</v>
      </c>
      <c r="Y192" s="123">
        <f t="shared" si="69"/>
        <v>4.8900925925925938</v>
      </c>
      <c r="Z192" s="134">
        <f t="shared" si="70"/>
        <v>3.300812500000001</v>
      </c>
      <c r="AA192" s="186">
        <f t="shared" si="71"/>
        <v>1.4670277777777783</v>
      </c>
      <c r="AB192" s="194"/>
      <c r="AC192" s="209"/>
      <c r="AD192" s="38">
        <f t="shared" si="72"/>
        <v>380.47499999999997</v>
      </c>
      <c r="AE192" s="39">
        <v>0</v>
      </c>
      <c r="AF192" s="36">
        <v>0</v>
      </c>
      <c r="AG192" s="36">
        <f t="shared" si="82"/>
        <v>-380.47499999999997</v>
      </c>
      <c r="AH192" s="176">
        <f t="shared" si="73"/>
        <v>-380.47499999999997</v>
      </c>
      <c r="AI192" s="40">
        <f t="shared" si="83"/>
        <v>0</v>
      </c>
      <c r="AJ192" s="99">
        <f t="shared" si="84"/>
        <v>0</v>
      </c>
      <c r="AK192" s="123">
        <f t="shared" si="74"/>
        <v>-1.9023749999999999</v>
      </c>
      <c r="AL192" s="134">
        <f t="shared" si="75"/>
        <v>-1.3835454545454544</v>
      </c>
      <c r="AM192" s="182">
        <f t="shared" si="76"/>
        <v>-0.95118749999999996</v>
      </c>
      <c r="AN192" s="196"/>
      <c r="AO192" s="194"/>
    </row>
    <row r="193" spans="1:41" s="1" customFormat="1" hidden="1">
      <c r="A193" s="44"/>
      <c r="B193" s="30" t="s">
        <v>194</v>
      </c>
      <c r="C193" s="32">
        <v>65800</v>
      </c>
      <c r="D193" s="26">
        <f t="shared" si="63"/>
        <v>23.03</v>
      </c>
      <c r="E193" s="12">
        <v>5.8739999999999997</v>
      </c>
      <c r="F193" s="12">
        <v>2.2679999999999998</v>
      </c>
      <c r="G193" s="3">
        <f t="shared" si="85"/>
        <v>-19.423999999999999</v>
      </c>
      <c r="H193" s="49">
        <f t="shared" si="64"/>
        <v>-17.156000000000002</v>
      </c>
      <c r="I193" s="112">
        <f t="shared" si="79"/>
        <v>0.25505861919235778</v>
      </c>
      <c r="J193" s="113">
        <f t="shared" si="80"/>
        <v>15.657837603126357</v>
      </c>
      <c r="K193" s="120">
        <v>65800</v>
      </c>
      <c r="L193" s="123">
        <f t="shared" si="65"/>
        <v>-59.569444444444457</v>
      </c>
      <c r="M193" s="123">
        <f t="shared" si="66"/>
        <v>-31.770370370370372</v>
      </c>
      <c r="N193" s="182">
        <f t="shared" si="67"/>
        <v>-17.019841269841272</v>
      </c>
      <c r="O193" s="194"/>
      <c r="P193" s="206"/>
      <c r="Q193" s="41">
        <v>128.31</v>
      </c>
      <c r="R193" s="35">
        <v>80.319000000000003</v>
      </c>
      <c r="S193" s="36">
        <v>47.972000000000001</v>
      </c>
      <c r="T193" s="37">
        <v>-95.962999999999994</v>
      </c>
      <c r="U193" s="163">
        <f t="shared" si="68"/>
        <v>-47.991</v>
      </c>
      <c r="V193" s="130">
        <f t="shared" si="81"/>
        <v>0.6259761515080664</v>
      </c>
      <c r="W193" s="127">
        <v>25.21003818876159</v>
      </c>
      <c r="X193" s="37">
        <v>65800</v>
      </c>
      <c r="Y193" s="123">
        <f t="shared" si="69"/>
        <v>-88.87222222222222</v>
      </c>
      <c r="Z193" s="134">
        <f t="shared" si="70"/>
        <v>-59.988749999999996</v>
      </c>
      <c r="AA193" s="186">
        <f t="shared" si="71"/>
        <v>-26.661666666666665</v>
      </c>
      <c r="AB193" s="194"/>
      <c r="AC193" s="209"/>
      <c r="AD193" s="38">
        <f t="shared" si="72"/>
        <v>4935</v>
      </c>
      <c r="AE193" s="39">
        <v>550</v>
      </c>
      <c r="AF193" s="36">
        <v>0</v>
      </c>
      <c r="AG193" s="36">
        <f t="shared" si="82"/>
        <v>-4385</v>
      </c>
      <c r="AH193" s="176">
        <f t="shared" si="73"/>
        <v>-4385</v>
      </c>
      <c r="AI193" s="40">
        <f t="shared" si="83"/>
        <v>0.11144883485309018</v>
      </c>
      <c r="AJ193" s="99">
        <f t="shared" si="84"/>
        <v>11.144883485309018</v>
      </c>
      <c r="AK193" s="123">
        <f t="shared" si="74"/>
        <v>-21.925000000000001</v>
      </c>
      <c r="AL193" s="134">
        <f t="shared" si="75"/>
        <v>-15.945454545454545</v>
      </c>
      <c r="AM193" s="182">
        <f t="shared" si="76"/>
        <v>-10.9625</v>
      </c>
      <c r="AN193" s="196"/>
      <c r="AO193" s="194"/>
    </row>
    <row r="194" spans="1:41" s="1" customFormat="1" hidden="1">
      <c r="A194" s="44"/>
      <c r="B194" s="43" t="s">
        <v>195</v>
      </c>
      <c r="C194" s="32">
        <v>3139</v>
      </c>
      <c r="D194" s="26">
        <f t="shared" si="63"/>
        <v>1.0986500000000001</v>
      </c>
      <c r="E194" s="12">
        <v>0.45</v>
      </c>
      <c r="F194" s="12">
        <v>0.45</v>
      </c>
      <c r="G194" s="3">
        <f t="shared" si="85"/>
        <v>-1.0986500000000001</v>
      </c>
      <c r="H194" s="49">
        <f t="shared" si="64"/>
        <v>-0.64865000000000017</v>
      </c>
      <c r="I194" s="112">
        <f t="shared" si="79"/>
        <v>0.40959359213580299</v>
      </c>
      <c r="J194" s="113">
        <f t="shared" si="80"/>
        <v>0</v>
      </c>
      <c r="K194" s="120">
        <v>3139</v>
      </c>
      <c r="L194" s="123">
        <f t="shared" si="65"/>
        <v>-2.2522569444444454</v>
      </c>
      <c r="M194" s="123">
        <f t="shared" si="66"/>
        <v>-1.201203703703704</v>
      </c>
      <c r="N194" s="182">
        <f t="shared" si="67"/>
        <v>-0.64350198412698434</v>
      </c>
      <c r="O194" s="194"/>
      <c r="P194" s="206"/>
      <c r="Q194" s="41">
        <v>6.1210500000000003</v>
      </c>
      <c r="R194" s="35">
        <v>13.26</v>
      </c>
      <c r="S194" s="36">
        <v>13.26</v>
      </c>
      <c r="T194" s="37">
        <v>-6.1210500000000003</v>
      </c>
      <c r="U194" s="163">
        <f t="shared" si="68"/>
        <v>7.1389499999999995</v>
      </c>
      <c r="V194" s="130">
        <f t="shared" si="81"/>
        <v>2.1662949984071358</v>
      </c>
      <c r="W194" s="127">
        <v>0</v>
      </c>
      <c r="X194" s="37">
        <v>3139</v>
      </c>
      <c r="Y194" s="123">
        <f t="shared" si="69"/>
        <v>13.220277777777776</v>
      </c>
      <c r="Z194" s="134">
        <f t="shared" si="70"/>
        <v>8.923687499999998</v>
      </c>
      <c r="AA194" s="186">
        <f t="shared" si="71"/>
        <v>3.9660833333333327</v>
      </c>
      <c r="AB194" s="194"/>
      <c r="AC194" s="209"/>
      <c r="AD194" s="38">
        <f t="shared" si="72"/>
        <v>235.42500000000001</v>
      </c>
      <c r="AE194" s="39">
        <v>0</v>
      </c>
      <c r="AF194" s="36">
        <v>0</v>
      </c>
      <c r="AG194" s="36">
        <f t="shared" si="82"/>
        <v>-235.42500000000001</v>
      </c>
      <c r="AH194" s="176">
        <f t="shared" si="73"/>
        <v>-235.42500000000001</v>
      </c>
      <c r="AI194" s="40">
        <f t="shared" si="83"/>
        <v>0</v>
      </c>
      <c r="AJ194" s="99">
        <f t="shared" si="84"/>
        <v>0</v>
      </c>
      <c r="AK194" s="123">
        <f t="shared" si="74"/>
        <v>-1.177125</v>
      </c>
      <c r="AL194" s="134">
        <f t="shared" si="75"/>
        <v>-0.85609090909090912</v>
      </c>
      <c r="AM194" s="182">
        <f t="shared" si="76"/>
        <v>-0.58856249999999999</v>
      </c>
      <c r="AN194" s="196"/>
      <c r="AO194" s="194"/>
    </row>
    <row r="195" spans="1:41" s="1" customFormat="1" hidden="1">
      <c r="A195" s="44"/>
      <c r="B195" s="43" t="s">
        <v>196</v>
      </c>
      <c r="C195" s="32">
        <v>2852</v>
      </c>
      <c r="D195" s="26">
        <f t="shared" si="63"/>
        <v>0.99819999999999998</v>
      </c>
      <c r="E195" s="12">
        <v>0.16200000000000001</v>
      </c>
      <c r="F195" s="12">
        <v>0.16200000000000001</v>
      </c>
      <c r="G195" s="3">
        <f t="shared" si="85"/>
        <v>-0.99819999999999998</v>
      </c>
      <c r="H195" s="49">
        <f t="shared" si="64"/>
        <v>-0.83619999999999994</v>
      </c>
      <c r="I195" s="112">
        <f t="shared" si="79"/>
        <v>0.16229212582648769</v>
      </c>
      <c r="J195" s="113">
        <f t="shared" si="80"/>
        <v>0</v>
      </c>
      <c r="K195" s="120">
        <v>2852</v>
      </c>
      <c r="L195" s="123">
        <f t="shared" si="65"/>
        <v>-2.9034722222222222</v>
      </c>
      <c r="M195" s="123">
        <f t="shared" si="66"/>
        <v>-1.5485185185185184</v>
      </c>
      <c r="N195" s="182">
        <f t="shared" si="67"/>
        <v>-0.829563492063492</v>
      </c>
      <c r="O195" s="194"/>
      <c r="P195" s="206"/>
      <c r="Q195" s="41">
        <v>5.5613999999999999</v>
      </c>
      <c r="R195" s="35">
        <v>3.802</v>
      </c>
      <c r="S195" s="36">
        <v>3.802</v>
      </c>
      <c r="T195" s="37">
        <v>-5.5613999999999999</v>
      </c>
      <c r="U195" s="163">
        <f t="shared" si="68"/>
        <v>-1.7593999999999999</v>
      </c>
      <c r="V195" s="130">
        <f t="shared" si="81"/>
        <v>0.68364080986801889</v>
      </c>
      <c r="W195" s="127">
        <v>0</v>
      </c>
      <c r="X195" s="37">
        <v>2852</v>
      </c>
      <c r="Y195" s="123">
        <f t="shared" si="69"/>
        <v>-3.2581481481481478</v>
      </c>
      <c r="Z195" s="134">
        <f t="shared" si="70"/>
        <v>-2.1992499999999997</v>
      </c>
      <c r="AA195" s="186">
        <f t="shared" si="71"/>
        <v>-0.97744444444444434</v>
      </c>
      <c r="AB195" s="194"/>
      <c r="AC195" s="209"/>
      <c r="AD195" s="38">
        <f t="shared" si="72"/>
        <v>213.9</v>
      </c>
      <c r="AE195" s="39">
        <v>0</v>
      </c>
      <c r="AF195" s="36">
        <v>0</v>
      </c>
      <c r="AG195" s="36">
        <f t="shared" si="82"/>
        <v>-213.9</v>
      </c>
      <c r="AH195" s="176">
        <f t="shared" si="73"/>
        <v>-213.9</v>
      </c>
      <c r="AI195" s="40">
        <f t="shared" si="83"/>
        <v>0</v>
      </c>
      <c r="AJ195" s="99">
        <f t="shared" si="84"/>
        <v>0</v>
      </c>
      <c r="AK195" s="123">
        <f t="shared" si="74"/>
        <v>-1.0695000000000001</v>
      </c>
      <c r="AL195" s="134">
        <f t="shared" si="75"/>
        <v>-0.77781818181818185</v>
      </c>
      <c r="AM195" s="182">
        <f t="shared" si="76"/>
        <v>-0.53475000000000006</v>
      </c>
      <c r="AN195" s="196"/>
      <c r="AO195" s="194"/>
    </row>
    <row r="196" spans="1:41" s="1" customFormat="1" hidden="1">
      <c r="A196" s="44"/>
      <c r="B196" s="43" t="s">
        <v>197</v>
      </c>
      <c r="C196" s="32">
        <v>4092</v>
      </c>
      <c r="D196" s="26">
        <f t="shared" si="63"/>
        <v>1.4321999999999999</v>
      </c>
      <c r="E196" s="12">
        <v>0.16200000000000001</v>
      </c>
      <c r="F196" s="12">
        <v>0.16200000000000001</v>
      </c>
      <c r="G196" s="3">
        <f t="shared" si="85"/>
        <v>-1.4321999999999999</v>
      </c>
      <c r="H196" s="49">
        <f t="shared" si="64"/>
        <v>-1.2702</v>
      </c>
      <c r="I196" s="112">
        <f t="shared" si="79"/>
        <v>0.11311269375785506</v>
      </c>
      <c r="J196" s="113">
        <f t="shared" si="80"/>
        <v>0</v>
      </c>
      <c r="K196" s="120">
        <v>4092</v>
      </c>
      <c r="L196" s="123">
        <f t="shared" si="65"/>
        <v>-4.4104166666666673</v>
      </c>
      <c r="M196" s="123">
        <f t="shared" si="66"/>
        <v>-2.3522222222222222</v>
      </c>
      <c r="N196" s="182">
        <f t="shared" si="67"/>
        <v>-1.2601190476190476</v>
      </c>
      <c r="O196" s="194"/>
      <c r="P196" s="206"/>
      <c r="Q196" s="41">
        <v>7.9794</v>
      </c>
      <c r="R196" s="35">
        <v>18.579000000000001</v>
      </c>
      <c r="S196" s="36">
        <v>0</v>
      </c>
      <c r="T196" s="37">
        <v>10.599600000000001</v>
      </c>
      <c r="U196" s="163">
        <f t="shared" si="68"/>
        <v>10.599600000000001</v>
      </c>
      <c r="V196" s="130">
        <f t="shared" si="81"/>
        <v>2.3283705541770057</v>
      </c>
      <c r="W196" s="127">
        <v>232.83705541770055</v>
      </c>
      <c r="X196" s="37">
        <v>4092</v>
      </c>
      <c r="Y196" s="123">
        <f t="shared" si="69"/>
        <v>19.628888888888888</v>
      </c>
      <c r="Z196" s="134">
        <f t="shared" si="70"/>
        <v>13.249499999999999</v>
      </c>
      <c r="AA196" s="186">
        <f t="shared" si="71"/>
        <v>5.8886666666666665</v>
      </c>
      <c r="AB196" s="194"/>
      <c r="AC196" s="209"/>
      <c r="AD196" s="38">
        <f t="shared" si="72"/>
        <v>306.90000000000003</v>
      </c>
      <c r="AE196" s="39">
        <v>0</v>
      </c>
      <c r="AF196" s="36">
        <v>0</v>
      </c>
      <c r="AG196" s="36">
        <f t="shared" si="82"/>
        <v>-306.90000000000003</v>
      </c>
      <c r="AH196" s="176">
        <f t="shared" si="73"/>
        <v>-306.90000000000003</v>
      </c>
      <c r="AI196" s="40">
        <f t="shared" si="83"/>
        <v>0</v>
      </c>
      <c r="AJ196" s="99">
        <f t="shared" si="84"/>
        <v>0</v>
      </c>
      <c r="AK196" s="123">
        <f t="shared" si="74"/>
        <v>-1.5345000000000002</v>
      </c>
      <c r="AL196" s="134">
        <f t="shared" si="75"/>
        <v>-1.1160000000000001</v>
      </c>
      <c r="AM196" s="182">
        <f t="shared" si="76"/>
        <v>-0.7672500000000001</v>
      </c>
      <c r="AN196" s="196"/>
      <c r="AO196" s="194"/>
    </row>
    <row r="197" spans="1:41" s="1" customFormat="1" hidden="1">
      <c r="A197" s="44"/>
      <c r="B197" s="43" t="s">
        <v>198</v>
      </c>
      <c r="C197" s="32">
        <v>5090</v>
      </c>
      <c r="D197" s="26">
        <f t="shared" si="63"/>
        <v>1.7815000000000001</v>
      </c>
      <c r="E197" s="12">
        <v>0.73799999999999999</v>
      </c>
      <c r="F197" s="12">
        <v>0.28799999999999998</v>
      </c>
      <c r="G197" s="3">
        <f t="shared" si="85"/>
        <v>-1.3315000000000001</v>
      </c>
      <c r="H197" s="49">
        <f t="shared" si="64"/>
        <v>-1.0435000000000001</v>
      </c>
      <c r="I197" s="112">
        <f t="shared" ref="I197:I202" si="86">E197/D197</f>
        <v>0.41425764804939658</v>
      </c>
      <c r="J197" s="113">
        <f t="shared" ref="J197:J202" si="87">(E197-F197)/D197*100</f>
        <v>25.259612685938816</v>
      </c>
      <c r="K197" s="120">
        <v>5090</v>
      </c>
      <c r="L197" s="123">
        <f t="shared" si="65"/>
        <v>-3.6232638888888893</v>
      </c>
      <c r="M197" s="123">
        <f t="shared" si="66"/>
        <v>-1.9324074074074074</v>
      </c>
      <c r="N197" s="182">
        <f t="shared" si="67"/>
        <v>-1.035218253968254</v>
      </c>
      <c r="O197" s="194"/>
      <c r="P197" s="206"/>
      <c r="Q197" s="41">
        <v>9.9254999999999995</v>
      </c>
      <c r="R197" s="35">
        <v>2.323</v>
      </c>
      <c r="S197" s="36">
        <v>0</v>
      </c>
      <c r="T197" s="37">
        <v>-7.6024999999999991</v>
      </c>
      <c r="U197" s="163">
        <f t="shared" si="68"/>
        <v>-7.6024999999999991</v>
      </c>
      <c r="V197" s="130">
        <f t="shared" ref="V197:V202" si="88">R197/Q197</f>
        <v>0.23404362500629691</v>
      </c>
      <c r="W197" s="127">
        <v>23.404362500629691</v>
      </c>
      <c r="X197" s="37">
        <v>5090</v>
      </c>
      <c r="Y197" s="123">
        <f t="shared" si="69"/>
        <v>-14.078703703703701</v>
      </c>
      <c r="Z197" s="134">
        <f t="shared" si="70"/>
        <v>-9.5031249999999989</v>
      </c>
      <c r="AA197" s="186">
        <f t="shared" si="71"/>
        <v>-4.2236111111111105</v>
      </c>
      <c r="AB197" s="194"/>
      <c r="AC197" s="209"/>
      <c r="AD197" s="38">
        <f t="shared" si="72"/>
        <v>381.75</v>
      </c>
      <c r="AE197" s="39">
        <v>0</v>
      </c>
      <c r="AF197" s="36">
        <v>0</v>
      </c>
      <c r="AG197" s="36">
        <f t="shared" ref="AG197:AG202" si="89">AE197-AF197-AD197</f>
        <v>-381.75</v>
      </c>
      <c r="AH197" s="176">
        <f t="shared" si="73"/>
        <v>-381.75</v>
      </c>
      <c r="AI197" s="40">
        <f t="shared" ref="AI197:AI202" si="90">AE197/AD197</f>
        <v>0</v>
      </c>
      <c r="AJ197" s="99">
        <f t="shared" si="84"/>
        <v>0</v>
      </c>
      <c r="AK197" s="123">
        <f t="shared" si="74"/>
        <v>-1.9087499999999999</v>
      </c>
      <c r="AL197" s="134">
        <f t="shared" si="75"/>
        <v>-1.3881818181818182</v>
      </c>
      <c r="AM197" s="182">
        <f t="shared" si="76"/>
        <v>-0.95437499999999997</v>
      </c>
      <c r="AN197" s="196"/>
      <c r="AO197" s="194"/>
    </row>
    <row r="198" spans="1:41" s="1" customFormat="1" ht="24" hidden="1">
      <c r="A198" s="44">
        <v>23</v>
      </c>
      <c r="B198" s="43" t="s">
        <v>199</v>
      </c>
      <c r="C198" s="32">
        <v>37416</v>
      </c>
      <c r="D198" s="26">
        <f t="shared" ref="D198:D261" si="91">C198/10000*3.5</f>
        <v>13.095600000000001</v>
      </c>
      <c r="E198" s="12">
        <v>3.5539999999999998</v>
      </c>
      <c r="F198" s="12">
        <v>0</v>
      </c>
      <c r="G198" s="3">
        <f t="shared" si="85"/>
        <v>-9.5416000000000007</v>
      </c>
      <c r="H198" s="49">
        <f t="shared" ref="H198:H261" si="92">E198-D198</f>
        <v>-9.5416000000000007</v>
      </c>
      <c r="I198" s="112">
        <f t="shared" si="86"/>
        <v>0.27138886343504687</v>
      </c>
      <c r="J198" s="113">
        <f t="shared" si="87"/>
        <v>27.138886343504687</v>
      </c>
      <c r="K198" s="120">
        <v>37416</v>
      </c>
      <c r="L198" s="123">
        <f t="shared" ref="L198:L261" si="93">(E198-D198)/0.288</f>
        <v>-33.13055555555556</v>
      </c>
      <c r="M198" s="123">
        <f>(E198-D198)/0.54</f>
        <v>-17.669629629629629</v>
      </c>
      <c r="N198" s="182">
        <f>(E198-D198)/1.008</f>
        <v>-9.4658730158730169</v>
      </c>
      <c r="O198" s="194">
        <v>-1</v>
      </c>
      <c r="P198" s="206"/>
      <c r="Q198" s="41">
        <v>72.961200000000005</v>
      </c>
      <c r="R198" s="35">
        <v>66.061000000000007</v>
      </c>
      <c r="S198" s="36">
        <v>0</v>
      </c>
      <c r="T198" s="37">
        <v>-6.9001999999999981</v>
      </c>
      <c r="U198" s="163">
        <f t="shared" ref="U198:U261" si="94">R198-Q198</f>
        <v>-6.9001999999999981</v>
      </c>
      <c r="V198" s="130">
        <f t="shared" si="88"/>
        <v>0.90542644583696541</v>
      </c>
      <c r="W198" s="127">
        <v>90.542644583696543</v>
      </c>
      <c r="X198" s="37">
        <v>37416</v>
      </c>
      <c r="Y198" s="123">
        <f t="shared" ref="Y198:Y261" si="95">(R198-Q198)/0.54</f>
        <v>-12.778148148148144</v>
      </c>
      <c r="Z198" s="134">
        <f>(R198-Q198)/0.8</f>
        <v>-8.6252499999999976</v>
      </c>
      <c r="AA198" s="186">
        <f>(R198-Q198)/1.8</f>
        <v>-3.8334444444444431</v>
      </c>
      <c r="AB198" s="194">
        <v>-2</v>
      </c>
      <c r="AC198" s="209"/>
      <c r="AD198" s="38">
        <f t="shared" ref="AD198:AD262" si="96">X198/10000*750</f>
        <v>2806.2</v>
      </c>
      <c r="AE198" s="39">
        <v>0</v>
      </c>
      <c r="AF198" s="36">
        <v>0</v>
      </c>
      <c r="AG198" s="36">
        <f t="shared" si="89"/>
        <v>-2806.2</v>
      </c>
      <c r="AH198" s="176">
        <f t="shared" ref="AH198:AH261" si="97">AE198-AD198</f>
        <v>-2806.2</v>
      </c>
      <c r="AI198" s="40">
        <f t="shared" si="90"/>
        <v>0</v>
      </c>
      <c r="AJ198" s="99">
        <f t="shared" si="84"/>
        <v>0</v>
      </c>
      <c r="AK198" s="123">
        <f t="shared" ref="AK198:AK261" si="98">(AE198-AD198)/200</f>
        <v>-14.030999999999999</v>
      </c>
      <c r="AL198" s="134">
        <f t="shared" ref="AL198:AL261" si="99">(AE198-AD198)/275</f>
        <v>-10.204363636363636</v>
      </c>
      <c r="AM198" s="182">
        <f t="shared" ref="AM198:AM261" si="100">(AE198-AD198)/400</f>
        <v>-7.0154999999999994</v>
      </c>
      <c r="AN198" s="196">
        <v>-1</v>
      </c>
      <c r="AO198" s="194" t="s">
        <v>381</v>
      </c>
    </row>
    <row r="199" spans="1:41" s="1" customFormat="1" hidden="1">
      <c r="A199" s="44"/>
      <c r="B199" s="30" t="s">
        <v>200</v>
      </c>
      <c r="C199" s="32">
        <v>10852</v>
      </c>
      <c r="D199" s="26">
        <f t="shared" si="91"/>
        <v>3.7981999999999996</v>
      </c>
      <c r="E199" s="12">
        <v>1.026</v>
      </c>
      <c r="F199" s="12">
        <v>0</v>
      </c>
      <c r="G199" s="3">
        <f t="shared" si="85"/>
        <v>-2.7721999999999998</v>
      </c>
      <c r="H199" s="49">
        <f t="shared" si="92"/>
        <v>-2.7721999999999998</v>
      </c>
      <c r="I199" s="112">
        <f t="shared" si="86"/>
        <v>0.2701279553472698</v>
      </c>
      <c r="J199" s="113">
        <f t="shared" si="87"/>
        <v>27.01279553472698</v>
      </c>
      <c r="K199" s="120">
        <v>10852</v>
      </c>
      <c r="L199" s="123">
        <f t="shared" si="93"/>
        <v>-9.625694444444445</v>
      </c>
      <c r="M199" s="123">
        <f>(E199-D199)/0.54</f>
        <v>-5.133703703703703</v>
      </c>
      <c r="N199" s="182">
        <f>(E199-D199)/1.008</f>
        <v>-2.7501984126984125</v>
      </c>
      <c r="O199" s="194"/>
      <c r="P199" s="206"/>
      <c r="Q199" s="41">
        <v>21.1614</v>
      </c>
      <c r="R199" s="35">
        <v>11.683</v>
      </c>
      <c r="S199" s="36">
        <v>0</v>
      </c>
      <c r="T199" s="37">
        <v>-9.4784000000000006</v>
      </c>
      <c r="U199" s="163">
        <f t="shared" si="94"/>
        <v>-9.4784000000000006</v>
      </c>
      <c r="V199" s="130">
        <f t="shared" si="88"/>
        <v>0.55209012636214994</v>
      </c>
      <c r="W199" s="127">
        <v>55.209012636214993</v>
      </c>
      <c r="X199" s="37">
        <v>10852</v>
      </c>
      <c r="Y199" s="123">
        <f t="shared" si="95"/>
        <v>-17.552592592592593</v>
      </c>
      <c r="Z199" s="134">
        <f>(R199-Q199)/0.8</f>
        <v>-11.848000000000001</v>
      </c>
      <c r="AA199" s="186">
        <f>(R199-Q199)/1.8</f>
        <v>-5.2657777777777781</v>
      </c>
      <c r="AB199" s="194"/>
      <c r="AC199" s="209"/>
      <c r="AD199" s="38">
        <f t="shared" si="96"/>
        <v>813.9</v>
      </c>
      <c r="AE199" s="39">
        <v>0</v>
      </c>
      <c r="AF199" s="36">
        <v>0</v>
      </c>
      <c r="AG199" s="36">
        <f t="shared" si="89"/>
        <v>-813.9</v>
      </c>
      <c r="AH199" s="176">
        <f t="shared" si="97"/>
        <v>-813.9</v>
      </c>
      <c r="AI199" s="40">
        <f t="shared" si="90"/>
        <v>0</v>
      </c>
      <c r="AJ199" s="99">
        <f t="shared" si="84"/>
        <v>0</v>
      </c>
      <c r="AK199" s="123">
        <f t="shared" si="98"/>
        <v>-4.0694999999999997</v>
      </c>
      <c r="AL199" s="134">
        <f t="shared" si="99"/>
        <v>-2.9596363636363634</v>
      </c>
      <c r="AM199" s="182">
        <f t="shared" si="100"/>
        <v>-2.0347499999999998</v>
      </c>
      <c r="AN199" s="196"/>
      <c r="AO199" s="194"/>
    </row>
    <row r="200" spans="1:41" s="1" customFormat="1" hidden="1">
      <c r="A200" s="44"/>
      <c r="B200" s="43" t="s">
        <v>201</v>
      </c>
      <c r="C200" s="32">
        <v>7569</v>
      </c>
      <c r="D200" s="26">
        <f t="shared" si="91"/>
        <v>2.6491500000000001</v>
      </c>
      <c r="E200" s="12">
        <v>0.16200000000000001</v>
      </c>
      <c r="F200" s="12">
        <v>0</v>
      </c>
      <c r="G200" s="3">
        <f t="shared" si="85"/>
        <v>-2.4871500000000002</v>
      </c>
      <c r="H200" s="49">
        <f t="shared" si="92"/>
        <v>-2.4871500000000002</v>
      </c>
      <c r="I200" s="112">
        <f t="shared" si="86"/>
        <v>6.1151690164769831E-2</v>
      </c>
      <c r="J200" s="113">
        <f t="shared" si="87"/>
        <v>6.1151690164769832</v>
      </c>
      <c r="K200" s="120">
        <v>7569</v>
      </c>
      <c r="L200" s="123">
        <f t="shared" si="93"/>
        <v>-8.6359375000000007</v>
      </c>
      <c r="M200" s="123">
        <f>(E200-D200)/0.54</f>
        <v>-4.605833333333333</v>
      </c>
      <c r="N200" s="182">
        <f>(E200-D200)/1.008</f>
        <v>-2.4674107142857147</v>
      </c>
      <c r="O200" s="194"/>
      <c r="P200" s="206"/>
      <c r="Q200" s="41">
        <v>14.759550000000001</v>
      </c>
      <c r="R200" s="35">
        <v>3.32</v>
      </c>
      <c r="S200" s="36">
        <v>0</v>
      </c>
      <c r="T200" s="37">
        <v>-11.439550000000001</v>
      </c>
      <c r="U200" s="163">
        <f t="shared" si="94"/>
        <v>-11.439550000000001</v>
      </c>
      <c r="V200" s="130">
        <f t="shared" si="88"/>
        <v>0.22493910722210364</v>
      </c>
      <c r="W200" s="127">
        <v>22.493910722210366</v>
      </c>
      <c r="X200" s="37">
        <v>7569</v>
      </c>
      <c r="Y200" s="123">
        <f t="shared" si="95"/>
        <v>-21.184351851851851</v>
      </c>
      <c r="Z200" s="134">
        <f>(R200-Q200)/0.8</f>
        <v>-14.2994375</v>
      </c>
      <c r="AA200" s="186">
        <f>(R200-Q200)/1.8</f>
        <v>-6.3553055555555558</v>
      </c>
      <c r="AB200" s="194"/>
      <c r="AC200" s="209"/>
      <c r="AD200" s="38">
        <f t="shared" si="96"/>
        <v>567.67500000000007</v>
      </c>
      <c r="AE200" s="39">
        <v>0</v>
      </c>
      <c r="AF200" s="36">
        <v>0</v>
      </c>
      <c r="AG200" s="36">
        <f t="shared" si="89"/>
        <v>-567.67500000000007</v>
      </c>
      <c r="AH200" s="176">
        <f t="shared" si="97"/>
        <v>-567.67500000000007</v>
      </c>
      <c r="AI200" s="40">
        <f t="shared" si="90"/>
        <v>0</v>
      </c>
      <c r="AJ200" s="99">
        <f t="shared" si="84"/>
        <v>0</v>
      </c>
      <c r="AK200" s="123">
        <f t="shared" si="98"/>
        <v>-2.8383750000000005</v>
      </c>
      <c r="AL200" s="134">
        <f t="shared" si="99"/>
        <v>-2.0642727272727277</v>
      </c>
      <c r="AM200" s="182">
        <f t="shared" si="100"/>
        <v>-1.4191875000000003</v>
      </c>
      <c r="AN200" s="196"/>
      <c r="AO200" s="194"/>
    </row>
    <row r="201" spans="1:41" s="1" customFormat="1" hidden="1">
      <c r="A201" s="44"/>
      <c r="B201" s="43" t="s">
        <v>202</v>
      </c>
      <c r="C201" s="32">
        <v>10817</v>
      </c>
      <c r="D201" s="26">
        <f t="shared" si="91"/>
        <v>3.7859500000000006</v>
      </c>
      <c r="E201" s="12">
        <v>1.236</v>
      </c>
      <c r="F201" s="12">
        <v>0</v>
      </c>
      <c r="G201" s="3">
        <f t="shared" si="85"/>
        <v>-2.5499500000000008</v>
      </c>
      <c r="H201" s="49">
        <f t="shared" si="92"/>
        <v>-2.5499500000000008</v>
      </c>
      <c r="I201" s="112">
        <f t="shared" si="86"/>
        <v>0.32647023864551822</v>
      </c>
      <c r="J201" s="113">
        <f t="shared" si="87"/>
        <v>32.647023864551819</v>
      </c>
      <c r="K201" s="120">
        <v>10817</v>
      </c>
      <c r="L201" s="123">
        <f t="shared" si="93"/>
        <v>-8.8539930555555593</v>
      </c>
      <c r="M201" s="123">
        <f>(E201-D201)/0.54</f>
        <v>-4.7221296296296309</v>
      </c>
      <c r="N201" s="182">
        <f>(E201-D201)/1.008</f>
        <v>-2.5297123015873022</v>
      </c>
      <c r="O201" s="194"/>
      <c r="P201" s="206"/>
      <c r="Q201" s="41">
        <v>21.093150000000001</v>
      </c>
      <c r="R201" s="35">
        <v>28.492000000000001</v>
      </c>
      <c r="S201" s="36">
        <v>0</v>
      </c>
      <c r="T201" s="37">
        <v>7.3988499999999995</v>
      </c>
      <c r="U201" s="163">
        <f t="shared" si="94"/>
        <v>7.3988499999999995</v>
      </c>
      <c r="V201" s="130">
        <f t="shared" si="88"/>
        <v>1.350770273761861</v>
      </c>
      <c r="W201" s="127">
        <v>135.07702737618609</v>
      </c>
      <c r="X201" s="37">
        <v>10817</v>
      </c>
      <c r="Y201" s="123">
        <f t="shared" si="95"/>
        <v>13.701574074074072</v>
      </c>
      <c r="Z201" s="134">
        <f>(R201-Q201)/0.8</f>
        <v>9.2485624999999985</v>
      </c>
      <c r="AA201" s="186">
        <f>(R201-Q201)/1.8</f>
        <v>4.1104722222222216</v>
      </c>
      <c r="AB201" s="194"/>
      <c r="AC201" s="209"/>
      <c r="AD201" s="38">
        <f t="shared" si="96"/>
        <v>811.27500000000009</v>
      </c>
      <c r="AE201" s="39">
        <v>0</v>
      </c>
      <c r="AF201" s="36">
        <v>0</v>
      </c>
      <c r="AG201" s="36">
        <f t="shared" si="89"/>
        <v>-811.27500000000009</v>
      </c>
      <c r="AH201" s="176">
        <f t="shared" si="97"/>
        <v>-811.27500000000009</v>
      </c>
      <c r="AI201" s="40">
        <f t="shared" si="90"/>
        <v>0</v>
      </c>
      <c r="AJ201" s="99">
        <f t="shared" si="84"/>
        <v>0</v>
      </c>
      <c r="AK201" s="123">
        <f t="shared" si="98"/>
        <v>-4.0563750000000001</v>
      </c>
      <c r="AL201" s="134">
        <f t="shared" si="99"/>
        <v>-2.9500909090909095</v>
      </c>
      <c r="AM201" s="182">
        <f t="shared" si="100"/>
        <v>-2.0281875</v>
      </c>
      <c r="AN201" s="196"/>
      <c r="AO201" s="194"/>
    </row>
    <row r="202" spans="1:41" s="1" customFormat="1" hidden="1">
      <c r="A202" s="44"/>
      <c r="B202" s="43" t="s">
        <v>203</v>
      </c>
      <c r="C202" s="32">
        <v>8178</v>
      </c>
      <c r="D202" s="26">
        <f t="shared" si="91"/>
        <v>2.8622999999999998</v>
      </c>
      <c r="E202" s="12">
        <v>0.48199999999999998</v>
      </c>
      <c r="F202" s="12">
        <v>0</v>
      </c>
      <c r="G202" s="3">
        <f t="shared" si="85"/>
        <v>-2.3803000000000001</v>
      </c>
      <c r="H202" s="49">
        <f t="shared" si="92"/>
        <v>-2.3803000000000001</v>
      </c>
      <c r="I202" s="112">
        <f t="shared" si="86"/>
        <v>0.16839604513852496</v>
      </c>
      <c r="J202" s="113">
        <f t="shared" si="87"/>
        <v>16.839604513852496</v>
      </c>
      <c r="K202" s="120">
        <v>8178</v>
      </c>
      <c r="L202" s="123">
        <f t="shared" si="93"/>
        <v>-8.2649305555555568</v>
      </c>
      <c r="M202" s="123">
        <f>(E202-D202)/0.54</f>
        <v>-4.4079629629629631</v>
      </c>
      <c r="N202" s="182">
        <f>(E202-D202)/1.008</f>
        <v>-2.3614087301587303</v>
      </c>
      <c r="O202" s="194"/>
      <c r="P202" s="206"/>
      <c r="Q202" s="41">
        <v>15.947099999999999</v>
      </c>
      <c r="R202" s="35">
        <v>9.3659999999999997</v>
      </c>
      <c r="S202" s="36">
        <v>0</v>
      </c>
      <c r="T202" s="37">
        <v>-6.5810999999999993</v>
      </c>
      <c r="U202" s="163">
        <f t="shared" si="94"/>
        <v>-6.5810999999999993</v>
      </c>
      <c r="V202" s="130">
        <f t="shared" si="88"/>
        <v>0.5873168162236394</v>
      </c>
      <c r="W202" s="127">
        <v>58.731681622363944</v>
      </c>
      <c r="X202" s="37">
        <v>8178</v>
      </c>
      <c r="Y202" s="123">
        <f t="shared" si="95"/>
        <v>-12.18722222222222</v>
      </c>
      <c r="Z202" s="134">
        <f>(R202-Q202)/0.8</f>
        <v>-8.2263749999999991</v>
      </c>
      <c r="AA202" s="186">
        <f>(R202-Q202)/1.8</f>
        <v>-3.6561666666666661</v>
      </c>
      <c r="AB202" s="194"/>
      <c r="AC202" s="209"/>
      <c r="AD202" s="38">
        <f t="shared" si="96"/>
        <v>613.35</v>
      </c>
      <c r="AE202" s="39">
        <v>0</v>
      </c>
      <c r="AF202" s="36">
        <v>0</v>
      </c>
      <c r="AG202" s="36">
        <f t="shared" si="89"/>
        <v>-613.35</v>
      </c>
      <c r="AH202" s="176">
        <f t="shared" si="97"/>
        <v>-613.35</v>
      </c>
      <c r="AI202" s="40">
        <f t="shared" si="90"/>
        <v>0</v>
      </c>
      <c r="AJ202" s="99">
        <f t="shared" si="84"/>
        <v>0</v>
      </c>
      <c r="AK202" s="123">
        <f t="shared" si="98"/>
        <v>-3.0667500000000003</v>
      </c>
      <c r="AL202" s="134">
        <f t="shared" si="99"/>
        <v>-2.2303636363636365</v>
      </c>
      <c r="AM202" s="182">
        <f t="shared" si="100"/>
        <v>-1.5333750000000002</v>
      </c>
      <c r="AN202" s="196"/>
      <c r="AO202" s="194"/>
    </row>
    <row r="203" spans="1:41" s="1" customFormat="1" ht="60" hidden="1">
      <c r="A203" s="44"/>
      <c r="B203" s="30" t="s">
        <v>356</v>
      </c>
      <c r="C203" s="32"/>
      <c r="D203" s="26"/>
      <c r="E203" s="12">
        <v>0.64800000000000002</v>
      </c>
      <c r="F203" s="12">
        <v>0</v>
      </c>
      <c r="G203" s="3"/>
      <c r="H203" s="49"/>
      <c r="I203" s="112"/>
      <c r="J203" s="113"/>
      <c r="K203" s="120"/>
      <c r="L203" s="123">
        <v>0</v>
      </c>
      <c r="M203" s="123">
        <v>0</v>
      </c>
      <c r="N203" s="182">
        <v>0</v>
      </c>
      <c r="O203" s="194"/>
      <c r="P203" s="206"/>
      <c r="Q203" s="41"/>
      <c r="R203" s="35">
        <v>13.2</v>
      </c>
      <c r="S203" s="36">
        <v>0</v>
      </c>
      <c r="T203" s="37"/>
      <c r="U203" s="163"/>
      <c r="V203" s="130"/>
      <c r="W203" s="127"/>
      <c r="X203" s="37"/>
      <c r="Y203" s="123">
        <v>0</v>
      </c>
      <c r="Z203" s="134">
        <v>0</v>
      </c>
      <c r="AA203" s="186">
        <v>0</v>
      </c>
      <c r="AB203" s="194"/>
      <c r="AC203" s="209"/>
      <c r="AD203" s="38"/>
      <c r="AE203" s="39"/>
      <c r="AF203" s="36">
        <v>0</v>
      </c>
      <c r="AG203" s="36"/>
      <c r="AH203" s="176">
        <f t="shared" si="97"/>
        <v>0</v>
      </c>
      <c r="AI203" s="40"/>
      <c r="AJ203" s="99"/>
      <c r="AK203" s="123">
        <f t="shared" si="98"/>
        <v>0</v>
      </c>
      <c r="AL203" s="134">
        <f t="shared" si="99"/>
        <v>0</v>
      </c>
      <c r="AM203" s="182">
        <f t="shared" si="100"/>
        <v>0</v>
      </c>
      <c r="AN203" s="196"/>
      <c r="AO203" s="194"/>
    </row>
    <row r="204" spans="1:41" s="1" customFormat="1" ht="24" hidden="1">
      <c r="A204" s="44">
        <v>24</v>
      </c>
      <c r="B204" s="43" t="s">
        <v>204</v>
      </c>
      <c r="C204" s="32">
        <v>182881</v>
      </c>
      <c r="D204" s="26">
        <f t="shared" si="91"/>
        <v>64.008350000000007</v>
      </c>
      <c r="E204" s="3">
        <v>15.709</v>
      </c>
      <c r="F204" s="12">
        <v>0</v>
      </c>
      <c r="G204" s="3">
        <f t="shared" ref="G204:G235" si="101">E204-F204-D204</f>
        <v>-48.299350000000004</v>
      </c>
      <c r="H204" s="49">
        <f t="shared" si="92"/>
        <v>-48.299350000000004</v>
      </c>
      <c r="I204" s="112">
        <f t="shared" ref="I204:I235" si="102">E204/D204</f>
        <v>0.24542110521517893</v>
      </c>
      <c r="J204" s="113">
        <f t="shared" ref="J204:J235" si="103">(E204-F204)/D204*100</f>
        <v>24.542110521517895</v>
      </c>
      <c r="K204" s="120">
        <v>182881</v>
      </c>
      <c r="L204" s="123">
        <f t="shared" si="93"/>
        <v>-167.7060763888889</v>
      </c>
      <c r="M204" s="123">
        <f t="shared" ref="M204:M235" si="104">(E204-D204)/0.54</f>
        <v>-89.443240740740748</v>
      </c>
      <c r="N204" s="182">
        <f t="shared" ref="N204:N235" si="105">(E204-D204)/1.008</f>
        <v>-47.916021825396832</v>
      </c>
      <c r="O204" s="194">
        <v>-10</v>
      </c>
      <c r="P204" s="206"/>
      <c r="Q204" s="41">
        <v>356.61795000000001</v>
      </c>
      <c r="R204" s="35">
        <v>96.843000000000004</v>
      </c>
      <c r="S204" s="36">
        <v>0</v>
      </c>
      <c r="T204" s="37">
        <v>-259.77494999999999</v>
      </c>
      <c r="U204" s="163">
        <f t="shared" si="94"/>
        <v>-259.77494999999999</v>
      </c>
      <c r="V204" s="130">
        <f t="shared" ref="V204:V235" si="106">R204/Q204</f>
        <v>0.27155952189170512</v>
      </c>
      <c r="W204" s="127">
        <v>27.155952189170513</v>
      </c>
      <c r="X204" s="37">
        <v>182881</v>
      </c>
      <c r="Y204" s="123">
        <f t="shared" si="95"/>
        <v>-481.06472222222214</v>
      </c>
      <c r="Z204" s="134">
        <f t="shared" ref="Z204:Z235" si="107">(R204-Q204)/0.8</f>
        <v>-324.71868749999999</v>
      </c>
      <c r="AA204" s="186">
        <f t="shared" ref="AA204:AA235" si="108">(R204-Q204)/1.8</f>
        <v>-144.31941666666665</v>
      </c>
      <c r="AB204" s="194">
        <v>-26</v>
      </c>
      <c r="AC204" s="209"/>
      <c r="AD204" s="38">
        <f t="shared" si="96"/>
        <v>13716.075000000001</v>
      </c>
      <c r="AE204" s="39">
        <v>1105</v>
      </c>
      <c r="AF204" s="36">
        <v>0</v>
      </c>
      <c r="AG204" s="36">
        <f t="shared" ref="AG204:AG235" si="109">AE204-AF204-AD204</f>
        <v>-12611.075000000001</v>
      </c>
      <c r="AH204" s="176">
        <f t="shared" si="97"/>
        <v>-12611.075000000001</v>
      </c>
      <c r="AI204" s="40">
        <f t="shared" ref="AI204:AI235" si="110">AE204/AD204</f>
        <v>8.0562405790286215E-2</v>
      </c>
      <c r="AJ204" s="99">
        <f t="shared" ref="AJ204:AJ235" si="111">(AE204-AF204)/AD204*100</f>
        <v>8.0562405790286213</v>
      </c>
      <c r="AK204" s="123">
        <f t="shared" si="98"/>
        <v>-63.055375000000005</v>
      </c>
      <c r="AL204" s="134">
        <f t="shared" si="99"/>
        <v>-45.858454545454549</v>
      </c>
      <c r="AM204" s="182">
        <f t="shared" si="100"/>
        <v>-31.527687500000003</v>
      </c>
      <c r="AN204" s="196">
        <v>-4</v>
      </c>
      <c r="AO204" s="194">
        <v>-1</v>
      </c>
    </row>
    <row r="205" spans="1:41" s="1" customFormat="1" hidden="1">
      <c r="A205" s="44"/>
      <c r="B205" s="30" t="s">
        <v>205</v>
      </c>
      <c r="C205" s="32">
        <v>10788</v>
      </c>
      <c r="D205" s="26">
        <f t="shared" si="91"/>
        <v>3.7757999999999998</v>
      </c>
      <c r="E205" s="3">
        <v>0.18</v>
      </c>
      <c r="F205" s="12">
        <v>0</v>
      </c>
      <c r="G205" s="3">
        <f t="shared" si="101"/>
        <v>-3.5957999999999997</v>
      </c>
      <c r="H205" s="49">
        <f t="shared" si="92"/>
        <v>-3.5957999999999997</v>
      </c>
      <c r="I205" s="112">
        <f t="shared" si="102"/>
        <v>4.7672016526299064E-2</v>
      </c>
      <c r="J205" s="113">
        <f t="shared" si="103"/>
        <v>4.7672016526299066</v>
      </c>
      <c r="K205" s="120">
        <v>10788</v>
      </c>
      <c r="L205" s="123">
        <f t="shared" si="93"/>
        <v>-12.485416666666666</v>
      </c>
      <c r="M205" s="123">
        <f t="shared" si="104"/>
        <v>-6.658888888888888</v>
      </c>
      <c r="N205" s="182">
        <f t="shared" si="105"/>
        <v>-3.5672619047619043</v>
      </c>
      <c r="O205" s="194"/>
      <c r="P205" s="206"/>
      <c r="Q205" s="41">
        <v>21.0366</v>
      </c>
      <c r="R205" s="35">
        <v>9.7629999999999999</v>
      </c>
      <c r="S205" s="36">
        <v>0</v>
      </c>
      <c r="T205" s="37">
        <v>-11.2736</v>
      </c>
      <c r="U205" s="163">
        <f t="shared" si="94"/>
        <v>-11.2736</v>
      </c>
      <c r="V205" s="130">
        <f t="shared" si="106"/>
        <v>0.46409590903472997</v>
      </c>
      <c r="W205" s="127">
        <v>46.409590903472996</v>
      </c>
      <c r="X205" s="37">
        <v>10788</v>
      </c>
      <c r="Y205" s="123">
        <f t="shared" si="95"/>
        <v>-20.877037037037034</v>
      </c>
      <c r="Z205" s="134">
        <f t="shared" si="107"/>
        <v>-14.091999999999999</v>
      </c>
      <c r="AA205" s="186">
        <f t="shared" si="108"/>
        <v>-6.2631111111111109</v>
      </c>
      <c r="AB205" s="194"/>
      <c r="AC205" s="209"/>
      <c r="AD205" s="38">
        <f t="shared" si="96"/>
        <v>809.1</v>
      </c>
      <c r="AE205" s="39">
        <v>0</v>
      </c>
      <c r="AF205" s="36">
        <v>0</v>
      </c>
      <c r="AG205" s="36">
        <f t="shared" si="109"/>
        <v>-809.1</v>
      </c>
      <c r="AH205" s="176">
        <f t="shared" si="97"/>
        <v>-809.1</v>
      </c>
      <c r="AI205" s="40">
        <f t="shared" si="110"/>
        <v>0</v>
      </c>
      <c r="AJ205" s="99">
        <f t="shared" si="111"/>
        <v>0</v>
      </c>
      <c r="AK205" s="123">
        <f t="shared" si="98"/>
        <v>-4.0455000000000005</v>
      </c>
      <c r="AL205" s="134">
        <f t="shared" si="99"/>
        <v>-2.9421818181818185</v>
      </c>
      <c r="AM205" s="182">
        <f t="shared" si="100"/>
        <v>-2.0227500000000003</v>
      </c>
      <c r="AN205" s="196"/>
      <c r="AO205" s="194"/>
    </row>
    <row r="206" spans="1:41" s="1" customFormat="1" hidden="1">
      <c r="A206" s="44"/>
      <c r="B206" s="30" t="s">
        <v>206</v>
      </c>
      <c r="C206" s="32">
        <v>2584</v>
      </c>
      <c r="D206" s="26">
        <f t="shared" si="91"/>
        <v>0.90440000000000009</v>
      </c>
      <c r="E206" s="3">
        <v>0.18</v>
      </c>
      <c r="F206" s="12">
        <v>0</v>
      </c>
      <c r="G206" s="3">
        <f t="shared" si="101"/>
        <v>-0.72440000000000015</v>
      </c>
      <c r="H206" s="49">
        <f t="shared" si="92"/>
        <v>-0.72440000000000015</v>
      </c>
      <c r="I206" s="112">
        <f t="shared" si="102"/>
        <v>0.19902697921273771</v>
      </c>
      <c r="J206" s="113">
        <f t="shared" si="103"/>
        <v>19.90269792127377</v>
      </c>
      <c r="K206" s="120">
        <v>2584</v>
      </c>
      <c r="L206" s="123">
        <f t="shared" si="93"/>
        <v>-2.5152777777777784</v>
      </c>
      <c r="M206" s="123">
        <f t="shared" si="104"/>
        <v>-1.3414814814814817</v>
      </c>
      <c r="N206" s="182">
        <f t="shared" si="105"/>
        <v>-0.71865079365079376</v>
      </c>
      <c r="O206" s="194"/>
      <c r="P206" s="206"/>
      <c r="Q206" s="41">
        <v>5.0388000000000002</v>
      </c>
      <c r="R206" s="35">
        <v>0.59599999999999997</v>
      </c>
      <c r="S206" s="36">
        <v>0</v>
      </c>
      <c r="T206" s="37">
        <v>-4.4428000000000001</v>
      </c>
      <c r="U206" s="163">
        <f t="shared" si="94"/>
        <v>-4.4428000000000001</v>
      </c>
      <c r="V206" s="130">
        <f t="shared" si="106"/>
        <v>0.11828213066603159</v>
      </c>
      <c r="W206" s="127">
        <v>11.828213066603158</v>
      </c>
      <c r="X206" s="37">
        <v>2584</v>
      </c>
      <c r="Y206" s="123">
        <f t="shared" si="95"/>
        <v>-8.2274074074074068</v>
      </c>
      <c r="Z206" s="134">
        <f t="shared" si="107"/>
        <v>-5.5534999999999997</v>
      </c>
      <c r="AA206" s="186">
        <f t="shared" si="108"/>
        <v>-2.4682222222222223</v>
      </c>
      <c r="AB206" s="194"/>
      <c r="AC206" s="209"/>
      <c r="AD206" s="38">
        <f t="shared" si="96"/>
        <v>193.8</v>
      </c>
      <c r="AE206" s="39">
        <v>0</v>
      </c>
      <c r="AF206" s="36">
        <v>0</v>
      </c>
      <c r="AG206" s="36">
        <f t="shared" si="109"/>
        <v>-193.8</v>
      </c>
      <c r="AH206" s="176">
        <f t="shared" si="97"/>
        <v>-193.8</v>
      </c>
      <c r="AI206" s="40">
        <f t="shared" si="110"/>
        <v>0</v>
      </c>
      <c r="AJ206" s="99">
        <f t="shared" si="111"/>
        <v>0</v>
      </c>
      <c r="AK206" s="123">
        <f t="shared" si="98"/>
        <v>-0.96900000000000008</v>
      </c>
      <c r="AL206" s="134">
        <f t="shared" si="99"/>
        <v>-0.70472727272727276</v>
      </c>
      <c r="AM206" s="182">
        <f t="shared" si="100"/>
        <v>-0.48450000000000004</v>
      </c>
      <c r="AN206" s="196"/>
      <c r="AO206" s="194"/>
    </row>
    <row r="207" spans="1:41" s="1" customFormat="1" hidden="1">
      <c r="A207" s="44"/>
      <c r="B207" s="30" t="s">
        <v>207</v>
      </c>
      <c r="C207" s="32">
        <v>8573</v>
      </c>
      <c r="D207" s="26">
        <f t="shared" si="91"/>
        <v>3.0005499999999996</v>
      </c>
      <c r="E207" s="3">
        <v>0.91800000000000004</v>
      </c>
      <c r="F207" s="12">
        <v>0</v>
      </c>
      <c r="G207" s="3">
        <f t="shared" si="101"/>
        <v>-2.0825499999999995</v>
      </c>
      <c r="H207" s="49">
        <f t="shared" si="92"/>
        <v>-2.0825499999999995</v>
      </c>
      <c r="I207" s="112">
        <f t="shared" si="102"/>
        <v>0.30594391028311479</v>
      </c>
      <c r="J207" s="113">
        <f t="shared" si="103"/>
        <v>30.594391028311481</v>
      </c>
      <c r="K207" s="120">
        <v>8573</v>
      </c>
      <c r="L207" s="123">
        <f t="shared" si="93"/>
        <v>-7.2310763888888872</v>
      </c>
      <c r="M207" s="123">
        <f t="shared" si="104"/>
        <v>-3.8565740740740728</v>
      </c>
      <c r="N207" s="182">
        <f t="shared" si="105"/>
        <v>-2.0660218253968248</v>
      </c>
      <c r="O207" s="194"/>
      <c r="P207" s="206"/>
      <c r="Q207" s="41">
        <v>16.71735</v>
      </c>
      <c r="R207" s="35">
        <v>1.9650000000000001</v>
      </c>
      <c r="S207" s="36">
        <v>0</v>
      </c>
      <c r="T207" s="37">
        <v>-14.75235</v>
      </c>
      <c r="U207" s="163">
        <f t="shared" si="94"/>
        <v>-14.75235</v>
      </c>
      <c r="V207" s="130">
        <f t="shared" si="106"/>
        <v>0.11754255309603497</v>
      </c>
      <c r="W207" s="127">
        <v>11.754255309603497</v>
      </c>
      <c r="X207" s="37">
        <v>8573</v>
      </c>
      <c r="Y207" s="123">
        <f t="shared" si="95"/>
        <v>-27.319166666666664</v>
      </c>
      <c r="Z207" s="134">
        <f t="shared" si="107"/>
        <v>-18.440437499999998</v>
      </c>
      <c r="AA207" s="186">
        <f t="shared" si="108"/>
        <v>-8.1957500000000003</v>
      </c>
      <c r="AB207" s="194"/>
      <c r="AC207" s="209"/>
      <c r="AD207" s="38">
        <f t="shared" si="96"/>
        <v>642.97499999999991</v>
      </c>
      <c r="AE207" s="39">
        <v>0</v>
      </c>
      <c r="AF207" s="36">
        <v>0</v>
      </c>
      <c r="AG207" s="36">
        <f t="shared" si="109"/>
        <v>-642.97499999999991</v>
      </c>
      <c r="AH207" s="176">
        <f t="shared" si="97"/>
        <v>-642.97499999999991</v>
      </c>
      <c r="AI207" s="40">
        <f t="shared" si="110"/>
        <v>0</v>
      </c>
      <c r="AJ207" s="99">
        <f t="shared" si="111"/>
        <v>0</v>
      </c>
      <c r="AK207" s="123">
        <f t="shared" si="98"/>
        <v>-3.2148749999999997</v>
      </c>
      <c r="AL207" s="134">
        <f t="shared" si="99"/>
        <v>-2.3380909090909086</v>
      </c>
      <c r="AM207" s="182">
        <f t="shared" si="100"/>
        <v>-1.6074374999999999</v>
      </c>
      <c r="AN207" s="196"/>
      <c r="AO207" s="194"/>
    </row>
    <row r="208" spans="1:41" s="1" customFormat="1" hidden="1">
      <c r="A208" s="44"/>
      <c r="B208" s="30" t="s">
        <v>208</v>
      </c>
      <c r="C208" s="32">
        <v>12827</v>
      </c>
      <c r="D208" s="26">
        <f t="shared" si="91"/>
        <v>4.4894499999999997</v>
      </c>
      <c r="E208" s="3">
        <v>1.0349999999999999</v>
      </c>
      <c r="F208" s="12">
        <v>0</v>
      </c>
      <c r="G208" s="3">
        <f t="shared" si="101"/>
        <v>-3.4544499999999996</v>
      </c>
      <c r="H208" s="49">
        <f t="shared" si="92"/>
        <v>-3.4544499999999996</v>
      </c>
      <c r="I208" s="112">
        <f t="shared" si="102"/>
        <v>0.23054048936952187</v>
      </c>
      <c r="J208" s="113">
        <f t="shared" si="103"/>
        <v>23.054048936952189</v>
      </c>
      <c r="K208" s="120">
        <v>12827</v>
      </c>
      <c r="L208" s="123">
        <f t="shared" si="93"/>
        <v>-11.994618055555556</v>
      </c>
      <c r="M208" s="123">
        <f t="shared" si="104"/>
        <v>-6.3971296296296281</v>
      </c>
      <c r="N208" s="182">
        <f t="shared" si="105"/>
        <v>-3.4270337301587297</v>
      </c>
      <c r="O208" s="194"/>
      <c r="P208" s="206"/>
      <c r="Q208" s="41">
        <v>25.012650000000001</v>
      </c>
      <c r="R208" s="35">
        <v>0.65100000000000002</v>
      </c>
      <c r="S208" s="36">
        <v>0</v>
      </c>
      <c r="T208" s="37">
        <v>-24.361650000000001</v>
      </c>
      <c r="U208" s="163">
        <f t="shared" si="94"/>
        <v>-24.361650000000001</v>
      </c>
      <c r="V208" s="130">
        <f t="shared" si="106"/>
        <v>2.6026830423805554E-2</v>
      </c>
      <c r="W208" s="127">
        <v>2.6026830423805554</v>
      </c>
      <c r="X208" s="37">
        <v>12827</v>
      </c>
      <c r="Y208" s="123">
        <f t="shared" si="95"/>
        <v>-45.114166666666662</v>
      </c>
      <c r="Z208" s="134">
        <f t="shared" si="107"/>
        <v>-30.4520625</v>
      </c>
      <c r="AA208" s="186">
        <f t="shared" si="108"/>
        <v>-13.53425</v>
      </c>
      <c r="AB208" s="194"/>
      <c r="AC208" s="209"/>
      <c r="AD208" s="38">
        <f t="shared" si="96"/>
        <v>962.02499999999998</v>
      </c>
      <c r="AE208" s="39">
        <v>180</v>
      </c>
      <c r="AF208" s="36">
        <v>0</v>
      </c>
      <c r="AG208" s="36">
        <f t="shared" si="109"/>
        <v>-782.02499999999998</v>
      </c>
      <c r="AH208" s="176">
        <f t="shared" si="97"/>
        <v>-782.02499999999998</v>
      </c>
      <c r="AI208" s="40">
        <f t="shared" si="110"/>
        <v>0.18710532470569893</v>
      </c>
      <c r="AJ208" s="99">
        <f t="shared" si="111"/>
        <v>18.710532470569895</v>
      </c>
      <c r="AK208" s="123">
        <f t="shared" si="98"/>
        <v>-3.9101249999999999</v>
      </c>
      <c r="AL208" s="134">
        <f t="shared" si="99"/>
        <v>-2.8437272727272727</v>
      </c>
      <c r="AM208" s="182">
        <f t="shared" si="100"/>
        <v>-1.9550624999999999</v>
      </c>
      <c r="AN208" s="196"/>
      <c r="AO208" s="194"/>
    </row>
    <row r="209" spans="1:41" s="1" customFormat="1" hidden="1">
      <c r="A209" s="44"/>
      <c r="B209" s="30" t="s">
        <v>209</v>
      </c>
      <c r="C209" s="32">
        <v>108253</v>
      </c>
      <c r="D209" s="26">
        <f t="shared" si="91"/>
        <v>37.888550000000002</v>
      </c>
      <c r="E209" s="3">
        <v>7.7880000000000003</v>
      </c>
      <c r="F209" s="12">
        <v>0</v>
      </c>
      <c r="G209" s="3">
        <f t="shared" si="101"/>
        <v>-30.100550000000002</v>
      </c>
      <c r="H209" s="49">
        <f t="shared" si="92"/>
        <v>-30.100550000000002</v>
      </c>
      <c r="I209" s="112">
        <f t="shared" si="102"/>
        <v>0.20555022559585942</v>
      </c>
      <c r="J209" s="113">
        <f t="shared" si="103"/>
        <v>20.555022559585943</v>
      </c>
      <c r="K209" s="120">
        <v>108253</v>
      </c>
      <c r="L209" s="123">
        <f t="shared" si="93"/>
        <v>-104.51579861111112</v>
      </c>
      <c r="M209" s="123">
        <f t="shared" si="104"/>
        <v>-55.741759259259261</v>
      </c>
      <c r="N209" s="182">
        <f t="shared" si="105"/>
        <v>-29.861656746031748</v>
      </c>
      <c r="O209" s="194"/>
      <c r="P209" s="206"/>
      <c r="Q209" s="41">
        <v>211.09335000000002</v>
      </c>
      <c r="R209" s="35">
        <v>28.329000000000001</v>
      </c>
      <c r="S209" s="36">
        <v>0</v>
      </c>
      <c r="T209" s="37">
        <v>-182.76435000000001</v>
      </c>
      <c r="U209" s="163">
        <f t="shared" si="94"/>
        <v>-182.76435000000001</v>
      </c>
      <c r="V209" s="130">
        <f t="shared" si="106"/>
        <v>0.13420129056647212</v>
      </c>
      <c r="W209" s="127">
        <v>13.420129056647212</v>
      </c>
      <c r="X209" s="37">
        <v>108253</v>
      </c>
      <c r="Y209" s="123">
        <f t="shared" si="95"/>
        <v>-338.45249999999999</v>
      </c>
      <c r="Z209" s="134">
        <f t="shared" si="107"/>
        <v>-228.45543749999999</v>
      </c>
      <c r="AA209" s="186">
        <f t="shared" si="108"/>
        <v>-101.53575000000001</v>
      </c>
      <c r="AB209" s="194"/>
      <c r="AC209" s="209"/>
      <c r="AD209" s="38">
        <f t="shared" si="96"/>
        <v>8118.9750000000004</v>
      </c>
      <c r="AE209" s="39">
        <v>575</v>
      </c>
      <c r="AF209" s="36">
        <v>0</v>
      </c>
      <c r="AG209" s="36">
        <f t="shared" si="109"/>
        <v>-7543.9750000000004</v>
      </c>
      <c r="AH209" s="176">
        <f t="shared" si="97"/>
        <v>-7543.9750000000004</v>
      </c>
      <c r="AI209" s="40">
        <f t="shared" si="110"/>
        <v>7.0821747819152042E-2</v>
      </c>
      <c r="AJ209" s="99">
        <f t="shared" si="111"/>
        <v>7.0821747819152039</v>
      </c>
      <c r="AK209" s="123">
        <f t="shared" si="98"/>
        <v>-37.719875000000002</v>
      </c>
      <c r="AL209" s="134">
        <f t="shared" si="99"/>
        <v>-27.432636363636366</v>
      </c>
      <c r="AM209" s="182">
        <f t="shared" si="100"/>
        <v>-18.859937500000001</v>
      </c>
      <c r="AN209" s="196"/>
      <c r="AO209" s="194"/>
    </row>
    <row r="210" spans="1:41" s="1" customFormat="1" hidden="1">
      <c r="A210" s="44"/>
      <c r="B210" s="30" t="s">
        <v>210</v>
      </c>
      <c r="C210" s="32">
        <v>17014</v>
      </c>
      <c r="D210" s="26">
        <f t="shared" si="91"/>
        <v>5.9549000000000003</v>
      </c>
      <c r="E210" s="3">
        <v>0.748</v>
      </c>
      <c r="F210" s="12">
        <v>0</v>
      </c>
      <c r="G210" s="3">
        <f t="shared" si="101"/>
        <v>-5.2069000000000001</v>
      </c>
      <c r="H210" s="49">
        <f t="shared" si="92"/>
        <v>-5.2069000000000001</v>
      </c>
      <c r="I210" s="112">
        <f t="shared" si="102"/>
        <v>0.12561084149188062</v>
      </c>
      <c r="J210" s="113">
        <f t="shared" si="103"/>
        <v>12.561084149188062</v>
      </c>
      <c r="K210" s="120">
        <v>17014</v>
      </c>
      <c r="L210" s="123">
        <f t="shared" si="93"/>
        <v>-18.07951388888889</v>
      </c>
      <c r="M210" s="123">
        <f t="shared" si="104"/>
        <v>-9.6424074074074078</v>
      </c>
      <c r="N210" s="182">
        <f t="shared" si="105"/>
        <v>-5.165575396825397</v>
      </c>
      <c r="O210" s="194"/>
      <c r="P210" s="206"/>
      <c r="Q210" s="41">
        <v>33.177300000000002</v>
      </c>
      <c r="R210" s="35">
        <v>0.8</v>
      </c>
      <c r="S210" s="36">
        <v>0</v>
      </c>
      <c r="T210" s="37">
        <v>-32.377300000000005</v>
      </c>
      <c r="U210" s="163">
        <f t="shared" si="94"/>
        <v>-32.377300000000005</v>
      </c>
      <c r="V210" s="130">
        <f t="shared" si="106"/>
        <v>2.4112872355496077E-2</v>
      </c>
      <c r="W210" s="127">
        <v>2.4112872355496076</v>
      </c>
      <c r="X210" s="37">
        <v>17014</v>
      </c>
      <c r="Y210" s="123">
        <f t="shared" si="95"/>
        <v>-59.957962962962966</v>
      </c>
      <c r="Z210" s="134">
        <f t="shared" si="107"/>
        <v>-40.471625000000003</v>
      </c>
      <c r="AA210" s="186">
        <f t="shared" si="108"/>
        <v>-17.987388888888891</v>
      </c>
      <c r="AB210" s="194"/>
      <c r="AC210" s="209"/>
      <c r="AD210" s="38">
        <f t="shared" si="96"/>
        <v>1276.05</v>
      </c>
      <c r="AE210" s="39">
        <v>0</v>
      </c>
      <c r="AF210" s="36">
        <v>0</v>
      </c>
      <c r="AG210" s="36">
        <f t="shared" si="109"/>
        <v>-1276.05</v>
      </c>
      <c r="AH210" s="176">
        <f t="shared" si="97"/>
        <v>-1276.05</v>
      </c>
      <c r="AI210" s="40">
        <f t="shared" si="110"/>
        <v>0</v>
      </c>
      <c r="AJ210" s="99">
        <f t="shared" si="111"/>
        <v>0</v>
      </c>
      <c r="AK210" s="123">
        <f t="shared" si="98"/>
        <v>-6.3802500000000002</v>
      </c>
      <c r="AL210" s="134">
        <f t="shared" si="99"/>
        <v>-4.6401818181818184</v>
      </c>
      <c r="AM210" s="182">
        <f t="shared" si="100"/>
        <v>-3.1901250000000001</v>
      </c>
      <c r="AN210" s="196"/>
      <c r="AO210" s="194"/>
    </row>
    <row r="211" spans="1:41" s="1" customFormat="1" hidden="1">
      <c r="A211" s="44"/>
      <c r="B211" s="30" t="s">
        <v>211</v>
      </c>
      <c r="C211" s="32">
        <v>3998</v>
      </c>
      <c r="D211" s="26">
        <f t="shared" si="91"/>
        <v>1.3993</v>
      </c>
      <c r="E211" s="3">
        <v>1.476</v>
      </c>
      <c r="F211" s="12">
        <v>0</v>
      </c>
      <c r="G211" s="3">
        <f t="shared" si="101"/>
        <v>7.669999999999999E-2</v>
      </c>
      <c r="H211" s="49">
        <f t="shared" si="92"/>
        <v>7.669999999999999E-2</v>
      </c>
      <c r="I211" s="112">
        <f t="shared" si="102"/>
        <v>1.0548131208461373</v>
      </c>
      <c r="J211" s="113">
        <f t="shared" si="103"/>
        <v>105.48131208461373</v>
      </c>
      <c r="K211" s="120">
        <v>3998</v>
      </c>
      <c r="L211" s="123">
        <f t="shared" si="93"/>
        <v>0.26631944444444444</v>
      </c>
      <c r="M211" s="123">
        <f t="shared" si="104"/>
        <v>0.14203703703703702</v>
      </c>
      <c r="N211" s="182">
        <f t="shared" si="105"/>
        <v>7.6091269841269835E-2</v>
      </c>
      <c r="O211" s="194"/>
      <c r="P211" s="206"/>
      <c r="Q211" s="41">
        <v>7.7961</v>
      </c>
      <c r="R211" s="35">
        <v>27.733000000000001</v>
      </c>
      <c r="S211" s="36">
        <v>0</v>
      </c>
      <c r="T211" s="37">
        <v>19.936900000000001</v>
      </c>
      <c r="U211" s="163">
        <f t="shared" si="94"/>
        <v>19.936900000000001</v>
      </c>
      <c r="V211" s="130">
        <f t="shared" si="106"/>
        <v>3.5572914662459434</v>
      </c>
      <c r="W211" s="127">
        <v>355.72914662459436</v>
      </c>
      <c r="X211" s="37">
        <v>3998</v>
      </c>
      <c r="Y211" s="123">
        <f t="shared" si="95"/>
        <v>36.920185185185183</v>
      </c>
      <c r="Z211" s="134">
        <f t="shared" si="107"/>
        <v>24.921125</v>
      </c>
      <c r="AA211" s="186">
        <f t="shared" si="108"/>
        <v>11.076055555555556</v>
      </c>
      <c r="AB211" s="194"/>
      <c r="AC211" s="209"/>
      <c r="AD211" s="38">
        <f t="shared" si="96"/>
        <v>299.84999999999997</v>
      </c>
      <c r="AE211" s="39">
        <v>0</v>
      </c>
      <c r="AF211" s="36">
        <v>0</v>
      </c>
      <c r="AG211" s="36">
        <f t="shared" si="109"/>
        <v>-299.84999999999997</v>
      </c>
      <c r="AH211" s="176">
        <f t="shared" si="97"/>
        <v>-299.84999999999997</v>
      </c>
      <c r="AI211" s="40">
        <f t="shared" si="110"/>
        <v>0</v>
      </c>
      <c r="AJ211" s="99">
        <f t="shared" si="111"/>
        <v>0</v>
      </c>
      <c r="AK211" s="123">
        <f t="shared" si="98"/>
        <v>-1.4992499999999997</v>
      </c>
      <c r="AL211" s="134">
        <f t="shared" si="99"/>
        <v>-1.0903636363636362</v>
      </c>
      <c r="AM211" s="182">
        <f t="shared" si="100"/>
        <v>-0.74962499999999987</v>
      </c>
      <c r="AN211" s="196"/>
      <c r="AO211" s="194"/>
    </row>
    <row r="212" spans="1:41" s="1" customFormat="1" hidden="1">
      <c r="A212" s="44"/>
      <c r="B212" s="43" t="s">
        <v>212</v>
      </c>
      <c r="C212" s="32">
        <v>2808</v>
      </c>
      <c r="D212" s="26">
        <f t="shared" si="91"/>
        <v>0.98280000000000001</v>
      </c>
      <c r="E212" s="3">
        <v>0.48799999999999999</v>
      </c>
      <c r="F212" s="12">
        <v>0</v>
      </c>
      <c r="G212" s="3">
        <f t="shared" si="101"/>
        <v>-0.49480000000000002</v>
      </c>
      <c r="H212" s="49">
        <f t="shared" si="92"/>
        <v>-0.49480000000000002</v>
      </c>
      <c r="I212" s="112">
        <f t="shared" si="102"/>
        <v>0.49654049654049653</v>
      </c>
      <c r="J212" s="113">
        <f t="shared" si="103"/>
        <v>49.654049654049651</v>
      </c>
      <c r="K212" s="120">
        <v>2808</v>
      </c>
      <c r="L212" s="123">
        <f t="shared" si="93"/>
        <v>-1.7180555555555557</v>
      </c>
      <c r="M212" s="123">
        <f t="shared" si="104"/>
        <v>-0.91629629629629628</v>
      </c>
      <c r="N212" s="182">
        <f t="shared" si="105"/>
        <v>-0.49087301587301591</v>
      </c>
      <c r="O212" s="194"/>
      <c r="P212" s="206"/>
      <c r="Q212" s="41">
        <v>5.4756</v>
      </c>
      <c r="R212" s="35">
        <v>26.356999999999999</v>
      </c>
      <c r="S212" s="36">
        <v>0</v>
      </c>
      <c r="T212" s="37">
        <v>20.881399999999999</v>
      </c>
      <c r="U212" s="163">
        <f t="shared" si="94"/>
        <v>20.881399999999999</v>
      </c>
      <c r="V212" s="130">
        <f t="shared" si="106"/>
        <v>4.8135364161005185</v>
      </c>
      <c r="W212" s="127">
        <v>481.35364161005185</v>
      </c>
      <c r="X212" s="37">
        <v>2808</v>
      </c>
      <c r="Y212" s="123">
        <f t="shared" si="95"/>
        <v>38.669259259259256</v>
      </c>
      <c r="Z212" s="134">
        <f t="shared" si="107"/>
        <v>26.101749999999999</v>
      </c>
      <c r="AA212" s="186">
        <f t="shared" si="108"/>
        <v>11.600777777777777</v>
      </c>
      <c r="AB212" s="194"/>
      <c r="AC212" s="209"/>
      <c r="AD212" s="38">
        <f t="shared" si="96"/>
        <v>210.6</v>
      </c>
      <c r="AE212" s="39">
        <v>0</v>
      </c>
      <c r="AF212" s="36">
        <v>0</v>
      </c>
      <c r="AG212" s="36">
        <f t="shared" si="109"/>
        <v>-210.6</v>
      </c>
      <c r="AH212" s="176">
        <f t="shared" si="97"/>
        <v>-210.6</v>
      </c>
      <c r="AI212" s="40">
        <f t="shared" si="110"/>
        <v>0</v>
      </c>
      <c r="AJ212" s="99">
        <f t="shared" si="111"/>
        <v>0</v>
      </c>
      <c r="AK212" s="123">
        <f t="shared" si="98"/>
        <v>-1.0529999999999999</v>
      </c>
      <c r="AL212" s="134">
        <f t="shared" si="99"/>
        <v>-0.76581818181818184</v>
      </c>
      <c r="AM212" s="182">
        <f t="shared" si="100"/>
        <v>-0.52649999999999997</v>
      </c>
      <c r="AN212" s="196"/>
      <c r="AO212" s="194"/>
    </row>
    <row r="213" spans="1:41" s="1" customFormat="1" hidden="1">
      <c r="A213" s="44"/>
      <c r="B213" s="43" t="s">
        <v>213</v>
      </c>
      <c r="C213" s="32">
        <v>9211</v>
      </c>
      <c r="D213" s="26">
        <f t="shared" si="91"/>
        <v>3.2238500000000001</v>
      </c>
      <c r="E213" s="3">
        <v>0.45</v>
      </c>
      <c r="F213" s="12">
        <v>0</v>
      </c>
      <c r="G213" s="3">
        <f t="shared" si="101"/>
        <v>-2.7738499999999999</v>
      </c>
      <c r="H213" s="49">
        <f t="shared" si="92"/>
        <v>-2.7738499999999999</v>
      </c>
      <c r="I213" s="112">
        <f t="shared" si="102"/>
        <v>0.13958465809513471</v>
      </c>
      <c r="J213" s="113">
        <f t="shared" si="103"/>
        <v>13.95846580951347</v>
      </c>
      <c r="K213" s="120">
        <v>9211</v>
      </c>
      <c r="L213" s="123">
        <f t="shared" si="93"/>
        <v>-9.6314236111111118</v>
      </c>
      <c r="M213" s="123">
        <f t="shared" si="104"/>
        <v>-5.136759259259259</v>
      </c>
      <c r="N213" s="182">
        <f t="shared" si="105"/>
        <v>-2.7518353174603174</v>
      </c>
      <c r="O213" s="194"/>
      <c r="P213" s="206"/>
      <c r="Q213" s="41">
        <v>17.961449999999999</v>
      </c>
      <c r="R213" s="35">
        <v>0.64900000000000002</v>
      </c>
      <c r="S213" s="36">
        <v>0</v>
      </c>
      <c r="T213" s="37">
        <v>-17.312449999999998</v>
      </c>
      <c r="U213" s="163">
        <f t="shared" si="94"/>
        <v>-17.312449999999998</v>
      </c>
      <c r="V213" s="130">
        <f t="shared" si="106"/>
        <v>3.6132940269298974E-2</v>
      </c>
      <c r="W213" s="127">
        <v>3.6132940269298972</v>
      </c>
      <c r="X213" s="37">
        <v>9211</v>
      </c>
      <c r="Y213" s="123">
        <f t="shared" si="95"/>
        <v>-32.060092592592589</v>
      </c>
      <c r="Z213" s="134">
        <f t="shared" si="107"/>
        <v>-21.640562499999998</v>
      </c>
      <c r="AA213" s="186">
        <f t="shared" si="108"/>
        <v>-9.6180277777777761</v>
      </c>
      <c r="AB213" s="194"/>
      <c r="AC213" s="209"/>
      <c r="AD213" s="38">
        <f t="shared" si="96"/>
        <v>690.82500000000005</v>
      </c>
      <c r="AE213" s="39">
        <v>0</v>
      </c>
      <c r="AF213" s="36">
        <v>0</v>
      </c>
      <c r="AG213" s="36">
        <f t="shared" si="109"/>
        <v>-690.82500000000005</v>
      </c>
      <c r="AH213" s="176">
        <f t="shared" si="97"/>
        <v>-690.82500000000005</v>
      </c>
      <c r="AI213" s="40">
        <f t="shared" si="110"/>
        <v>0</v>
      </c>
      <c r="AJ213" s="99">
        <f t="shared" si="111"/>
        <v>0</v>
      </c>
      <c r="AK213" s="123">
        <f t="shared" si="98"/>
        <v>-3.4541250000000003</v>
      </c>
      <c r="AL213" s="134">
        <f t="shared" si="99"/>
        <v>-2.5120909090909094</v>
      </c>
      <c r="AM213" s="182">
        <f t="shared" si="100"/>
        <v>-1.7270625000000002</v>
      </c>
      <c r="AN213" s="196"/>
      <c r="AO213" s="194"/>
    </row>
    <row r="214" spans="1:41" s="1" customFormat="1" hidden="1">
      <c r="A214" s="44"/>
      <c r="B214" s="43" t="s">
        <v>214</v>
      </c>
      <c r="C214" s="32">
        <v>6825</v>
      </c>
      <c r="D214" s="26">
        <f t="shared" si="91"/>
        <v>2.3887499999999999</v>
      </c>
      <c r="E214" s="3">
        <v>2.4460000000000002</v>
      </c>
      <c r="F214" s="12">
        <v>0</v>
      </c>
      <c r="G214" s="3">
        <f t="shared" si="101"/>
        <v>5.7250000000000245E-2</v>
      </c>
      <c r="H214" s="49">
        <f t="shared" si="92"/>
        <v>5.7250000000000245E-2</v>
      </c>
      <c r="I214" s="112">
        <f t="shared" si="102"/>
        <v>1.0239665096807955</v>
      </c>
      <c r="J214" s="113">
        <f t="shared" si="103"/>
        <v>102.39665096807956</v>
      </c>
      <c r="K214" s="120">
        <v>6825</v>
      </c>
      <c r="L214" s="123">
        <f t="shared" si="93"/>
        <v>0.1987847222222231</v>
      </c>
      <c r="M214" s="123">
        <f t="shared" si="104"/>
        <v>0.10601851851851897</v>
      </c>
      <c r="N214" s="182">
        <f t="shared" si="105"/>
        <v>5.6795634920635163E-2</v>
      </c>
      <c r="O214" s="194"/>
      <c r="P214" s="206"/>
      <c r="Q214" s="41">
        <v>13.30875</v>
      </c>
      <c r="R214" s="35">
        <v>0</v>
      </c>
      <c r="S214" s="36">
        <v>0</v>
      </c>
      <c r="T214" s="37">
        <v>-13.30875</v>
      </c>
      <c r="U214" s="163">
        <f t="shared" si="94"/>
        <v>-13.30875</v>
      </c>
      <c r="V214" s="130">
        <f t="shared" si="106"/>
        <v>0</v>
      </c>
      <c r="W214" s="127">
        <v>0</v>
      </c>
      <c r="X214" s="37">
        <v>6825</v>
      </c>
      <c r="Y214" s="123">
        <f t="shared" si="95"/>
        <v>-24.645833333333332</v>
      </c>
      <c r="Z214" s="134">
        <f t="shared" si="107"/>
        <v>-16.635937499999997</v>
      </c>
      <c r="AA214" s="186">
        <f t="shared" si="108"/>
        <v>-7.3937499999999998</v>
      </c>
      <c r="AB214" s="194"/>
      <c r="AC214" s="209"/>
      <c r="AD214" s="38">
        <f t="shared" si="96"/>
        <v>511.875</v>
      </c>
      <c r="AE214" s="39">
        <v>350</v>
      </c>
      <c r="AF214" s="36">
        <v>0</v>
      </c>
      <c r="AG214" s="36">
        <f t="shared" si="109"/>
        <v>-161.875</v>
      </c>
      <c r="AH214" s="176">
        <f t="shared" si="97"/>
        <v>-161.875</v>
      </c>
      <c r="AI214" s="40">
        <f t="shared" si="110"/>
        <v>0.68376068376068377</v>
      </c>
      <c r="AJ214" s="99">
        <f t="shared" si="111"/>
        <v>68.376068376068375</v>
      </c>
      <c r="AK214" s="123">
        <f t="shared" si="98"/>
        <v>-0.80937499999999996</v>
      </c>
      <c r="AL214" s="134">
        <f t="shared" si="99"/>
        <v>-0.58863636363636362</v>
      </c>
      <c r="AM214" s="182">
        <f t="shared" si="100"/>
        <v>-0.40468749999999998</v>
      </c>
      <c r="AN214" s="196"/>
      <c r="AO214" s="194"/>
    </row>
    <row r="215" spans="1:41" s="1" customFormat="1" ht="24" hidden="1">
      <c r="A215" s="44">
        <v>25</v>
      </c>
      <c r="B215" s="43" t="s">
        <v>215</v>
      </c>
      <c r="C215" s="32">
        <v>278632</v>
      </c>
      <c r="D215" s="26">
        <f t="shared" si="91"/>
        <v>97.521199999999993</v>
      </c>
      <c r="E215" s="16">
        <f>SUM(E216:E236)</f>
        <v>28.464999999999996</v>
      </c>
      <c r="F215" s="12">
        <v>0</v>
      </c>
      <c r="G215" s="3">
        <f t="shared" si="101"/>
        <v>-69.05619999999999</v>
      </c>
      <c r="H215" s="49">
        <f t="shared" si="92"/>
        <v>-69.05619999999999</v>
      </c>
      <c r="I215" s="112">
        <f t="shared" si="102"/>
        <v>0.29188525161708428</v>
      </c>
      <c r="J215" s="113">
        <f t="shared" si="103"/>
        <v>29.18852516170843</v>
      </c>
      <c r="K215" s="120">
        <v>278632</v>
      </c>
      <c r="L215" s="123">
        <f t="shared" si="93"/>
        <v>-239.77847222222221</v>
      </c>
      <c r="M215" s="123">
        <f t="shared" si="104"/>
        <v>-127.88185185185182</v>
      </c>
      <c r="N215" s="182">
        <f t="shared" si="105"/>
        <v>-68.508134920634916</v>
      </c>
      <c r="O215" s="194">
        <v>-11</v>
      </c>
      <c r="P215" s="206"/>
      <c r="Q215" s="41">
        <v>543.33240000000001</v>
      </c>
      <c r="R215" s="35">
        <v>297.33900000000006</v>
      </c>
      <c r="S215" s="36">
        <v>0</v>
      </c>
      <c r="T215" s="37">
        <v>-245.99339999999995</v>
      </c>
      <c r="U215" s="163">
        <f t="shared" si="94"/>
        <v>-245.99339999999995</v>
      </c>
      <c r="V215" s="130">
        <f t="shared" si="106"/>
        <v>0.54725063331397139</v>
      </c>
      <c r="W215" s="127">
        <v>54.725063331397138</v>
      </c>
      <c r="X215" s="37">
        <v>278632</v>
      </c>
      <c r="Y215" s="123">
        <f t="shared" si="95"/>
        <v>-455.54333333333324</v>
      </c>
      <c r="Z215" s="134">
        <f t="shared" si="107"/>
        <v>-307.49174999999991</v>
      </c>
      <c r="AA215" s="186">
        <f t="shared" si="108"/>
        <v>-136.66299999999998</v>
      </c>
      <c r="AB215" s="194">
        <v>-29</v>
      </c>
      <c r="AC215" s="209"/>
      <c r="AD215" s="38">
        <f t="shared" si="96"/>
        <v>20897.399999999998</v>
      </c>
      <c r="AE215" s="39">
        <v>2500.5</v>
      </c>
      <c r="AF215" s="36">
        <v>0</v>
      </c>
      <c r="AG215" s="36">
        <f t="shared" si="109"/>
        <v>-18396.899999999998</v>
      </c>
      <c r="AH215" s="176">
        <f t="shared" si="97"/>
        <v>-18396.899999999998</v>
      </c>
      <c r="AI215" s="40">
        <f t="shared" si="110"/>
        <v>0.11965603376496599</v>
      </c>
      <c r="AJ215" s="99">
        <f t="shared" si="111"/>
        <v>11.965603376496599</v>
      </c>
      <c r="AK215" s="123">
        <f t="shared" si="98"/>
        <v>-91.984499999999983</v>
      </c>
      <c r="AL215" s="134">
        <f t="shared" si="99"/>
        <v>-66.897818181818181</v>
      </c>
      <c r="AM215" s="182">
        <f t="shared" si="100"/>
        <v>-45.992249999999991</v>
      </c>
      <c r="AN215" s="196">
        <v>-6</v>
      </c>
      <c r="AO215" s="194">
        <v>-1</v>
      </c>
    </row>
    <row r="216" spans="1:41" s="1" customFormat="1" hidden="1">
      <c r="A216" s="44"/>
      <c r="B216" s="30" t="s">
        <v>216</v>
      </c>
      <c r="C216" s="32">
        <v>10918</v>
      </c>
      <c r="D216" s="26">
        <f t="shared" si="91"/>
        <v>3.8213000000000004</v>
      </c>
      <c r="E216" s="16">
        <v>1.42</v>
      </c>
      <c r="F216" s="12">
        <v>0</v>
      </c>
      <c r="G216" s="3">
        <f t="shared" si="101"/>
        <v>-2.4013000000000004</v>
      </c>
      <c r="H216" s="49">
        <f t="shared" si="92"/>
        <v>-2.4013000000000004</v>
      </c>
      <c r="I216" s="112">
        <f t="shared" si="102"/>
        <v>0.37160128751995392</v>
      </c>
      <c r="J216" s="113">
        <f t="shared" si="103"/>
        <v>37.160128751995394</v>
      </c>
      <c r="K216" s="120">
        <v>10918</v>
      </c>
      <c r="L216" s="123">
        <f t="shared" si="93"/>
        <v>-8.3378472222222246</v>
      </c>
      <c r="M216" s="123">
        <f t="shared" si="104"/>
        <v>-4.4468518518518527</v>
      </c>
      <c r="N216" s="182">
        <f t="shared" si="105"/>
        <v>-2.3822420634920638</v>
      </c>
      <c r="O216" s="194"/>
      <c r="P216" s="206"/>
      <c r="Q216" s="41">
        <v>21.290100000000002</v>
      </c>
      <c r="R216" s="35">
        <v>20.908999999999999</v>
      </c>
      <c r="S216" s="36">
        <v>0</v>
      </c>
      <c r="T216" s="37">
        <v>-0.38110000000000355</v>
      </c>
      <c r="U216" s="163">
        <f t="shared" si="94"/>
        <v>-0.38110000000000355</v>
      </c>
      <c r="V216" s="130">
        <f t="shared" si="106"/>
        <v>0.9820996613449442</v>
      </c>
      <c r="W216" s="127">
        <v>98.209966134494422</v>
      </c>
      <c r="X216" s="37">
        <v>10918</v>
      </c>
      <c r="Y216" s="123">
        <f t="shared" si="95"/>
        <v>-0.70574074074074722</v>
      </c>
      <c r="Z216" s="134">
        <f t="shared" si="107"/>
        <v>-0.47637500000000443</v>
      </c>
      <c r="AA216" s="186">
        <f t="shared" si="108"/>
        <v>-0.2117222222222242</v>
      </c>
      <c r="AB216" s="194"/>
      <c r="AC216" s="209"/>
      <c r="AD216" s="38">
        <f t="shared" si="96"/>
        <v>818.85</v>
      </c>
      <c r="AE216" s="39">
        <v>187.5</v>
      </c>
      <c r="AF216" s="36">
        <v>0</v>
      </c>
      <c r="AG216" s="36">
        <f t="shared" si="109"/>
        <v>-631.35</v>
      </c>
      <c r="AH216" s="176">
        <f t="shared" si="97"/>
        <v>-631.35</v>
      </c>
      <c r="AI216" s="40">
        <f t="shared" si="110"/>
        <v>0.22897966660560543</v>
      </c>
      <c r="AJ216" s="99">
        <f t="shared" si="111"/>
        <v>22.897966660560542</v>
      </c>
      <c r="AK216" s="123">
        <f t="shared" si="98"/>
        <v>-3.1567500000000002</v>
      </c>
      <c r="AL216" s="134">
        <f t="shared" si="99"/>
        <v>-2.295818181818182</v>
      </c>
      <c r="AM216" s="182">
        <f t="shared" si="100"/>
        <v>-1.5783750000000001</v>
      </c>
      <c r="AN216" s="196"/>
      <c r="AO216" s="194"/>
    </row>
    <row r="217" spans="1:41" s="1" customFormat="1" hidden="1">
      <c r="A217" s="44"/>
      <c r="B217" s="30" t="s">
        <v>217</v>
      </c>
      <c r="C217" s="32">
        <v>10915</v>
      </c>
      <c r="D217" s="26">
        <f t="shared" si="91"/>
        <v>3.8202499999999997</v>
      </c>
      <c r="E217" s="16">
        <v>1.1519999999999999</v>
      </c>
      <c r="F217" s="12">
        <v>0</v>
      </c>
      <c r="G217" s="3">
        <f t="shared" si="101"/>
        <v>-2.6682499999999996</v>
      </c>
      <c r="H217" s="49">
        <f t="shared" si="92"/>
        <v>-2.6682499999999996</v>
      </c>
      <c r="I217" s="112">
        <f t="shared" si="102"/>
        <v>0.30155094561874224</v>
      </c>
      <c r="J217" s="113">
        <f t="shared" si="103"/>
        <v>30.155094561874225</v>
      </c>
      <c r="K217" s="120">
        <v>10915</v>
      </c>
      <c r="L217" s="123">
        <f t="shared" si="93"/>
        <v>-9.2647569444444429</v>
      </c>
      <c r="M217" s="123">
        <f t="shared" si="104"/>
        <v>-4.9412037037037022</v>
      </c>
      <c r="N217" s="182">
        <f t="shared" si="105"/>
        <v>-2.6470734126984121</v>
      </c>
      <c r="O217" s="194"/>
      <c r="P217" s="206"/>
      <c r="Q217" s="41">
        <v>21.28425</v>
      </c>
      <c r="R217" s="35">
        <v>10.818</v>
      </c>
      <c r="S217" s="36">
        <v>0</v>
      </c>
      <c r="T217" s="37">
        <v>-10.46625</v>
      </c>
      <c r="U217" s="163">
        <f t="shared" si="94"/>
        <v>-10.46625</v>
      </c>
      <c r="V217" s="130">
        <f t="shared" si="106"/>
        <v>0.50826315233094888</v>
      </c>
      <c r="W217" s="127">
        <v>50.826315233094888</v>
      </c>
      <c r="X217" s="37">
        <v>10915</v>
      </c>
      <c r="Y217" s="123">
        <f t="shared" si="95"/>
        <v>-19.381944444444443</v>
      </c>
      <c r="Z217" s="134">
        <f t="shared" si="107"/>
        <v>-13.082812499999999</v>
      </c>
      <c r="AA217" s="186">
        <f t="shared" si="108"/>
        <v>-5.8145833333333332</v>
      </c>
      <c r="AB217" s="194"/>
      <c r="AC217" s="209"/>
      <c r="AD217" s="38">
        <f t="shared" si="96"/>
        <v>818.62499999999989</v>
      </c>
      <c r="AE217" s="39">
        <v>260</v>
      </c>
      <c r="AF217" s="36">
        <v>0</v>
      </c>
      <c r="AG217" s="36">
        <f t="shared" si="109"/>
        <v>-558.62499999999989</v>
      </c>
      <c r="AH217" s="176">
        <f t="shared" si="97"/>
        <v>-558.62499999999989</v>
      </c>
      <c r="AI217" s="40">
        <f t="shared" si="110"/>
        <v>0.31760574133455494</v>
      </c>
      <c r="AJ217" s="99">
        <f t="shared" si="111"/>
        <v>31.760574133455492</v>
      </c>
      <c r="AK217" s="123">
        <f t="shared" si="98"/>
        <v>-2.7931249999999994</v>
      </c>
      <c r="AL217" s="134">
        <f t="shared" si="99"/>
        <v>-2.0313636363636358</v>
      </c>
      <c r="AM217" s="182">
        <f t="shared" si="100"/>
        <v>-1.3965624999999997</v>
      </c>
      <c r="AN217" s="196"/>
      <c r="AO217" s="194"/>
    </row>
    <row r="218" spans="1:41" s="1" customFormat="1" hidden="1">
      <c r="A218" s="44"/>
      <c r="B218" s="30" t="s">
        <v>218</v>
      </c>
      <c r="C218" s="32">
        <v>13511</v>
      </c>
      <c r="D218" s="26">
        <f t="shared" si="91"/>
        <v>4.7288499999999996</v>
      </c>
      <c r="E218" s="16">
        <v>1.278</v>
      </c>
      <c r="F218" s="12">
        <v>0</v>
      </c>
      <c r="G218" s="3">
        <f t="shared" si="101"/>
        <v>-3.4508499999999995</v>
      </c>
      <c r="H218" s="49">
        <f t="shared" si="92"/>
        <v>-3.4508499999999995</v>
      </c>
      <c r="I218" s="112">
        <f t="shared" si="102"/>
        <v>0.27025598189834743</v>
      </c>
      <c r="J218" s="113">
        <f t="shared" si="103"/>
        <v>27.025598189834742</v>
      </c>
      <c r="K218" s="120">
        <v>13511</v>
      </c>
      <c r="L218" s="123">
        <f t="shared" si="93"/>
        <v>-11.982118055555555</v>
      </c>
      <c r="M218" s="123">
        <f t="shared" si="104"/>
        <v>-6.3904629629629612</v>
      </c>
      <c r="N218" s="182">
        <f t="shared" si="105"/>
        <v>-3.4234623015873011</v>
      </c>
      <c r="O218" s="194"/>
      <c r="P218" s="206"/>
      <c r="Q218" s="41">
        <v>26.346450000000001</v>
      </c>
      <c r="R218" s="35">
        <v>29.731999999999999</v>
      </c>
      <c r="S218" s="36">
        <v>0</v>
      </c>
      <c r="T218" s="37">
        <v>3.3855499999999985</v>
      </c>
      <c r="U218" s="163">
        <f t="shared" si="94"/>
        <v>3.3855499999999985</v>
      </c>
      <c r="V218" s="130">
        <f t="shared" si="106"/>
        <v>1.1285011832713705</v>
      </c>
      <c r="W218" s="127">
        <v>112.85011832713705</v>
      </c>
      <c r="X218" s="37">
        <v>13511</v>
      </c>
      <c r="Y218" s="123">
        <f t="shared" si="95"/>
        <v>6.2695370370370336</v>
      </c>
      <c r="Z218" s="134">
        <f t="shared" si="107"/>
        <v>4.2319374999999981</v>
      </c>
      <c r="AA218" s="186">
        <f t="shared" si="108"/>
        <v>1.8808611111111102</v>
      </c>
      <c r="AB218" s="194"/>
      <c r="AC218" s="209"/>
      <c r="AD218" s="38">
        <f t="shared" si="96"/>
        <v>1013.3249999999999</v>
      </c>
      <c r="AE218" s="39">
        <v>378</v>
      </c>
      <c r="AF218" s="36">
        <v>0</v>
      </c>
      <c r="AG218" s="36">
        <f t="shared" si="109"/>
        <v>-635.32499999999993</v>
      </c>
      <c r="AH218" s="176">
        <f t="shared" si="97"/>
        <v>-635.32499999999993</v>
      </c>
      <c r="AI218" s="40">
        <f t="shared" si="110"/>
        <v>0.37302938346532455</v>
      </c>
      <c r="AJ218" s="99">
        <f t="shared" si="111"/>
        <v>37.302938346532457</v>
      </c>
      <c r="AK218" s="123">
        <f t="shared" si="98"/>
        <v>-3.1766249999999996</v>
      </c>
      <c r="AL218" s="134">
        <f t="shared" si="99"/>
        <v>-2.3102727272727268</v>
      </c>
      <c r="AM218" s="182">
        <f t="shared" si="100"/>
        <v>-1.5883124999999998</v>
      </c>
      <c r="AN218" s="196"/>
      <c r="AO218" s="194"/>
    </row>
    <row r="219" spans="1:41" s="1" customFormat="1" hidden="1">
      <c r="A219" s="44"/>
      <c r="B219" s="30" t="s">
        <v>219</v>
      </c>
      <c r="C219" s="32">
        <v>108401</v>
      </c>
      <c r="D219" s="26">
        <f t="shared" si="91"/>
        <v>37.940349999999995</v>
      </c>
      <c r="E219" s="16">
        <v>13.901</v>
      </c>
      <c r="F219" s="12">
        <v>0</v>
      </c>
      <c r="G219" s="3">
        <f t="shared" si="101"/>
        <v>-24.039349999999995</v>
      </c>
      <c r="H219" s="49">
        <f t="shared" si="92"/>
        <v>-24.039349999999995</v>
      </c>
      <c r="I219" s="112">
        <f t="shared" si="102"/>
        <v>0.36639092681011115</v>
      </c>
      <c r="J219" s="113">
        <f t="shared" si="103"/>
        <v>36.639092681011114</v>
      </c>
      <c r="K219" s="120">
        <v>108401</v>
      </c>
      <c r="L219" s="123">
        <f t="shared" si="93"/>
        <v>-83.469965277777774</v>
      </c>
      <c r="M219" s="123">
        <f t="shared" si="104"/>
        <v>-44.517314814814803</v>
      </c>
      <c r="N219" s="182">
        <f t="shared" si="105"/>
        <v>-23.848561507936502</v>
      </c>
      <c r="O219" s="194"/>
      <c r="P219" s="206"/>
      <c r="Q219" s="41">
        <v>211.38194999999999</v>
      </c>
      <c r="R219" s="35">
        <v>77.459999999999994</v>
      </c>
      <c r="S219" s="36">
        <v>0</v>
      </c>
      <c r="T219" s="37">
        <v>-133.92194999999998</v>
      </c>
      <c r="U219" s="163">
        <f t="shared" si="94"/>
        <v>-133.92194999999998</v>
      </c>
      <c r="V219" s="130">
        <f t="shared" si="106"/>
        <v>0.36644566861077776</v>
      </c>
      <c r="W219" s="127">
        <v>36.644566861077777</v>
      </c>
      <c r="X219" s="37">
        <v>108401</v>
      </c>
      <c r="Y219" s="123">
        <f t="shared" si="95"/>
        <v>-248.00361111111107</v>
      </c>
      <c r="Z219" s="134">
        <f t="shared" si="107"/>
        <v>-167.40243749999996</v>
      </c>
      <c r="AA219" s="186">
        <f t="shared" si="108"/>
        <v>-74.401083333333318</v>
      </c>
      <c r="AB219" s="194"/>
      <c r="AC219" s="209"/>
      <c r="AD219" s="38">
        <f t="shared" si="96"/>
        <v>8130.0749999999998</v>
      </c>
      <c r="AE219" s="39">
        <v>1615</v>
      </c>
      <c r="AF219" s="36">
        <v>0</v>
      </c>
      <c r="AG219" s="36">
        <f t="shared" si="109"/>
        <v>-6515.0749999999998</v>
      </c>
      <c r="AH219" s="176">
        <f t="shared" si="97"/>
        <v>-6515.0749999999998</v>
      </c>
      <c r="AI219" s="40">
        <f t="shared" si="110"/>
        <v>0.19864515394999432</v>
      </c>
      <c r="AJ219" s="99">
        <f t="shared" si="111"/>
        <v>19.864515394999433</v>
      </c>
      <c r="AK219" s="123">
        <f t="shared" si="98"/>
        <v>-32.575375000000001</v>
      </c>
      <c r="AL219" s="134">
        <f t="shared" si="99"/>
        <v>-23.691181818181818</v>
      </c>
      <c r="AM219" s="182">
        <f t="shared" si="100"/>
        <v>-16.287687500000001</v>
      </c>
      <c r="AN219" s="196"/>
      <c r="AO219" s="194"/>
    </row>
    <row r="220" spans="1:41" s="1" customFormat="1" hidden="1">
      <c r="A220" s="44"/>
      <c r="B220" s="30" t="s">
        <v>220</v>
      </c>
      <c r="C220" s="32">
        <v>5300</v>
      </c>
      <c r="D220" s="26">
        <f t="shared" si="91"/>
        <v>1.855</v>
      </c>
      <c r="E220" s="16">
        <v>0.57599999999999996</v>
      </c>
      <c r="F220" s="12">
        <v>0</v>
      </c>
      <c r="G220" s="3">
        <f t="shared" si="101"/>
        <v>-1.2789999999999999</v>
      </c>
      <c r="H220" s="49">
        <f t="shared" si="92"/>
        <v>-1.2789999999999999</v>
      </c>
      <c r="I220" s="112">
        <f t="shared" si="102"/>
        <v>0.3105121293800539</v>
      </c>
      <c r="J220" s="113">
        <f t="shared" si="103"/>
        <v>31.051212938005392</v>
      </c>
      <c r="K220" s="120">
        <v>5300</v>
      </c>
      <c r="L220" s="123">
        <f t="shared" si="93"/>
        <v>-4.4409722222222223</v>
      </c>
      <c r="M220" s="123">
        <f t="shared" si="104"/>
        <v>-2.3685185185185182</v>
      </c>
      <c r="N220" s="182">
        <f t="shared" si="105"/>
        <v>-1.2688492063492063</v>
      </c>
      <c r="O220" s="194"/>
      <c r="P220" s="206"/>
      <c r="Q220" s="41">
        <v>10.335000000000001</v>
      </c>
      <c r="R220" s="35">
        <v>7.1</v>
      </c>
      <c r="S220" s="36">
        <v>0</v>
      </c>
      <c r="T220" s="37">
        <v>-3.2350000000000012</v>
      </c>
      <c r="U220" s="163">
        <f t="shared" si="94"/>
        <v>-3.2350000000000012</v>
      </c>
      <c r="V220" s="130">
        <f t="shared" si="106"/>
        <v>0.68698597000483785</v>
      </c>
      <c r="W220" s="127">
        <v>68.698597000483787</v>
      </c>
      <c r="X220" s="37">
        <v>5300</v>
      </c>
      <c r="Y220" s="123">
        <f t="shared" si="95"/>
        <v>-5.9907407407407423</v>
      </c>
      <c r="Z220" s="134">
        <f t="shared" si="107"/>
        <v>-4.0437500000000011</v>
      </c>
      <c r="AA220" s="186">
        <f t="shared" si="108"/>
        <v>-1.7972222222222229</v>
      </c>
      <c r="AB220" s="194"/>
      <c r="AC220" s="209"/>
      <c r="AD220" s="38">
        <f t="shared" si="96"/>
        <v>397.5</v>
      </c>
      <c r="AE220" s="39">
        <v>0</v>
      </c>
      <c r="AF220" s="36">
        <v>0</v>
      </c>
      <c r="AG220" s="36">
        <f t="shared" si="109"/>
        <v>-397.5</v>
      </c>
      <c r="AH220" s="176">
        <f t="shared" si="97"/>
        <v>-397.5</v>
      </c>
      <c r="AI220" s="40">
        <f t="shared" si="110"/>
        <v>0</v>
      </c>
      <c r="AJ220" s="99">
        <f t="shared" si="111"/>
        <v>0</v>
      </c>
      <c r="AK220" s="123">
        <f t="shared" si="98"/>
        <v>-1.9875</v>
      </c>
      <c r="AL220" s="134">
        <f t="shared" si="99"/>
        <v>-1.4454545454545455</v>
      </c>
      <c r="AM220" s="182">
        <f t="shared" si="100"/>
        <v>-0.99375000000000002</v>
      </c>
      <c r="AN220" s="196"/>
      <c r="AO220" s="194"/>
    </row>
    <row r="221" spans="1:41" s="1" customFormat="1" hidden="1">
      <c r="A221" s="44"/>
      <c r="B221" s="30" t="s">
        <v>221</v>
      </c>
      <c r="C221" s="33">
        <v>15251</v>
      </c>
      <c r="D221" s="26">
        <f t="shared" si="91"/>
        <v>5.3378499999999995</v>
      </c>
      <c r="E221" s="16">
        <v>0.35199999999999998</v>
      </c>
      <c r="F221" s="12">
        <v>0</v>
      </c>
      <c r="G221" s="3">
        <f t="shared" si="101"/>
        <v>-4.9858499999999992</v>
      </c>
      <c r="H221" s="49">
        <f t="shared" si="92"/>
        <v>-4.9858499999999992</v>
      </c>
      <c r="I221" s="112">
        <f t="shared" si="102"/>
        <v>6.5944153544966605E-2</v>
      </c>
      <c r="J221" s="113">
        <f t="shared" si="103"/>
        <v>6.5944153544966602</v>
      </c>
      <c r="K221" s="120">
        <v>15251</v>
      </c>
      <c r="L221" s="123">
        <f t="shared" si="93"/>
        <v>-17.311979166666664</v>
      </c>
      <c r="M221" s="123">
        <f t="shared" si="104"/>
        <v>-9.2330555555555538</v>
      </c>
      <c r="N221" s="182">
        <f t="shared" si="105"/>
        <v>-4.9462797619047612</v>
      </c>
      <c r="O221" s="194"/>
      <c r="P221" s="206"/>
      <c r="Q221" s="41">
        <v>29.739449999999998</v>
      </c>
      <c r="R221" s="35">
        <v>5.851</v>
      </c>
      <c r="S221" s="36">
        <v>0</v>
      </c>
      <c r="T221" s="37">
        <v>-23.888449999999999</v>
      </c>
      <c r="U221" s="163">
        <f t="shared" si="94"/>
        <v>-23.888449999999999</v>
      </c>
      <c r="V221" s="130">
        <f t="shared" si="106"/>
        <v>0.19674203793277953</v>
      </c>
      <c r="W221" s="127">
        <v>19.674203793277954</v>
      </c>
      <c r="X221" s="37">
        <v>15251</v>
      </c>
      <c r="Y221" s="123">
        <f t="shared" si="95"/>
        <v>-44.237870370370366</v>
      </c>
      <c r="Z221" s="134">
        <f t="shared" si="107"/>
        <v>-29.860562499999997</v>
      </c>
      <c r="AA221" s="186">
        <f t="shared" si="108"/>
        <v>-13.27136111111111</v>
      </c>
      <c r="AB221" s="194"/>
      <c r="AC221" s="209"/>
      <c r="AD221" s="38">
        <f t="shared" si="96"/>
        <v>1143.8249999999998</v>
      </c>
      <c r="AE221" s="39">
        <v>60</v>
      </c>
      <c r="AF221" s="36">
        <v>0</v>
      </c>
      <c r="AG221" s="36">
        <f t="shared" si="109"/>
        <v>-1083.8249999999998</v>
      </c>
      <c r="AH221" s="176">
        <f t="shared" si="97"/>
        <v>-1083.8249999999998</v>
      </c>
      <c r="AI221" s="40">
        <f t="shared" si="110"/>
        <v>5.2455576683496173E-2</v>
      </c>
      <c r="AJ221" s="99">
        <f t="shared" si="111"/>
        <v>5.2455576683496172</v>
      </c>
      <c r="AK221" s="123">
        <f t="shared" si="98"/>
        <v>-5.4191249999999993</v>
      </c>
      <c r="AL221" s="134">
        <f t="shared" si="99"/>
        <v>-3.9411818181818177</v>
      </c>
      <c r="AM221" s="182">
        <f t="shared" si="100"/>
        <v>-2.7095624999999997</v>
      </c>
      <c r="AN221" s="196"/>
      <c r="AO221" s="194"/>
    </row>
    <row r="222" spans="1:41" s="1" customFormat="1" hidden="1">
      <c r="A222" s="44"/>
      <c r="B222" s="43" t="s">
        <v>185</v>
      </c>
      <c r="C222" s="34">
        <v>6597</v>
      </c>
      <c r="D222" s="26">
        <f t="shared" si="91"/>
        <v>2.3089499999999998</v>
      </c>
      <c r="E222" s="16">
        <v>0</v>
      </c>
      <c r="F222" s="12">
        <v>0</v>
      </c>
      <c r="G222" s="3">
        <f t="shared" si="101"/>
        <v>-2.3089499999999998</v>
      </c>
      <c r="H222" s="49">
        <f t="shared" si="92"/>
        <v>-2.3089499999999998</v>
      </c>
      <c r="I222" s="112">
        <f t="shared" si="102"/>
        <v>0</v>
      </c>
      <c r="J222" s="113">
        <f t="shared" si="103"/>
        <v>0</v>
      </c>
      <c r="K222" s="120">
        <v>6597</v>
      </c>
      <c r="L222" s="123">
        <f t="shared" si="93"/>
        <v>-8.0171875000000004</v>
      </c>
      <c r="M222" s="123">
        <f t="shared" si="104"/>
        <v>-4.2758333333333329</v>
      </c>
      <c r="N222" s="182">
        <f t="shared" si="105"/>
        <v>-2.2906249999999999</v>
      </c>
      <c r="O222" s="194"/>
      <c r="P222" s="206"/>
      <c r="Q222" s="41">
        <v>12.864149999999999</v>
      </c>
      <c r="R222" s="35">
        <v>7</v>
      </c>
      <c r="S222" s="36">
        <v>0</v>
      </c>
      <c r="T222" s="37">
        <v>-5.8641499999999986</v>
      </c>
      <c r="U222" s="163">
        <f t="shared" si="94"/>
        <v>-5.8641499999999986</v>
      </c>
      <c r="V222" s="130">
        <f t="shared" si="106"/>
        <v>0.54414788384774748</v>
      </c>
      <c r="W222" s="127">
        <v>54.414788384774745</v>
      </c>
      <c r="X222" s="37">
        <v>6597</v>
      </c>
      <c r="Y222" s="123">
        <f t="shared" si="95"/>
        <v>-10.859537037037034</v>
      </c>
      <c r="Z222" s="134">
        <f t="shared" si="107"/>
        <v>-7.3301874999999983</v>
      </c>
      <c r="AA222" s="186">
        <f t="shared" si="108"/>
        <v>-3.2578611111111102</v>
      </c>
      <c r="AB222" s="194"/>
      <c r="AC222" s="209"/>
      <c r="AD222" s="38">
        <f t="shared" si="96"/>
        <v>494.77499999999998</v>
      </c>
      <c r="AE222" s="39">
        <v>0</v>
      </c>
      <c r="AF222" s="36">
        <v>0</v>
      </c>
      <c r="AG222" s="36">
        <f t="shared" si="109"/>
        <v>-494.77499999999998</v>
      </c>
      <c r="AH222" s="176">
        <f t="shared" si="97"/>
        <v>-494.77499999999998</v>
      </c>
      <c r="AI222" s="40">
        <f t="shared" si="110"/>
        <v>0</v>
      </c>
      <c r="AJ222" s="99">
        <f t="shared" si="111"/>
        <v>0</v>
      </c>
      <c r="AK222" s="123">
        <f t="shared" si="98"/>
        <v>-2.473875</v>
      </c>
      <c r="AL222" s="134">
        <f t="shared" si="99"/>
        <v>-1.799181818181818</v>
      </c>
      <c r="AM222" s="182">
        <f t="shared" si="100"/>
        <v>-1.2369375</v>
      </c>
      <c r="AN222" s="196"/>
      <c r="AO222" s="194"/>
    </row>
    <row r="223" spans="1:41" s="1" customFormat="1" hidden="1">
      <c r="A223" s="44"/>
      <c r="B223" s="43" t="s">
        <v>222</v>
      </c>
      <c r="C223" s="34">
        <v>6525</v>
      </c>
      <c r="D223" s="26">
        <f t="shared" si="91"/>
        <v>2.2837499999999999</v>
      </c>
      <c r="E223" s="16">
        <v>0.16200000000000001</v>
      </c>
      <c r="F223" s="12">
        <v>0</v>
      </c>
      <c r="G223" s="3">
        <f t="shared" si="101"/>
        <v>-2.12175</v>
      </c>
      <c r="H223" s="49">
        <f t="shared" si="92"/>
        <v>-2.12175</v>
      </c>
      <c r="I223" s="112">
        <f t="shared" si="102"/>
        <v>7.093596059113301E-2</v>
      </c>
      <c r="J223" s="113">
        <f t="shared" si="103"/>
        <v>7.0935960591133007</v>
      </c>
      <c r="K223" s="120">
        <v>6525</v>
      </c>
      <c r="L223" s="123">
        <f t="shared" si="93"/>
        <v>-7.3671875000000009</v>
      </c>
      <c r="M223" s="123">
        <f t="shared" si="104"/>
        <v>-3.9291666666666663</v>
      </c>
      <c r="N223" s="182">
        <f t="shared" si="105"/>
        <v>-2.1049107142857144</v>
      </c>
      <c r="O223" s="194"/>
      <c r="P223" s="206"/>
      <c r="Q223" s="41">
        <v>12.723749999999999</v>
      </c>
      <c r="R223" s="35">
        <v>2.2290000000000001</v>
      </c>
      <c r="S223" s="36">
        <v>0</v>
      </c>
      <c r="T223" s="37">
        <v>-10.49475</v>
      </c>
      <c r="U223" s="163">
        <f t="shared" si="94"/>
        <v>-10.49475</v>
      </c>
      <c r="V223" s="130">
        <f t="shared" si="106"/>
        <v>0.17518420277040969</v>
      </c>
      <c r="W223" s="127">
        <v>17.51842027704097</v>
      </c>
      <c r="X223" s="37">
        <v>6525</v>
      </c>
      <c r="Y223" s="123">
        <f t="shared" si="95"/>
        <v>-19.43472222222222</v>
      </c>
      <c r="Z223" s="134">
        <f t="shared" si="107"/>
        <v>-13.118437499999999</v>
      </c>
      <c r="AA223" s="186">
        <f t="shared" si="108"/>
        <v>-5.8304166666666664</v>
      </c>
      <c r="AB223" s="194"/>
      <c r="AC223" s="209"/>
      <c r="AD223" s="38">
        <f t="shared" si="96"/>
        <v>489.375</v>
      </c>
      <c r="AE223" s="39">
        <v>0</v>
      </c>
      <c r="AF223" s="36">
        <v>0</v>
      </c>
      <c r="AG223" s="36">
        <f t="shared" si="109"/>
        <v>-489.375</v>
      </c>
      <c r="AH223" s="176">
        <f t="shared" si="97"/>
        <v>-489.375</v>
      </c>
      <c r="AI223" s="40">
        <f t="shared" si="110"/>
        <v>0</v>
      </c>
      <c r="AJ223" s="99">
        <f t="shared" si="111"/>
        <v>0</v>
      </c>
      <c r="AK223" s="123">
        <f t="shared" si="98"/>
        <v>-2.4468749999999999</v>
      </c>
      <c r="AL223" s="134">
        <f t="shared" si="99"/>
        <v>-1.7795454545454545</v>
      </c>
      <c r="AM223" s="182">
        <f t="shared" si="100"/>
        <v>-1.2234375</v>
      </c>
      <c r="AN223" s="196"/>
      <c r="AO223" s="194"/>
    </row>
    <row r="224" spans="1:41" s="1" customFormat="1" hidden="1">
      <c r="A224" s="44"/>
      <c r="B224" s="43" t="s">
        <v>223</v>
      </c>
      <c r="C224" s="34">
        <v>5298</v>
      </c>
      <c r="D224" s="26">
        <f t="shared" si="91"/>
        <v>1.8543000000000003</v>
      </c>
      <c r="E224" s="16">
        <v>0.45</v>
      </c>
      <c r="F224" s="12">
        <v>0</v>
      </c>
      <c r="G224" s="3">
        <f t="shared" si="101"/>
        <v>-1.4043000000000003</v>
      </c>
      <c r="H224" s="49">
        <f t="shared" si="92"/>
        <v>-1.4043000000000003</v>
      </c>
      <c r="I224" s="112">
        <f t="shared" si="102"/>
        <v>0.24267917812651671</v>
      </c>
      <c r="J224" s="113">
        <f t="shared" si="103"/>
        <v>24.267917812651671</v>
      </c>
      <c r="K224" s="120">
        <v>5298</v>
      </c>
      <c r="L224" s="123">
        <f t="shared" si="93"/>
        <v>-4.8760416666666684</v>
      </c>
      <c r="M224" s="123">
        <f t="shared" si="104"/>
        <v>-2.6005555555555562</v>
      </c>
      <c r="N224" s="182">
        <f t="shared" si="105"/>
        <v>-1.3931547619047622</v>
      </c>
      <c r="O224" s="194"/>
      <c r="P224" s="206"/>
      <c r="Q224" s="41">
        <v>10.331100000000001</v>
      </c>
      <c r="R224" s="35">
        <v>12.15</v>
      </c>
      <c r="S224" s="36">
        <v>0</v>
      </c>
      <c r="T224" s="37">
        <v>1.8188999999999993</v>
      </c>
      <c r="U224" s="163">
        <f t="shared" si="94"/>
        <v>1.8188999999999993</v>
      </c>
      <c r="V224" s="130">
        <f t="shared" si="106"/>
        <v>1.1760606324592733</v>
      </c>
      <c r="W224" s="127">
        <v>117.60606324592733</v>
      </c>
      <c r="X224" s="37">
        <v>5298</v>
      </c>
      <c r="Y224" s="123">
        <f t="shared" si="95"/>
        <v>3.3683333333333318</v>
      </c>
      <c r="Z224" s="134">
        <f t="shared" si="107"/>
        <v>2.2736249999999991</v>
      </c>
      <c r="AA224" s="186">
        <f t="shared" si="108"/>
        <v>1.0104999999999995</v>
      </c>
      <c r="AB224" s="194"/>
      <c r="AC224" s="209"/>
      <c r="AD224" s="38">
        <f t="shared" si="96"/>
        <v>397.35</v>
      </c>
      <c r="AE224" s="39">
        <v>0</v>
      </c>
      <c r="AF224" s="36">
        <v>0</v>
      </c>
      <c r="AG224" s="36">
        <f t="shared" si="109"/>
        <v>-397.35</v>
      </c>
      <c r="AH224" s="176">
        <f t="shared" si="97"/>
        <v>-397.35</v>
      </c>
      <c r="AI224" s="40">
        <f t="shared" si="110"/>
        <v>0</v>
      </c>
      <c r="AJ224" s="99">
        <f t="shared" si="111"/>
        <v>0</v>
      </c>
      <c r="AK224" s="123">
        <f t="shared" si="98"/>
        <v>-1.98675</v>
      </c>
      <c r="AL224" s="134">
        <f t="shared" si="99"/>
        <v>-1.4449090909090909</v>
      </c>
      <c r="AM224" s="182">
        <f t="shared" si="100"/>
        <v>-0.99337500000000001</v>
      </c>
      <c r="AN224" s="196"/>
      <c r="AO224" s="194"/>
    </row>
    <row r="225" spans="1:41" s="1" customFormat="1" hidden="1">
      <c r="A225" s="44"/>
      <c r="B225" s="43" t="s">
        <v>224</v>
      </c>
      <c r="C225" s="34">
        <v>11331</v>
      </c>
      <c r="D225" s="26">
        <f t="shared" si="91"/>
        <v>3.9658500000000001</v>
      </c>
      <c r="E225" s="16">
        <v>0.9</v>
      </c>
      <c r="F225" s="12">
        <v>0</v>
      </c>
      <c r="G225" s="3">
        <f t="shared" si="101"/>
        <v>-3.0658500000000002</v>
      </c>
      <c r="H225" s="49">
        <f t="shared" si="92"/>
        <v>-3.0658500000000002</v>
      </c>
      <c r="I225" s="112">
        <f t="shared" si="102"/>
        <v>0.22693747872461137</v>
      </c>
      <c r="J225" s="113">
        <f t="shared" si="103"/>
        <v>22.693747872461138</v>
      </c>
      <c r="K225" s="120">
        <v>11331</v>
      </c>
      <c r="L225" s="123">
        <f t="shared" si="93"/>
        <v>-10.645312500000001</v>
      </c>
      <c r="M225" s="123">
        <f t="shared" si="104"/>
        <v>-5.6775000000000002</v>
      </c>
      <c r="N225" s="182">
        <f t="shared" si="105"/>
        <v>-3.0415178571428574</v>
      </c>
      <c r="O225" s="194"/>
      <c r="P225" s="206"/>
      <c r="Q225" s="41">
        <v>22.09545</v>
      </c>
      <c r="R225" s="35">
        <v>8.1</v>
      </c>
      <c r="S225" s="36">
        <v>0</v>
      </c>
      <c r="T225" s="37">
        <v>-13.99545</v>
      </c>
      <c r="U225" s="163">
        <f t="shared" si="94"/>
        <v>-13.99545</v>
      </c>
      <c r="V225" s="130">
        <f t="shared" si="106"/>
        <v>0.36659131178591065</v>
      </c>
      <c r="W225" s="127">
        <v>36.659131178591068</v>
      </c>
      <c r="X225" s="37">
        <v>11331</v>
      </c>
      <c r="Y225" s="123">
        <f t="shared" si="95"/>
        <v>-25.917499999999997</v>
      </c>
      <c r="Z225" s="134">
        <f t="shared" si="107"/>
        <v>-17.494312499999999</v>
      </c>
      <c r="AA225" s="186">
        <f t="shared" si="108"/>
        <v>-7.7752499999999998</v>
      </c>
      <c r="AB225" s="194"/>
      <c r="AC225" s="209"/>
      <c r="AD225" s="38">
        <f t="shared" si="96"/>
        <v>849.82500000000005</v>
      </c>
      <c r="AE225" s="39">
        <v>0</v>
      </c>
      <c r="AF225" s="36">
        <v>0</v>
      </c>
      <c r="AG225" s="36">
        <f t="shared" si="109"/>
        <v>-849.82500000000005</v>
      </c>
      <c r="AH225" s="176">
        <f t="shared" si="97"/>
        <v>-849.82500000000005</v>
      </c>
      <c r="AI225" s="40">
        <f t="shared" si="110"/>
        <v>0</v>
      </c>
      <c r="AJ225" s="99">
        <f t="shared" si="111"/>
        <v>0</v>
      </c>
      <c r="AK225" s="123">
        <f t="shared" si="98"/>
        <v>-4.2491250000000003</v>
      </c>
      <c r="AL225" s="134">
        <f t="shared" si="99"/>
        <v>-3.0902727272727275</v>
      </c>
      <c r="AM225" s="182">
        <f t="shared" si="100"/>
        <v>-2.1245625000000001</v>
      </c>
      <c r="AN225" s="196"/>
      <c r="AO225" s="194"/>
    </row>
    <row r="226" spans="1:41" s="1" customFormat="1" hidden="1">
      <c r="A226" s="44"/>
      <c r="B226" s="43" t="s">
        <v>225</v>
      </c>
      <c r="C226" s="34">
        <v>10939</v>
      </c>
      <c r="D226" s="26">
        <f t="shared" si="91"/>
        <v>3.8286500000000006</v>
      </c>
      <c r="E226" s="16">
        <v>2.758</v>
      </c>
      <c r="F226" s="12">
        <v>0</v>
      </c>
      <c r="G226" s="3">
        <f t="shared" si="101"/>
        <v>-1.0706500000000005</v>
      </c>
      <c r="H226" s="49">
        <f t="shared" si="92"/>
        <v>-1.0706500000000005</v>
      </c>
      <c r="I226" s="112">
        <f t="shared" si="102"/>
        <v>0.72035835085473987</v>
      </c>
      <c r="J226" s="113">
        <f t="shared" si="103"/>
        <v>72.035835085473991</v>
      </c>
      <c r="K226" s="120">
        <v>10939</v>
      </c>
      <c r="L226" s="123">
        <f t="shared" si="93"/>
        <v>-3.7175347222222244</v>
      </c>
      <c r="M226" s="123">
        <f t="shared" si="104"/>
        <v>-1.9826851851851861</v>
      </c>
      <c r="N226" s="182">
        <f t="shared" si="105"/>
        <v>-1.0621527777777784</v>
      </c>
      <c r="O226" s="194"/>
      <c r="P226" s="206"/>
      <c r="Q226" s="41">
        <v>21.331050000000001</v>
      </c>
      <c r="R226" s="35">
        <v>15.114000000000001</v>
      </c>
      <c r="S226" s="36">
        <v>0</v>
      </c>
      <c r="T226" s="37">
        <v>-6.2170500000000004</v>
      </c>
      <c r="U226" s="163">
        <f t="shared" si="94"/>
        <v>-6.2170500000000004</v>
      </c>
      <c r="V226" s="130">
        <f t="shared" si="106"/>
        <v>0.70854458641276452</v>
      </c>
      <c r="W226" s="127">
        <v>70.854458641276452</v>
      </c>
      <c r="X226" s="37">
        <v>10939</v>
      </c>
      <c r="Y226" s="123">
        <f t="shared" si="95"/>
        <v>-11.513055555555555</v>
      </c>
      <c r="Z226" s="134">
        <f t="shared" si="107"/>
        <v>-7.7713125000000005</v>
      </c>
      <c r="AA226" s="186">
        <f t="shared" si="108"/>
        <v>-3.4539166666666667</v>
      </c>
      <c r="AB226" s="194"/>
      <c r="AC226" s="209"/>
      <c r="AD226" s="38">
        <f t="shared" si="96"/>
        <v>820.42500000000007</v>
      </c>
      <c r="AE226" s="39">
        <v>0</v>
      </c>
      <c r="AF226" s="36">
        <v>0</v>
      </c>
      <c r="AG226" s="36">
        <f t="shared" si="109"/>
        <v>-820.42500000000007</v>
      </c>
      <c r="AH226" s="176">
        <f t="shared" si="97"/>
        <v>-820.42500000000007</v>
      </c>
      <c r="AI226" s="40">
        <f t="shared" si="110"/>
        <v>0</v>
      </c>
      <c r="AJ226" s="99">
        <f t="shared" si="111"/>
        <v>0</v>
      </c>
      <c r="AK226" s="123">
        <f t="shared" si="98"/>
        <v>-4.102125</v>
      </c>
      <c r="AL226" s="134">
        <f t="shared" si="99"/>
        <v>-2.9833636363636367</v>
      </c>
      <c r="AM226" s="182">
        <f t="shared" si="100"/>
        <v>-2.0510625</v>
      </c>
      <c r="AN226" s="196"/>
      <c r="AO226" s="194"/>
    </row>
    <row r="227" spans="1:41" s="1" customFormat="1" hidden="1">
      <c r="A227" s="44"/>
      <c r="B227" s="43" t="s">
        <v>226</v>
      </c>
      <c r="C227" s="34">
        <v>5836</v>
      </c>
      <c r="D227" s="26">
        <f t="shared" si="91"/>
        <v>2.0426000000000002</v>
      </c>
      <c r="E227" s="16">
        <v>0.432</v>
      </c>
      <c r="F227" s="12">
        <v>0</v>
      </c>
      <c r="G227" s="3">
        <f t="shared" si="101"/>
        <v>-1.6106000000000003</v>
      </c>
      <c r="H227" s="49">
        <f t="shared" si="92"/>
        <v>-1.6106000000000003</v>
      </c>
      <c r="I227" s="112">
        <f t="shared" si="102"/>
        <v>0.21149515323607165</v>
      </c>
      <c r="J227" s="113">
        <f t="shared" si="103"/>
        <v>21.149515323607165</v>
      </c>
      <c r="K227" s="120">
        <v>5836</v>
      </c>
      <c r="L227" s="123">
        <f t="shared" si="93"/>
        <v>-5.5923611111111127</v>
      </c>
      <c r="M227" s="123">
        <f t="shared" si="104"/>
        <v>-2.9825925925925927</v>
      </c>
      <c r="N227" s="182">
        <f t="shared" si="105"/>
        <v>-1.5978174603174606</v>
      </c>
      <c r="O227" s="194"/>
      <c r="P227" s="206"/>
      <c r="Q227" s="41">
        <v>11.3802</v>
      </c>
      <c r="R227" s="35">
        <v>6.8</v>
      </c>
      <c r="S227" s="36">
        <v>0</v>
      </c>
      <c r="T227" s="37">
        <v>-4.5802000000000005</v>
      </c>
      <c r="U227" s="163">
        <f t="shared" si="94"/>
        <v>-4.5802000000000005</v>
      </c>
      <c r="V227" s="130">
        <f t="shared" si="106"/>
        <v>0.59752904166886345</v>
      </c>
      <c r="W227" s="127">
        <v>59.752904166886346</v>
      </c>
      <c r="X227" s="37">
        <v>5836</v>
      </c>
      <c r="Y227" s="123">
        <f t="shared" si="95"/>
        <v>-8.481851851851852</v>
      </c>
      <c r="Z227" s="134">
        <f t="shared" si="107"/>
        <v>-5.72525</v>
      </c>
      <c r="AA227" s="186">
        <f t="shared" si="108"/>
        <v>-2.5445555555555557</v>
      </c>
      <c r="AB227" s="194"/>
      <c r="AC227" s="209"/>
      <c r="AD227" s="38">
        <f t="shared" si="96"/>
        <v>437.7</v>
      </c>
      <c r="AE227" s="39">
        <v>0</v>
      </c>
      <c r="AF227" s="36">
        <v>0</v>
      </c>
      <c r="AG227" s="36">
        <f t="shared" si="109"/>
        <v>-437.7</v>
      </c>
      <c r="AH227" s="176">
        <f t="shared" si="97"/>
        <v>-437.7</v>
      </c>
      <c r="AI227" s="40">
        <f t="shared" si="110"/>
        <v>0</v>
      </c>
      <c r="AJ227" s="99">
        <f t="shared" si="111"/>
        <v>0</v>
      </c>
      <c r="AK227" s="123">
        <f t="shared" si="98"/>
        <v>-2.1884999999999999</v>
      </c>
      <c r="AL227" s="134">
        <f t="shared" si="99"/>
        <v>-1.5916363636363635</v>
      </c>
      <c r="AM227" s="182">
        <f t="shared" si="100"/>
        <v>-1.0942499999999999</v>
      </c>
      <c r="AN227" s="196"/>
      <c r="AO227" s="194"/>
    </row>
    <row r="228" spans="1:41" s="1" customFormat="1" hidden="1">
      <c r="A228" s="44"/>
      <c r="B228" s="43" t="s">
        <v>196</v>
      </c>
      <c r="C228" s="34">
        <v>10726</v>
      </c>
      <c r="D228" s="26">
        <f t="shared" si="91"/>
        <v>3.7541000000000002</v>
      </c>
      <c r="E228" s="16">
        <v>0.63</v>
      </c>
      <c r="F228" s="12">
        <v>0</v>
      </c>
      <c r="G228" s="3">
        <f t="shared" si="101"/>
        <v>-3.1241000000000003</v>
      </c>
      <c r="H228" s="49">
        <f t="shared" si="92"/>
        <v>-3.1241000000000003</v>
      </c>
      <c r="I228" s="112">
        <f t="shared" si="102"/>
        <v>0.16781652060413946</v>
      </c>
      <c r="J228" s="113">
        <f t="shared" si="103"/>
        <v>16.781652060413947</v>
      </c>
      <c r="K228" s="120">
        <v>10726</v>
      </c>
      <c r="L228" s="123">
        <f t="shared" si="93"/>
        <v>-10.847569444444446</v>
      </c>
      <c r="M228" s="123">
        <f t="shared" si="104"/>
        <v>-5.7853703703703703</v>
      </c>
      <c r="N228" s="182">
        <f t="shared" si="105"/>
        <v>-3.099305555555556</v>
      </c>
      <c r="O228" s="194"/>
      <c r="P228" s="206"/>
      <c r="Q228" s="41">
        <v>20.915700000000001</v>
      </c>
      <c r="R228" s="35">
        <v>12.222</v>
      </c>
      <c r="S228" s="36">
        <v>0</v>
      </c>
      <c r="T228" s="37">
        <v>-8.6937000000000015</v>
      </c>
      <c r="U228" s="163">
        <f t="shared" si="94"/>
        <v>-8.6937000000000015</v>
      </c>
      <c r="V228" s="130">
        <f t="shared" si="106"/>
        <v>0.58434573071902918</v>
      </c>
      <c r="W228" s="127">
        <v>58.434573071902918</v>
      </c>
      <c r="X228" s="37">
        <v>10726</v>
      </c>
      <c r="Y228" s="123">
        <f t="shared" si="95"/>
        <v>-16.099444444444448</v>
      </c>
      <c r="Z228" s="134">
        <f t="shared" si="107"/>
        <v>-10.867125000000001</v>
      </c>
      <c r="AA228" s="186">
        <f t="shared" si="108"/>
        <v>-4.8298333333333341</v>
      </c>
      <c r="AB228" s="194"/>
      <c r="AC228" s="209"/>
      <c r="AD228" s="38">
        <f t="shared" si="96"/>
        <v>804.45</v>
      </c>
      <c r="AE228" s="39">
        <v>0</v>
      </c>
      <c r="AF228" s="36">
        <v>0</v>
      </c>
      <c r="AG228" s="36">
        <f t="shared" si="109"/>
        <v>-804.45</v>
      </c>
      <c r="AH228" s="176">
        <f t="shared" si="97"/>
        <v>-804.45</v>
      </c>
      <c r="AI228" s="40">
        <f t="shared" si="110"/>
        <v>0</v>
      </c>
      <c r="AJ228" s="99">
        <f t="shared" si="111"/>
        <v>0</v>
      </c>
      <c r="AK228" s="123">
        <f t="shared" si="98"/>
        <v>-4.0222500000000005</v>
      </c>
      <c r="AL228" s="134">
        <f t="shared" si="99"/>
        <v>-2.9252727272727275</v>
      </c>
      <c r="AM228" s="182">
        <f t="shared" si="100"/>
        <v>-2.0111250000000003</v>
      </c>
      <c r="AN228" s="196"/>
      <c r="AO228" s="194"/>
    </row>
    <row r="229" spans="1:41" s="1" customFormat="1" hidden="1">
      <c r="A229" s="44"/>
      <c r="B229" s="43" t="s">
        <v>227</v>
      </c>
      <c r="C229" s="34">
        <v>4250</v>
      </c>
      <c r="D229" s="26">
        <f t="shared" si="91"/>
        <v>1.4875</v>
      </c>
      <c r="E229" s="16">
        <v>0.57599999999999996</v>
      </c>
      <c r="F229" s="12">
        <v>0</v>
      </c>
      <c r="G229" s="3">
        <f t="shared" si="101"/>
        <v>-0.91150000000000009</v>
      </c>
      <c r="H229" s="49">
        <f t="shared" si="92"/>
        <v>-0.91150000000000009</v>
      </c>
      <c r="I229" s="112">
        <f t="shared" si="102"/>
        <v>0.38722689075630246</v>
      </c>
      <c r="J229" s="113">
        <f t="shared" si="103"/>
        <v>38.722689075630242</v>
      </c>
      <c r="K229" s="120">
        <v>4250</v>
      </c>
      <c r="L229" s="123">
        <f t="shared" si="93"/>
        <v>-3.1649305555555562</v>
      </c>
      <c r="M229" s="123">
        <f t="shared" si="104"/>
        <v>-1.6879629629629631</v>
      </c>
      <c r="N229" s="182">
        <f t="shared" si="105"/>
        <v>-0.90426587301587313</v>
      </c>
      <c r="O229" s="194"/>
      <c r="P229" s="206"/>
      <c r="Q229" s="41">
        <v>8.2874999999999996</v>
      </c>
      <c r="R229" s="35">
        <v>12.13</v>
      </c>
      <c r="S229" s="36">
        <v>0</v>
      </c>
      <c r="T229" s="37">
        <v>3.8425000000000011</v>
      </c>
      <c r="U229" s="163">
        <f t="shared" si="94"/>
        <v>3.8425000000000011</v>
      </c>
      <c r="V229" s="130">
        <f t="shared" si="106"/>
        <v>1.4636500754147814</v>
      </c>
      <c r="W229" s="127">
        <v>146.36500754147815</v>
      </c>
      <c r="X229" s="37">
        <v>4250</v>
      </c>
      <c r="Y229" s="123">
        <f t="shared" si="95"/>
        <v>7.1157407407407423</v>
      </c>
      <c r="Z229" s="134">
        <f t="shared" si="107"/>
        <v>4.8031250000000014</v>
      </c>
      <c r="AA229" s="186">
        <f t="shared" si="108"/>
        <v>2.1347222222222229</v>
      </c>
      <c r="AB229" s="194"/>
      <c r="AC229" s="209"/>
      <c r="AD229" s="38">
        <f t="shared" si="96"/>
        <v>318.75</v>
      </c>
      <c r="AE229" s="39">
        <v>0</v>
      </c>
      <c r="AF229" s="36">
        <v>0</v>
      </c>
      <c r="AG229" s="36">
        <f t="shared" si="109"/>
        <v>-318.75</v>
      </c>
      <c r="AH229" s="176">
        <f t="shared" si="97"/>
        <v>-318.75</v>
      </c>
      <c r="AI229" s="40">
        <f t="shared" si="110"/>
        <v>0</v>
      </c>
      <c r="AJ229" s="99">
        <f t="shared" si="111"/>
        <v>0</v>
      </c>
      <c r="AK229" s="123">
        <f t="shared" si="98"/>
        <v>-1.59375</v>
      </c>
      <c r="AL229" s="134">
        <f t="shared" si="99"/>
        <v>-1.1590909090909092</v>
      </c>
      <c r="AM229" s="182">
        <f t="shared" si="100"/>
        <v>-0.796875</v>
      </c>
      <c r="AN229" s="196"/>
      <c r="AO229" s="194"/>
    </row>
    <row r="230" spans="1:41" s="1" customFormat="1" hidden="1">
      <c r="A230" s="44"/>
      <c r="B230" s="43" t="s">
        <v>228</v>
      </c>
      <c r="C230" s="34">
        <v>10362</v>
      </c>
      <c r="D230" s="26">
        <f t="shared" si="91"/>
        <v>3.6267</v>
      </c>
      <c r="E230" s="16">
        <v>1.8160000000000001</v>
      </c>
      <c r="F230" s="12">
        <v>0</v>
      </c>
      <c r="G230" s="3">
        <f t="shared" si="101"/>
        <v>-1.8107</v>
      </c>
      <c r="H230" s="49">
        <f t="shared" si="92"/>
        <v>-1.8107</v>
      </c>
      <c r="I230" s="112">
        <f t="shared" si="102"/>
        <v>0.50073069181349439</v>
      </c>
      <c r="J230" s="113">
        <f t="shared" si="103"/>
        <v>50.073069181349439</v>
      </c>
      <c r="K230" s="120">
        <v>10362</v>
      </c>
      <c r="L230" s="123">
        <f t="shared" si="93"/>
        <v>-6.287152777777778</v>
      </c>
      <c r="M230" s="123">
        <f t="shared" si="104"/>
        <v>-3.353148148148148</v>
      </c>
      <c r="N230" s="182">
        <f t="shared" si="105"/>
        <v>-1.796329365079365</v>
      </c>
      <c r="O230" s="194"/>
      <c r="P230" s="206"/>
      <c r="Q230" s="41">
        <v>20.2059</v>
      </c>
      <c r="R230" s="35">
        <v>10.672000000000001</v>
      </c>
      <c r="S230" s="36">
        <v>0</v>
      </c>
      <c r="T230" s="37">
        <v>-9.5338999999999992</v>
      </c>
      <c r="U230" s="163">
        <f t="shared" si="94"/>
        <v>-9.5338999999999992</v>
      </c>
      <c r="V230" s="130">
        <f t="shared" si="106"/>
        <v>0.52816256637912695</v>
      </c>
      <c r="W230" s="127">
        <v>52.816256637912694</v>
      </c>
      <c r="X230" s="37">
        <v>10362</v>
      </c>
      <c r="Y230" s="123">
        <f t="shared" si="95"/>
        <v>-17.655370370370367</v>
      </c>
      <c r="Z230" s="134">
        <f t="shared" si="107"/>
        <v>-11.917374999999998</v>
      </c>
      <c r="AA230" s="186">
        <f t="shared" si="108"/>
        <v>-5.2966111111111109</v>
      </c>
      <c r="AB230" s="194"/>
      <c r="AC230" s="209"/>
      <c r="AD230" s="38">
        <f t="shared" si="96"/>
        <v>777.15</v>
      </c>
      <c r="AE230" s="39">
        <v>0</v>
      </c>
      <c r="AF230" s="36">
        <v>0</v>
      </c>
      <c r="AG230" s="36">
        <f t="shared" si="109"/>
        <v>-777.15</v>
      </c>
      <c r="AH230" s="176">
        <f t="shared" si="97"/>
        <v>-777.15</v>
      </c>
      <c r="AI230" s="40">
        <f t="shared" si="110"/>
        <v>0</v>
      </c>
      <c r="AJ230" s="99">
        <f t="shared" si="111"/>
        <v>0</v>
      </c>
      <c r="AK230" s="123">
        <f t="shared" si="98"/>
        <v>-3.8857499999999998</v>
      </c>
      <c r="AL230" s="134">
        <f t="shared" si="99"/>
        <v>-2.8260000000000001</v>
      </c>
      <c r="AM230" s="182">
        <f t="shared" si="100"/>
        <v>-1.9428749999999999</v>
      </c>
      <c r="AN230" s="196"/>
      <c r="AO230" s="194"/>
    </row>
    <row r="231" spans="1:41" s="1" customFormat="1" hidden="1">
      <c r="A231" s="44"/>
      <c r="B231" s="43" t="s">
        <v>229</v>
      </c>
      <c r="C231" s="34">
        <v>8906</v>
      </c>
      <c r="D231" s="26">
        <f t="shared" si="91"/>
        <v>3.1170999999999998</v>
      </c>
      <c r="E231" s="16">
        <v>0.216</v>
      </c>
      <c r="F231" s="12">
        <v>0</v>
      </c>
      <c r="G231" s="3">
        <f t="shared" si="101"/>
        <v>-2.9010999999999996</v>
      </c>
      <c r="H231" s="49">
        <f t="shared" si="92"/>
        <v>-2.9010999999999996</v>
      </c>
      <c r="I231" s="112">
        <f t="shared" si="102"/>
        <v>6.9295178210516187E-2</v>
      </c>
      <c r="J231" s="113">
        <f t="shared" si="103"/>
        <v>6.9295178210516184</v>
      </c>
      <c r="K231" s="120">
        <v>8906</v>
      </c>
      <c r="L231" s="123">
        <f t="shared" si="93"/>
        <v>-10.073263888888889</v>
      </c>
      <c r="M231" s="123">
        <f t="shared" si="104"/>
        <v>-5.3724074074074064</v>
      </c>
      <c r="N231" s="182">
        <f t="shared" si="105"/>
        <v>-2.8780753968253965</v>
      </c>
      <c r="O231" s="194"/>
      <c r="P231" s="206"/>
      <c r="Q231" s="41">
        <v>17.366699999999998</v>
      </c>
      <c r="R231" s="35">
        <v>5.181</v>
      </c>
      <c r="S231" s="36">
        <v>0</v>
      </c>
      <c r="T231" s="37">
        <v>-12.185699999999997</v>
      </c>
      <c r="U231" s="163">
        <f t="shared" si="94"/>
        <v>-12.185699999999997</v>
      </c>
      <c r="V231" s="130">
        <f t="shared" si="106"/>
        <v>0.29832956174748226</v>
      </c>
      <c r="W231" s="127">
        <v>29.832956174748226</v>
      </c>
      <c r="X231" s="37">
        <v>8906</v>
      </c>
      <c r="Y231" s="123">
        <f t="shared" si="95"/>
        <v>-22.566111111111105</v>
      </c>
      <c r="Z231" s="134">
        <f t="shared" si="107"/>
        <v>-15.232124999999996</v>
      </c>
      <c r="AA231" s="186">
        <f t="shared" si="108"/>
        <v>-6.7698333333333318</v>
      </c>
      <c r="AB231" s="194"/>
      <c r="AC231" s="209"/>
      <c r="AD231" s="38">
        <f t="shared" si="96"/>
        <v>667.94999999999993</v>
      </c>
      <c r="AE231" s="39">
        <v>0</v>
      </c>
      <c r="AF231" s="36">
        <v>0</v>
      </c>
      <c r="AG231" s="36">
        <f t="shared" si="109"/>
        <v>-667.94999999999993</v>
      </c>
      <c r="AH231" s="176">
        <f t="shared" si="97"/>
        <v>-667.94999999999993</v>
      </c>
      <c r="AI231" s="40">
        <f t="shared" si="110"/>
        <v>0</v>
      </c>
      <c r="AJ231" s="99">
        <f t="shared" si="111"/>
        <v>0</v>
      </c>
      <c r="AK231" s="123">
        <f t="shared" si="98"/>
        <v>-3.3397499999999996</v>
      </c>
      <c r="AL231" s="134">
        <f t="shared" si="99"/>
        <v>-2.4289090909090905</v>
      </c>
      <c r="AM231" s="182">
        <f t="shared" si="100"/>
        <v>-1.6698749999999998</v>
      </c>
      <c r="AN231" s="196"/>
      <c r="AO231" s="194"/>
    </row>
    <row r="232" spans="1:41" s="1" customFormat="1" hidden="1">
      <c r="A232" s="44"/>
      <c r="B232" s="43" t="s">
        <v>230</v>
      </c>
      <c r="C232" s="34">
        <v>5284</v>
      </c>
      <c r="D232" s="26">
        <f t="shared" si="91"/>
        <v>1.8493999999999999</v>
      </c>
      <c r="E232" s="16">
        <v>0</v>
      </c>
      <c r="F232" s="12">
        <v>0</v>
      </c>
      <c r="G232" s="3">
        <f t="shared" si="101"/>
        <v>-1.8493999999999999</v>
      </c>
      <c r="H232" s="49">
        <f t="shared" si="92"/>
        <v>-1.8493999999999999</v>
      </c>
      <c r="I232" s="112">
        <f t="shared" si="102"/>
        <v>0</v>
      </c>
      <c r="J232" s="113">
        <f t="shared" si="103"/>
        <v>0</v>
      </c>
      <c r="K232" s="120">
        <v>5284</v>
      </c>
      <c r="L232" s="123">
        <f t="shared" si="93"/>
        <v>-6.4215277777777784</v>
      </c>
      <c r="M232" s="123">
        <f t="shared" si="104"/>
        <v>-3.4248148148148143</v>
      </c>
      <c r="N232" s="182">
        <f t="shared" si="105"/>
        <v>-1.8347222222222221</v>
      </c>
      <c r="O232" s="194"/>
      <c r="P232" s="206"/>
      <c r="Q232" s="41">
        <v>10.303799999999999</v>
      </c>
      <c r="R232" s="35">
        <v>24.710999999999999</v>
      </c>
      <c r="S232" s="36">
        <v>0</v>
      </c>
      <c r="T232" s="37">
        <v>14.4072</v>
      </c>
      <c r="U232" s="163">
        <f t="shared" si="94"/>
        <v>14.4072</v>
      </c>
      <c r="V232" s="130">
        <f t="shared" si="106"/>
        <v>2.3982414254935072</v>
      </c>
      <c r="W232" s="127">
        <v>239.82414254935071</v>
      </c>
      <c r="X232" s="37">
        <v>5284</v>
      </c>
      <c r="Y232" s="123">
        <f t="shared" si="95"/>
        <v>26.679999999999996</v>
      </c>
      <c r="Z232" s="134">
        <f t="shared" si="107"/>
        <v>18.008999999999997</v>
      </c>
      <c r="AA232" s="186">
        <f t="shared" si="108"/>
        <v>8.0039999999999996</v>
      </c>
      <c r="AB232" s="194"/>
      <c r="AC232" s="209"/>
      <c r="AD232" s="38">
        <f t="shared" si="96"/>
        <v>396.3</v>
      </c>
      <c r="AE232" s="39">
        <v>0</v>
      </c>
      <c r="AF232" s="36">
        <v>0</v>
      </c>
      <c r="AG232" s="36">
        <f t="shared" si="109"/>
        <v>-396.3</v>
      </c>
      <c r="AH232" s="176">
        <f t="shared" si="97"/>
        <v>-396.3</v>
      </c>
      <c r="AI232" s="40">
        <f t="shared" si="110"/>
        <v>0</v>
      </c>
      <c r="AJ232" s="99">
        <f t="shared" si="111"/>
        <v>0</v>
      </c>
      <c r="AK232" s="123">
        <f t="shared" si="98"/>
        <v>-1.9815</v>
      </c>
      <c r="AL232" s="134">
        <f t="shared" si="99"/>
        <v>-1.4410909090909092</v>
      </c>
      <c r="AM232" s="182">
        <f t="shared" si="100"/>
        <v>-0.99075000000000002</v>
      </c>
      <c r="AN232" s="196"/>
      <c r="AO232" s="194"/>
    </row>
    <row r="233" spans="1:41" s="1" customFormat="1" hidden="1">
      <c r="A233" s="44"/>
      <c r="B233" s="43" t="s">
        <v>231</v>
      </c>
      <c r="C233" s="34">
        <v>9345</v>
      </c>
      <c r="D233" s="26">
        <f t="shared" si="91"/>
        <v>3.27075</v>
      </c>
      <c r="E233" s="16">
        <v>0.2</v>
      </c>
      <c r="F233" s="12">
        <v>0</v>
      </c>
      <c r="G233" s="3">
        <f t="shared" si="101"/>
        <v>-3.0707499999999999</v>
      </c>
      <c r="H233" s="49">
        <f t="shared" si="92"/>
        <v>-3.0707499999999999</v>
      </c>
      <c r="I233" s="112">
        <f t="shared" si="102"/>
        <v>6.1148054727508984E-2</v>
      </c>
      <c r="J233" s="113">
        <f t="shared" si="103"/>
        <v>6.1148054727508985</v>
      </c>
      <c r="K233" s="120">
        <v>9345</v>
      </c>
      <c r="L233" s="123">
        <f t="shared" si="93"/>
        <v>-10.662326388888889</v>
      </c>
      <c r="M233" s="123">
        <f t="shared" si="104"/>
        <v>-5.6865740740740733</v>
      </c>
      <c r="N233" s="182">
        <f t="shared" si="105"/>
        <v>-3.0463789682539679</v>
      </c>
      <c r="O233" s="194"/>
      <c r="P233" s="206"/>
      <c r="Q233" s="41">
        <v>18.222750000000001</v>
      </c>
      <c r="R233" s="35">
        <v>4.2610000000000001</v>
      </c>
      <c r="S233" s="36">
        <v>0</v>
      </c>
      <c r="T233" s="37">
        <v>-13.961750000000002</v>
      </c>
      <c r="U233" s="163">
        <f t="shared" si="94"/>
        <v>-13.961750000000002</v>
      </c>
      <c r="V233" s="130">
        <f t="shared" si="106"/>
        <v>0.23382859337915515</v>
      </c>
      <c r="W233" s="127">
        <v>23.382859337915516</v>
      </c>
      <c r="X233" s="37">
        <v>9345</v>
      </c>
      <c r="Y233" s="123">
        <f t="shared" si="95"/>
        <v>-25.855092592592595</v>
      </c>
      <c r="Z233" s="134">
        <f t="shared" si="107"/>
        <v>-17.452187500000001</v>
      </c>
      <c r="AA233" s="186">
        <f t="shared" si="108"/>
        <v>-7.7565277777777784</v>
      </c>
      <c r="AB233" s="194"/>
      <c r="AC233" s="209"/>
      <c r="AD233" s="38">
        <f t="shared" si="96"/>
        <v>700.875</v>
      </c>
      <c r="AE233" s="39">
        <v>0</v>
      </c>
      <c r="AF233" s="36">
        <v>0</v>
      </c>
      <c r="AG233" s="36">
        <f t="shared" si="109"/>
        <v>-700.875</v>
      </c>
      <c r="AH233" s="176">
        <f t="shared" si="97"/>
        <v>-700.875</v>
      </c>
      <c r="AI233" s="40">
        <f t="shared" si="110"/>
        <v>0</v>
      </c>
      <c r="AJ233" s="99">
        <f t="shared" si="111"/>
        <v>0</v>
      </c>
      <c r="AK233" s="123">
        <f t="shared" si="98"/>
        <v>-3.504375</v>
      </c>
      <c r="AL233" s="134">
        <f t="shared" si="99"/>
        <v>-2.5486363636363638</v>
      </c>
      <c r="AM233" s="182">
        <f t="shared" si="100"/>
        <v>-1.7521875</v>
      </c>
      <c r="AN233" s="196"/>
      <c r="AO233" s="194"/>
    </row>
    <row r="234" spans="1:41" s="1" customFormat="1" hidden="1">
      <c r="A234" s="44"/>
      <c r="B234" s="43" t="s">
        <v>232</v>
      </c>
      <c r="C234" s="34">
        <v>7454</v>
      </c>
      <c r="D234" s="26">
        <f t="shared" si="91"/>
        <v>2.6088999999999998</v>
      </c>
      <c r="E234" s="16">
        <v>0.59399999999999997</v>
      </c>
      <c r="F234" s="12">
        <v>0</v>
      </c>
      <c r="G234" s="3">
        <f t="shared" si="101"/>
        <v>-2.0148999999999999</v>
      </c>
      <c r="H234" s="49">
        <f t="shared" si="92"/>
        <v>-2.0148999999999999</v>
      </c>
      <c r="I234" s="112">
        <f t="shared" si="102"/>
        <v>0.22768216489708307</v>
      </c>
      <c r="J234" s="113">
        <f t="shared" si="103"/>
        <v>22.768216489708308</v>
      </c>
      <c r="K234" s="120">
        <v>7454</v>
      </c>
      <c r="L234" s="123">
        <f t="shared" si="93"/>
        <v>-6.9961805555555561</v>
      </c>
      <c r="M234" s="123">
        <f t="shared" si="104"/>
        <v>-3.7312962962962959</v>
      </c>
      <c r="N234" s="182">
        <f t="shared" si="105"/>
        <v>-1.9989087301587301</v>
      </c>
      <c r="O234" s="194"/>
      <c r="P234" s="206"/>
      <c r="Q234" s="41">
        <v>14.535299999999999</v>
      </c>
      <c r="R234" s="35">
        <v>3.7949999999999999</v>
      </c>
      <c r="S234" s="36">
        <v>0</v>
      </c>
      <c r="T234" s="37">
        <v>-10.7403</v>
      </c>
      <c r="U234" s="163">
        <f t="shared" si="94"/>
        <v>-10.7403</v>
      </c>
      <c r="V234" s="130">
        <f t="shared" si="106"/>
        <v>0.26108852242471775</v>
      </c>
      <c r="W234" s="127">
        <v>26.108852242471777</v>
      </c>
      <c r="X234" s="37">
        <v>7454</v>
      </c>
      <c r="Y234" s="123">
        <f t="shared" si="95"/>
        <v>-19.889444444444443</v>
      </c>
      <c r="Z234" s="134">
        <f t="shared" si="107"/>
        <v>-13.425374999999999</v>
      </c>
      <c r="AA234" s="186">
        <f t="shared" si="108"/>
        <v>-5.9668333333333328</v>
      </c>
      <c r="AB234" s="194"/>
      <c r="AC234" s="209"/>
      <c r="AD234" s="38">
        <f t="shared" si="96"/>
        <v>559.04999999999995</v>
      </c>
      <c r="AE234" s="39">
        <v>0</v>
      </c>
      <c r="AF234" s="36">
        <v>0</v>
      </c>
      <c r="AG234" s="36">
        <f t="shared" si="109"/>
        <v>-559.04999999999995</v>
      </c>
      <c r="AH234" s="176">
        <f t="shared" si="97"/>
        <v>-559.04999999999995</v>
      </c>
      <c r="AI234" s="40">
        <f t="shared" si="110"/>
        <v>0</v>
      </c>
      <c r="AJ234" s="99">
        <f t="shared" si="111"/>
        <v>0</v>
      </c>
      <c r="AK234" s="123">
        <f t="shared" si="98"/>
        <v>-2.7952499999999998</v>
      </c>
      <c r="AL234" s="134">
        <f t="shared" si="99"/>
        <v>-2.0329090909090906</v>
      </c>
      <c r="AM234" s="182">
        <f t="shared" si="100"/>
        <v>-1.3976249999999999</v>
      </c>
      <c r="AN234" s="196"/>
      <c r="AO234" s="194"/>
    </row>
    <row r="235" spans="1:41" s="1" customFormat="1" hidden="1">
      <c r="A235" s="44"/>
      <c r="B235" s="43" t="s">
        <v>233</v>
      </c>
      <c r="C235" s="34">
        <v>4286</v>
      </c>
      <c r="D235" s="26">
        <f t="shared" si="91"/>
        <v>1.5001</v>
      </c>
      <c r="E235" s="16">
        <v>0.28799999999999998</v>
      </c>
      <c r="F235" s="12">
        <v>0</v>
      </c>
      <c r="G235" s="3">
        <f t="shared" si="101"/>
        <v>-1.2121</v>
      </c>
      <c r="H235" s="49">
        <f t="shared" si="92"/>
        <v>-1.2121</v>
      </c>
      <c r="I235" s="112">
        <f t="shared" si="102"/>
        <v>0.19198720085327645</v>
      </c>
      <c r="J235" s="113">
        <f t="shared" si="103"/>
        <v>19.198720085327643</v>
      </c>
      <c r="K235" s="120">
        <v>4286</v>
      </c>
      <c r="L235" s="123">
        <f t="shared" si="93"/>
        <v>-4.2086805555555555</v>
      </c>
      <c r="M235" s="123">
        <f t="shared" si="104"/>
        <v>-2.2446296296296295</v>
      </c>
      <c r="N235" s="182">
        <f t="shared" si="105"/>
        <v>-1.2024801587301588</v>
      </c>
      <c r="O235" s="194"/>
      <c r="P235" s="206"/>
      <c r="Q235" s="41">
        <v>8.3576999999999995</v>
      </c>
      <c r="R235" s="35">
        <v>16.436</v>
      </c>
      <c r="S235" s="36">
        <v>0</v>
      </c>
      <c r="T235" s="37">
        <v>8.0783000000000005</v>
      </c>
      <c r="U235" s="163">
        <f t="shared" si="94"/>
        <v>8.0783000000000005</v>
      </c>
      <c r="V235" s="130">
        <f t="shared" si="106"/>
        <v>1.9665697500508514</v>
      </c>
      <c r="W235" s="127">
        <v>196.65697500508514</v>
      </c>
      <c r="X235" s="37">
        <v>4286</v>
      </c>
      <c r="Y235" s="123">
        <f t="shared" si="95"/>
        <v>14.959814814814814</v>
      </c>
      <c r="Z235" s="134">
        <f t="shared" si="107"/>
        <v>10.097875</v>
      </c>
      <c r="AA235" s="186">
        <f t="shared" si="108"/>
        <v>4.4879444444444445</v>
      </c>
      <c r="AB235" s="194"/>
      <c r="AC235" s="209"/>
      <c r="AD235" s="38">
        <f t="shared" si="96"/>
        <v>321.45</v>
      </c>
      <c r="AE235" s="39">
        <v>0</v>
      </c>
      <c r="AF235" s="36">
        <v>0</v>
      </c>
      <c r="AG235" s="36">
        <f t="shared" si="109"/>
        <v>-321.45</v>
      </c>
      <c r="AH235" s="176">
        <f t="shared" si="97"/>
        <v>-321.45</v>
      </c>
      <c r="AI235" s="40">
        <f t="shared" si="110"/>
        <v>0</v>
      </c>
      <c r="AJ235" s="99">
        <f t="shared" si="111"/>
        <v>0</v>
      </c>
      <c r="AK235" s="123">
        <f t="shared" si="98"/>
        <v>-1.6072499999999998</v>
      </c>
      <c r="AL235" s="134">
        <f t="shared" si="99"/>
        <v>-1.1689090909090909</v>
      </c>
      <c r="AM235" s="182">
        <f t="shared" si="100"/>
        <v>-0.80362499999999992</v>
      </c>
      <c r="AN235" s="196"/>
      <c r="AO235" s="194"/>
    </row>
    <row r="236" spans="1:41" s="1" customFormat="1" hidden="1">
      <c r="A236" s="44"/>
      <c r="B236" s="43" t="s">
        <v>234</v>
      </c>
      <c r="C236" s="34">
        <v>7197</v>
      </c>
      <c r="D236" s="26">
        <f t="shared" si="91"/>
        <v>2.5189500000000002</v>
      </c>
      <c r="E236" s="16">
        <v>0.76400000000000001</v>
      </c>
      <c r="F236" s="12">
        <v>0</v>
      </c>
      <c r="G236" s="3">
        <f t="shared" ref="G236:G267" si="112">E236-F236-D236</f>
        <v>-1.7549500000000002</v>
      </c>
      <c r="H236" s="49">
        <f t="shared" si="92"/>
        <v>-1.7549500000000002</v>
      </c>
      <c r="I236" s="112">
        <f t="shared" ref="I236:I267" si="113">E236/D236</f>
        <v>0.30330097858234578</v>
      </c>
      <c r="J236" s="113">
        <f t="shared" ref="J236:J267" si="114">(E236-F236)/D236*100</f>
        <v>30.330097858234577</v>
      </c>
      <c r="K236" s="120">
        <v>7197</v>
      </c>
      <c r="L236" s="123">
        <f t="shared" si="93"/>
        <v>-6.0935763888888905</v>
      </c>
      <c r="M236" s="123">
        <f t="shared" ref="M236:M261" si="115">(E236-D236)/0.54</f>
        <v>-3.2499074074074077</v>
      </c>
      <c r="N236" s="182">
        <f t="shared" ref="N236:N261" si="116">(E236-D236)/1.008</f>
        <v>-1.7410218253968257</v>
      </c>
      <c r="O236" s="194"/>
      <c r="P236" s="206"/>
      <c r="Q236" s="41">
        <v>14.03415</v>
      </c>
      <c r="R236" s="35">
        <v>4.6680000000000001</v>
      </c>
      <c r="S236" s="36">
        <v>0</v>
      </c>
      <c r="T236" s="37">
        <v>-9.3661500000000011</v>
      </c>
      <c r="U236" s="163">
        <f t="shared" si="94"/>
        <v>-9.3661500000000011</v>
      </c>
      <c r="V236" s="130">
        <f t="shared" ref="V236:V267" si="117">R236/Q236</f>
        <v>0.33261722298821089</v>
      </c>
      <c r="W236" s="127">
        <v>33.261722298821091</v>
      </c>
      <c r="X236" s="37">
        <v>7197</v>
      </c>
      <c r="Y236" s="123">
        <f t="shared" si="95"/>
        <v>-17.344722222222224</v>
      </c>
      <c r="Z236" s="134">
        <f t="shared" ref="Z236:Z261" si="118">(R236-Q236)/0.8</f>
        <v>-11.7076875</v>
      </c>
      <c r="AA236" s="186">
        <f t="shared" ref="AA236:AA261" si="119">(R236-Q236)/1.8</f>
        <v>-5.2034166666666675</v>
      </c>
      <c r="AB236" s="194"/>
      <c r="AC236" s="209"/>
      <c r="AD236" s="38">
        <f t="shared" si="96"/>
        <v>539.77499999999998</v>
      </c>
      <c r="AE236" s="39">
        <v>0</v>
      </c>
      <c r="AF236" s="36">
        <v>0</v>
      </c>
      <c r="AG236" s="36">
        <f t="shared" ref="AG236:AG267" si="120">AE236-AF236-AD236</f>
        <v>-539.77499999999998</v>
      </c>
      <c r="AH236" s="176">
        <f t="shared" si="97"/>
        <v>-539.77499999999998</v>
      </c>
      <c r="AI236" s="40">
        <f t="shared" ref="AI236:AI267" si="121">AE236/AD236</f>
        <v>0</v>
      </c>
      <c r="AJ236" s="99">
        <f t="shared" ref="AJ236:AJ267" si="122">(AE236-AF236)/AD236*100</f>
        <v>0</v>
      </c>
      <c r="AK236" s="123">
        <f t="shared" si="98"/>
        <v>-2.6988749999999997</v>
      </c>
      <c r="AL236" s="134">
        <f t="shared" si="99"/>
        <v>-1.9628181818181818</v>
      </c>
      <c r="AM236" s="182">
        <f t="shared" si="100"/>
        <v>-1.3494374999999998</v>
      </c>
      <c r="AN236" s="196"/>
      <c r="AO236" s="194"/>
    </row>
    <row r="237" spans="1:41" s="1" customFormat="1" ht="21.75" hidden="1" customHeight="1">
      <c r="A237" s="44">
        <v>26</v>
      </c>
      <c r="B237" s="43" t="s">
        <v>235</v>
      </c>
      <c r="C237" s="31">
        <v>62873</v>
      </c>
      <c r="D237" s="26">
        <f t="shared" si="91"/>
        <v>22.005549999999999</v>
      </c>
      <c r="E237" s="3">
        <v>11.37</v>
      </c>
      <c r="F237" s="12">
        <v>0.26300000000000001</v>
      </c>
      <c r="G237" s="3">
        <f t="shared" si="112"/>
        <v>-10.89855</v>
      </c>
      <c r="H237" s="49">
        <f t="shared" si="92"/>
        <v>-10.63555</v>
      </c>
      <c r="I237" s="112">
        <f t="shared" si="113"/>
        <v>0.51668783556875419</v>
      </c>
      <c r="J237" s="113">
        <f t="shared" si="114"/>
        <v>50.473630515938027</v>
      </c>
      <c r="K237" s="120">
        <v>62873</v>
      </c>
      <c r="L237" s="123">
        <f t="shared" si="93"/>
        <v>-36.928993055555559</v>
      </c>
      <c r="M237" s="123">
        <f t="shared" si="115"/>
        <v>-19.695462962962964</v>
      </c>
      <c r="N237" s="182">
        <f t="shared" si="116"/>
        <v>-10.551140873015873</v>
      </c>
      <c r="O237" s="194">
        <v>-2</v>
      </c>
      <c r="P237" s="206"/>
      <c r="Q237" s="41">
        <v>122.60235</v>
      </c>
      <c r="R237" s="35">
        <v>152.84899999999999</v>
      </c>
      <c r="S237" s="36">
        <v>0</v>
      </c>
      <c r="T237" s="37">
        <v>30.246649999999988</v>
      </c>
      <c r="U237" s="163">
        <f t="shared" si="94"/>
        <v>30.246649999999988</v>
      </c>
      <c r="V237" s="130">
        <f t="shared" si="117"/>
        <v>1.2467053037727254</v>
      </c>
      <c r="W237" s="127">
        <v>124.67053037727254</v>
      </c>
      <c r="X237" s="37">
        <v>62873</v>
      </c>
      <c r="Y237" s="123">
        <f t="shared" si="95"/>
        <v>56.012314814814786</v>
      </c>
      <c r="Z237" s="134">
        <f t="shared" si="118"/>
        <v>37.808312499999985</v>
      </c>
      <c r="AA237" s="186">
        <f t="shared" si="119"/>
        <v>16.803694444444439</v>
      </c>
      <c r="AB237" s="194">
        <v>-17</v>
      </c>
      <c r="AC237" s="209"/>
      <c r="AD237" s="38">
        <f t="shared" si="96"/>
        <v>4715.4750000000004</v>
      </c>
      <c r="AE237" s="39">
        <v>3249.5</v>
      </c>
      <c r="AF237" s="36">
        <v>0</v>
      </c>
      <c r="AG237" s="36">
        <f t="shared" si="120"/>
        <v>-1465.9750000000004</v>
      </c>
      <c r="AH237" s="176">
        <f t="shared" si="97"/>
        <v>-1465.9750000000004</v>
      </c>
      <c r="AI237" s="40">
        <f t="shared" si="121"/>
        <v>0.68911403411109162</v>
      </c>
      <c r="AJ237" s="99">
        <f t="shared" si="122"/>
        <v>68.911403411109163</v>
      </c>
      <c r="AK237" s="123">
        <f t="shared" si="98"/>
        <v>-7.3298750000000021</v>
      </c>
      <c r="AL237" s="134">
        <f t="shared" si="99"/>
        <v>-5.3308181818181835</v>
      </c>
      <c r="AM237" s="182">
        <f t="shared" si="100"/>
        <v>-3.6649375000000011</v>
      </c>
      <c r="AN237" s="196">
        <v>-1</v>
      </c>
      <c r="AO237" s="194">
        <v>-1</v>
      </c>
    </row>
    <row r="238" spans="1:41" s="1" customFormat="1" hidden="1">
      <c r="A238" s="44"/>
      <c r="B238" s="30" t="s">
        <v>236</v>
      </c>
      <c r="C238" s="32">
        <v>13419</v>
      </c>
      <c r="D238" s="26">
        <f t="shared" si="91"/>
        <v>4.69665</v>
      </c>
      <c r="E238" s="3">
        <v>3.605</v>
      </c>
      <c r="F238" s="12">
        <v>0.26300000000000001</v>
      </c>
      <c r="G238" s="3">
        <f t="shared" si="112"/>
        <v>-1.3546499999999999</v>
      </c>
      <c r="H238" s="49">
        <f t="shared" si="92"/>
        <v>-1.09165</v>
      </c>
      <c r="I238" s="112">
        <f t="shared" si="113"/>
        <v>0.76756837320217597</v>
      </c>
      <c r="J238" s="113">
        <f t="shared" si="114"/>
        <v>71.157101338187857</v>
      </c>
      <c r="K238" s="120">
        <v>13419</v>
      </c>
      <c r="L238" s="123">
        <f t="shared" si="93"/>
        <v>-3.7904513888888891</v>
      </c>
      <c r="M238" s="123">
        <f t="shared" si="115"/>
        <v>-2.0215740740740737</v>
      </c>
      <c r="N238" s="182">
        <f t="shared" si="116"/>
        <v>-1.0829861111111112</v>
      </c>
      <c r="O238" s="194"/>
      <c r="P238" s="206"/>
      <c r="Q238" s="41">
        <v>26.167050000000003</v>
      </c>
      <c r="R238" s="35">
        <v>30.303999999999998</v>
      </c>
      <c r="S238" s="36">
        <v>0</v>
      </c>
      <c r="T238" s="37">
        <v>4.1369499999999952</v>
      </c>
      <c r="U238" s="163">
        <f t="shared" si="94"/>
        <v>4.1369499999999952</v>
      </c>
      <c r="V238" s="130">
        <f t="shared" si="117"/>
        <v>1.15809768391928</v>
      </c>
      <c r="W238" s="127">
        <v>115.809768391928</v>
      </c>
      <c r="X238" s="37">
        <v>13419</v>
      </c>
      <c r="Y238" s="123">
        <f t="shared" si="95"/>
        <v>7.6610185185185093</v>
      </c>
      <c r="Z238" s="134">
        <f t="shared" si="118"/>
        <v>5.1711874999999941</v>
      </c>
      <c r="AA238" s="186">
        <f t="shared" si="119"/>
        <v>2.2983055555555527</v>
      </c>
      <c r="AB238" s="194"/>
      <c r="AC238" s="209"/>
      <c r="AD238" s="38">
        <f t="shared" si="96"/>
        <v>1006.4250000000001</v>
      </c>
      <c r="AE238" s="39">
        <v>1997</v>
      </c>
      <c r="AF238" s="36">
        <v>0</v>
      </c>
      <c r="AG238" s="36">
        <f t="shared" si="120"/>
        <v>990.57499999999993</v>
      </c>
      <c r="AH238" s="176">
        <f t="shared" si="97"/>
        <v>990.57499999999993</v>
      </c>
      <c r="AI238" s="40">
        <f t="shared" si="121"/>
        <v>1.9842511861291203</v>
      </c>
      <c r="AJ238" s="99">
        <f t="shared" si="122"/>
        <v>198.42511861291203</v>
      </c>
      <c r="AK238" s="123">
        <f t="shared" si="98"/>
        <v>4.9528749999999997</v>
      </c>
      <c r="AL238" s="134">
        <f t="shared" si="99"/>
        <v>3.6020909090909088</v>
      </c>
      <c r="AM238" s="182">
        <f t="shared" si="100"/>
        <v>2.4764374999999998</v>
      </c>
      <c r="AN238" s="196"/>
      <c r="AO238" s="194"/>
    </row>
    <row r="239" spans="1:41" s="1" customFormat="1" hidden="1">
      <c r="A239" s="44"/>
      <c r="B239" s="30" t="s">
        <v>237</v>
      </c>
      <c r="C239" s="32">
        <v>18144</v>
      </c>
      <c r="D239" s="26">
        <f t="shared" si="91"/>
        <v>6.3504000000000005</v>
      </c>
      <c r="E239" s="3">
        <v>1.62</v>
      </c>
      <c r="F239" s="12">
        <v>0</v>
      </c>
      <c r="G239" s="3">
        <f t="shared" si="112"/>
        <v>-4.7304000000000004</v>
      </c>
      <c r="H239" s="49">
        <f t="shared" si="92"/>
        <v>-4.7304000000000004</v>
      </c>
      <c r="I239" s="112">
        <f t="shared" si="113"/>
        <v>0.25510204081632654</v>
      </c>
      <c r="J239" s="113">
        <f t="shared" si="114"/>
        <v>25.510204081632654</v>
      </c>
      <c r="K239" s="120">
        <v>18144</v>
      </c>
      <c r="L239" s="123">
        <f t="shared" si="93"/>
        <v>-16.425000000000004</v>
      </c>
      <c r="M239" s="123">
        <f t="shared" si="115"/>
        <v>-8.76</v>
      </c>
      <c r="N239" s="182">
        <f t="shared" si="116"/>
        <v>-4.6928571428571431</v>
      </c>
      <c r="O239" s="194"/>
      <c r="P239" s="206"/>
      <c r="Q239" s="41">
        <v>35.380800000000001</v>
      </c>
      <c r="R239" s="35">
        <v>31.111999999999998</v>
      </c>
      <c r="S239" s="36">
        <v>0</v>
      </c>
      <c r="T239" s="37">
        <v>-4.2688000000000024</v>
      </c>
      <c r="U239" s="163">
        <f t="shared" si="94"/>
        <v>-4.2688000000000024</v>
      </c>
      <c r="V239" s="130">
        <f t="shared" si="117"/>
        <v>0.8793469904581015</v>
      </c>
      <c r="W239" s="127">
        <v>87.934699045810149</v>
      </c>
      <c r="X239" s="37">
        <v>18144</v>
      </c>
      <c r="Y239" s="123">
        <f t="shared" si="95"/>
        <v>-7.9051851851851893</v>
      </c>
      <c r="Z239" s="134">
        <f t="shared" si="118"/>
        <v>-5.336000000000003</v>
      </c>
      <c r="AA239" s="186">
        <f t="shared" si="119"/>
        <v>-2.371555555555557</v>
      </c>
      <c r="AB239" s="194"/>
      <c r="AC239" s="209"/>
      <c r="AD239" s="38">
        <f t="shared" si="96"/>
        <v>1360.8</v>
      </c>
      <c r="AE239" s="39">
        <v>190</v>
      </c>
      <c r="AF239" s="36">
        <v>0</v>
      </c>
      <c r="AG239" s="36">
        <f t="shared" si="120"/>
        <v>-1170.8</v>
      </c>
      <c r="AH239" s="176">
        <f t="shared" si="97"/>
        <v>-1170.8</v>
      </c>
      <c r="AI239" s="40">
        <f t="shared" si="121"/>
        <v>0.13962375073486186</v>
      </c>
      <c r="AJ239" s="99">
        <f t="shared" si="122"/>
        <v>13.962375073486186</v>
      </c>
      <c r="AK239" s="123">
        <f t="shared" si="98"/>
        <v>-5.8540000000000001</v>
      </c>
      <c r="AL239" s="134">
        <f t="shared" si="99"/>
        <v>-4.2574545454545456</v>
      </c>
      <c r="AM239" s="182">
        <f t="shared" si="100"/>
        <v>-2.927</v>
      </c>
      <c r="AN239" s="196"/>
      <c r="AO239" s="194"/>
    </row>
    <row r="240" spans="1:41" s="1" customFormat="1" hidden="1">
      <c r="A240" s="44"/>
      <c r="B240" s="43" t="s">
        <v>238</v>
      </c>
      <c r="C240" s="32">
        <v>5392</v>
      </c>
      <c r="D240" s="26">
        <f t="shared" si="91"/>
        <v>1.8872</v>
      </c>
      <c r="E240" s="3">
        <v>1.7470000000000001</v>
      </c>
      <c r="F240" s="12">
        <v>0</v>
      </c>
      <c r="G240" s="3">
        <f t="shared" si="112"/>
        <v>-0.14019999999999988</v>
      </c>
      <c r="H240" s="49">
        <f t="shared" si="92"/>
        <v>-0.14019999999999988</v>
      </c>
      <c r="I240" s="112">
        <f t="shared" si="113"/>
        <v>0.92571004662992795</v>
      </c>
      <c r="J240" s="113">
        <f t="shared" si="114"/>
        <v>92.571004662992792</v>
      </c>
      <c r="K240" s="120">
        <v>5392</v>
      </c>
      <c r="L240" s="123">
        <f t="shared" si="93"/>
        <v>-0.48680555555555516</v>
      </c>
      <c r="M240" s="123">
        <f t="shared" si="115"/>
        <v>-0.25962962962962938</v>
      </c>
      <c r="N240" s="182">
        <f t="shared" si="116"/>
        <v>-0.13908730158730145</v>
      </c>
      <c r="O240" s="194"/>
      <c r="P240" s="206"/>
      <c r="Q240" s="41">
        <v>10.5144</v>
      </c>
      <c r="R240" s="35">
        <v>11.659000000000001</v>
      </c>
      <c r="S240" s="36">
        <v>0</v>
      </c>
      <c r="T240" s="37">
        <v>1.1446000000000005</v>
      </c>
      <c r="U240" s="163">
        <f t="shared" si="94"/>
        <v>1.1446000000000005</v>
      </c>
      <c r="V240" s="130">
        <f t="shared" si="117"/>
        <v>1.1088602297801111</v>
      </c>
      <c r="W240" s="127">
        <v>110.88602297801111</v>
      </c>
      <c r="X240" s="37">
        <v>5392</v>
      </c>
      <c r="Y240" s="123">
        <f t="shared" si="95"/>
        <v>2.1196296296296304</v>
      </c>
      <c r="Z240" s="134">
        <f t="shared" si="118"/>
        <v>1.4307500000000006</v>
      </c>
      <c r="AA240" s="186">
        <f t="shared" si="119"/>
        <v>0.63588888888888917</v>
      </c>
      <c r="AB240" s="194"/>
      <c r="AC240" s="209"/>
      <c r="AD240" s="38">
        <f t="shared" si="96"/>
        <v>404.40000000000003</v>
      </c>
      <c r="AE240" s="39">
        <v>0</v>
      </c>
      <c r="AF240" s="36">
        <v>0</v>
      </c>
      <c r="AG240" s="36">
        <f t="shared" si="120"/>
        <v>-404.40000000000003</v>
      </c>
      <c r="AH240" s="176">
        <f t="shared" si="97"/>
        <v>-404.40000000000003</v>
      </c>
      <c r="AI240" s="40">
        <f t="shared" si="121"/>
        <v>0</v>
      </c>
      <c r="AJ240" s="99">
        <f t="shared" si="122"/>
        <v>0</v>
      </c>
      <c r="AK240" s="123">
        <f t="shared" si="98"/>
        <v>-2.0220000000000002</v>
      </c>
      <c r="AL240" s="134">
        <f t="shared" si="99"/>
        <v>-1.4705454545454546</v>
      </c>
      <c r="AM240" s="182">
        <f t="shared" si="100"/>
        <v>-1.0110000000000001</v>
      </c>
      <c r="AN240" s="196"/>
      <c r="AO240" s="194"/>
    </row>
    <row r="241" spans="1:41" s="1" customFormat="1" hidden="1">
      <c r="A241" s="44"/>
      <c r="B241" s="43" t="s">
        <v>188</v>
      </c>
      <c r="C241" s="32">
        <v>8535</v>
      </c>
      <c r="D241" s="26">
        <f t="shared" si="91"/>
        <v>2.98725</v>
      </c>
      <c r="E241" s="3">
        <v>1.3919999999999999</v>
      </c>
      <c r="F241" s="12">
        <v>0</v>
      </c>
      <c r="G241" s="3">
        <f t="shared" si="112"/>
        <v>-1.5952500000000001</v>
      </c>
      <c r="H241" s="49">
        <f t="shared" si="92"/>
        <v>-1.5952500000000001</v>
      </c>
      <c r="I241" s="112">
        <f t="shared" si="113"/>
        <v>0.46598041677127788</v>
      </c>
      <c r="J241" s="113">
        <f t="shared" si="114"/>
        <v>46.598041677127789</v>
      </c>
      <c r="K241" s="120">
        <v>8535</v>
      </c>
      <c r="L241" s="123">
        <f t="shared" si="93"/>
        <v>-5.5390625000000009</v>
      </c>
      <c r="M241" s="123">
        <f t="shared" si="115"/>
        <v>-2.9541666666666666</v>
      </c>
      <c r="N241" s="182">
        <f t="shared" si="116"/>
        <v>-1.5825892857142858</v>
      </c>
      <c r="O241" s="194"/>
      <c r="P241" s="206"/>
      <c r="Q241" s="41">
        <v>16.643250000000002</v>
      </c>
      <c r="R241" s="35">
        <v>17.963000000000001</v>
      </c>
      <c r="S241" s="36">
        <v>0</v>
      </c>
      <c r="T241" s="37">
        <v>1.3197499999999991</v>
      </c>
      <c r="U241" s="163">
        <f t="shared" si="94"/>
        <v>1.3197499999999991</v>
      </c>
      <c r="V241" s="130">
        <f t="shared" si="117"/>
        <v>1.0792964114580985</v>
      </c>
      <c r="W241" s="127">
        <v>107.92964114580985</v>
      </c>
      <c r="X241" s="37">
        <v>8535</v>
      </c>
      <c r="Y241" s="123">
        <f t="shared" si="95"/>
        <v>2.4439814814814795</v>
      </c>
      <c r="Z241" s="134">
        <f t="shared" si="118"/>
        <v>1.6496874999999989</v>
      </c>
      <c r="AA241" s="186">
        <f t="shared" si="119"/>
        <v>0.73319444444444393</v>
      </c>
      <c r="AB241" s="194"/>
      <c r="AC241" s="209"/>
      <c r="AD241" s="38">
        <f t="shared" si="96"/>
        <v>640.125</v>
      </c>
      <c r="AE241" s="39">
        <v>300</v>
      </c>
      <c r="AF241" s="36">
        <v>0</v>
      </c>
      <c r="AG241" s="36">
        <f t="shared" si="120"/>
        <v>-340.125</v>
      </c>
      <c r="AH241" s="176">
        <f t="shared" si="97"/>
        <v>-340.125</v>
      </c>
      <c r="AI241" s="40">
        <f t="shared" si="121"/>
        <v>0.46865846514352666</v>
      </c>
      <c r="AJ241" s="99">
        <f t="shared" si="122"/>
        <v>46.865846514352668</v>
      </c>
      <c r="AK241" s="123">
        <f t="shared" si="98"/>
        <v>-1.7006250000000001</v>
      </c>
      <c r="AL241" s="134">
        <f t="shared" si="99"/>
        <v>-1.2368181818181818</v>
      </c>
      <c r="AM241" s="182">
        <f t="shared" si="100"/>
        <v>-0.85031250000000003</v>
      </c>
      <c r="AN241" s="196"/>
      <c r="AO241" s="194"/>
    </row>
    <row r="242" spans="1:41" s="1" customFormat="1" hidden="1">
      <c r="A242" s="44"/>
      <c r="B242" s="43" t="s">
        <v>55</v>
      </c>
      <c r="C242" s="32">
        <v>2776</v>
      </c>
      <c r="D242" s="26">
        <f t="shared" si="91"/>
        <v>0.97160000000000002</v>
      </c>
      <c r="E242" s="3">
        <v>0.45</v>
      </c>
      <c r="F242" s="12">
        <v>0</v>
      </c>
      <c r="G242" s="3">
        <f t="shared" si="112"/>
        <v>-0.52160000000000006</v>
      </c>
      <c r="H242" s="49">
        <f t="shared" si="92"/>
        <v>-0.52160000000000006</v>
      </c>
      <c r="I242" s="112">
        <f t="shared" si="113"/>
        <v>0.4631535611362701</v>
      </c>
      <c r="J242" s="113">
        <f t="shared" si="114"/>
        <v>46.315356113627011</v>
      </c>
      <c r="K242" s="120">
        <v>2776</v>
      </c>
      <c r="L242" s="123">
        <f t="shared" si="93"/>
        <v>-1.8111111111111116</v>
      </c>
      <c r="M242" s="123">
        <f t="shared" si="115"/>
        <v>-0.96592592592592597</v>
      </c>
      <c r="N242" s="182">
        <f t="shared" si="116"/>
        <v>-0.51746031746031751</v>
      </c>
      <c r="O242" s="194"/>
      <c r="P242" s="206"/>
      <c r="Q242" s="41">
        <v>5.4132000000000007</v>
      </c>
      <c r="R242" s="35">
        <v>10.916</v>
      </c>
      <c r="S242" s="36">
        <v>0</v>
      </c>
      <c r="T242" s="37">
        <v>5.5027999999999997</v>
      </c>
      <c r="U242" s="163">
        <f t="shared" si="94"/>
        <v>5.5027999999999997</v>
      </c>
      <c r="V242" s="130">
        <f t="shared" si="117"/>
        <v>2.016552131825907</v>
      </c>
      <c r="W242" s="127">
        <v>201.6552131825907</v>
      </c>
      <c r="X242" s="37">
        <v>2776</v>
      </c>
      <c r="Y242" s="123">
        <f t="shared" si="95"/>
        <v>10.190370370370369</v>
      </c>
      <c r="Z242" s="134">
        <f t="shared" si="118"/>
        <v>6.8784999999999989</v>
      </c>
      <c r="AA242" s="186">
        <f t="shared" si="119"/>
        <v>3.0571111111111109</v>
      </c>
      <c r="AB242" s="194"/>
      <c r="AC242" s="209"/>
      <c r="AD242" s="38">
        <f t="shared" si="96"/>
        <v>208.20000000000002</v>
      </c>
      <c r="AE242" s="39">
        <v>300</v>
      </c>
      <c r="AF242" s="36">
        <v>0</v>
      </c>
      <c r="AG242" s="36">
        <f t="shared" si="120"/>
        <v>91.799999999999983</v>
      </c>
      <c r="AH242" s="176">
        <f t="shared" si="97"/>
        <v>91.799999999999983</v>
      </c>
      <c r="AI242" s="40">
        <f t="shared" si="121"/>
        <v>1.4409221902017291</v>
      </c>
      <c r="AJ242" s="99">
        <f t="shared" si="122"/>
        <v>144.09221902017291</v>
      </c>
      <c r="AK242" s="123">
        <f t="shared" si="98"/>
        <v>0.45899999999999991</v>
      </c>
      <c r="AL242" s="134">
        <f t="shared" si="99"/>
        <v>0.33381818181818174</v>
      </c>
      <c r="AM242" s="182">
        <f t="shared" si="100"/>
        <v>0.22949999999999995</v>
      </c>
      <c r="AN242" s="196"/>
      <c r="AO242" s="194"/>
    </row>
    <row r="243" spans="1:41" s="1" customFormat="1" hidden="1">
      <c r="A243" s="44"/>
      <c r="B243" s="43" t="s">
        <v>239</v>
      </c>
      <c r="C243" s="32">
        <v>5750</v>
      </c>
      <c r="D243" s="26">
        <f t="shared" si="91"/>
        <v>2.0124999999999997</v>
      </c>
      <c r="E243" s="3">
        <v>1.29</v>
      </c>
      <c r="F243" s="12">
        <v>0</v>
      </c>
      <c r="G243" s="3">
        <f t="shared" si="112"/>
        <v>-0.7224999999999997</v>
      </c>
      <c r="H243" s="49">
        <f t="shared" si="92"/>
        <v>-0.7224999999999997</v>
      </c>
      <c r="I243" s="112">
        <f t="shared" si="113"/>
        <v>0.6409937888198759</v>
      </c>
      <c r="J243" s="113">
        <f t="shared" si="114"/>
        <v>64.09937888198759</v>
      </c>
      <c r="K243" s="120">
        <v>5750</v>
      </c>
      <c r="L243" s="123">
        <f t="shared" si="93"/>
        <v>-2.5086805555555549</v>
      </c>
      <c r="M243" s="123">
        <f t="shared" si="115"/>
        <v>-1.3379629629629624</v>
      </c>
      <c r="N243" s="182">
        <f t="shared" si="116"/>
        <v>-0.71676587301587269</v>
      </c>
      <c r="O243" s="194"/>
      <c r="P243" s="206"/>
      <c r="Q243" s="41">
        <v>11.212499999999999</v>
      </c>
      <c r="R243" s="35">
        <v>17.425999999999998</v>
      </c>
      <c r="S243" s="36">
        <v>0</v>
      </c>
      <c r="T243" s="37">
        <v>6.2134999999999998</v>
      </c>
      <c r="U243" s="163">
        <f t="shared" si="94"/>
        <v>6.2134999999999998</v>
      </c>
      <c r="V243" s="130">
        <f t="shared" si="117"/>
        <v>1.5541583054626533</v>
      </c>
      <c r="W243" s="127">
        <v>155.41583054626534</v>
      </c>
      <c r="X243" s="37">
        <v>5750</v>
      </c>
      <c r="Y243" s="123">
        <f t="shared" si="95"/>
        <v>11.50648148148148</v>
      </c>
      <c r="Z243" s="134">
        <f t="shared" si="118"/>
        <v>7.7668749999999998</v>
      </c>
      <c r="AA243" s="186">
        <f t="shared" si="119"/>
        <v>3.451944444444444</v>
      </c>
      <c r="AB243" s="194"/>
      <c r="AC243" s="209"/>
      <c r="AD243" s="38">
        <f t="shared" si="96"/>
        <v>431.24999999999994</v>
      </c>
      <c r="AE243" s="39">
        <v>0</v>
      </c>
      <c r="AF243" s="36">
        <v>0</v>
      </c>
      <c r="AG243" s="36">
        <f t="shared" si="120"/>
        <v>-431.24999999999994</v>
      </c>
      <c r="AH243" s="176">
        <f t="shared" si="97"/>
        <v>-431.24999999999994</v>
      </c>
      <c r="AI243" s="40">
        <f t="shared" si="121"/>
        <v>0</v>
      </c>
      <c r="AJ243" s="99">
        <f t="shared" si="122"/>
        <v>0</v>
      </c>
      <c r="AK243" s="123">
        <f t="shared" si="98"/>
        <v>-2.1562499999999996</v>
      </c>
      <c r="AL243" s="134">
        <f t="shared" si="99"/>
        <v>-1.5681818181818179</v>
      </c>
      <c r="AM243" s="182">
        <f t="shared" si="100"/>
        <v>-1.0781249999999998</v>
      </c>
      <c r="AN243" s="196"/>
      <c r="AO243" s="194"/>
    </row>
    <row r="244" spans="1:41" s="1" customFormat="1" hidden="1">
      <c r="A244" s="44"/>
      <c r="B244" s="43" t="s">
        <v>240</v>
      </c>
      <c r="C244" s="32">
        <v>8857</v>
      </c>
      <c r="D244" s="26">
        <f t="shared" si="91"/>
        <v>3.0999500000000002</v>
      </c>
      <c r="E244" s="3">
        <v>1.266</v>
      </c>
      <c r="F244" s="12">
        <v>0</v>
      </c>
      <c r="G244" s="3">
        <f t="shared" si="112"/>
        <v>-1.8339500000000002</v>
      </c>
      <c r="H244" s="49">
        <f t="shared" si="92"/>
        <v>-1.8339500000000002</v>
      </c>
      <c r="I244" s="112">
        <f t="shared" si="113"/>
        <v>0.40839368376909302</v>
      </c>
      <c r="J244" s="113">
        <f t="shared" si="114"/>
        <v>40.839368376909299</v>
      </c>
      <c r="K244" s="120">
        <v>8857</v>
      </c>
      <c r="L244" s="123">
        <f t="shared" si="93"/>
        <v>-6.3678819444444459</v>
      </c>
      <c r="M244" s="123">
        <f t="shared" si="115"/>
        <v>-3.3962037037037036</v>
      </c>
      <c r="N244" s="182">
        <f t="shared" si="116"/>
        <v>-1.8193948412698415</v>
      </c>
      <c r="O244" s="194"/>
      <c r="P244" s="206"/>
      <c r="Q244" s="41">
        <v>17.271150000000002</v>
      </c>
      <c r="R244" s="35">
        <v>33.469000000000001</v>
      </c>
      <c r="S244" s="36">
        <v>0</v>
      </c>
      <c r="T244" s="37">
        <v>16.197849999999999</v>
      </c>
      <c r="U244" s="163">
        <f t="shared" si="94"/>
        <v>16.197849999999999</v>
      </c>
      <c r="V244" s="130">
        <f t="shared" si="117"/>
        <v>1.9378559042102002</v>
      </c>
      <c r="W244" s="127">
        <v>193.78559042102</v>
      </c>
      <c r="X244" s="37">
        <v>8857</v>
      </c>
      <c r="Y244" s="123">
        <f t="shared" si="95"/>
        <v>29.996018518518515</v>
      </c>
      <c r="Z244" s="134">
        <f t="shared" si="118"/>
        <v>20.247312499999996</v>
      </c>
      <c r="AA244" s="186">
        <f t="shared" si="119"/>
        <v>8.9988055555555544</v>
      </c>
      <c r="AB244" s="194"/>
      <c r="AC244" s="209"/>
      <c r="AD244" s="38">
        <f t="shared" si="96"/>
        <v>664.27499999999998</v>
      </c>
      <c r="AE244" s="39">
        <v>462.5</v>
      </c>
      <c r="AF244" s="36">
        <v>0</v>
      </c>
      <c r="AG244" s="36">
        <f t="shared" si="120"/>
        <v>-201.77499999999998</v>
      </c>
      <c r="AH244" s="176">
        <f t="shared" si="97"/>
        <v>-201.77499999999998</v>
      </c>
      <c r="AI244" s="40">
        <f t="shared" si="121"/>
        <v>0.69624778894283246</v>
      </c>
      <c r="AJ244" s="99">
        <f t="shared" si="122"/>
        <v>69.624778894283253</v>
      </c>
      <c r="AK244" s="123">
        <f t="shared" si="98"/>
        <v>-1.008875</v>
      </c>
      <c r="AL244" s="134">
        <f t="shared" si="99"/>
        <v>-0.73372727272727267</v>
      </c>
      <c r="AM244" s="182">
        <f t="shared" si="100"/>
        <v>-0.50443749999999998</v>
      </c>
      <c r="AN244" s="196"/>
      <c r="AO244" s="194"/>
    </row>
    <row r="245" spans="1:41" s="1" customFormat="1" ht="24" hidden="1">
      <c r="A245" s="44">
        <v>27</v>
      </c>
      <c r="B245" s="43" t="s">
        <v>241</v>
      </c>
      <c r="C245" s="32">
        <v>220842</v>
      </c>
      <c r="D245" s="26">
        <f t="shared" si="91"/>
        <v>77.294699999999992</v>
      </c>
      <c r="E245" s="3">
        <v>24.056999999999999</v>
      </c>
      <c r="F245" s="12">
        <v>0</v>
      </c>
      <c r="G245" s="3">
        <f t="shared" si="112"/>
        <v>-53.23769999999999</v>
      </c>
      <c r="H245" s="49">
        <f t="shared" si="92"/>
        <v>-53.23769999999999</v>
      </c>
      <c r="I245" s="112">
        <f t="shared" si="113"/>
        <v>0.31123738108822468</v>
      </c>
      <c r="J245" s="113">
        <f t="shared" si="114"/>
        <v>31.123738108822469</v>
      </c>
      <c r="K245" s="120">
        <v>220842</v>
      </c>
      <c r="L245" s="123">
        <f t="shared" si="93"/>
        <v>-184.85312499999998</v>
      </c>
      <c r="M245" s="123">
        <f t="shared" si="115"/>
        <v>-98.58833333333331</v>
      </c>
      <c r="N245" s="182">
        <f t="shared" si="116"/>
        <v>-52.815178571428561</v>
      </c>
      <c r="O245" s="194">
        <v>-9</v>
      </c>
      <c r="P245" s="206"/>
      <c r="Q245" s="41">
        <v>430.64189999999996</v>
      </c>
      <c r="R245" s="35">
        <v>110.65</v>
      </c>
      <c r="S245" s="36">
        <v>0</v>
      </c>
      <c r="T245" s="37">
        <v>-319.99189999999999</v>
      </c>
      <c r="U245" s="163">
        <f t="shared" si="94"/>
        <v>-319.99189999999999</v>
      </c>
      <c r="V245" s="130">
        <f t="shared" si="117"/>
        <v>0.2569420207369511</v>
      </c>
      <c r="W245" s="127">
        <v>25.694202073695109</v>
      </c>
      <c r="X245" s="37">
        <v>220842</v>
      </c>
      <c r="Y245" s="123">
        <f t="shared" si="95"/>
        <v>-592.57759259259251</v>
      </c>
      <c r="Z245" s="134">
        <f t="shared" si="118"/>
        <v>-399.98987499999998</v>
      </c>
      <c r="AA245" s="186">
        <f t="shared" si="119"/>
        <v>-177.77327777777776</v>
      </c>
      <c r="AB245" s="194">
        <v>-37</v>
      </c>
      <c r="AC245" s="209"/>
      <c r="AD245" s="38">
        <f t="shared" si="96"/>
        <v>16563.149999999998</v>
      </c>
      <c r="AE245" s="39">
        <v>1840</v>
      </c>
      <c r="AF245" s="36">
        <v>0</v>
      </c>
      <c r="AG245" s="36">
        <f t="shared" si="120"/>
        <v>-14723.149999999998</v>
      </c>
      <c r="AH245" s="176">
        <f t="shared" si="97"/>
        <v>-14723.149999999998</v>
      </c>
      <c r="AI245" s="40">
        <f t="shared" si="121"/>
        <v>0.11108997986494117</v>
      </c>
      <c r="AJ245" s="99">
        <f t="shared" si="122"/>
        <v>11.108997986494117</v>
      </c>
      <c r="AK245" s="123">
        <f t="shared" si="98"/>
        <v>-73.615749999999991</v>
      </c>
      <c r="AL245" s="134">
        <f t="shared" si="99"/>
        <v>-53.538727272727265</v>
      </c>
      <c r="AM245" s="182">
        <f t="shared" si="100"/>
        <v>-36.807874999999996</v>
      </c>
      <c r="AN245" s="196">
        <v>-5</v>
      </c>
      <c r="AO245" s="194">
        <v>-1</v>
      </c>
    </row>
    <row r="246" spans="1:41" s="1" customFormat="1" hidden="1">
      <c r="A246" s="44"/>
      <c r="B246" s="30" t="s">
        <v>242</v>
      </c>
      <c r="C246" s="32">
        <v>9809</v>
      </c>
      <c r="D246" s="26">
        <f t="shared" si="91"/>
        <v>3.4331499999999999</v>
      </c>
      <c r="E246" s="3">
        <v>0.73799999999999999</v>
      </c>
      <c r="F246" s="12">
        <v>0</v>
      </c>
      <c r="G246" s="3">
        <f t="shared" si="112"/>
        <v>-2.6951499999999999</v>
      </c>
      <c r="H246" s="49">
        <f t="shared" si="92"/>
        <v>-2.6951499999999999</v>
      </c>
      <c r="I246" s="112">
        <f t="shared" si="113"/>
        <v>0.21496293491400026</v>
      </c>
      <c r="J246" s="113">
        <f t="shared" si="114"/>
        <v>21.496293491400024</v>
      </c>
      <c r="K246" s="120">
        <v>9809</v>
      </c>
      <c r="L246" s="123">
        <f t="shared" si="93"/>
        <v>-9.3581597222222221</v>
      </c>
      <c r="M246" s="123">
        <f t="shared" si="115"/>
        <v>-4.9910185185185183</v>
      </c>
      <c r="N246" s="182">
        <f t="shared" si="116"/>
        <v>-2.6737599206349207</v>
      </c>
      <c r="O246" s="194"/>
      <c r="P246" s="206"/>
      <c r="Q246" s="41">
        <v>19.127549999999999</v>
      </c>
      <c r="R246" s="35">
        <v>0</v>
      </c>
      <c r="S246" s="36">
        <v>0</v>
      </c>
      <c r="T246" s="37">
        <v>-19.127549999999999</v>
      </c>
      <c r="U246" s="163">
        <f t="shared" si="94"/>
        <v>-19.127549999999999</v>
      </c>
      <c r="V246" s="130">
        <f t="shared" si="117"/>
        <v>0</v>
      </c>
      <c r="W246" s="127">
        <v>0</v>
      </c>
      <c r="X246" s="37">
        <v>9809</v>
      </c>
      <c r="Y246" s="123">
        <f t="shared" si="95"/>
        <v>-35.421388888888885</v>
      </c>
      <c r="Z246" s="134">
        <f t="shared" si="118"/>
        <v>-23.909437499999999</v>
      </c>
      <c r="AA246" s="186">
        <f t="shared" si="119"/>
        <v>-10.626416666666666</v>
      </c>
      <c r="AB246" s="194"/>
      <c r="AC246" s="209"/>
      <c r="AD246" s="38">
        <f t="shared" si="96"/>
        <v>735.67499999999995</v>
      </c>
      <c r="AE246" s="39">
        <v>292.5</v>
      </c>
      <c r="AF246" s="36">
        <v>0</v>
      </c>
      <c r="AG246" s="36">
        <f t="shared" si="120"/>
        <v>-443.17499999999995</v>
      </c>
      <c r="AH246" s="176">
        <f t="shared" si="97"/>
        <v>-443.17499999999995</v>
      </c>
      <c r="AI246" s="40">
        <f t="shared" si="121"/>
        <v>0.39759404628402489</v>
      </c>
      <c r="AJ246" s="99">
        <f t="shared" si="122"/>
        <v>39.759404628402493</v>
      </c>
      <c r="AK246" s="123">
        <f t="shared" si="98"/>
        <v>-2.2158749999999996</v>
      </c>
      <c r="AL246" s="134">
        <f t="shared" si="99"/>
        <v>-1.6115454545454544</v>
      </c>
      <c r="AM246" s="182">
        <f t="shared" si="100"/>
        <v>-1.1079374999999998</v>
      </c>
      <c r="AN246" s="196"/>
      <c r="AO246" s="194"/>
    </row>
    <row r="247" spans="1:41" s="1" customFormat="1" hidden="1">
      <c r="A247" s="44"/>
      <c r="B247" s="30" t="s">
        <v>243</v>
      </c>
      <c r="C247" s="32">
        <v>14734</v>
      </c>
      <c r="D247" s="26">
        <f t="shared" si="91"/>
        <v>5.1569000000000003</v>
      </c>
      <c r="E247" s="3">
        <v>0.57599999999999996</v>
      </c>
      <c r="F247" s="12">
        <v>0</v>
      </c>
      <c r="G247" s="3">
        <f t="shared" si="112"/>
        <v>-4.5809000000000006</v>
      </c>
      <c r="H247" s="49">
        <f t="shared" si="92"/>
        <v>-4.5809000000000006</v>
      </c>
      <c r="I247" s="112">
        <f t="shared" si="113"/>
        <v>0.1116950105683647</v>
      </c>
      <c r="J247" s="113">
        <f t="shared" si="114"/>
        <v>11.16950105683647</v>
      </c>
      <c r="K247" s="120">
        <v>14734</v>
      </c>
      <c r="L247" s="123">
        <f t="shared" si="93"/>
        <v>-15.905902777777781</v>
      </c>
      <c r="M247" s="123">
        <f t="shared" si="115"/>
        <v>-8.4831481481481497</v>
      </c>
      <c r="N247" s="182">
        <f t="shared" si="116"/>
        <v>-4.544543650793651</v>
      </c>
      <c r="O247" s="194"/>
      <c r="P247" s="206"/>
      <c r="Q247" s="41">
        <v>28.731300000000001</v>
      </c>
      <c r="R247" s="35">
        <v>2.1240000000000001</v>
      </c>
      <c r="S247" s="36">
        <v>0</v>
      </c>
      <c r="T247" s="37">
        <v>-26.607300000000002</v>
      </c>
      <c r="U247" s="163">
        <f t="shared" si="94"/>
        <v>-26.607300000000002</v>
      </c>
      <c r="V247" s="130">
        <f t="shared" si="117"/>
        <v>7.3926345135792673E-2</v>
      </c>
      <c r="W247" s="127">
        <v>7.3926345135792673</v>
      </c>
      <c r="X247" s="37">
        <v>14734</v>
      </c>
      <c r="Y247" s="123">
        <f t="shared" si="95"/>
        <v>-49.272777777777776</v>
      </c>
      <c r="Z247" s="134">
        <f t="shared" si="118"/>
        <v>-33.259124999999997</v>
      </c>
      <c r="AA247" s="186">
        <f t="shared" si="119"/>
        <v>-14.781833333333335</v>
      </c>
      <c r="AB247" s="194"/>
      <c r="AC247" s="209"/>
      <c r="AD247" s="38">
        <f t="shared" si="96"/>
        <v>1105.05</v>
      </c>
      <c r="AE247" s="39">
        <v>0</v>
      </c>
      <c r="AF247" s="36">
        <v>0</v>
      </c>
      <c r="AG247" s="36">
        <f t="shared" si="120"/>
        <v>-1105.05</v>
      </c>
      <c r="AH247" s="176">
        <f t="shared" si="97"/>
        <v>-1105.05</v>
      </c>
      <c r="AI247" s="40">
        <f t="shared" si="121"/>
        <v>0</v>
      </c>
      <c r="AJ247" s="99">
        <f t="shared" si="122"/>
        <v>0</v>
      </c>
      <c r="AK247" s="123">
        <f t="shared" si="98"/>
        <v>-5.5252499999999998</v>
      </c>
      <c r="AL247" s="134">
        <f t="shared" si="99"/>
        <v>-4.0183636363636364</v>
      </c>
      <c r="AM247" s="182">
        <f t="shared" si="100"/>
        <v>-2.7626249999999999</v>
      </c>
      <c r="AN247" s="196"/>
      <c r="AO247" s="194"/>
    </row>
    <row r="248" spans="1:41" s="1" customFormat="1" hidden="1">
      <c r="A248" s="44"/>
      <c r="B248" s="30" t="s">
        <v>244</v>
      </c>
      <c r="C248" s="32">
        <v>14022</v>
      </c>
      <c r="D248" s="26">
        <f t="shared" si="91"/>
        <v>4.9076999999999993</v>
      </c>
      <c r="E248" s="3">
        <v>1.746</v>
      </c>
      <c r="F248" s="12">
        <v>0</v>
      </c>
      <c r="G248" s="3">
        <f t="shared" si="112"/>
        <v>-3.1616999999999993</v>
      </c>
      <c r="H248" s="49">
        <f t="shared" si="92"/>
        <v>-3.1616999999999993</v>
      </c>
      <c r="I248" s="112">
        <f t="shared" si="113"/>
        <v>0.35576746744911064</v>
      </c>
      <c r="J248" s="113">
        <f t="shared" si="114"/>
        <v>35.576746744911063</v>
      </c>
      <c r="K248" s="120">
        <v>14022</v>
      </c>
      <c r="L248" s="123">
        <f t="shared" si="93"/>
        <v>-10.978124999999999</v>
      </c>
      <c r="M248" s="123">
        <f t="shared" si="115"/>
        <v>-5.8549999999999986</v>
      </c>
      <c r="N248" s="182">
        <f t="shared" si="116"/>
        <v>-3.1366071428571423</v>
      </c>
      <c r="O248" s="194"/>
      <c r="P248" s="206"/>
      <c r="Q248" s="41">
        <v>27.342899999999997</v>
      </c>
      <c r="R248" s="35">
        <v>12.21</v>
      </c>
      <c r="S248" s="36">
        <v>0</v>
      </c>
      <c r="T248" s="37">
        <v>-15.132899999999996</v>
      </c>
      <c r="U248" s="163">
        <f t="shared" si="94"/>
        <v>-15.132899999999996</v>
      </c>
      <c r="V248" s="130">
        <f t="shared" si="117"/>
        <v>0.44655102421469567</v>
      </c>
      <c r="W248" s="127">
        <v>44.655102421469564</v>
      </c>
      <c r="X248" s="37">
        <v>14022</v>
      </c>
      <c r="Y248" s="123">
        <f t="shared" si="95"/>
        <v>-28.02388888888888</v>
      </c>
      <c r="Z248" s="134">
        <f t="shared" si="118"/>
        <v>-18.916124999999994</v>
      </c>
      <c r="AA248" s="186">
        <f t="shared" si="119"/>
        <v>-8.4071666666666633</v>
      </c>
      <c r="AB248" s="194"/>
      <c r="AC248" s="209"/>
      <c r="AD248" s="38">
        <f t="shared" si="96"/>
        <v>1051.6499999999999</v>
      </c>
      <c r="AE248" s="39">
        <v>350</v>
      </c>
      <c r="AF248" s="36">
        <v>0</v>
      </c>
      <c r="AG248" s="36">
        <f t="shared" si="120"/>
        <v>-701.64999999999986</v>
      </c>
      <c r="AH248" s="176">
        <f t="shared" si="97"/>
        <v>-701.64999999999986</v>
      </c>
      <c r="AI248" s="40">
        <f t="shared" si="121"/>
        <v>0.33281034564731615</v>
      </c>
      <c r="AJ248" s="99">
        <f t="shared" si="122"/>
        <v>33.281034564731613</v>
      </c>
      <c r="AK248" s="123">
        <f t="shared" si="98"/>
        <v>-3.5082499999999994</v>
      </c>
      <c r="AL248" s="134">
        <f t="shared" si="99"/>
        <v>-2.5514545454545448</v>
      </c>
      <c r="AM248" s="182">
        <f t="shared" si="100"/>
        <v>-1.7541249999999997</v>
      </c>
      <c r="AN248" s="196"/>
      <c r="AO248" s="194"/>
    </row>
    <row r="249" spans="1:41" s="1" customFormat="1" hidden="1">
      <c r="A249" s="44"/>
      <c r="B249" s="30" t="s">
        <v>245</v>
      </c>
      <c r="C249" s="32">
        <v>112844</v>
      </c>
      <c r="D249" s="26">
        <f t="shared" si="91"/>
        <v>39.495399999999997</v>
      </c>
      <c r="E249" s="3">
        <v>11.563000000000001</v>
      </c>
      <c r="F249" s="12">
        <v>0</v>
      </c>
      <c r="G249" s="3">
        <f t="shared" si="112"/>
        <v>-27.932399999999994</v>
      </c>
      <c r="H249" s="49">
        <f t="shared" si="92"/>
        <v>-27.932399999999994</v>
      </c>
      <c r="I249" s="112">
        <f t="shared" si="113"/>
        <v>0.29276827174810233</v>
      </c>
      <c r="J249" s="113">
        <f t="shared" si="114"/>
        <v>29.276827174810233</v>
      </c>
      <c r="K249" s="120">
        <v>112844</v>
      </c>
      <c r="L249" s="123">
        <f t="shared" si="93"/>
        <v>-96.987499999999983</v>
      </c>
      <c r="M249" s="123">
        <f t="shared" si="115"/>
        <v>-51.726666666666652</v>
      </c>
      <c r="N249" s="182">
        <f t="shared" si="116"/>
        <v>-27.710714285714278</v>
      </c>
      <c r="O249" s="194"/>
      <c r="P249" s="206"/>
      <c r="Q249" s="41">
        <v>220.04579999999999</v>
      </c>
      <c r="R249" s="35">
        <v>47.625</v>
      </c>
      <c r="S249" s="36">
        <v>0</v>
      </c>
      <c r="T249" s="37">
        <v>-172.42079999999999</v>
      </c>
      <c r="U249" s="163">
        <f t="shared" si="94"/>
        <v>-172.42079999999999</v>
      </c>
      <c r="V249" s="130">
        <f t="shared" si="117"/>
        <v>0.21643221547514202</v>
      </c>
      <c r="W249" s="127">
        <v>21.643221547514202</v>
      </c>
      <c r="X249" s="37">
        <v>112844</v>
      </c>
      <c r="Y249" s="123">
        <f t="shared" si="95"/>
        <v>-319.29777777777775</v>
      </c>
      <c r="Z249" s="134">
        <f t="shared" si="118"/>
        <v>-215.52599999999998</v>
      </c>
      <c r="AA249" s="186">
        <f t="shared" si="119"/>
        <v>-95.789333333333317</v>
      </c>
      <c r="AB249" s="194"/>
      <c r="AC249" s="209"/>
      <c r="AD249" s="38">
        <f t="shared" si="96"/>
        <v>8463.2999999999993</v>
      </c>
      <c r="AE249" s="39">
        <v>847.5</v>
      </c>
      <c r="AF249" s="36">
        <v>0</v>
      </c>
      <c r="AG249" s="36">
        <f t="shared" si="120"/>
        <v>-7615.7999999999993</v>
      </c>
      <c r="AH249" s="176">
        <f t="shared" si="97"/>
        <v>-7615.7999999999993</v>
      </c>
      <c r="AI249" s="40">
        <f t="shared" si="121"/>
        <v>0.10013824394739641</v>
      </c>
      <c r="AJ249" s="99">
        <f t="shared" si="122"/>
        <v>10.013824394739641</v>
      </c>
      <c r="AK249" s="123">
        <f t="shared" si="98"/>
        <v>-38.078999999999994</v>
      </c>
      <c r="AL249" s="134">
        <f t="shared" si="99"/>
        <v>-27.69381818181818</v>
      </c>
      <c r="AM249" s="182">
        <f t="shared" si="100"/>
        <v>-19.039499999999997</v>
      </c>
      <c r="AN249" s="196"/>
      <c r="AO249" s="194"/>
    </row>
    <row r="250" spans="1:41" s="1" customFormat="1" hidden="1">
      <c r="A250" s="44"/>
      <c r="B250" s="30" t="s">
        <v>246</v>
      </c>
      <c r="C250" s="32">
        <v>6750</v>
      </c>
      <c r="D250" s="26">
        <f t="shared" si="91"/>
        <v>2.3625000000000003</v>
      </c>
      <c r="E250" s="3">
        <v>0.28799999999999998</v>
      </c>
      <c r="F250" s="12">
        <v>0</v>
      </c>
      <c r="G250" s="3">
        <f t="shared" si="112"/>
        <v>-2.0745000000000005</v>
      </c>
      <c r="H250" s="49">
        <f t="shared" si="92"/>
        <v>-2.0745000000000005</v>
      </c>
      <c r="I250" s="112">
        <f t="shared" si="113"/>
        <v>0.12190476190476188</v>
      </c>
      <c r="J250" s="113">
        <f t="shared" si="114"/>
        <v>12.190476190476188</v>
      </c>
      <c r="K250" s="120">
        <v>6750</v>
      </c>
      <c r="L250" s="123">
        <f t="shared" si="93"/>
        <v>-7.2031250000000018</v>
      </c>
      <c r="M250" s="123">
        <f t="shared" si="115"/>
        <v>-3.8416666666666672</v>
      </c>
      <c r="N250" s="182">
        <f t="shared" si="116"/>
        <v>-2.0580357142857149</v>
      </c>
      <c r="O250" s="194"/>
      <c r="P250" s="206"/>
      <c r="Q250" s="41">
        <v>13.162500000000001</v>
      </c>
      <c r="R250" s="35">
        <v>10.295</v>
      </c>
      <c r="S250" s="36">
        <v>0</v>
      </c>
      <c r="T250" s="37">
        <v>-2.8675000000000015</v>
      </c>
      <c r="U250" s="163">
        <f t="shared" si="94"/>
        <v>-2.8675000000000015</v>
      </c>
      <c r="V250" s="130">
        <f t="shared" si="117"/>
        <v>0.78214624881291539</v>
      </c>
      <c r="W250" s="127">
        <v>78.214624881291542</v>
      </c>
      <c r="X250" s="37">
        <v>6750</v>
      </c>
      <c r="Y250" s="123">
        <f t="shared" si="95"/>
        <v>-5.3101851851851878</v>
      </c>
      <c r="Z250" s="134">
        <f t="shared" si="118"/>
        <v>-3.5843750000000019</v>
      </c>
      <c r="AA250" s="186">
        <f t="shared" si="119"/>
        <v>-1.5930555555555563</v>
      </c>
      <c r="AB250" s="194"/>
      <c r="AC250" s="209"/>
      <c r="AD250" s="38">
        <f t="shared" si="96"/>
        <v>506.25000000000006</v>
      </c>
      <c r="AE250" s="39">
        <v>0</v>
      </c>
      <c r="AF250" s="36">
        <v>0</v>
      </c>
      <c r="AG250" s="36">
        <f t="shared" si="120"/>
        <v>-506.25000000000006</v>
      </c>
      <c r="AH250" s="176">
        <f t="shared" si="97"/>
        <v>-506.25000000000006</v>
      </c>
      <c r="AI250" s="40">
        <f t="shared" si="121"/>
        <v>0</v>
      </c>
      <c r="AJ250" s="99">
        <f t="shared" si="122"/>
        <v>0</v>
      </c>
      <c r="AK250" s="123">
        <f t="shared" si="98"/>
        <v>-2.5312500000000004</v>
      </c>
      <c r="AL250" s="134">
        <f t="shared" si="99"/>
        <v>-1.8409090909090911</v>
      </c>
      <c r="AM250" s="182">
        <f t="shared" si="100"/>
        <v>-1.2656250000000002</v>
      </c>
      <c r="AN250" s="196"/>
      <c r="AO250" s="194"/>
    </row>
    <row r="251" spans="1:41" s="1" customFormat="1" hidden="1">
      <c r="A251" s="44"/>
      <c r="B251" s="30" t="s">
        <v>247</v>
      </c>
      <c r="C251" s="33">
        <v>25157</v>
      </c>
      <c r="D251" s="26">
        <f t="shared" si="91"/>
        <v>8.8049499999999998</v>
      </c>
      <c r="E251" s="3">
        <v>3.4260000000000002</v>
      </c>
      <c r="F251" s="12">
        <v>0</v>
      </c>
      <c r="G251" s="3">
        <f t="shared" si="112"/>
        <v>-5.3789499999999997</v>
      </c>
      <c r="H251" s="49">
        <f t="shared" si="92"/>
        <v>-5.3789499999999997</v>
      </c>
      <c r="I251" s="112">
        <f t="shared" si="113"/>
        <v>0.38909931345436377</v>
      </c>
      <c r="J251" s="113">
        <f t="shared" si="114"/>
        <v>38.909931345436377</v>
      </c>
      <c r="K251" s="120">
        <v>25157</v>
      </c>
      <c r="L251" s="123">
        <f t="shared" si="93"/>
        <v>-18.676909722222224</v>
      </c>
      <c r="M251" s="123">
        <f t="shared" si="115"/>
        <v>-9.9610185185185181</v>
      </c>
      <c r="N251" s="182">
        <f t="shared" si="116"/>
        <v>-5.3362599206349204</v>
      </c>
      <c r="O251" s="194"/>
      <c r="P251" s="206"/>
      <c r="Q251" s="41">
        <v>49.056149999999995</v>
      </c>
      <c r="R251" s="35">
        <v>22.916</v>
      </c>
      <c r="S251" s="36">
        <v>0</v>
      </c>
      <c r="T251" s="37">
        <v>-26.140149999999995</v>
      </c>
      <c r="U251" s="163">
        <f t="shared" si="94"/>
        <v>-26.140149999999995</v>
      </c>
      <c r="V251" s="130">
        <f t="shared" si="117"/>
        <v>0.46713816718189266</v>
      </c>
      <c r="W251" s="127">
        <v>46.713816718189264</v>
      </c>
      <c r="X251" s="37">
        <v>25157</v>
      </c>
      <c r="Y251" s="123">
        <f t="shared" si="95"/>
        <v>-48.407685185185173</v>
      </c>
      <c r="Z251" s="134">
        <f t="shared" si="118"/>
        <v>-32.675187499999993</v>
      </c>
      <c r="AA251" s="186">
        <f t="shared" si="119"/>
        <v>-14.522305555555553</v>
      </c>
      <c r="AB251" s="194"/>
      <c r="AC251" s="209"/>
      <c r="AD251" s="38">
        <f t="shared" si="96"/>
        <v>1886.7749999999999</v>
      </c>
      <c r="AE251" s="39">
        <v>350</v>
      </c>
      <c r="AF251" s="36">
        <v>0</v>
      </c>
      <c r="AG251" s="36">
        <f t="shared" si="120"/>
        <v>-1536.7749999999999</v>
      </c>
      <c r="AH251" s="176">
        <f t="shared" si="97"/>
        <v>-1536.7749999999999</v>
      </c>
      <c r="AI251" s="40">
        <f t="shared" si="121"/>
        <v>0.185501715890872</v>
      </c>
      <c r="AJ251" s="99">
        <f t="shared" si="122"/>
        <v>18.550171589087199</v>
      </c>
      <c r="AK251" s="123">
        <f t="shared" si="98"/>
        <v>-7.6838749999999996</v>
      </c>
      <c r="AL251" s="134">
        <f t="shared" si="99"/>
        <v>-5.5882727272727264</v>
      </c>
      <c r="AM251" s="182">
        <f t="shared" si="100"/>
        <v>-3.8419374999999998</v>
      </c>
      <c r="AN251" s="196"/>
      <c r="AO251" s="194"/>
    </row>
    <row r="252" spans="1:41" s="1" customFormat="1" hidden="1">
      <c r="A252" s="44"/>
      <c r="B252" s="43" t="s">
        <v>248</v>
      </c>
      <c r="C252" s="34">
        <v>6803</v>
      </c>
      <c r="D252" s="26">
        <f t="shared" si="91"/>
        <v>2.3810500000000001</v>
      </c>
      <c r="E252" s="3">
        <v>0.48599999999999999</v>
      </c>
      <c r="F252" s="12">
        <v>0</v>
      </c>
      <c r="G252" s="3">
        <f t="shared" si="112"/>
        <v>-1.8950500000000001</v>
      </c>
      <c r="H252" s="49">
        <f t="shared" si="92"/>
        <v>-1.8950500000000001</v>
      </c>
      <c r="I252" s="112">
        <f t="shared" si="113"/>
        <v>0.20411163142311164</v>
      </c>
      <c r="J252" s="113">
        <f t="shared" si="114"/>
        <v>20.411163142311164</v>
      </c>
      <c r="K252" s="120">
        <v>6803</v>
      </c>
      <c r="L252" s="123">
        <f t="shared" si="93"/>
        <v>-6.5800347222222229</v>
      </c>
      <c r="M252" s="123">
        <f t="shared" si="115"/>
        <v>-3.5093518518518518</v>
      </c>
      <c r="N252" s="182">
        <f t="shared" si="116"/>
        <v>-1.8800099206349208</v>
      </c>
      <c r="O252" s="194"/>
      <c r="P252" s="206"/>
      <c r="Q252" s="41">
        <v>13.26585</v>
      </c>
      <c r="R252" s="35">
        <v>0</v>
      </c>
      <c r="S252" s="36">
        <v>0</v>
      </c>
      <c r="T252" s="37">
        <v>-13.26585</v>
      </c>
      <c r="U252" s="163">
        <f t="shared" si="94"/>
        <v>-13.26585</v>
      </c>
      <c r="V252" s="130">
        <f t="shared" si="117"/>
        <v>0</v>
      </c>
      <c r="W252" s="127">
        <v>0</v>
      </c>
      <c r="X252" s="37">
        <v>6803</v>
      </c>
      <c r="Y252" s="123">
        <f t="shared" si="95"/>
        <v>-24.566388888888888</v>
      </c>
      <c r="Z252" s="134">
        <f t="shared" si="118"/>
        <v>-16.5823125</v>
      </c>
      <c r="AA252" s="186">
        <f t="shared" si="119"/>
        <v>-7.3699166666666667</v>
      </c>
      <c r="AB252" s="194"/>
      <c r="AC252" s="209"/>
      <c r="AD252" s="38">
        <f t="shared" si="96"/>
        <v>510.22500000000002</v>
      </c>
      <c r="AE252" s="39">
        <v>0</v>
      </c>
      <c r="AF252" s="36">
        <v>0</v>
      </c>
      <c r="AG252" s="36">
        <f t="shared" si="120"/>
        <v>-510.22500000000002</v>
      </c>
      <c r="AH252" s="176">
        <f t="shared" si="97"/>
        <v>-510.22500000000002</v>
      </c>
      <c r="AI252" s="40">
        <f t="shared" si="121"/>
        <v>0</v>
      </c>
      <c r="AJ252" s="99">
        <f t="shared" si="122"/>
        <v>0</v>
      </c>
      <c r="AK252" s="123">
        <f t="shared" si="98"/>
        <v>-2.5511250000000003</v>
      </c>
      <c r="AL252" s="134">
        <f t="shared" si="99"/>
        <v>-1.8553636363636365</v>
      </c>
      <c r="AM252" s="182">
        <f t="shared" si="100"/>
        <v>-1.2755625000000002</v>
      </c>
      <c r="AN252" s="196"/>
      <c r="AO252" s="194"/>
    </row>
    <row r="253" spans="1:41" s="1" customFormat="1" hidden="1">
      <c r="A253" s="44"/>
      <c r="B253" s="43" t="s">
        <v>249</v>
      </c>
      <c r="C253" s="34">
        <v>3588</v>
      </c>
      <c r="D253" s="26">
        <f t="shared" si="91"/>
        <v>1.2558</v>
      </c>
      <c r="E253" s="3">
        <v>0.57599999999999996</v>
      </c>
      <c r="F253" s="12">
        <v>0</v>
      </c>
      <c r="G253" s="3">
        <f t="shared" si="112"/>
        <v>-0.67980000000000007</v>
      </c>
      <c r="H253" s="49">
        <f t="shared" si="92"/>
        <v>-0.67980000000000007</v>
      </c>
      <c r="I253" s="112">
        <f t="shared" si="113"/>
        <v>0.45867176301958906</v>
      </c>
      <c r="J253" s="113">
        <f t="shared" si="114"/>
        <v>45.867176301958906</v>
      </c>
      <c r="K253" s="120">
        <v>3588</v>
      </c>
      <c r="L253" s="123">
        <f t="shared" si="93"/>
        <v>-2.3604166666666671</v>
      </c>
      <c r="M253" s="123">
        <f t="shared" si="115"/>
        <v>-1.2588888888888889</v>
      </c>
      <c r="N253" s="182">
        <f t="shared" si="116"/>
        <v>-0.67440476190476195</v>
      </c>
      <c r="O253" s="194"/>
      <c r="P253" s="206"/>
      <c r="Q253" s="41">
        <v>6.9965999999999999</v>
      </c>
      <c r="R253" s="35">
        <v>3.63</v>
      </c>
      <c r="S253" s="36">
        <v>0</v>
      </c>
      <c r="T253" s="37">
        <v>-3.3666</v>
      </c>
      <c r="U253" s="163">
        <f t="shared" si="94"/>
        <v>-3.3666</v>
      </c>
      <c r="V253" s="130">
        <f t="shared" si="117"/>
        <v>0.51882342852242513</v>
      </c>
      <c r="W253" s="127">
        <v>51.882342852242516</v>
      </c>
      <c r="X253" s="37">
        <v>3588</v>
      </c>
      <c r="Y253" s="123">
        <f t="shared" si="95"/>
        <v>-6.2344444444444438</v>
      </c>
      <c r="Z253" s="134">
        <f t="shared" si="118"/>
        <v>-4.2082499999999996</v>
      </c>
      <c r="AA253" s="186">
        <f t="shared" si="119"/>
        <v>-1.8703333333333334</v>
      </c>
      <c r="AB253" s="194"/>
      <c r="AC253" s="209"/>
      <c r="AD253" s="38">
        <f t="shared" si="96"/>
        <v>269.10000000000002</v>
      </c>
      <c r="AE253" s="39">
        <v>0</v>
      </c>
      <c r="AF253" s="36">
        <v>0</v>
      </c>
      <c r="AG253" s="36">
        <f t="shared" si="120"/>
        <v>-269.10000000000002</v>
      </c>
      <c r="AH253" s="176">
        <f t="shared" si="97"/>
        <v>-269.10000000000002</v>
      </c>
      <c r="AI253" s="40">
        <f t="shared" si="121"/>
        <v>0</v>
      </c>
      <c r="AJ253" s="99">
        <f t="shared" si="122"/>
        <v>0</v>
      </c>
      <c r="AK253" s="123">
        <f t="shared" si="98"/>
        <v>-1.3455000000000001</v>
      </c>
      <c r="AL253" s="134">
        <f t="shared" si="99"/>
        <v>-0.97854545454545461</v>
      </c>
      <c r="AM253" s="182">
        <f t="shared" si="100"/>
        <v>-0.67275000000000007</v>
      </c>
      <c r="AN253" s="196"/>
      <c r="AO253" s="194"/>
    </row>
    <row r="254" spans="1:41" s="1" customFormat="1" hidden="1">
      <c r="A254" s="44"/>
      <c r="B254" s="43" t="s">
        <v>250</v>
      </c>
      <c r="C254" s="34">
        <v>6596</v>
      </c>
      <c r="D254" s="26">
        <f t="shared" si="91"/>
        <v>2.3085999999999998</v>
      </c>
      <c r="E254" s="3">
        <v>0.32400000000000001</v>
      </c>
      <c r="F254" s="12">
        <v>0</v>
      </c>
      <c r="G254" s="3">
        <f t="shared" si="112"/>
        <v>-1.9845999999999997</v>
      </c>
      <c r="H254" s="49">
        <f t="shared" si="92"/>
        <v>-1.9845999999999997</v>
      </c>
      <c r="I254" s="112">
        <f t="shared" si="113"/>
        <v>0.14034479771289962</v>
      </c>
      <c r="J254" s="113">
        <f t="shared" si="114"/>
        <v>14.034479771289963</v>
      </c>
      <c r="K254" s="120">
        <v>6596</v>
      </c>
      <c r="L254" s="123">
        <f t="shared" si="93"/>
        <v>-6.8909722222222216</v>
      </c>
      <c r="M254" s="123">
        <f t="shared" si="115"/>
        <v>-3.6751851851851844</v>
      </c>
      <c r="N254" s="182">
        <f t="shared" si="116"/>
        <v>-1.968849206349206</v>
      </c>
      <c r="O254" s="194"/>
      <c r="P254" s="206"/>
      <c r="Q254" s="41">
        <v>12.8622</v>
      </c>
      <c r="R254" s="35">
        <v>0</v>
      </c>
      <c r="S254" s="36">
        <v>0</v>
      </c>
      <c r="T254" s="37">
        <v>-12.8622</v>
      </c>
      <c r="U254" s="163">
        <f t="shared" si="94"/>
        <v>-12.8622</v>
      </c>
      <c r="V254" s="130">
        <f t="shared" si="117"/>
        <v>0</v>
      </c>
      <c r="W254" s="127">
        <v>0</v>
      </c>
      <c r="X254" s="37">
        <v>6596</v>
      </c>
      <c r="Y254" s="123">
        <f t="shared" si="95"/>
        <v>-23.818888888888885</v>
      </c>
      <c r="Z254" s="134">
        <f t="shared" si="118"/>
        <v>-16.077749999999998</v>
      </c>
      <c r="AA254" s="186">
        <f t="shared" si="119"/>
        <v>-7.1456666666666662</v>
      </c>
      <c r="AB254" s="194"/>
      <c r="AC254" s="209"/>
      <c r="AD254" s="38">
        <f t="shared" si="96"/>
        <v>494.7</v>
      </c>
      <c r="AE254" s="39">
        <v>0</v>
      </c>
      <c r="AF254" s="36">
        <v>0</v>
      </c>
      <c r="AG254" s="36">
        <f t="shared" si="120"/>
        <v>-494.7</v>
      </c>
      <c r="AH254" s="176">
        <f t="shared" si="97"/>
        <v>-494.7</v>
      </c>
      <c r="AI254" s="40">
        <f t="shared" si="121"/>
        <v>0</v>
      </c>
      <c r="AJ254" s="99">
        <f t="shared" si="122"/>
        <v>0</v>
      </c>
      <c r="AK254" s="123">
        <f t="shared" si="98"/>
        <v>-2.4735</v>
      </c>
      <c r="AL254" s="134">
        <f t="shared" si="99"/>
        <v>-1.7989090909090908</v>
      </c>
      <c r="AM254" s="182">
        <f t="shared" si="100"/>
        <v>-1.23675</v>
      </c>
      <c r="AN254" s="196"/>
      <c r="AO254" s="194"/>
    </row>
    <row r="255" spans="1:41" s="1" customFormat="1" hidden="1">
      <c r="A255" s="44"/>
      <c r="B255" s="43" t="s">
        <v>251</v>
      </c>
      <c r="C255" s="34">
        <v>7260</v>
      </c>
      <c r="D255" s="26">
        <f t="shared" si="91"/>
        <v>2.5409999999999999</v>
      </c>
      <c r="E255" s="3">
        <v>2.0659999999999998</v>
      </c>
      <c r="F255" s="12">
        <v>0</v>
      </c>
      <c r="G255" s="3">
        <f t="shared" si="112"/>
        <v>-0.47500000000000009</v>
      </c>
      <c r="H255" s="49">
        <f t="shared" si="92"/>
        <v>-0.47500000000000009</v>
      </c>
      <c r="I255" s="112">
        <f t="shared" si="113"/>
        <v>0.8130657221566312</v>
      </c>
      <c r="J255" s="113">
        <f t="shared" si="114"/>
        <v>81.306572215663124</v>
      </c>
      <c r="K255" s="120">
        <v>7260</v>
      </c>
      <c r="L255" s="123">
        <f t="shared" si="93"/>
        <v>-1.649305555555556</v>
      </c>
      <c r="M255" s="123">
        <f t="shared" si="115"/>
        <v>-0.87962962962962976</v>
      </c>
      <c r="N255" s="182">
        <f t="shared" si="116"/>
        <v>-0.47123015873015883</v>
      </c>
      <c r="O255" s="194"/>
      <c r="P255" s="206"/>
      <c r="Q255" s="41">
        <v>14.157</v>
      </c>
      <c r="R255" s="35">
        <v>10.050000000000001</v>
      </c>
      <c r="S255" s="36">
        <v>0</v>
      </c>
      <c r="T255" s="37">
        <v>-4.1069999999999993</v>
      </c>
      <c r="U255" s="163">
        <f t="shared" si="94"/>
        <v>-4.1069999999999993</v>
      </c>
      <c r="V255" s="130">
        <f t="shared" si="117"/>
        <v>0.70989616444161907</v>
      </c>
      <c r="W255" s="127">
        <v>70.989616444161911</v>
      </c>
      <c r="X255" s="37">
        <v>7260</v>
      </c>
      <c r="Y255" s="123">
        <f t="shared" si="95"/>
        <v>-7.6055555555555534</v>
      </c>
      <c r="Z255" s="134">
        <f t="shared" si="118"/>
        <v>-5.1337499999999991</v>
      </c>
      <c r="AA255" s="186">
        <f t="shared" si="119"/>
        <v>-2.2816666666666663</v>
      </c>
      <c r="AB255" s="194"/>
      <c r="AC255" s="209"/>
      <c r="AD255" s="38">
        <f t="shared" si="96"/>
        <v>544.5</v>
      </c>
      <c r="AE255" s="39">
        <v>0</v>
      </c>
      <c r="AF255" s="36">
        <v>0</v>
      </c>
      <c r="AG255" s="36">
        <f t="shared" si="120"/>
        <v>-544.5</v>
      </c>
      <c r="AH255" s="176">
        <f t="shared" si="97"/>
        <v>-544.5</v>
      </c>
      <c r="AI255" s="40">
        <f t="shared" si="121"/>
        <v>0</v>
      </c>
      <c r="AJ255" s="99">
        <f t="shared" si="122"/>
        <v>0</v>
      </c>
      <c r="AK255" s="123">
        <f t="shared" si="98"/>
        <v>-2.7225000000000001</v>
      </c>
      <c r="AL255" s="134">
        <f t="shared" si="99"/>
        <v>-1.98</v>
      </c>
      <c r="AM255" s="182">
        <f t="shared" si="100"/>
        <v>-1.3612500000000001</v>
      </c>
      <c r="AN255" s="196"/>
      <c r="AO255" s="194"/>
    </row>
    <row r="256" spans="1:41" s="1" customFormat="1" hidden="1">
      <c r="A256" s="44"/>
      <c r="B256" s="43" t="s">
        <v>252</v>
      </c>
      <c r="C256" s="34">
        <v>3829</v>
      </c>
      <c r="D256" s="26">
        <f t="shared" si="91"/>
        <v>1.34015</v>
      </c>
      <c r="E256" s="3">
        <v>0.32400000000000001</v>
      </c>
      <c r="F256" s="12">
        <v>0</v>
      </c>
      <c r="G256" s="3">
        <f t="shared" si="112"/>
        <v>-1.0161499999999999</v>
      </c>
      <c r="H256" s="49">
        <f t="shared" si="92"/>
        <v>-1.0161499999999999</v>
      </c>
      <c r="I256" s="112">
        <f t="shared" si="113"/>
        <v>0.24176398164384585</v>
      </c>
      <c r="J256" s="113">
        <f t="shared" si="114"/>
        <v>24.176398164384587</v>
      </c>
      <c r="K256" s="120">
        <v>3829</v>
      </c>
      <c r="L256" s="123">
        <f t="shared" si="93"/>
        <v>-3.528298611111111</v>
      </c>
      <c r="M256" s="123">
        <f t="shared" si="115"/>
        <v>-1.8817592592592589</v>
      </c>
      <c r="N256" s="182">
        <f t="shared" si="116"/>
        <v>-1.0080853174603173</v>
      </c>
      <c r="O256" s="194"/>
      <c r="P256" s="206"/>
      <c r="Q256" s="41">
        <v>7.4665500000000007</v>
      </c>
      <c r="R256" s="35">
        <v>0</v>
      </c>
      <c r="S256" s="36">
        <v>0</v>
      </c>
      <c r="T256" s="37">
        <v>-7.4665500000000007</v>
      </c>
      <c r="U256" s="163">
        <f t="shared" si="94"/>
        <v>-7.4665500000000007</v>
      </c>
      <c r="V256" s="130">
        <f t="shared" si="117"/>
        <v>0</v>
      </c>
      <c r="W256" s="127">
        <v>0</v>
      </c>
      <c r="X256" s="37">
        <v>3829</v>
      </c>
      <c r="Y256" s="123">
        <f t="shared" si="95"/>
        <v>-13.826944444444445</v>
      </c>
      <c r="Z256" s="134">
        <f t="shared" si="118"/>
        <v>-9.3331875000000011</v>
      </c>
      <c r="AA256" s="186">
        <f t="shared" si="119"/>
        <v>-4.148083333333334</v>
      </c>
      <c r="AB256" s="194"/>
      <c r="AC256" s="209"/>
      <c r="AD256" s="38">
        <f t="shared" si="96"/>
        <v>287.17500000000001</v>
      </c>
      <c r="AE256" s="39">
        <v>0</v>
      </c>
      <c r="AF256" s="36">
        <v>0</v>
      </c>
      <c r="AG256" s="36">
        <f t="shared" si="120"/>
        <v>-287.17500000000001</v>
      </c>
      <c r="AH256" s="176">
        <f t="shared" si="97"/>
        <v>-287.17500000000001</v>
      </c>
      <c r="AI256" s="40">
        <f t="shared" si="121"/>
        <v>0</v>
      </c>
      <c r="AJ256" s="99">
        <f t="shared" si="122"/>
        <v>0</v>
      </c>
      <c r="AK256" s="123">
        <f t="shared" si="98"/>
        <v>-1.435875</v>
      </c>
      <c r="AL256" s="134">
        <f t="shared" si="99"/>
        <v>-1.0442727272727272</v>
      </c>
      <c r="AM256" s="182">
        <f t="shared" si="100"/>
        <v>-0.71793750000000001</v>
      </c>
      <c r="AN256" s="196"/>
      <c r="AO256" s="194"/>
    </row>
    <row r="257" spans="1:41" s="1" customFormat="1" hidden="1">
      <c r="A257" s="44"/>
      <c r="B257" s="43" t="s">
        <v>253</v>
      </c>
      <c r="C257" s="34">
        <v>9450</v>
      </c>
      <c r="D257" s="26">
        <f t="shared" si="91"/>
        <v>3.3074999999999997</v>
      </c>
      <c r="E257" s="3">
        <v>1.944</v>
      </c>
      <c r="F257" s="12">
        <v>0</v>
      </c>
      <c r="G257" s="3">
        <f t="shared" si="112"/>
        <v>-1.3634999999999997</v>
      </c>
      <c r="H257" s="49">
        <f t="shared" si="92"/>
        <v>-1.3634999999999997</v>
      </c>
      <c r="I257" s="112">
        <f t="shared" si="113"/>
        <v>0.58775510204081638</v>
      </c>
      <c r="J257" s="113">
        <f t="shared" si="114"/>
        <v>58.775510204081641</v>
      </c>
      <c r="K257" s="120">
        <v>9450</v>
      </c>
      <c r="L257" s="123">
        <f t="shared" si="93"/>
        <v>-4.7343749999999991</v>
      </c>
      <c r="M257" s="123">
        <f t="shared" si="115"/>
        <v>-2.5249999999999995</v>
      </c>
      <c r="N257" s="182">
        <f t="shared" si="116"/>
        <v>-1.3526785714285712</v>
      </c>
      <c r="O257" s="194"/>
      <c r="P257" s="206"/>
      <c r="Q257" s="41">
        <v>18.427499999999998</v>
      </c>
      <c r="R257" s="35">
        <v>1.8</v>
      </c>
      <c r="S257" s="36">
        <v>0</v>
      </c>
      <c r="T257" s="37">
        <v>-16.627499999999998</v>
      </c>
      <c r="U257" s="163">
        <f t="shared" si="94"/>
        <v>-16.627499999999998</v>
      </c>
      <c r="V257" s="130">
        <f t="shared" si="117"/>
        <v>9.7680097680097694E-2</v>
      </c>
      <c r="W257" s="127">
        <v>9.7680097680097688</v>
      </c>
      <c r="X257" s="37">
        <v>9450</v>
      </c>
      <c r="Y257" s="123">
        <f t="shared" si="95"/>
        <v>-30.791666666666661</v>
      </c>
      <c r="Z257" s="134">
        <f t="shared" si="118"/>
        <v>-20.784374999999997</v>
      </c>
      <c r="AA257" s="186">
        <f t="shared" si="119"/>
        <v>-9.2374999999999989</v>
      </c>
      <c r="AB257" s="194"/>
      <c r="AC257" s="209"/>
      <c r="AD257" s="38">
        <f t="shared" si="96"/>
        <v>708.75</v>
      </c>
      <c r="AE257" s="39">
        <v>0</v>
      </c>
      <c r="AF257" s="36">
        <v>0</v>
      </c>
      <c r="AG257" s="36">
        <f t="shared" si="120"/>
        <v>-708.75</v>
      </c>
      <c r="AH257" s="176">
        <f t="shared" si="97"/>
        <v>-708.75</v>
      </c>
      <c r="AI257" s="40">
        <f t="shared" si="121"/>
        <v>0</v>
      </c>
      <c r="AJ257" s="99">
        <f t="shared" si="122"/>
        <v>0</v>
      </c>
      <c r="AK257" s="123">
        <f t="shared" si="98"/>
        <v>-3.5437500000000002</v>
      </c>
      <c r="AL257" s="134">
        <f t="shared" si="99"/>
        <v>-2.5772727272727272</v>
      </c>
      <c r="AM257" s="182">
        <f t="shared" si="100"/>
        <v>-1.7718750000000001</v>
      </c>
      <c r="AN257" s="196"/>
      <c r="AO257" s="194"/>
    </row>
    <row r="258" spans="1:41" s="1" customFormat="1" ht="24" hidden="1">
      <c r="A258" s="44">
        <v>28</v>
      </c>
      <c r="B258" s="43" t="s">
        <v>254</v>
      </c>
      <c r="C258" s="31">
        <v>25455</v>
      </c>
      <c r="D258" s="26">
        <f t="shared" si="91"/>
        <v>8.9092500000000001</v>
      </c>
      <c r="E258" s="12">
        <v>5.3250000000000002</v>
      </c>
      <c r="F258" s="12">
        <v>0</v>
      </c>
      <c r="G258" s="3">
        <f t="shared" si="112"/>
        <v>-3.5842499999999999</v>
      </c>
      <c r="H258" s="49">
        <f t="shared" si="92"/>
        <v>-3.5842499999999999</v>
      </c>
      <c r="I258" s="112">
        <f t="shared" si="113"/>
        <v>0.59769340853607211</v>
      </c>
      <c r="J258" s="113">
        <f t="shared" si="114"/>
        <v>59.769340853607211</v>
      </c>
      <c r="K258" s="120">
        <v>25455</v>
      </c>
      <c r="L258" s="123">
        <f t="shared" si="93"/>
        <v>-12.4453125</v>
      </c>
      <c r="M258" s="123">
        <f t="shared" si="115"/>
        <v>-6.6374999999999993</v>
      </c>
      <c r="N258" s="182">
        <f t="shared" si="116"/>
        <v>-3.5558035714285712</v>
      </c>
      <c r="O258" s="194">
        <v>-1</v>
      </c>
      <c r="P258" s="206"/>
      <c r="Q258" s="41">
        <v>49.637250000000002</v>
      </c>
      <c r="R258" s="35">
        <v>51.918999999999997</v>
      </c>
      <c r="S258" s="36">
        <v>0</v>
      </c>
      <c r="T258" s="37">
        <v>2.2817499999999953</v>
      </c>
      <c r="U258" s="163">
        <f t="shared" si="94"/>
        <v>2.2817499999999953</v>
      </c>
      <c r="V258" s="130">
        <f t="shared" si="117"/>
        <v>1.0459685014782245</v>
      </c>
      <c r="W258" s="127">
        <v>104.59685014782245</v>
      </c>
      <c r="X258" s="37">
        <v>25455</v>
      </c>
      <c r="Y258" s="123">
        <f t="shared" si="95"/>
        <v>4.2254629629629541</v>
      </c>
      <c r="Z258" s="134">
        <f t="shared" si="118"/>
        <v>2.8521874999999941</v>
      </c>
      <c r="AA258" s="186">
        <f t="shared" si="119"/>
        <v>1.2676388888888863</v>
      </c>
      <c r="AB258" s="194" t="s">
        <v>381</v>
      </c>
      <c r="AC258" s="209"/>
      <c r="AD258" s="38">
        <f t="shared" si="96"/>
        <v>1909.125</v>
      </c>
      <c r="AE258" s="39">
        <v>99.6</v>
      </c>
      <c r="AF258" s="36">
        <v>0</v>
      </c>
      <c r="AG258" s="36">
        <f t="shared" si="120"/>
        <v>-1809.5250000000001</v>
      </c>
      <c r="AH258" s="176">
        <f t="shared" si="97"/>
        <v>-1809.5250000000001</v>
      </c>
      <c r="AI258" s="40">
        <f t="shared" si="121"/>
        <v>5.2170496955411511E-2</v>
      </c>
      <c r="AJ258" s="99">
        <f t="shared" si="122"/>
        <v>5.2170496955411512</v>
      </c>
      <c r="AK258" s="123">
        <f t="shared" si="98"/>
        <v>-9.047625</v>
      </c>
      <c r="AL258" s="134">
        <f t="shared" si="99"/>
        <v>-6.5800909090909094</v>
      </c>
      <c r="AM258" s="182">
        <f t="shared" si="100"/>
        <v>-4.5238125</v>
      </c>
      <c r="AN258" s="196">
        <v>-1</v>
      </c>
      <c r="AO258" s="194" t="s">
        <v>381</v>
      </c>
    </row>
    <row r="259" spans="1:41" s="1" customFormat="1" hidden="1">
      <c r="A259" s="44"/>
      <c r="B259" s="30" t="s">
        <v>255</v>
      </c>
      <c r="C259" s="32">
        <v>9749</v>
      </c>
      <c r="D259" s="26">
        <f t="shared" si="91"/>
        <v>3.41215</v>
      </c>
      <c r="E259" s="12">
        <v>2.5619999999999998</v>
      </c>
      <c r="F259" s="12">
        <v>0</v>
      </c>
      <c r="G259" s="3">
        <f t="shared" si="112"/>
        <v>-0.85015000000000018</v>
      </c>
      <c r="H259" s="49">
        <f t="shared" si="92"/>
        <v>-0.85015000000000018</v>
      </c>
      <c r="I259" s="112">
        <f t="shared" si="113"/>
        <v>0.75084624064006555</v>
      </c>
      <c r="J259" s="113">
        <f t="shared" si="114"/>
        <v>75.084624064006562</v>
      </c>
      <c r="K259" s="120">
        <v>9749</v>
      </c>
      <c r="L259" s="123">
        <f t="shared" si="93"/>
        <v>-2.951909722222223</v>
      </c>
      <c r="M259" s="123">
        <f t="shared" si="115"/>
        <v>-1.574351851851852</v>
      </c>
      <c r="N259" s="182">
        <f t="shared" si="116"/>
        <v>-0.84340277777777795</v>
      </c>
      <c r="O259" s="194"/>
      <c r="P259" s="206"/>
      <c r="Q259" s="41">
        <v>19.010549999999999</v>
      </c>
      <c r="R259" s="35">
        <v>18.513999999999999</v>
      </c>
      <c r="S259" s="36">
        <v>0</v>
      </c>
      <c r="T259" s="37">
        <v>-0.49654999999999916</v>
      </c>
      <c r="U259" s="163">
        <f t="shared" si="94"/>
        <v>-0.49654999999999916</v>
      </c>
      <c r="V259" s="130">
        <f t="shared" si="117"/>
        <v>0.97388029278479582</v>
      </c>
      <c r="W259" s="127">
        <v>97.388029278479578</v>
      </c>
      <c r="X259" s="37">
        <v>9749</v>
      </c>
      <c r="Y259" s="123">
        <f t="shared" si="95"/>
        <v>-0.91953703703703538</v>
      </c>
      <c r="Z259" s="134">
        <f t="shared" si="118"/>
        <v>-0.62068749999999895</v>
      </c>
      <c r="AA259" s="186">
        <f t="shared" si="119"/>
        <v>-0.27586111111111061</v>
      </c>
      <c r="AB259" s="194"/>
      <c r="AC259" s="209"/>
      <c r="AD259" s="38">
        <f t="shared" si="96"/>
        <v>731.17499999999995</v>
      </c>
      <c r="AE259" s="39">
        <v>99.6</v>
      </c>
      <c r="AF259" s="36">
        <v>0</v>
      </c>
      <c r="AG259" s="36">
        <f t="shared" si="120"/>
        <v>-631.57499999999993</v>
      </c>
      <c r="AH259" s="176">
        <f t="shared" si="97"/>
        <v>-631.57499999999993</v>
      </c>
      <c r="AI259" s="40">
        <f t="shared" si="121"/>
        <v>0.13621909939480972</v>
      </c>
      <c r="AJ259" s="99">
        <f t="shared" si="122"/>
        <v>13.621909939480972</v>
      </c>
      <c r="AK259" s="123">
        <f t="shared" si="98"/>
        <v>-3.1578749999999998</v>
      </c>
      <c r="AL259" s="134">
        <f t="shared" si="99"/>
        <v>-2.2966363636363636</v>
      </c>
      <c r="AM259" s="182">
        <f t="shared" si="100"/>
        <v>-1.5789374999999999</v>
      </c>
      <c r="AN259" s="196"/>
      <c r="AO259" s="194"/>
    </row>
    <row r="260" spans="1:41" s="1" customFormat="1" hidden="1">
      <c r="A260" s="44"/>
      <c r="B260" s="43" t="s">
        <v>256</v>
      </c>
      <c r="C260" s="32">
        <v>3236</v>
      </c>
      <c r="D260" s="26">
        <f t="shared" si="91"/>
        <v>1.1326000000000001</v>
      </c>
      <c r="E260" s="73">
        <v>0.77400000000000002</v>
      </c>
      <c r="F260" s="12">
        <v>0</v>
      </c>
      <c r="G260" s="3">
        <f t="shared" si="112"/>
        <v>-0.35860000000000003</v>
      </c>
      <c r="H260" s="49">
        <f t="shared" si="92"/>
        <v>-0.35860000000000003</v>
      </c>
      <c r="I260" s="112">
        <f t="shared" si="113"/>
        <v>0.68338336570722236</v>
      </c>
      <c r="J260" s="113">
        <f t="shared" si="114"/>
        <v>68.338336570722234</v>
      </c>
      <c r="K260" s="120">
        <v>3236</v>
      </c>
      <c r="L260" s="123">
        <f t="shared" si="93"/>
        <v>-1.245138888888889</v>
      </c>
      <c r="M260" s="123">
        <f t="shared" si="115"/>
        <v>-0.66407407407407404</v>
      </c>
      <c r="N260" s="182">
        <f t="shared" si="116"/>
        <v>-0.35575396825396827</v>
      </c>
      <c r="O260" s="194"/>
      <c r="P260" s="206"/>
      <c r="Q260" s="41">
        <v>6.3102</v>
      </c>
      <c r="R260" s="35">
        <v>6.4050000000000002</v>
      </c>
      <c r="S260" s="36">
        <v>0</v>
      </c>
      <c r="T260" s="37">
        <v>9.4800000000000217E-2</v>
      </c>
      <c r="U260" s="163">
        <f t="shared" si="94"/>
        <v>9.4800000000000217E-2</v>
      </c>
      <c r="V260" s="130">
        <f t="shared" si="117"/>
        <v>1.0150232956166207</v>
      </c>
      <c r="W260" s="127">
        <v>101.50232956166208</v>
      </c>
      <c r="X260" s="37">
        <v>3236</v>
      </c>
      <c r="Y260" s="123">
        <f t="shared" si="95"/>
        <v>0.17555555555555594</v>
      </c>
      <c r="Z260" s="134">
        <f t="shared" si="118"/>
        <v>0.11850000000000027</v>
      </c>
      <c r="AA260" s="186">
        <f t="shared" si="119"/>
        <v>5.2666666666666785E-2</v>
      </c>
      <c r="AB260" s="194"/>
      <c r="AC260" s="209"/>
      <c r="AD260" s="38">
        <f t="shared" si="96"/>
        <v>242.7</v>
      </c>
      <c r="AE260" s="39">
        <v>0</v>
      </c>
      <c r="AF260" s="36">
        <v>0</v>
      </c>
      <c r="AG260" s="36">
        <f t="shared" si="120"/>
        <v>-242.7</v>
      </c>
      <c r="AH260" s="176">
        <f t="shared" si="97"/>
        <v>-242.7</v>
      </c>
      <c r="AI260" s="40">
        <f t="shared" si="121"/>
        <v>0</v>
      </c>
      <c r="AJ260" s="99">
        <f t="shared" si="122"/>
        <v>0</v>
      </c>
      <c r="AK260" s="123">
        <f t="shared" si="98"/>
        <v>-1.2135</v>
      </c>
      <c r="AL260" s="134">
        <f t="shared" si="99"/>
        <v>-0.88254545454545452</v>
      </c>
      <c r="AM260" s="182">
        <f t="shared" si="100"/>
        <v>-0.60675000000000001</v>
      </c>
      <c r="AN260" s="196"/>
      <c r="AO260" s="194"/>
    </row>
    <row r="261" spans="1:41" s="1" customFormat="1" hidden="1">
      <c r="A261" s="44"/>
      <c r="B261" s="43" t="s">
        <v>257</v>
      </c>
      <c r="C261" s="32">
        <v>8528</v>
      </c>
      <c r="D261" s="26">
        <f t="shared" si="91"/>
        <v>2.9847999999999999</v>
      </c>
      <c r="E261" s="12">
        <v>1.377</v>
      </c>
      <c r="F261" s="12">
        <v>0</v>
      </c>
      <c r="G261" s="3">
        <f t="shared" si="112"/>
        <v>-1.6077999999999999</v>
      </c>
      <c r="H261" s="49">
        <f t="shared" si="92"/>
        <v>-1.6077999999999999</v>
      </c>
      <c r="I261" s="112">
        <f t="shared" si="113"/>
        <v>0.46133744304476015</v>
      </c>
      <c r="J261" s="113">
        <f t="shared" si="114"/>
        <v>46.133744304476018</v>
      </c>
      <c r="K261" s="120">
        <v>8528</v>
      </c>
      <c r="L261" s="123">
        <f t="shared" si="93"/>
        <v>-5.5826388888888889</v>
      </c>
      <c r="M261" s="123">
        <f t="shared" si="115"/>
        <v>-2.9774074074074068</v>
      </c>
      <c r="N261" s="182">
        <f t="shared" si="116"/>
        <v>-1.5950396825396824</v>
      </c>
      <c r="O261" s="194"/>
      <c r="P261" s="206"/>
      <c r="Q261" s="41">
        <v>16.6296</v>
      </c>
      <c r="R261" s="35">
        <v>23.004000000000001</v>
      </c>
      <c r="S261" s="36">
        <v>0</v>
      </c>
      <c r="T261" s="37">
        <v>6.3744000000000014</v>
      </c>
      <c r="U261" s="163">
        <f t="shared" si="94"/>
        <v>6.3744000000000014</v>
      </c>
      <c r="V261" s="130">
        <f t="shared" si="117"/>
        <v>1.3833164958868525</v>
      </c>
      <c r="W261" s="127">
        <v>138.33164958868525</v>
      </c>
      <c r="X261" s="37">
        <v>8528</v>
      </c>
      <c r="Y261" s="123">
        <f t="shared" si="95"/>
        <v>11.804444444444446</v>
      </c>
      <c r="Z261" s="134">
        <f t="shared" si="118"/>
        <v>7.9680000000000017</v>
      </c>
      <c r="AA261" s="186">
        <f t="shared" si="119"/>
        <v>3.5413333333333341</v>
      </c>
      <c r="AB261" s="194"/>
      <c r="AC261" s="209"/>
      <c r="AD261" s="38">
        <f t="shared" si="96"/>
        <v>639.6</v>
      </c>
      <c r="AE261" s="39">
        <v>0</v>
      </c>
      <c r="AF261" s="36">
        <v>0</v>
      </c>
      <c r="AG261" s="36">
        <f t="shared" si="120"/>
        <v>-639.6</v>
      </c>
      <c r="AH261" s="176">
        <f t="shared" si="97"/>
        <v>-639.6</v>
      </c>
      <c r="AI261" s="40">
        <f t="shared" si="121"/>
        <v>0</v>
      </c>
      <c r="AJ261" s="99">
        <f t="shared" si="122"/>
        <v>0</v>
      </c>
      <c r="AK261" s="123">
        <f t="shared" si="98"/>
        <v>-3.198</v>
      </c>
      <c r="AL261" s="134">
        <f t="shared" si="99"/>
        <v>-2.3258181818181818</v>
      </c>
      <c r="AM261" s="182">
        <f t="shared" si="100"/>
        <v>-1.599</v>
      </c>
      <c r="AN261" s="196"/>
      <c r="AO261" s="194"/>
    </row>
    <row r="262" spans="1:41" s="1" customFormat="1" hidden="1">
      <c r="A262" s="44"/>
      <c r="B262" s="43" t="s">
        <v>174</v>
      </c>
      <c r="C262" s="32">
        <v>3942</v>
      </c>
      <c r="D262" s="26">
        <f t="shared" ref="D262:D325" si="123">C262/10000*3.5</f>
        <v>1.3796999999999999</v>
      </c>
      <c r="E262" s="12">
        <v>0.61199999999999999</v>
      </c>
      <c r="F262" s="12">
        <v>0</v>
      </c>
      <c r="G262" s="3">
        <f t="shared" si="112"/>
        <v>-0.76769999999999994</v>
      </c>
      <c r="H262" s="49">
        <f t="shared" ref="H262:H325" si="124">E262-D262</f>
        <v>-0.76769999999999994</v>
      </c>
      <c r="I262" s="112">
        <f t="shared" si="113"/>
        <v>0.44357469015003265</v>
      </c>
      <c r="J262" s="113">
        <f t="shared" si="114"/>
        <v>44.357469015003268</v>
      </c>
      <c r="K262" s="120">
        <v>3942</v>
      </c>
      <c r="L262" s="123">
        <f t="shared" ref="L262:L325" si="125">(E262-D262)/0.288</f>
        <v>-2.6656249999999999</v>
      </c>
      <c r="M262" s="123">
        <f t="shared" ref="M262:M325" si="126">(E262-D262)/0.54</f>
        <v>-1.4216666666666664</v>
      </c>
      <c r="N262" s="182">
        <f t="shared" ref="N262:N325" si="127">(E262-D262)/1.008</f>
        <v>-0.76160714285714282</v>
      </c>
      <c r="O262" s="194"/>
      <c r="P262" s="206"/>
      <c r="Q262" s="41">
        <v>7.6868999999999996</v>
      </c>
      <c r="R262" s="35">
        <v>3.996</v>
      </c>
      <c r="S262" s="36">
        <v>0</v>
      </c>
      <c r="T262" s="37">
        <v>-3.6908999999999996</v>
      </c>
      <c r="U262" s="163">
        <f t="shared" ref="U262:U325" si="128">R262-Q262</f>
        <v>-3.6908999999999996</v>
      </c>
      <c r="V262" s="130">
        <f t="shared" si="117"/>
        <v>0.51984545135230065</v>
      </c>
      <c r="W262" s="127">
        <v>51.984545135230064</v>
      </c>
      <c r="X262" s="37">
        <v>3942</v>
      </c>
      <c r="Y262" s="123">
        <f t="shared" ref="Y262:Y325" si="129">(R262-Q262)/0.54</f>
        <v>-6.8349999999999991</v>
      </c>
      <c r="Z262" s="134">
        <f t="shared" ref="Z262:Z325" si="130">(R262-Q262)/0.8</f>
        <v>-4.613624999999999</v>
      </c>
      <c r="AA262" s="186">
        <f t="shared" ref="AA262:AA325" si="131">(R262-Q262)/1.8</f>
        <v>-2.0504999999999995</v>
      </c>
      <c r="AB262" s="194"/>
      <c r="AC262" s="209"/>
      <c r="AD262" s="38">
        <f t="shared" si="96"/>
        <v>295.64999999999998</v>
      </c>
      <c r="AE262" s="39">
        <v>0</v>
      </c>
      <c r="AF262" s="36">
        <v>0</v>
      </c>
      <c r="AG262" s="36">
        <f t="shared" si="120"/>
        <v>-295.64999999999998</v>
      </c>
      <c r="AH262" s="176">
        <f t="shared" ref="AH262:AH325" si="132">AE262-AD262</f>
        <v>-295.64999999999998</v>
      </c>
      <c r="AI262" s="40">
        <f t="shared" si="121"/>
        <v>0</v>
      </c>
      <c r="AJ262" s="99">
        <f t="shared" si="122"/>
        <v>0</v>
      </c>
      <c r="AK262" s="123">
        <f t="shared" ref="AK262:AK325" si="133">(AE262-AD262)/200</f>
        <v>-1.4782499999999998</v>
      </c>
      <c r="AL262" s="134">
        <f t="shared" ref="AL262:AL325" si="134">(AE262-AD262)/275</f>
        <v>-1.0750909090909091</v>
      </c>
      <c r="AM262" s="182">
        <f t="shared" ref="AM262:AM325" si="135">(AE262-AD262)/400</f>
        <v>-0.73912499999999992</v>
      </c>
      <c r="AN262" s="196"/>
      <c r="AO262" s="194"/>
    </row>
    <row r="263" spans="1:41" s="1" customFormat="1" ht="24" hidden="1">
      <c r="A263" s="44">
        <v>29</v>
      </c>
      <c r="B263" s="43" t="s">
        <v>258</v>
      </c>
      <c r="C263" s="32">
        <v>35646</v>
      </c>
      <c r="D263" s="26">
        <f t="shared" si="123"/>
        <v>12.476100000000001</v>
      </c>
      <c r="E263" s="12">
        <v>6.5620000000000003</v>
      </c>
      <c r="F263" s="12">
        <v>0</v>
      </c>
      <c r="G263" s="3">
        <f t="shared" si="112"/>
        <v>-5.9141000000000004</v>
      </c>
      <c r="H263" s="49">
        <f t="shared" si="124"/>
        <v>-5.9141000000000004</v>
      </c>
      <c r="I263" s="112">
        <f t="shared" si="113"/>
        <v>0.52596564631575571</v>
      </c>
      <c r="J263" s="113">
        <f t="shared" si="114"/>
        <v>52.596564631575568</v>
      </c>
      <c r="K263" s="120">
        <v>35646</v>
      </c>
      <c r="L263" s="123">
        <f t="shared" si="125"/>
        <v>-20.535069444444446</v>
      </c>
      <c r="M263" s="123">
        <f t="shared" si="126"/>
        <v>-10.952037037037037</v>
      </c>
      <c r="N263" s="182">
        <f t="shared" si="127"/>
        <v>-5.8671626984126988</v>
      </c>
      <c r="O263" s="194">
        <v>-1</v>
      </c>
      <c r="P263" s="206"/>
      <c r="Q263" s="41">
        <v>69.509699999999995</v>
      </c>
      <c r="R263" s="35">
        <v>125.863</v>
      </c>
      <c r="S263" s="36">
        <v>0</v>
      </c>
      <c r="T263" s="37">
        <v>56.353300000000004</v>
      </c>
      <c r="U263" s="163">
        <f t="shared" si="128"/>
        <v>56.353300000000004</v>
      </c>
      <c r="V263" s="130">
        <f t="shared" si="117"/>
        <v>1.8107256972767831</v>
      </c>
      <c r="W263" s="127">
        <v>181.07256972767831</v>
      </c>
      <c r="X263" s="37">
        <v>35646</v>
      </c>
      <c r="Y263" s="123">
        <f t="shared" si="129"/>
        <v>104.35796296296296</v>
      </c>
      <c r="Z263" s="134">
        <f t="shared" si="130"/>
        <v>70.441625000000002</v>
      </c>
      <c r="AA263" s="186">
        <f t="shared" si="131"/>
        <v>31.307388888888891</v>
      </c>
      <c r="AB263" s="194" t="s">
        <v>381</v>
      </c>
      <c r="AC263" s="209"/>
      <c r="AD263" s="38">
        <f t="shared" ref="AD263:AD326" si="136">X263/10000*750</f>
        <v>2673.45</v>
      </c>
      <c r="AE263" s="39">
        <v>825</v>
      </c>
      <c r="AF263" s="36">
        <v>0</v>
      </c>
      <c r="AG263" s="36">
        <f t="shared" si="120"/>
        <v>-1848.4499999999998</v>
      </c>
      <c r="AH263" s="176">
        <f t="shared" si="132"/>
        <v>-1848.4499999999998</v>
      </c>
      <c r="AI263" s="40">
        <f t="shared" si="121"/>
        <v>0.30859002412612918</v>
      </c>
      <c r="AJ263" s="99">
        <f t="shared" si="122"/>
        <v>30.859002412612917</v>
      </c>
      <c r="AK263" s="123">
        <f t="shared" si="133"/>
        <v>-9.2422499999999985</v>
      </c>
      <c r="AL263" s="134">
        <f t="shared" si="134"/>
        <v>-6.721636363636363</v>
      </c>
      <c r="AM263" s="182">
        <f t="shared" si="135"/>
        <v>-4.6211249999999993</v>
      </c>
      <c r="AN263" s="196">
        <v>-1</v>
      </c>
      <c r="AO263" s="194" t="s">
        <v>381</v>
      </c>
    </row>
    <row r="264" spans="1:41" s="1" customFormat="1" hidden="1">
      <c r="A264" s="44"/>
      <c r="B264" s="30" t="s">
        <v>259</v>
      </c>
      <c r="C264" s="32">
        <v>4952</v>
      </c>
      <c r="D264" s="26">
        <f t="shared" si="123"/>
        <v>1.7331999999999999</v>
      </c>
      <c r="E264" s="12">
        <v>0.48799999999999999</v>
      </c>
      <c r="F264" s="12">
        <v>0</v>
      </c>
      <c r="G264" s="3">
        <f t="shared" si="112"/>
        <v>-1.2451999999999999</v>
      </c>
      <c r="H264" s="49">
        <f t="shared" si="124"/>
        <v>-1.2451999999999999</v>
      </c>
      <c r="I264" s="112">
        <f t="shared" si="113"/>
        <v>0.28156012000923147</v>
      </c>
      <c r="J264" s="113">
        <f t="shared" si="114"/>
        <v>28.156012000923148</v>
      </c>
      <c r="K264" s="120">
        <v>4952</v>
      </c>
      <c r="L264" s="123">
        <f t="shared" si="125"/>
        <v>-4.3236111111111111</v>
      </c>
      <c r="M264" s="123">
        <f t="shared" si="126"/>
        <v>-2.3059259259259255</v>
      </c>
      <c r="N264" s="182">
        <f t="shared" si="127"/>
        <v>-1.2353174603174601</v>
      </c>
      <c r="O264" s="194"/>
      <c r="P264" s="206"/>
      <c r="Q264" s="41">
        <v>9.6563999999999997</v>
      </c>
      <c r="R264" s="35">
        <v>18.558</v>
      </c>
      <c r="S264" s="36">
        <v>0</v>
      </c>
      <c r="T264" s="37">
        <v>8.9016000000000002</v>
      </c>
      <c r="U264" s="163">
        <f t="shared" si="128"/>
        <v>8.9016000000000002</v>
      </c>
      <c r="V264" s="130">
        <f t="shared" si="117"/>
        <v>1.9218342239343855</v>
      </c>
      <c r="W264" s="127">
        <v>192.18342239343855</v>
      </c>
      <c r="X264" s="37">
        <v>4952</v>
      </c>
      <c r="Y264" s="123">
        <f t="shared" si="129"/>
        <v>16.484444444444442</v>
      </c>
      <c r="Z264" s="134">
        <f t="shared" si="130"/>
        <v>11.126999999999999</v>
      </c>
      <c r="AA264" s="186">
        <f t="shared" si="131"/>
        <v>4.9453333333333331</v>
      </c>
      <c r="AB264" s="194"/>
      <c r="AC264" s="209"/>
      <c r="AD264" s="38">
        <f t="shared" si="136"/>
        <v>371.4</v>
      </c>
      <c r="AE264" s="39">
        <v>275</v>
      </c>
      <c r="AF264" s="36">
        <v>0</v>
      </c>
      <c r="AG264" s="36">
        <f t="shared" si="120"/>
        <v>-96.399999999999977</v>
      </c>
      <c r="AH264" s="176">
        <f t="shared" si="132"/>
        <v>-96.399999999999977</v>
      </c>
      <c r="AI264" s="40">
        <f t="shared" si="121"/>
        <v>0.74044157242864839</v>
      </c>
      <c r="AJ264" s="99">
        <f t="shared" si="122"/>
        <v>74.044157242864841</v>
      </c>
      <c r="AK264" s="123">
        <f t="shared" si="133"/>
        <v>-0.48199999999999987</v>
      </c>
      <c r="AL264" s="134">
        <f t="shared" si="134"/>
        <v>-0.35054545454545444</v>
      </c>
      <c r="AM264" s="182">
        <f t="shared" si="135"/>
        <v>-0.24099999999999994</v>
      </c>
      <c r="AN264" s="196"/>
      <c r="AO264" s="194"/>
    </row>
    <row r="265" spans="1:41" s="1" customFormat="1" hidden="1">
      <c r="A265" s="44"/>
      <c r="B265" s="30" t="s">
        <v>260</v>
      </c>
      <c r="C265" s="33">
        <v>4199</v>
      </c>
      <c r="D265" s="26">
        <f t="shared" si="123"/>
        <v>1.4696499999999999</v>
      </c>
      <c r="E265" s="12">
        <v>0.29199999999999998</v>
      </c>
      <c r="F265" s="12">
        <v>0</v>
      </c>
      <c r="G265" s="3">
        <f t="shared" si="112"/>
        <v>-1.1776499999999999</v>
      </c>
      <c r="H265" s="49">
        <f t="shared" si="124"/>
        <v>-1.1776499999999999</v>
      </c>
      <c r="I265" s="112">
        <f t="shared" si="113"/>
        <v>0.1986867621542544</v>
      </c>
      <c r="J265" s="113">
        <f t="shared" si="114"/>
        <v>19.868676215425442</v>
      </c>
      <c r="K265" s="120">
        <v>4199</v>
      </c>
      <c r="L265" s="123">
        <f t="shared" si="125"/>
        <v>-4.0890624999999998</v>
      </c>
      <c r="M265" s="123">
        <f t="shared" si="126"/>
        <v>-2.1808333333333327</v>
      </c>
      <c r="N265" s="182">
        <f t="shared" si="127"/>
        <v>-1.1683035714285712</v>
      </c>
      <c r="O265" s="194"/>
      <c r="P265" s="206"/>
      <c r="Q265" s="41">
        <v>8.1880500000000005</v>
      </c>
      <c r="R265" s="35">
        <v>22.648</v>
      </c>
      <c r="S265" s="36">
        <v>0</v>
      </c>
      <c r="T265" s="37">
        <v>14.459949999999999</v>
      </c>
      <c r="U265" s="163">
        <f t="shared" si="128"/>
        <v>14.459949999999999</v>
      </c>
      <c r="V265" s="130">
        <f t="shared" si="117"/>
        <v>2.7659821324979692</v>
      </c>
      <c r="W265" s="127">
        <v>276.59821324979691</v>
      </c>
      <c r="X265" s="37">
        <v>4199</v>
      </c>
      <c r="Y265" s="123">
        <f t="shared" si="129"/>
        <v>26.777685185185181</v>
      </c>
      <c r="Z265" s="134">
        <f t="shared" si="130"/>
        <v>18.074937499999997</v>
      </c>
      <c r="AA265" s="186">
        <f t="shared" si="131"/>
        <v>8.0333055555555557</v>
      </c>
      <c r="AB265" s="194"/>
      <c r="AC265" s="209"/>
      <c r="AD265" s="38">
        <f t="shared" si="136"/>
        <v>314.92500000000001</v>
      </c>
      <c r="AE265" s="39">
        <v>0</v>
      </c>
      <c r="AF265" s="36">
        <v>0</v>
      </c>
      <c r="AG265" s="36">
        <f t="shared" si="120"/>
        <v>-314.92500000000001</v>
      </c>
      <c r="AH265" s="176">
        <f t="shared" si="132"/>
        <v>-314.92500000000001</v>
      </c>
      <c r="AI265" s="40">
        <f t="shared" si="121"/>
        <v>0</v>
      </c>
      <c r="AJ265" s="99">
        <f t="shared" si="122"/>
        <v>0</v>
      </c>
      <c r="AK265" s="123">
        <f t="shared" si="133"/>
        <v>-1.5746250000000002</v>
      </c>
      <c r="AL265" s="134">
        <f t="shared" si="134"/>
        <v>-1.1451818181818183</v>
      </c>
      <c r="AM265" s="182">
        <f t="shared" si="135"/>
        <v>-0.78731250000000008</v>
      </c>
      <c r="AN265" s="196"/>
      <c r="AO265" s="194"/>
    </row>
    <row r="266" spans="1:41" s="1" customFormat="1" hidden="1">
      <c r="A266" s="44"/>
      <c r="B266" s="43" t="s">
        <v>249</v>
      </c>
      <c r="C266" s="34">
        <v>3599</v>
      </c>
      <c r="D266" s="26">
        <f t="shared" si="123"/>
        <v>1.2596499999999999</v>
      </c>
      <c r="E266" s="12">
        <v>1.17</v>
      </c>
      <c r="F266" s="12">
        <v>0</v>
      </c>
      <c r="G266" s="3">
        <f t="shared" si="112"/>
        <v>-8.9650000000000007E-2</v>
      </c>
      <c r="H266" s="49">
        <f t="shared" si="124"/>
        <v>-8.9650000000000007E-2</v>
      </c>
      <c r="I266" s="112">
        <f t="shared" si="113"/>
        <v>0.92882943674830309</v>
      </c>
      <c r="J266" s="113">
        <f t="shared" si="114"/>
        <v>92.882943674830315</v>
      </c>
      <c r="K266" s="120">
        <v>3599</v>
      </c>
      <c r="L266" s="123">
        <f t="shared" si="125"/>
        <v>-0.31128472222222225</v>
      </c>
      <c r="M266" s="123">
        <f t="shared" si="126"/>
        <v>-0.16601851851851851</v>
      </c>
      <c r="N266" s="182">
        <f t="shared" si="127"/>
        <v>-8.8938492063492067E-2</v>
      </c>
      <c r="O266" s="194"/>
      <c r="P266" s="206"/>
      <c r="Q266" s="41">
        <v>7.0180499999999997</v>
      </c>
      <c r="R266" s="35">
        <v>16.143999999999998</v>
      </c>
      <c r="S266" s="36">
        <v>0</v>
      </c>
      <c r="T266" s="37">
        <v>9.1259499999999996</v>
      </c>
      <c r="U266" s="163">
        <f t="shared" si="128"/>
        <v>9.1259499999999996</v>
      </c>
      <c r="V266" s="130">
        <f t="shared" si="117"/>
        <v>2.3003540869614776</v>
      </c>
      <c r="W266" s="127">
        <v>230.03540869614775</v>
      </c>
      <c r="X266" s="37">
        <v>3599</v>
      </c>
      <c r="Y266" s="123">
        <f t="shared" si="129"/>
        <v>16.899907407407404</v>
      </c>
      <c r="Z266" s="134">
        <f t="shared" si="130"/>
        <v>11.407437499999999</v>
      </c>
      <c r="AA266" s="186">
        <f t="shared" si="131"/>
        <v>5.0699722222222219</v>
      </c>
      <c r="AB266" s="194"/>
      <c r="AC266" s="209"/>
      <c r="AD266" s="38">
        <f t="shared" si="136"/>
        <v>269.92500000000001</v>
      </c>
      <c r="AE266" s="39">
        <v>275</v>
      </c>
      <c r="AF266" s="36">
        <v>0</v>
      </c>
      <c r="AG266" s="36">
        <f t="shared" si="120"/>
        <v>5.0749999999999886</v>
      </c>
      <c r="AH266" s="176">
        <f t="shared" si="132"/>
        <v>5.0749999999999886</v>
      </c>
      <c r="AI266" s="40">
        <f t="shared" si="121"/>
        <v>1.0188015189404465</v>
      </c>
      <c r="AJ266" s="99">
        <f t="shared" si="122"/>
        <v>101.88015189404464</v>
      </c>
      <c r="AK266" s="123">
        <f t="shared" si="133"/>
        <v>2.5374999999999943E-2</v>
      </c>
      <c r="AL266" s="134">
        <f t="shared" si="134"/>
        <v>1.8454545454545414E-2</v>
      </c>
      <c r="AM266" s="182">
        <f t="shared" si="135"/>
        <v>1.2687499999999971E-2</v>
      </c>
      <c r="AN266" s="196"/>
      <c r="AO266" s="194"/>
    </row>
    <row r="267" spans="1:41" s="1" customFormat="1" hidden="1">
      <c r="A267" s="44"/>
      <c r="B267" s="43" t="s">
        <v>261</v>
      </c>
      <c r="C267" s="34">
        <v>6113</v>
      </c>
      <c r="D267" s="26">
        <f t="shared" si="123"/>
        <v>2.1395499999999998</v>
      </c>
      <c r="E267" s="12">
        <v>0.28799999999999998</v>
      </c>
      <c r="F267" s="12">
        <v>0</v>
      </c>
      <c r="G267" s="3">
        <f t="shared" si="112"/>
        <v>-1.8515499999999998</v>
      </c>
      <c r="H267" s="49">
        <f t="shared" si="124"/>
        <v>-1.8515499999999998</v>
      </c>
      <c r="I267" s="112">
        <f t="shared" si="113"/>
        <v>0.13460774461919561</v>
      </c>
      <c r="J267" s="113">
        <f t="shared" si="114"/>
        <v>13.460774461919561</v>
      </c>
      <c r="K267" s="120">
        <v>6113</v>
      </c>
      <c r="L267" s="123">
        <f t="shared" si="125"/>
        <v>-6.428993055555555</v>
      </c>
      <c r="M267" s="123">
        <f t="shared" si="126"/>
        <v>-3.4287962962962957</v>
      </c>
      <c r="N267" s="182">
        <f t="shared" si="127"/>
        <v>-1.8368551587301585</v>
      </c>
      <c r="O267" s="194"/>
      <c r="P267" s="206"/>
      <c r="Q267" s="41">
        <v>11.920349999999999</v>
      </c>
      <c r="R267" s="35">
        <v>16.234000000000002</v>
      </c>
      <c r="S267" s="36">
        <v>0</v>
      </c>
      <c r="T267" s="37">
        <v>4.3136500000000026</v>
      </c>
      <c r="U267" s="163">
        <f t="shared" si="128"/>
        <v>4.3136500000000026</v>
      </c>
      <c r="V267" s="130">
        <f t="shared" si="117"/>
        <v>1.3618727638030765</v>
      </c>
      <c r="W267" s="127">
        <v>136.18727638030765</v>
      </c>
      <c r="X267" s="37">
        <v>6113</v>
      </c>
      <c r="Y267" s="123">
        <f t="shared" si="129"/>
        <v>7.9882407407407454</v>
      </c>
      <c r="Z267" s="134">
        <f t="shared" si="130"/>
        <v>5.3920625000000033</v>
      </c>
      <c r="AA267" s="186">
        <f t="shared" si="131"/>
        <v>2.3964722222222234</v>
      </c>
      <c r="AB267" s="194"/>
      <c r="AC267" s="209"/>
      <c r="AD267" s="38">
        <f t="shared" si="136"/>
        <v>458.47499999999997</v>
      </c>
      <c r="AE267" s="39">
        <v>0</v>
      </c>
      <c r="AF267" s="36">
        <v>0</v>
      </c>
      <c r="AG267" s="36">
        <f t="shared" si="120"/>
        <v>-458.47499999999997</v>
      </c>
      <c r="AH267" s="176">
        <f t="shared" si="132"/>
        <v>-458.47499999999997</v>
      </c>
      <c r="AI267" s="40">
        <f t="shared" si="121"/>
        <v>0</v>
      </c>
      <c r="AJ267" s="99">
        <f t="shared" si="122"/>
        <v>0</v>
      </c>
      <c r="AK267" s="123">
        <f t="shared" si="133"/>
        <v>-2.2923749999999998</v>
      </c>
      <c r="AL267" s="134">
        <f t="shared" si="134"/>
        <v>-1.6671818181818181</v>
      </c>
      <c r="AM267" s="182">
        <f t="shared" si="135"/>
        <v>-1.1461874999999999</v>
      </c>
      <c r="AN267" s="196"/>
      <c r="AO267" s="194"/>
    </row>
    <row r="268" spans="1:41" s="1" customFormat="1" hidden="1">
      <c r="A268" s="44"/>
      <c r="B268" s="43" t="s">
        <v>262</v>
      </c>
      <c r="C268" s="34">
        <v>3857</v>
      </c>
      <c r="D268" s="26">
        <f t="shared" si="123"/>
        <v>1.34995</v>
      </c>
      <c r="E268" s="12">
        <v>0.61199999999999999</v>
      </c>
      <c r="F268" s="12">
        <v>0</v>
      </c>
      <c r="G268" s="3">
        <f t="shared" ref="G268:G299" si="137">E268-F268-D268</f>
        <v>-0.73794999999999999</v>
      </c>
      <c r="H268" s="49">
        <f t="shared" si="124"/>
        <v>-0.73794999999999999</v>
      </c>
      <c r="I268" s="112">
        <f t="shared" ref="I268:I299" si="138">E268/D268</f>
        <v>0.45335012407866959</v>
      </c>
      <c r="J268" s="113">
        <f t="shared" ref="J268:J299" si="139">(E268-F268)/D268*100</f>
        <v>45.335012407866962</v>
      </c>
      <c r="K268" s="120">
        <v>3857</v>
      </c>
      <c r="L268" s="123">
        <f t="shared" si="125"/>
        <v>-2.5623263888888892</v>
      </c>
      <c r="M268" s="123">
        <f t="shared" si="126"/>
        <v>-1.3665740740740739</v>
      </c>
      <c r="N268" s="182">
        <f t="shared" si="127"/>
        <v>-0.73209325396825398</v>
      </c>
      <c r="O268" s="194"/>
      <c r="P268" s="206"/>
      <c r="Q268" s="41">
        <v>7.5211499999999996</v>
      </c>
      <c r="R268" s="35">
        <v>8.9860000000000007</v>
      </c>
      <c r="S268" s="36">
        <v>0</v>
      </c>
      <c r="T268" s="37">
        <v>1.4648500000000011</v>
      </c>
      <c r="U268" s="163">
        <f t="shared" si="128"/>
        <v>1.4648500000000011</v>
      </c>
      <c r="V268" s="130">
        <f t="shared" ref="V268:V299" si="140">R268/Q268</f>
        <v>1.1947640985753509</v>
      </c>
      <c r="W268" s="127">
        <v>119.47640985753509</v>
      </c>
      <c r="X268" s="37">
        <v>3857</v>
      </c>
      <c r="Y268" s="123">
        <f t="shared" si="129"/>
        <v>2.7126851851851872</v>
      </c>
      <c r="Z268" s="134">
        <f t="shared" si="130"/>
        <v>1.8310625000000014</v>
      </c>
      <c r="AA268" s="186">
        <f t="shared" si="131"/>
        <v>0.81380555555555611</v>
      </c>
      <c r="AB268" s="194"/>
      <c r="AC268" s="209"/>
      <c r="AD268" s="38">
        <f t="shared" si="136"/>
        <v>289.27499999999998</v>
      </c>
      <c r="AE268" s="39">
        <v>0</v>
      </c>
      <c r="AF268" s="36">
        <v>0</v>
      </c>
      <c r="AG268" s="36">
        <f t="shared" ref="AG268:AG299" si="141">AE268-AF268-AD268</f>
        <v>-289.27499999999998</v>
      </c>
      <c r="AH268" s="176">
        <f t="shared" si="132"/>
        <v>-289.27499999999998</v>
      </c>
      <c r="AI268" s="40">
        <f t="shared" ref="AI268:AI283" si="142">AE268/AD268</f>
        <v>0</v>
      </c>
      <c r="AJ268" s="99">
        <f t="shared" ref="AJ268:AJ299" si="143">(AE268-AF268)/AD268*100</f>
        <v>0</v>
      </c>
      <c r="AK268" s="123">
        <f t="shared" si="133"/>
        <v>-1.446375</v>
      </c>
      <c r="AL268" s="134">
        <f t="shared" si="134"/>
        <v>-1.0519090909090909</v>
      </c>
      <c r="AM268" s="182">
        <f t="shared" si="135"/>
        <v>-0.72318749999999998</v>
      </c>
      <c r="AN268" s="196"/>
      <c r="AO268" s="194"/>
    </row>
    <row r="269" spans="1:41" s="1" customFormat="1" hidden="1">
      <c r="A269" s="44"/>
      <c r="B269" s="43" t="s">
        <v>263</v>
      </c>
      <c r="C269" s="34">
        <v>5986</v>
      </c>
      <c r="D269" s="26">
        <f t="shared" si="123"/>
        <v>2.0951</v>
      </c>
      <c r="E269" s="12">
        <v>2.8959999999999999</v>
      </c>
      <c r="F269" s="12">
        <v>0</v>
      </c>
      <c r="G269" s="3">
        <f t="shared" si="137"/>
        <v>0.80089999999999995</v>
      </c>
      <c r="H269" s="49">
        <f t="shared" si="124"/>
        <v>0.80089999999999995</v>
      </c>
      <c r="I269" s="112">
        <f t="shared" si="138"/>
        <v>1.3822729225335306</v>
      </c>
      <c r="J269" s="113">
        <f t="shared" si="139"/>
        <v>138.22729225335306</v>
      </c>
      <c r="K269" s="120">
        <v>5986</v>
      </c>
      <c r="L269" s="123">
        <f t="shared" si="125"/>
        <v>2.7809027777777779</v>
      </c>
      <c r="M269" s="123">
        <f t="shared" si="126"/>
        <v>1.4831481481481479</v>
      </c>
      <c r="N269" s="182">
        <f t="shared" si="127"/>
        <v>0.79454365079365075</v>
      </c>
      <c r="O269" s="194"/>
      <c r="P269" s="206"/>
      <c r="Q269" s="41">
        <v>11.672700000000001</v>
      </c>
      <c r="R269" s="35">
        <v>15.888</v>
      </c>
      <c r="S269" s="36">
        <v>0</v>
      </c>
      <c r="T269" s="37">
        <v>4.2152999999999992</v>
      </c>
      <c r="U269" s="163">
        <f t="shared" si="128"/>
        <v>4.2152999999999992</v>
      </c>
      <c r="V269" s="130">
        <f t="shared" si="140"/>
        <v>1.3611246755249427</v>
      </c>
      <c r="W269" s="127">
        <v>136.11246755249425</v>
      </c>
      <c r="X269" s="37">
        <v>5986</v>
      </c>
      <c r="Y269" s="123">
        <f t="shared" si="129"/>
        <v>7.8061111111111092</v>
      </c>
      <c r="Z269" s="134">
        <f t="shared" si="130"/>
        <v>5.2691249999999989</v>
      </c>
      <c r="AA269" s="186">
        <f t="shared" si="131"/>
        <v>2.3418333333333328</v>
      </c>
      <c r="AB269" s="194"/>
      <c r="AC269" s="209"/>
      <c r="AD269" s="38">
        <f t="shared" si="136"/>
        <v>448.95</v>
      </c>
      <c r="AE269" s="39">
        <v>275</v>
      </c>
      <c r="AF269" s="36">
        <v>0</v>
      </c>
      <c r="AG269" s="36">
        <f t="shared" si="141"/>
        <v>-173.95</v>
      </c>
      <c r="AH269" s="176">
        <f t="shared" si="132"/>
        <v>-173.95</v>
      </c>
      <c r="AI269" s="40">
        <f t="shared" si="142"/>
        <v>0.6125403719790623</v>
      </c>
      <c r="AJ269" s="99">
        <f t="shared" si="143"/>
        <v>61.254037197906229</v>
      </c>
      <c r="AK269" s="123">
        <f t="shared" si="133"/>
        <v>-0.86974999999999991</v>
      </c>
      <c r="AL269" s="134">
        <f t="shared" si="134"/>
        <v>-0.63254545454545452</v>
      </c>
      <c r="AM269" s="182">
        <f t="shared" si="135"/>
        <v>-0.43487499999999996</v>
      </c>
      <c r="AN269" s="196"/>
      <c r="AO269" s="194"/>
    </row>
    <row r="270" spans="1:41" s="1" customFormat="1" hidden="1">
      <c r="A270" s="44"/>
      <c r="B270" s="43" t="s">
        <v>264</v>
      </c>
      <c r="C270" s="34">
        <v>6940</v>
      </c>
      <c r="D270" s="26">
        <f t="shared" si="123"/>
        <v>2.4289999999999998</v>
      </c>
      <c r="E270" s="12">
        <v>0.81599999999999995</v>
      </c>
      <c r="F270" s="12">
        <v>0</v>
      </c>
      <c r="G270" s="3">
        <f t="shared" si="137"/>
        <v>-1.613</v>
      </c>
      <c r="H270" s="49">
        <f t="shared" si="124"/>
        <v>-1.613</v>
      </c>
      <c r="I270" s="112">
        <f t="shared" si="138"/>
        <v>0.33594071634417455</v>
      </c>
      <c r="J270" s="113">
        <f t="shared" si="139"/>
        <v>33.594071634417453</v>
      </c>
      <c r="K270" s="120">
        <v>6940</v>
      </c>
      <c r="L270" s="123">
        <f t="shared" si="125"/>
        <v>-5.6006944444444446</v>
      </c>
      <c r="M270" s="123">
        <f t="shared" si="126"/>
        <v>-2.9870370370370369</v>
      </c>
      <c r="N270" s="182">
        <f t="shared" si="127"/>
        <v>-1.6001984126984128</v>
      </c>
      <c r="O270" s="194"/>
      <c r="P270" s="206"/>
      <c r="Q270" s="41">
        <v>13.532999999999999</v>
      </c>
      <c r="R270" s="35">
        <v>27.405000000000001</v>
      </c>
      <c r="S270" s="36">
        <v>0</v>
      </c>
      <c r="T270" s="37">
        <v>13.872000000000002</v>
      </c>
      <c r="U270" s="163">
        <f t="shared" si="128"/>
        <v>13.872000000000002</v>
      </c>
      <c r="V270" s="130">
        <f t="shared" si="140"/>
        <v>2.0250498780758148</v>
      </c>
      <c r="W270" s="127">
        <v>202.50498780758147</v>
      </c>
      <c r="X270" s="37">
        <v>6940</v>
      </c>
      <c r="Y270" s="123">
        <f t="shared" si="129"/>
        <v>25.68888888888889</v>
      </c>
      <c r="Z270" s="134">
        <f t="shared" si="130"/>
        <v>17.34</v>
      </c>
      <c r="AA270" s="186">
        <f t="shared" si="131"/>
        <v>7.706666666666667</v>
      </c>
      <c r="AB270" s="194"/>
      <c r="AC270" s="209"/>
      <c r="AD270" s="38">
        <f t="shared" si="136"/>
        <v>520.5</v>
      </c>
      <c r="AE270" s="39">
        <v>0</v>
      </c>
      <c r="AF270" s="36">
        <v>0</v>
      </c>
      <c r="AG270" s="36">
        <f t="shared" si="141"/>
        <v>-520.5</v>
      </c>
      <c r="AH270" s="176">
        <f t="shared" si="132"/>
        <v>-520.5</v>
      </c>
      <c r="AI270" s="40">
        <f t="shared" si="142"/>
        <v>0</v>
      </c>
      <c r="AJ270" s="99">
        <f t="shared" si="143"/>
        <v>0</v>
      </c>
      <c r="AK270" s="123">
        <f t="shared" si="133"/>
        <v>-2.6025</v>
      </c>
      <c r="AL270" s="134">
        <f t="shared" si="134"/>
        <v>-1.8927272727272728</v>
      </c>
      <c r="AM270" s="182">
        <f t="shared" si="135"/>
        <v>-1.30125</v>
      </c>
      <c r="AN270" s="196"/>
      <c r="AO270" s="194"/>
    </row>
    <row r="271" spans="1:41" s="62" customFormat="1" ht="23.25" hidden="1" customHeight="1">
      <c r="A271" s="44">
        <v>30</v>
      </c>
      <c r="B271" s="43" t="s">
        <v>265</v>
      </c>
      <c r="C271" s="31">
        <v>136728</v>
      </c>
      <c r="D271" s="26">
        <f t="shared" si="123"/>
        <v>47.854800000000004</v>
      </c>
      <c r="E271" s="5">
        <v>8.1</v>
      </c>
      <c r="F271" s="5">
        <v>1.458</v>
      </c>
      <c r="G271" s="3">
        <f t="shared" si="137"/>
        <v>-41.212800000000001</v>
      </c>
      <c r="H271" s="49">
        <f t="shared" si="124"/>
        <v>-39.754800000000003</v>
      </c>
      <c r="I271" s="112">
        <f t="shared" si="138"/>
        <v>0.1692620176032498</v>
      </c>
      <c r="J271" s="113">
        <f t="shared" si="139"/>
        <v>13.879485443466482</v>
      </c>
      <c r="K271" s="121">
        <v>136728</v>
      </c>
      <c r="L271" s="123">
        <f t="shared" si="125"/>
        <v>-138.03750000000002</v>
      </c>
      <c r="M271" s="123">
        <f t="shared" si="126"/>
        <v>-73.62</v>
      </c>
      <c r="N271" s="182">
        <f t="shared" si="127"/>
        <v>-39.439285714285717</v>
      </c>
      <c r="O271" s="194">
        <v>-6</v>
      </c>
      <c r="P271" s="206"/>
      <c r="Q271" s="59">
        <v>266.61959999999999</v>
      </c>
      <c r="R271" s="4">
        <v>75.239999999999995</v>
      </c>
      <c r="S271" s="6">
        <v>17.149999999999999</v>
      </c>
      <c r="T271" s="60">
        <v>-208.52959999999999</v>
      </c>
      <c r="U271" s="163">
        <f t="shared" si="128"/>
        <v>-191.37959999999998</v>
      </c>
      <c r="V271" s="131">
        <f t="shared" si="140"/>
        <v>0.28219980826615898</v>
      </c>
      <c r="W271" s="128">
        <v>21.78759551060762</v>
      </c>
      <c r="X271" s="60">
        <v>136728</v>
      </c>
      <c r="Y271" s="123">
        <f t="shared" si="129"/>
        <v>-354.40666666666664</v>
      </c>
      <c r="Z271" s="134">
        <f t="shared" si="130"/>
        <v>-239.22449999999998</v>
      </c>
      <c r="AA271" s="186">
        <f t="shared" si="131"/>
        <v>-106.32199999999999</v>
      </c>
      <c r="AB271" s="194">
        <v>-15</v>
      </c>
      <c r="AC271" s="209"/>
      <c r="AD271" s="61">
        <f t="shared" si="136"/>
        <v>10254.6</v>
      </c>
      <c r="AE271" s="23">
        <v>275</v>
      </c>
      <c r="AF271" s="6">
        <v>0</v>
      </c>
      <c r="AG271" s="6">
        <f t="shared" si="141"/>
        <v>-9979.6</v>
      </c>
      <c r="AH271" s="176">
        <f t="shared" si="132"/>
        <v>-9979.6</v>
      </c>
      <c r="AI271" s="101">
        <f t="shared" si="142"/>
        <v>2.6817233241667154E-2</v>
      </c>
      <c r="AJ271" s="85">
        <f t="shared" si="143"/>
        <v>2.6817233241667155</v>
      </c>
      <c r="AK271" s="123">
        <f t="shared" si="133"/>
        <v>-49.898000000000003</v>
      </c>
      <c r="AL271" s="134">
        <f t="shared" si="134"/>
        <v>-36.289454545454547</v>
      </c>
      <c r="AM271" s="182">
        <f t="shared" si="135"/>
        <v>-24.949000000000002</v>
      </c>
      <c r="AN271" s="196">
        <v>-3</v>
      </c>
      <c r="AO271" s="194">
        <v>-1</v>
      </c>
    </row>
    <row r="272" spans="1:41" s="1" customFormat="1" hidden="1">
      <c r="A272" s="44"/>
      <c r="B272" s="30" t="s">
        <v>266</v>
      </c>
      <c r="C272" s="32">
        <v>17613</v>
      </c>
      <c r="D272" s="26">
        <f t="shared" si="123"/>
        <v>6.1645500000000002</v>
      </c>
      <c r="E272" s="5">
        <v>0.16200000000000001</v>
      </c>
      <c r="F272" s="5">
        <v>0.16200000000000001</v>
      </c>
      <c r="G272" s="3">
        <f t="shared" si="137"/>
        <v>-6.1645500000000002</v>
      </c>
      <c r="H272" s="49">
        <f t="shared" si="124"/>
        <v>-6.0025500000000003</v>
      </c>
      <c r="I272" s="112">
        <f t="shared" si="138"/>
        <v>2.6279290459157601E-2</v>
      </c>
      <c r="J272" s="113">
        <f t="shared" si="139"/>
        <v>0</v>
      </c>
      <c r="K272" s="120">
        <v>17613</v>
      </c>
      <c r="L272" s="123">
        <f t="shared" si="125"/>
        <v>-20.842187500000001</v>
      </c>
      <c r="M272" s="123">
        <f t="shared" si="126"/>
        <v>-11.115833333333333</v>
      </c>
      <c r="N272" s="182">
        <f t="shared" si="127"/>
        <v>-5.9549107142857149</v>
      </c>
      <c r="O272" s="194"/>
      <c r="P272" s="206"/>
      <c r="Q272" s="41">
        <v>34.345350000000003</v>
      </c>
      <c r="R272" s="35">
        <v>8.32</v>
      </c>
      <c r="S272" s="36">
        <v>8.32</v>
      </c>
      <c r="T272" s="37">
        <v>-34.345350000000003</v>
      </c>
      <c r="U272" s="163">
        <f t="shared" si="128"/>
        <v>-26.025350000000003</v>
      </c>
      <c r="V272" s="130">
        <f t="shared" si="140"/>
        <v>0.24224531122844867</v>
      </c>
      <c r="W272" s="127">
        <v>0</v>
      </c>
      <c r="X272" s="37">
        <v>17613</v>
      </c>
      <c r="Y272" s="123">
        <f t="shared" si="129"/>
        <v>-48.195092592592594</v>
      </c>
      <c r="Z272" s="134">
        <f t="shared" si="130"/>
        <v>-32.531687500000004</v>
      </c>
      <c r="AA272" s="186">
        <f t="shared" si="131"/>
        <v>-14.458527777777778</v>
      </c>
      <c r="AB272" s="194"/>
      <c r="AC272" s="209"/>
      <c r="AD272" s="38">
        <f t="shared" si="136"/>
        <v>1320.9750000000001</v>
      </c>
      <c r="AE272" s="39">
        <v>0</v>
      </c>
      <c r="AF272" s="36">
        <v>0</v>
      </c>
      <c r="AG272" s="36">
        <f t="shared" si="141"/>
        <v>-1320.9750000000001</v>
      </c>
      <c r="AH272" s="176">
        <f t="shared" si="132"/>
        <v>-1320.9750000000001</v>
      </c>
      <c r="AI272" s="40">
        <f t="shared" si="142"/>
        <v>0</v>
      </c>
      <c r="AJ272" s="99">
        <f t="shared" si="143"/>
        <v>0</v>
      </c>
      <c r="AK272" s="123">
        <f t="shared" si="133"/>
        <v>-6.6048750000000007</v>
      </c>
      <c r="AL272" s="134">
        <f t="shared" si="134"/>
        <v>-4.8035454545454552</v>
      </c>
      <c r="AM272" s="182">
        <f t="shared" si="135"/>
        <v>-3.3024375000000004</v>
      </c>
      <c r="AN272" s="196"/>
      <c r="AO272" s="194"/>
    </row>
    <row r="273" spans="1:41" s="1" customFormat="1" hidden="1">
      <c r="A273" s="44"/>
      <c r="B273" s="30" t="s">
        <v>267</v>
      </c>
      <c r="C273" s="32">
        <v>8370</v>
      </c>
      <c r="D273" s="26">
        <f t="shared" si="123"/>
        <v>2.9295</v>
      </c>
      <c r="E273" s="5">
        <v>0.73599999999999999</v>
      </c>
      <c r="F273" s="5">
        <v>0.16200000000000001</v>
      </c>
      <c r="G273" s="3">
        <f t="shared" si="137"/>
        <v>-2.3555000000000001</v>
      </c>
      <c r="H273" s="49">
        <f t="shared" si="124"/>
        <v>-2.1935000000000002</v>
      </c>
      <c r="I273" s="112">
        <f t="shared" si="138"/>
        <v>0.25123741252773513</v>
      </c>
      <c r="J273" s="113">
        <f t="shared" si="139"/>
        <v>19.593787335722819</v>
      </c>
      <c r="K273" s="120">
        <v>8370</v>
      </c>
      <c r="L273" s="123">
        <f t="shared" si="125"/>
        <v>-7.6163194444444455</v>
      </c>
      <c r="M273" s="123">
        <f t="shared" si="126"/>
        <v>-4.0620370370370376</v>
      </c>
      <c r="N273" s="182">
        <f t="shared" si="127"/>
        <v>-2.1760912698412702</v>
      </c>
      <c r="O273" s="194"/>
      <c r="P273" s="206"/>
      <c r="Q273" s="41">
        <v>16.3215</v>
      </c>
      <c r="R273" s="35">
        <v>1.83</v>
      </c>
      <c r="S273" s="36">
        <v>0</v>
      </c>
      <c r="T273" s="37">
        <v>-14.4915</v>
      </c>
      <c r="U273" s="163">
        <f t="shared" si="128"/>
        <v>-14.4915</v>
      </c>
      <c r="V273" s="130">
        <f t="shared" si="140"/>
        <v>0.11212204760591858</v>
      </c>
      <c r="W273" s="127">
        <v>11.212204760591858</v>
      </c>
      <c r="X273" s="37">
        <v>8370</v>
      </c>
      <c r="Y273" s="123">
        <f t="shared" si="129"/>
        <v>-26.836111111111109</v>
      </c>
      <c r="Z273" s="134">
        <f t="shared" si="130"/>
        <v>-18.114374999999999</v>
      </c>
      <c r="AA273" s="186">
        <f t="shared" si="131"/>
        <v>-8.0508333333333333</v>
      </c>
      <c r="AB273" s="194"/>
      <c r="AC273" s="209"/>
      <c r="AD273" s="38">
        <f t="shared" si="136"/>
        <v>627.75</v>
      </c>
      <c r="AE273" s="39">
        <v>0</v>
      </c>
      <c r="AF273" s="36">
        <v>0</v>
      </c>
      <c r="AG273" s="36">
        <f t="shared" si="141"/>
        <v>-627.75</v>
      </c>
      <c r="AH273" s="176">
        <f t="shared" si="132"/>
        <v>-627.75</v>
      </c>
      <c r="AI273" s="40">
        <f t="shared" si="142"/>
        <v>0</v>
      </c>
      <c r="AJ273" s="99">
        <f t="shared" si="143"/>
        <v>0</v>
      </c>
      <c r="AK273" s="123">
        <f t="shared" si="133"/>
        <v>-3.1387499999999999</v>
      </c>
      <c r="AL273" s="134">
        <f t="shared" si="134"/>
        <v>-2.2827272727272727</v>
      </c>
      <c r="AM273" s="182">
        <f t="shared" si="135"/>
        <v>-1.569375</v>
      </c>
      <c r="AN273" s="196"/>
      <c r="AO273" s="194"/>
    </row>
    <row r="274" spans="1:41" s="1" customFormat="1" hidden="1">
      <c r="A274" s="44"/>
      <c r="B274" s="30" t="s">
        <v>268</v>
      </c>
      <c r="C274" s="32">
        <v>8220</v>
      </c>
      <c r="D274" s="26">
        <f t="shared" si="123"/>
        <v>2.8769999999999998</v>
      </c>
      <c r="E274" s="5">
        <v>0.32400000000000001</v>
      </c>
      <c r="F274" s="5">
        <v>0.32400000000000001</v>
      </c>
      <c r="G274" s="3">
        <f t="shared" si="137"/>
        <v>-2.8769999999999998</v>
      </c>
      <c r="H274" s="49">
        <f t="shared" si="124"/>
        <v>-2.5529999999999999</v>
      </c>
      <c r="I274" s="112">
        <f t="shared" si="138"/>
        <v>0.11261730969760168</v>
      </c>
      <c r="J274" s="113">
        <f t="shared" si="139"/>
        <v>0</v>
      </c>
      <c r="K274" s="120">
        <v>8220</v>
      </c>
      <c r="L274" s="123">
        <f t="shared" si="125"/>
        <v>-8.8645833333333339</v>
      </c>
      <c r="M274" s="123">
        <f t="shared" si="126"/>
        <v>-4.727777777777777</v>
      </c>
      <c r="N274" s="182">
        <f t="shared" si="127"/>
        <v>-2.5327380952380953</v>
      </c>
      <c r="O274" s="194"/>
      <c r="P274" s="206"/>
      <c r="Q274" s="41">
        <v>16.029</v>
      </c>
      <c r="R274" s="35">
        <v>10.66</v>
      </c>
      <c r="S274" s="36">
        <v>1.83</v>
      </c>
      <c r="T274" s="37">
        <v>-7.1989999999999998</v>
      </c>
      <c r="U274" s="163">
        <f t="shared" si="128"/>
        <v>-5.3689999999999998</v>
      </c>
      <c r="V274" s="130">
        <f t="shared" si="140"/>
        <v>0.66504460665044607</v>
      </c>
      <c r="W274" s="127">
        <v>55.087653627799618</v>
      </c>
      <c r="X274" s="37">
        <v>8220</v>
      </c>
      <c r="Y274" s="123">
        <f t="shared" si="129"/>
        <v>-9.9425925925925913</v>
      </c>
      <c r="Z274" s="134">
        <f t="shared" si="130"/>
        <v>-6.7112499999999997</v>
      </c>
      <c r="AA274" s="186">
        <f t="shared" si="131"/>
        <v>-2.9827777777777778</v>
      </c>
      <c r="AB274" s="194"/>
      <c r="AC274" s="209"/>
      <c r="AD274" s="38">
        <f t="shared" si="136"/>
        <v>616.5</v>
      </c>
      <c r="AE274" s="39">
        <v>0</v>
      </c>
      <c r="AF274" s="36">
        <v>0</v>
      </c>
      <c r="AG274" s="36">
        <f t="shared" si="141"/>
        <v>-616.5</v>
      </c>
      <c r="AH274" s="176">
        <f t="shared" si="132"/>
        <v>-616.5</v>
      </c>
      <c r="AI274" s="40">
        <f t="shared" si="142"/>
        <v>0</v>
      </c>
      <c r="AJ274" s="99">
        <f t="shared" si="143"/>
        <v>0</v>
      </c>
      <c r="AK274" s="123">
        <f t="shared" si="133"/>
        <v>-3.0825</v>
      </c>
      <c r="AL274" s="134">
        <f t="shared" si="134"/>
        <v>-2.2418181818181817</v>
      </c>
      <c r="AM274" s="182">
        <f t="shared" si="135"/>
        <v>-1.54125</v>
      </c>
      <c r="AN274" s="196"/>
      <c r="AO274" s="194"/>
    </row>
    <row r="275" spans="1:41" s="1" customFormat="1" hidden="1">
      <c r="A275" s="44"/>
      <c r="B275" s="30" t="s">
        <v>269</v>
      </c>
      <c r="C275" s="32">
        <v>5031</v>
      </c>
      <c r="D275" s="26">
        <f t="shared" si="123"/>
        <v>1.76085</v>
      </c>
      <c r="E275" s="5">
        <v>0.28799999999999998</v>
      </c>
      <c r="F275" s="5">
        <v>0</v>
      </c>
      <c r="G275" s="3">
        <f t="shared" si="137"/>
        <v>-1.47285</v>
      </c>
      <c r="H275" s="49">
        <f t="shared" si="124"/>
        <v>-1.47285</v>
      </c>
      <c r="I275" s="112">
        <f t="shared" si="138"/>
        <v>0.16355737285969843</v>
      </c>
      <c r="J275" s="113">
        <f t="shared" si="139"/>
        <v>16.355737285969845</v>
      </c>
      <c r="K275" s="120">
        <v>5031</v>
      </c>
      <c r="L275" s="123">
        <f t="shared" si="125"/>
        <v>-5.1140625000000002</v>
      </c>
      <c r="M275" s="123">
        <f t="shared" si="126"/>
        <v>-2.7274999999999996</v>
      </c>
      <c r="N275" s="182">
        <f t="shared" si="127"/>
        <v>-1.4611607142857144</v>
      </c>
      <c r="O275" s="194"/>
      <c r="P275" s="206"/>
      <c r="Q275" s="41">
        <v>9.8104499999999994</v>
      </c>
      <c r="R275" s="35">
        <v>1.5</v>
      </c>
      <c r="S275" s="36">
        <v>0</v>
      </c>
      <c r="T275" s="37">
        <v>-8.3104499999999994</v>
      </c>
      <c r="U275" s="163">
        <f t="shared" si="128"/>
        <v>-8.3104499999999994</v>
      </c>
      <c r="V275" s="130">
        <f t="shared" si="140"/>
        <v>0.15289818509854289</v>
      </c>
      <c r="W275" s="127">
        <v>15.289818509854289</v>
      </c>
      <c r="X275" s="37">
        <v>5031</v>
      </c>
      <c r="Y275" s="123">
        <f t="shared" si="129"/>
        <v>-15.38972222222222</v>
      </c>
      <c r="Z275" s="134">
        <f t="shared" si="130"/>
        <v>-10.388062499999998</v>
      </c>
      <c r="AA275" s="186">
        <f t="shared" si="131"/>
        <v>-4.6169166666666666</v>
      </c>
      <c r="AB275" s="194"/>
      <c r="AC275" s="209"/>
      <c r="AD275" s="38">
        <f t="shared" si="136"/>
        <v>377.32499999999999</v>
      </c>
      <c r="AE275" s="39">
        <v>0</v>
      </c>
      <c r="AF275" s="36">
        <v>0</v>
      </c>
      <c r="AG275" s="36">
        <f t="shared" si="141"/>
        <v>-377.32499999999999</v>
      </c>
      <c r="AH275" s="176">
        <f t="shared" si="132"/>
        <v>-377.32499999999999</v>
      </c>
      <c r="AI275" s="40">
        <f t="shared" si="142"/>
        <v>0</v>
      </c>
      <c r="AJ275" s="99">
        <f t="shared" si="143"/>
        <v>0</v>
      </c>
      <c r="AK275" s="123">
        <f t="shared" si="133"/>
        <v>-1.886625</v>
      </c>
      <c r="AL275" s="134">
        <f t="shared" si="134"/>
        <v>-1.372090909090909</v>
      </c>
      <c r="AM275" s="182">
        <f t="shared" si="135"/>
        <v>-0.9433125</v>
      </c>
      <c r="AN275" s="196"/>
      <c r="AO275" s="194"/>
    </row>
    <row r="276" spans="1:41" s="1" customFormat="1" hidden="1">
      <c r="A276" s="44"/>
      <c r="B276" s="30" t="s">
        <v>270</v>
      </c>
      <c r="C276" s="33">
        <v>58661</v>
      </c>
      <c r="D276" s="26">
        <f t="shared" si="123"/>
        <v>20.53135</v>
      </c>
      <c r="E276" s="5">
        <v>3.798</v>
      </c>
      <c r="F276" s="5">
        <v>0.64800000000000002</v>
      </c>
      <c r="G276" s="3">
        <f t="shared" si="137"/>
        <v>-17.381350000000001</v>
      </c>
      <c r="H276" s="49">
        <f t="shared" si="124"/>
        <v>-16.733350000000002</v>
      </c>
      <c r="I276" s="112">
        <f t="shared" si="138"/>
        <v>0.1849854003755233</v>
      </c>
      <c r="J276" s="113">
        <f t="shared" si="139"/>
        <v>15.342391026405961</v>
      </c>
      <c r="K276" s="120">
        <v>58661</v>
      </c>
      <c r="L276" s="123">
        <f t="shared" si="125"/>
        <v>-58.101909722222231</v>
      </c>
      <c r="M276" s="123">
        <f t="shared" si="126"/>
        <v>-30.987685185185185</v>
      </c>
      <c r="N276" s="182">
        <f t="shared" si="127"/>
        <v>-16.600545634920636</v>
      </c>
      <c r="O276" s="194"/>
      <c r="P276" s="206"/>
      <c r="Q276" s="41">
        <v>114.38895000000001</v>
      </c>
      <c r="R276" s="35">
        <v>30.346</v>
      </c>
      <c r="S276" s="36">
        <v>7</v>
      </c>
      <c r="T276" s="37">
        <v>-91.042950000000005</v>
      </c>
      <c r="U276" s="163">
        <f t="shared" si="128"/>
        <v>-84.042950000000005</v>
      </c>
      <c r="V276" s="130">
        <f t="shared" si="140"/>
        <v>0.26528786215801436</v>
      </c>
      <c r="W276" s="127">
        <v>20.409314011536953</v>
      </c>
      <c r="X276" s="37">
        <v>58661</v>
      </c>
      <c r="Y276" s="123">
        <f t="shared" si="129"/>
        <v>-155.6350925925926</v>
      </c>
      <c r="Z276" s="134">
        <f t="shared" si="130"/>
        <v>-105.0536875</v>
      </c>
      <c r="AA276" s="186">
        <f t="shared" si="131"/>
        <v>-46.690527777777781</v>
      </c>
      <c r="AB276" s="194"/>
      <c r="AC276" s="209"/>
      <c r="AD276" s="38">
        <f t="shared" si="136"/>
        <v>4399.5749999999998</v>
      </c>
      <c r="AE276" s="39">
        <v>275</v>
      </c>
      <c r="AF276" s="36">
        <v>0</v>
      </c>
      <c r="AG276" s="36">
        <f t="shared" si="141"/>
        <v>-4124.5749999999998</v>
      </c>
      <c r="AH276" s="176">
        <f t="shared" si="132"/>
        <v>-4124.5749999999998</v>
      </c>
      <c r="AI276" s="40">
        <f t="shared" si="142"/>
        <v>6.2506037514987248E-2</v>
      </c>
      <c r="AJ276" s="99">
        <f t="shared" si="143"/>
        <v>6.2506037514987245</v>
      </c>
      <c r="AK276" s="123">
        <f t="shared" si="133"/>
        <v>-20.622875000000001</v>
      </c>
      <c r="AL276" s="134">
        <f t="shared" si="134"/>
        <v>-14.998454545454544</v>
      </c>
      <c r="AM276" s="182">
        <f t="shared" si="135"/>
        <v>-10.3114375</v>
      </c>
      <c r="AN276" s="196"/>
      <c r="AO276" s="194"/>
    </row>
    <row r="277" spans="1:41" s="1" customFormat="1" hidden="1">
      <c r="A277" s="44"/>
      <c r="B277" s="43" t="s">
        <v>271</v>
      </c>
      <c r="C277" s="34">
        <v>5315</v>
      </c>
      <c r="D277" s="26">
        <f t="shared" si="123"/>
        <v>1.86025</v>
      </c>
      <c r="E277" s="5">
        <v>0.86599999999999999</v>
      </c>
      <c r="F277" s="5">
        <v>0</v>
      </c>
      <c r="G277" s="3">
        <f t="shared" si="137"/>
        <v>-0.99424999999999997</v>
      </c>
      <c r="H277" s="49">
        <f t="shared" si="124"/>
        <v>-0.99424999999999997</v>
      </c>
      <c r="I277" s="112">
        <f t="shared" si="138"/>
        <v>0.46552882677059537</v>
      </c>
      <c r="J277" s="113">
        <f t="shared" si="139"/>
        <v>46.552882677059536</v>
      </c>
      <c r="K277" s="120">
        <v>5315</v>
      </c>
      <c r="L277" s="123">
        <f t="shared" si="125"/>
        <v>-3.4522569444444446</v>
      </c>
      <c r="M277" s="123">
        <f t="shared" si="126"/>
        <v>-1.8412037037037035</v>
      </c>
      <c r="N277" s="182">
        <f t="shared" si="127"/>
        <v>-0.98635912698412698</v>
      </c>
      <c r="O277" s="194"/>
      <c r="P277" s="206"/>
      <c r="Q277" s="41">
        <v>10.36425</v>
      </c>
      <c r="R277" s="35">
        <v>7.1619999999999999</v>
      </c>
      <c r="S277" s="36">
        <v>0</v>
      </c>
      <c r="T277" s="37">
        <v>-3.2022500000000003</v>
      </c>
      <c r="U277" s="163">
        <f t="shared" si="128"/>
        <v>-3.2022500000000003</v>
      </c>
      <c r="V277" s="130">
        <f t="shared" si="140"/>
        <v>0.69102925923245773</v>
      </c>
      <c r="W277" s="127">
        <v>69.102925923245778</v>
      </c>
      <c r="X277" s="37">
        <v>5315</v>
      </c>
      <c r="Y277" s="123">
        <f t="shared" si="129"/>
        <v>-5.9300925925925929</v>
      </c>
      <c r="Z277" s="134">
        <f t="shared" si="130"/>
        <v>-4.0028125000000001</v>
      </c>
      <c r="AA277" s="186">
        <f t="shared" si="131"/>
        <v>-1.7790277777777779</v>
      </c>
      <c r="AB277" s="194"/>
      <c r="AC277" s="209"/>
      <c r="AD277" s="38">
        <f t="shared" si="136"/>
        <v>398.625</v>
      </c>
      <c r="AE277" s="39">
        <v>0</v>
      </c>
      <c r="AF277" s="36">
        <v>0</v>
      </c>
      <c r="AG277" s="36">
        <f t="shared" si="141"/>
        <v>-398.625</v>
      </c>
      <c r="AH277" s="176">
        <f t="shared" si="132"/>
        <v>-398.625</v>
      </c>
      <c r="AI277" s="40">
        <f t="shared" si="142"/>
        <v>0</v>
      </c>
      <c r="AJ277" s="99">
        <f t="shared" si="143"/>
        <v>0</v>
      </c>
      <c r="AK277" s="123">
        <f t="shared" si="133"/>
        <v>-1.993125</v>
      </c>
      <c r="AL277" s="134">
        <f t="shared" si="134"/>
        <v>-1.4495454545454545</v>
      </c>
      <c r="AM277" s="182">
        <f t="shared" si="135"/>
        <v>-0.99656250000000002</v>
      </c>
      <c r="AN277" s="196"/>
      <c r="AO277" s="194"/>
    </row>
    <row r="278" spans="1:41" s="1" customFormat="1" hidden="1">
      <c r="A278" s="44"/>
      <c r="B278" s="43" t="s">
        <v>272</v>
      </c>
      <c r="C278" s="34">
        <v>5566</v>
      </c>
      <c r="D278" s="26">
        <f t="shared" si="123"/>
        <v>1.9480999999999999</v>
      </c>
      <c r="E278" s="5">
        <v>0.28799999999999998</v>
      </c>
      <c r="F278" s="5">
        <v>0</v>
      </c>
      <c r="G278" s="3">
        <f t="shared" si="137"/>
        <v>-1.6600999999999999</v>
      </c>
      <c r="H278" s="49">
        <f t="shared" si="124"/>
        <v>-1.6600999999999999</v>
      </c>
      <c r="I278" s="112">
        <f t="shared" si="138"/>
        <v>0.14783635336995021</v>
      </c>
      <c r="J278" s="113">
        <f t="shared" si="139"/>
        <v>14.783635336995021</v>
      </c>
      <c r="K278" s="120">
        <v>5566</v>
      </c>
      <c r="L278" s="123">
        <f t="shared" si="125"/>
        <v>-5.7642361111111109</v>
      </c>
      <c r="M278" s="123">
        <f t="shared" si="126"/>
        <v>-3.074259259259259</v>
      </c>
      <c r="N278" s="182">
        <f t="shared" si="127"/>
        <v>-1.646924603174603</v>
      </c>
      <c r="O278" s="194"/>
      <c r="P278" s="206"/>
      <c r="Q278" s="41">
        <v>10.8537</v>
      </c>
      <c r="R278" s="35">
        <v>0</v>
      </c>
      <c r="S278" s="36">
        <v>0</v>
      </c>
      <c r="T278" s="37">
        <v>-10.8537</v>
      </c>
      <c r="U278" s="163">
        <f t="shared" si="128"/>
        <v>-10.8537</v>
      </c>
      <c r="V278" s="130">
        <f t="shared" si="140"/>
        <v>0</v>
      </c>
      <c r="W278" s="127">
        <v>0</v>
      </c>
      <c r="X278" s="37">
        <v>5566</v>
      </c>
      <c r="Y278" s="123">
        <f t="shared" si="129"/>
        <v>-20.099444444444444</v>
      </c>
      <c r="Z278" s="134">
        <f t="shared" si="130"/>
        <v>-13.567124999999999</v>
      </c>
      <c r="AA278" s="186">
        <f t="shared" si="131"/>
        <v>-6.0298333333333334</v>
      </c>
      <c r="AB278" s="194"/>
      <c r="AC278" s="209"/>
      <c r="AD278" s="38">
        <f t="shared" si="136"/>
        <v>417.45</v>
      </c>
      <c r="AE278" s="39">
        <v>0</v>
      </c>
      <c r="AF278" s="36">
        <v>0</v>
      </c>
      <c r="AG278" s="36">
        <f t="shared" si="141"/>
        <v>-417.45</v>
      </c>
      <c r="AH278" s="176">
        <f t="shared" si="132"/>
        <v>-417.45</v>
      </c>
      <c r="AI278" s="40">
        <f t="shared" si="142"/>
        <v>0</v>
      </c>
      <c r="AJ278" s="99">
        <f t="shared" si="143"/>
        <v>0</v>
      </c>
      <c r="AK278" s="123">
        <f t="shared" si="133"/>
        <v>-2.08725</v>
      </c>
      <c r="AL278" s="134">
        <f t="shared" si="134"/>
        <v>-1.518</v>
      </c>
      <c r="AM278" s="182">
        <f t="shared" si="135"/>
        <v>-1.043625</v>
      </c>
      <c r="AN278" s="196"/>
      <c r="AO278" s="194"/>
    </row>
    <row r="279" spans="1:41" s="1" customFormat="1" hidden="1">
      <c r="A279" s="44"/>
      <c r="B279" s="43" t="s">
        <v>273</v>
      </c>
      <c r="C279" s="34">
        <v>7265</v>
      </c>
      <c r="D279" s="26">
        <f t="shared" si="123"/>
        <v>2.5427500000000003</v>
      </c>
      <c r="E279" s="5">
        <v>0.28799999999999998</v>
      </c>
      <c r="F279" s="5">
        <v>0</v>
      </c>
      <c r="G279" s="3">
        <f t="shared" si="137"/>
        <v>-2.2547500000000005</v>
      </c>
      <c r="H279" s="49">
        <f t="shared" si="124"/>
        <v>-2.2547500000000005</v>
      </c>
      <c r="I279" s="112">
        <f t="shared" si="138"/>
        <v>0.11326319929210499</v>
      </c>
      <c r="J279" s="113">
        <f t="shared" si="139"/>
        <v>11.326319929210499</v>
      </c>
      <c r="K279" s="120">
        <v>7265</v>
      </c>
      <c r="L279" s="123">
        <f t="shared" si="125"/>
        <v>-7.828993055555558</v>
      </c>
      <c r="M279" s="123">
        <f t="shared" si="126"/>
        <v>-4.1754629629629632</v>
      </c>
      <c r="N279" s="182">
        <f t="shared" si="127"/>
        <v>-2.2368551587301591</v>
      </c>
      <c r="O279" s="194"/>
      <c r="P279" s="206"/>
      <c r="Q279" s="41">
        <v>14.16675</v>
      </c>
      <c r="R279" s="35">
        <v>15.26</v>
      </c>
      <c r="S279" s="36">
        <v>0</v>
      </c>
      <c r="T279" s="37">
        <v>1.0932499999999994</v>
      </c>
      <c r="U279" s="163">
        <f t="shared" si="128"/>
        <v>1.0932499999999994</v>
      </c>
      <c r="V279" s="130">
        <f t="shared" si="140"/>
        <v>1.0771701342933275</v>
      </c>
      <c r="W279" s="127">
        <v>107.71701342933275</v>
      </c>
      <c r="X279" s="37">
        <v>7265</v>
      </c>
      <c r="Y279" s="123">
        <f t="shared" si="129"/>
        <v>2.0245370370370357</v>
      </c>
      <c r="Z279" s="134">
        <f t="shared" si="130"/>
        <v>1.3665624999999992</v>
      </c>
      <c r="AA279" s="186">
        <f t="shared" si="131"/>
        <v>0.6073611111111108</v>
      </c>
      <c r="AB279" s="194"/>
      <c r="AC279" s="209"/>
      <c r="AD279" s="38">
        <f t="shared" si="136"/>
        <v>544.875</v>
      </c>
      <c r="AE279" s="39">
        <v>0</v>
      </c>
      <c r="AF279" s="36">
        <v>0</v>
      </c>
      <c r="AG279" s="36">
        <f t="shared" si="141"/>
        <v>-544.875</v>
      </c>
      <c r="AH279" s="176">
        <f t="shared" si="132"/>
        <v>-544.875</v>
      </c>
      <c r="AI279" s="40">
        <f t="shared" si="142"/>
        <v>0</v>
      </c>
      <c r="AJ279" s="99">
        <f t="shared" si="143"/>
        <v>0</v>
      </c>
      <c r="AK279" s="123">
        <f t="shared" si="133"/>
        <v>-2.7243750000000002</v>
      </c>
      <c r="AL279" s="134">
        <f t="shared" si="134"/>
        <v>-1.9813636363636364</v>
      </c>
      <c r="AM279" s="182">
        <f t="shared" si="135"/>
        <v>-1.3621875000000001</v>
      </c>
      <c r="AN279" s="196"/>
      <c r="AO279" s="194"/>
    </row>
    <row r="280" spans="1:41" s="1" customFormat="1" hidden="1">
      <c r="A280" s="44"/>
      <c r="B280" s="43" t="s">
        <v>274</v>
      </c>
      <c r="C280" s="34">
        <v>11793</v>
      </c>
      <c r="D280" s="26">
        <f t="shared" si="123"/>
        <v>4.1275500000000003</v>
      </c>
      <c r="E280" s="5">
        <v>0.9</v>
      </c>
      <c r="F280" s="5">
        <v>0.16200000000000001</v>
      </c>
      <c r="G280" s="3">
        <f t="shared" si="137"/>
        <v>-3.3895500000000003</v>
      </c>
      <c r="H280" s="49">
        <f t="shared" si="124"/>
        <v>-3.2275500000000004</v>
      </c>
      <c r="I280" s="112">
        <f t="shared" si="138"/>
        <v>0.21804702547516081</v>
      </c>
      <c r="J280" s="113">
        <f t="shared" si="139"/>
        <v>17.879856088963184</v>
      </c>
      <c r="K280" s="120">
        <v>11793</v>
      </c>
      <c r="L280" s="123">
        <f t="shared" si="125"/>
        <v>-11.206770833333335</v>
      </c>
      <c r="M280" s="123">
        <f t="shared" si="126"/>
        <v>-5.9769444444444444</v>
      </c>
      <c r="N280" s="182">
        <f t="shared" si="127"/>
        <v>-3.2019345238095243</v>
      </c>
      <c r="O280" s="194"/>
      <c r="P280" s="206"/>
      <c r="Q280" s="41">
        <v>22.99635</v>
      </c>
      <c r="R280" s="35">
        <v>0</v>
      </c>
      <c r="S280" s="36">
        <v>0</v>
      </c>
      <c r="T280" s="37">
        <v>-22.99635</v>
      </c>
      <c r="U280" s="163">
        <f t="shared" si="128"/>
        <v>-22.99635</v>
      </c>
      <c r="V280" s="130">
        <f t="shared" si="140"/>
        <v>0</v>
      </c>
      <c r="W280" s="127">
        <v>0</v>
      </c>
      <c r="X280" s="37">
        <v>11793</v>
      </c>
      <c r="Y280" s="123">
        <f t="shared" si="129"/>
        <v>-42.585833333333326</v>
      </c>
      <c r="Z280" s="134">
        <f t="shared" si="130"/>
        <v>-28.745437499999998</v>
      </c>
      <c r="AA280" s="186">
        <f t="shared" si="131"/>
        <v>-12.775749999999999</v>
      </c>
      <c r="AB280" s="194"/>
      <c r="AC280" s="209"/>
      <c r="AD280" s="38">
        <f t="shared" si="136"/>
        <v>884.47500000000002</v>
      </c>
      <c r="AE280" s="39">
        <v>0</v>
      </c>
      <c r="AF280" s="36">
        <v>0</v>
      </c>
      <c r="AG280" s="36">
        <f t="shared" si="141"/>
        <v>-884.47500000000002</v>
      </c>
      <c r="AH280" s="176">
        <f t="shared" si="132"/>
        <v>-884.47500000000002</v>
      </c>
      <c r="AI280" s="40">
        <f t="shared" si="142"/>
        <v>0</v>
      </c>
      <c r="AJ280" s="99">
        <f t="shared" si="143"/>
        <v>0</v>
      </c>
      <c r="AK280" s="123">
        <f t="shared" si="133"/>
        <v>-4.4223749999999997</v>
      </c>
      <c r="AL280" s="134">
        <f t="shared" si="134"/>
        <v>-3.2162727272727274</v>
      </c>
      <c r="AM280" s="182">
        <f t="shared" si="135"/>
        <v>-2.2111874999999999</v>
      </c>
      <c r="AN280" s="196"/>
      <c r="AO280" s="194"/>
    </row>
    <row r="281" spans="1:41" s="1" customFormat="1" hidden="1">
      <c r="A281" s="44"/>
      <c r="B281" s="43" t="s">
        <v>275</v>
      </c>
      <c r="C281" s="34">
        <v>3111</v>
      </c>
      <c r="D281" s="26">
        <f t="shared" si="123"/>
        <v>1.0888499999999999</v>
      </c>
      <c r="E281" s="5">
        <v>0.16200000000000001</v>
      </c>
      <c r="F281" s="5">
        <v>0</v>
      </c>
      <c r="G281" s="3">
        <f t="shared" si="137"/>
        <v>-0.92684999999999984</v>
      </c>
      <c r="H281" s="49">
        <f t="shared" si="124"/>
        <v>-0.92684999999999984</v>
      </c>
      <c r="I281" s="112">
        <f t="shared" si="138"/>
        <v>0.14878082380493182</v>
      </c>
      <c r="J281" s="113">
        <f t="shared" si="139"/>
        <v>14.878082380493183</v>
      </c>
      <c r="K281" s="120">
        <v>3111</v>
      </c>
      <c r="L281" s="123">
        <f t="shared" si="125"/>
        <v>-3.2182291666666663</v>
      </c>
      <c r="M281" s="123">
        <f t="shared" si="126"/>
        <v>-1.7163888888888885</v>
      </c>
      <c r="N281" s="182">
        <f t="shared" si="127"/>
        <v>-0.91949404761904741</v>
      </c>
      <c r="O281" s="194"/>
      <c r="P281" s="206"/>
      <c r="Q281" s="41">
        <v>6.0664499999999997</v>
      </c>
      <c r="R281" s="35">
        <v>0</v>
      </c>
      <c r="S281" s="36">
        <v>0</v>
      </c>
      <c r="T281" s="37">
        <v>-6.0664499999999997</v>
      </c>
      <c r="U281" s="163">
        <f t="shared" si="128"/>
        <v>-6.0664499999999997</v>
      </c>
      <c r="V281" s="130">
        <f t="shared" si="140"/>
        <v>0</v>
      </c>
      <c r="W281" s="127">
        <v>0</v>
      </c>
      <c r="X281" s="37">
        <v>3111</v>
      </c>
      <c r="Y281" s="123">
        <f t="shared" si="129"/>
        <v>-11.234166666666665</v>
      </c>
      <c r="Z281" s="134">
        <f t="shared" si="130"/>
        <v>-7.5830624999999996</v>
      </c>
      <c r="AA281" s="186">
        <f t="shared" si="131"/>
        <v>-3.3702499999999995</v>
      </c>
      <c r="AB281" s="194"/>
      <c r="AC281" s="209"/>
      <c r="AD281" s="38">
        <f t="shared" si="136"/>
        <v>233.32499999999999</v>
      </c>
      <c r="AE281" s="39">
        <v>0</v>
      </c>
      <c r="AF281" s="36">
        <v>0</v>
      </c>
      <c r="AG281" s="36">
        <f t="shared" si="141"/>
        <v>-233.32499999999999</v>
      </c>
      <c r="AH281" s="176">
        <f t="shared" si="132"/>
        <v>-233.32499999999999</v>
      </c>
      <c r="AI281" s="40">
        <f t="shared" si="142"/>
        <v>0</v>
      </c>
      <c r="AJ281" s="99">
        <f t="shared" si="143"/>
        <v>0</v>
      </c>
      <c r="AK281" s="123">
        <f t="shared" si="133"/>
        <v>-1.166625</v>
      </c>
      <c r="AL281" s="134">
        <f t="shared" si="134"/>
        <v>-0.84845454545454546</v>
      </c>
      <c r="AM281" s="182">
        <f t="shared" si="135"/>
        <v>-0.58331250000000001</v>
      </c>
      <c r="AN281" s="196"/>
      <c r="AO281" s="194"/>
    </row>
    <row r="282" spans="1:41" s="1" customFormat="1" hidden="1">
      <c r="A282" s="44"/>
      <c r="B282" s="43" t="s">
        <v>276</v>
      </c>
      <c r="C282" s="34">
        <v>5783</v>
      </c>
      <c r="D282" s="26">
        <f t="shared" si="123"/>
        <v>2.0240499999999999</v>
      </c>
      <c r="E282" s="12">
        <v>0.28799999999999998</v>
      </c>
      <c r="F282" s="5">
        <v>0</v>
      </c>
      <c r="G282" s="3">
        <f t="shared" si="137"/>
        <v>-1.7360499999999999</v>
      </c>
      <c r="H282" s="49">
        <f t="shared" si="124"/>
        <v>-1.7360499999999999</v>
      </c>
      <c r="I282" s="112">
        <f t="shared" si="138"/>
        <v>0.1422889750747264</v>
      </c>
      <c r="J282" s="113">
        <f t="shared" si="139"/>
        <v>14.22889750747264</v>
      </c>
      <c r="K282" s="120">
        <v>5783</v>
      </c>
      <c r="L282" s="123">
        <f t="shared" si="125"/>
        <v>-6.0279513888888889</v>
      </c>
      <c r="M282" s="123">
        <f t="shared" si="126"/>
        <v>-3.2149074074074071</v>
      </c>
      <c r="N282" s="182">
        <f t="shared" si="127"/>
        <v>-1.7222718253968252</v>
      </c>
      <c r="O282" s="194"/>
      <c r="P282" s="206"/>
      <c r="Q282" s="41">
        <v>11.276850000000001</v>
      </c>
      <c r="R282" s="35">
        <v>0.16200000000000001</v>
      </c>
      <c r="S282" s="36">
        <v>0</v>
      </c>
      <c r="T282" s="37">
        <v>-11.114850000000001</v>
      </c>
      <c r="U282" s="163">
        <f t="shared" si="128"/>
        <v>-11.114850000000001</v>
      </c>
      <c r="V282" s="130">
        <f t="shared" si="140"/>
        <v>1.4365713829659878E-2</v>
      </c>
      <c r="W282" s="127">
        <v>1.4365713829659879</v>
      </c>
      <c r="X282" s="37">
        <v>5783</v>
      </c>
      <c r="Y282" s="123">
        <f t="shared" si="129"/>
        <v>-20.583055555555557</v>
      </c>
      <c r="Z282" s="134">
        <f t="shared" si="130"/>
        <v>-13.8935625</v>
      </c>
      <c r="AA282" s="186">
        <f t="shared" si="131"/>
        <v>-6.1749166666666664</v>
      </c>
      <c r="AB282" s="194"/>
      <c r="AC282" s="209"/>
      <c r="AD282" s="38">
        <f t="shared" si="136"/>
        <v>433.72500000000002</v>
      </c>
      <c r="AE282" s="39">
        <v>0</v>
      </c>
      <c r="AF282" s="36">
        <v>0</v>
      </c>
      <c r="AG282" s="36">
        <f t="shared" si="141"/>
        <v>-433.72500000000002</v>
      </c>
      <c r="AH282" s="176">
        <f t="shared" si="132"/>
        <v>-433.72500000000002</v>
      </c>
      <c r="AI282" s="40">
        <f t="shared" si="142"/>
        <v>0</v>
      </c>
      <c r="AJ282" s="99">
        <f t="shared" si="143"/>
        <v>0</v>
      </c>
      <c r="AK282" s="123">
        <f t="shared" si="133"/>
        <v>-2.168625</v>
      </c>
      <c r="AL282" s="134">
        <f t="shared" si="134"/>
        <v>-1.5771818181818182</v>
      </c>
      <c r="AM282" s="182">
        <f t="shared" si="135"/>
        <v>-1.0843125</v>
      </c>
      <c r="AN282" s="196"/>
      <c r="AO282" s="194"/>
    </row>
    <row r="283" spans="1:41" s="1" customFormat="1" ht="26.25" hidden="1" customHeight="1">
      <c r="A283" s="44">
        <v>31</v>
      </c>
      <c r="B283" s="43" t="s">
        <v>277</v>
      </c>
      <c r="C283" s="31">
        <v>120121</v>
      </c>
      <c r="D283" s="26">
        <f t="shared" si="123"/>
        <v>42.042349999999999</v>
      </c>
      <c r="E283" s="17">
        <v>14.654</v>
      </c>
      <c r="F283" s="3">
        <v>2.2320000000000002</v>
      </c>
      <c r="G283" s="3">
        <f t="shared" si="137"/>
        <v>-29.620349999999998</v>
      </c>
      <c r="H283" s="49">
        <f t="shared" si="124"/>
        <v>-27.388349999999999</v>
      </c>
      <c r="I283" s="112">
        <f t="shared" si="138"/>
        <v>0.34855330398990542</v>
      </c>
      <c r="J283" s="113">
        <f t="shared" si="139"/>
        <v>29.546397858349977</v>
      </c>
      <c r="K283" s="120">
        <v>120121</v>
      </c>
      <c r="L283" s="123">
        <f t="shared" si="125"/>
        <v>-95.098437500000003</v>
      </c>
      <c r="M283" s="123">
        <f t="shared" si="126"/>
        <v>-50.719166666666659</v>
      </c>
      <c r="N283" s="182">
        <f t="shared" si="127"/>
        <v>-27.170982142857142</v>
      </c>
      <c r="O283" s="194">
        <v>-4</v>
      </c>
      <c r="P283" s="206"/>
      <c r="Q283" s="41">
        <v>234.23595</v>
      </c>
      <c r="R283" s="35">
        <v>195.23500000000001</v>
      </c>
      <c r="S283" s="36">
        <v>43.642000000000003</v>
      </c>
      <c r="T283" s="37">
        <v>-82.642949999999985</v>
      </c>
      <c r="U283" s="163">
        <f t="shared" si="128"/>
        <v>-39.000949999999989</v>
      </c>
      <c r="V283" s="130">
        <f t="shared" si="140"/>
        <v>0.83349716386404393</v>
      </c>
      <c r="W283" s="127">
        <v>64.71807594009374</v>
      </c>
      <c r="X283" s="37">
        <v>120121</v>
      </c>
      <c r="Y283" s="123">
        <f t="shared" si="129"/>
        <v>-72.223981481481459</v>
      </c>
      <c r="Z283" s="134">
        <f t="shared" si="130"/>
        <v>-48.751187499999986</v>
      </c>
      <c r="AA283" s="186">
        <f t="shared" si="131"/>
        <v>-21.667194444444437</v>
      </c>
      <c r="AB283" s="194">
        <v>-7</v>
      </c>
      <c r="AC283" s="209"/>
      <c r="AD283" s="38">
        <f t="shared" si="136"/>
        <v>9009.0750000000007</v>
      </c>
      <c r="AE283" s="39">
        <v>1406.5</v>
      </c>
      <c r="AF283" s="36">
        <v>0</v>
      </c>
      <c r="AG283" s="36">
        <f t="shared" si="141"/>
        <v>-7602.5750000000007</v>
      </c>
      <c r="AH283" s="176">
        <f t="shared" si="132"/>
        <v>-7602.5750000000007</v>
      </c>
      <c r="AI283" s="40">
        <f t="shared" si="142"/>
        <v>0.15612035641838923</v>
      </c>
      <c r="AJ283" s="99">
        <f t="shared" si="143"/>
        <v>15.612035641838922</v>
      </c>
      <c r="AK283" s="123">
        <f t="shared" si="133"/>
        <v>-38.012875000000001</v>
      </c>
      <c r="AL283" s="134">
        <f t="shared" si="134"/>
        <v>-27.645727272727274</v>
      </c>
      <c r="AM283" s="182">
        <f t="shared" si="135"/>
        <v>-19.006437500000001</v>
      </c>
      <c r="AN283" s="196">
        <v>-3</v>
      </c>
      <c r="AO283" s="194" t="s">
        <v>381</v>
      </c>
    </row>
    <row r="284" spans="1:41" s="1" customFormat="1" hidden="1">
      <c r="A284" s="44"/>
      <c r="B284" s="30" t="s">
        <v>278</v>
      </c>
      <c r="C284" s="32">
        <v>6311</v>
      </c>
      <c r="D284" s="26">
        <f t="shared" si="123"/>
        <v>2.20885</v>
      </c>
      <c r="E284" s="17">
        <v>1.458</v>
      </c>
      <c r="F284" s="3">
        <v>0.16200000000000001</v>
      </c>
      <c r="G284" s="3">
        <f t="shared" si="137"/>
        <v>-0.91284999999999994</v>
      </c>
      <c r="H284" s="49">
        <f t="shared" si="124"/>
        <v>-0.75085000000000002</v>
      </c>
      <c r="I284" s="112">
        <f t="shared" si="138"/>
        <v>0.66007198315865723</v>
      </c>
      <c r="J284" s="113">
        <f t="shared" si="139"/>
        <v>58.673065169658422</v>
      </c>
      <c r="K284" s="120">
        <v>6311</v>
      </c>
      <c r="L284" s="123">
        <f t="shared" si="125"/>
        <v>-2.607118055555556</v>
      </c>
      <c r="M284" s="123">
        <f t="shared" si="126"/>
        <v>-1.390462962962963</v>
      </c>
      <c r="N284" s="182">
        <f t="shared" si="127"/>
        <v>-0.74489087301587298</v>
      </c>
      <c r="O284" s="194"/>
      <c r="P284" s="206"/>
      <c r="Q284" s="41">
        <v>12.30645</v>
      </c>
      <c r="R284" s="35">
        <v>16.14</v>
      </c>
      <c r="S284" s="36">
        <v>5.4</v>
      </c>
      <c r="T284" s="37">
        <v>-1.5664499999999997</v>
      </c>
      <c r="U284" s="163">
        <f t="shared" si="128"/>
        <v>3.8335500000000007</v>
      </c>
      <c r="V284" s="130">
        <f t="shared" si="140"/>
        <v>1.3115073802761967</v>
      </c>
      <c r="W284" s="127">
        <v>87.271308947746917</v>
      </c>
      <c r="X284" s="37">
        <v>6311</v>
      </c>
      <c r="Y284" s="123">
        <f t="shared" si="129"/>
        <v>7.0991666666666671</v>
      </c>
      <c r="Z284" s="134">
        <f t="shared" si="130"/>
        <v>4.7919375000000004</v>
      </c>
      <c r="AA284" s="186">
        <f t="shared" si="131"/>
        <v>2.1297500000000005</v>
      </c>
      <c r="AB284" s="194"/>
      <c r="AC284" s="209"/>
      <c r="AD284" s="38">
        <f t="shared" si="136"/>
        <v>473.32499999999999</v>
      </c>
      <c r="AE284" s="39">
        <v>680</v>
      </c>
      <c r="AF284" s="36">
        <v>0</v>
      </c>
      <c r="AG284" s="36">
        <f t="shared" si="141"/>
        <v>206.67500000000001</v>
      </c>
      <c r="AH284" s="176">
        <f t="shared" si="132"/>
        <v>206.67500000000001</v>
      </c>
      <c r="AI284" s="40">
        <f t="shared" ref="AI284:AI285" si="144">AE284/AD284</f>
        <v>1.4366450113558338</v>
      </c>
      <c r="AJ284" s="99">
        <f t="shared" si="143"/>
        <v>143.66450113558338</v>
      </c>
      <c r="AK284" s="123">
        <f t="shared" si="133"/>
        <v>1.0333750000000002</v>
      </c>
      <c r="AL284" s="134">
        <f t="shared" si="134"/>
        <v>0.75154545454545463</v>
      </c>
      <c r="AM284" s="182">
        <f t="shared" si="135"/>
        <v>0.51668750000000008</v>
      </c>
      <c r="AN284" s="196"/>
      <c r="AO284" s="194"/>
    </row>
    <row r="285" spans="1:41" s="1" customFormat="1" hidden="1">
      <c r="A285" s="44"/>
      <c r="B285" s="30" t="s">
        <v>279</v>
      </c>
      <c r="C285" s="32">
        <v>7481</v>
      </c>
      <c r="D285" s="26">
        <f t="shared" si="123"/>
        <v>2.61835</v>
      </c>
      <c r="E285" s="9">
        <v>0.42599999999999999</v>
      </c>
      <c r="F285" s="3">
        <v>0.16200000000000001</v>
      </c>
      <c r="G285" s="3">
        <f t="shared" si="137"/>
        <v>-2.3543500000000002</v>
      </c>
      <c r="H285" s="49">
        <f t="shared" si="124"/>
        <v>-2.1923499999999998</v>
      </c>
      <c r="I285" s="112">
        <f t="shared" si="138"/>
        <v>0.16269788225409132</v>
      </c>
      <c r="J285" s="113">
        <f t="shared" si="139"/>
        <v>10.082685660816928</v>
      </c>
      <c r="K285" s="120">
        <v>7481</v>
      </c>
      <c r="L285" s="123">
        <f t="shared" si="125"/>
        <v>-7.6123263888888886</v>
      </c>
      <c r="M285" s="123">
        <f t="shared" si="126"/>
        <v>-4.0599074074074064</v>
      </c>
      <c r="N285" s="182">
        <f t="shared" si="127"/>
        <v>-2.1749503968253965</v>
      </c>
      <c r="O285" s="194"/>
      <c r="P285" s="206"/>
      <c r="Q285" s="41">
        <v>14.587949999999999</v>
      </c>
      <c r="R285" s="35">
        <v>17</v>
      </c>
      <c r="S285" s="36">
        <v>5.4</v>
      </c>
      <c r="T285" s="37">
        <v>-2.9879499999999997</v>
      </c>
      <c r="U285" s="163">
        <f t="shared" si="128"/>
        <v>2.4120500000000007</v>
      </c>
      <c r="V285" s="130">
        <f t="shared" si="140"/>
        <v>1.165345370665515</v>
      </c>
      <c r="W285" s="127">
        <v>79.517684115999856</v>
      </c>
      <c r="X285" s="37">
        <v>7481</v>
      </c>
      <c r="Y285" s="123">
        <f t="shared" si="129"/>
        <v>4.46675925925926</v>
      </c>
      <c r="Z285" s="134">
        <f t="shared" si="130"/>
        <v>3.0150625000000009</v>
      </c>
      <c r="AA285" s="186">
        <f t="shared" si="131"/>
        <v>1.340027777777778</v>
      </c>
      <c r="AB285" s="194"/>
      <c r="AC285" s="209"/>
      <c r="AD285" s="38">
        <f t="shared" si="136"/>
        <v>561.07500000000005</v>
      </c>
      <c r="AE285" s="39">
        <v>0</v>
      </c>
      <c r="AF285" s="36">
        <v>0</v>
      </c>
      <c r="AG285" s="36">
        <f t="shared" si="141"/>
        <v>-561.07500000000005</v>
      </c>
      <c r="AH285" s="176">
        <f t="shared" si="132"/>
        <v>-561.07500000000005</v>
      </c>
      <c r="AI285" s="40">
        <f t="shared" si="144"/>
        <v>0</v>
      </c>
      <c r="AJ285" s="99">
        <f t="shared" si="143"/>
        <v>0</v>
      </c>
      <c r="AK285" s="123">
        <f t="shared" si="133"/>
        <v>-2.8053750000000002</v>
      </c>
      <c r="AL285" s="134">
        <f t="shared" si="134"/>
        <v>-2.0402727272727272</v>
      </c>
      <c r="AM285" s="182">
        <f t="shared" si="135"/>
        <v>-1.4026875000000001</v>
      </c>
      <c r="AN285" s="196"/>
      <c r="AO285" s="194"/>
    </row>
    <row r="286" spans="1:41" s="1" customFormat="1" hidden="1">
      <c r="A286" s="44"/>
      <c r="B286" s="30" t="s">
        <v>280</v>
      </c>
      <c r="C286" s="32">
        <v>15628</v>
      </c>
      <c r="D286" s="26">
        <f t="shared" si="123"/>
        <v>5.4698000000000002</v>
      </c>
      <c r="E286" s="9">
        <v>1.296</v>
      </c>
      <c r="F286" s="3">
        <v>0.61199999999999999</v>
      </c>
      <c r="G286" s="3">
        <f t="shared" si="137"/>
        <v>-4.7858000000000001</v>
      </c>
      <c r="H286" s="49">
        <f t="shared" si="124"/>
        <v>-4.1738</v>
      </c>
      <c r="I286" s="112">
        <f t="shared" si="138"/>
        <v>0.23693736516874475</v>
      </c>
      <c r="J286" s="113">
        <f t="shared" si="139"/>
        <v>12.505027606128195</v>
      </c>
      <c r="K286" s="120">
        <v>15628</v>
      </c>
      <c r="L286" s="123">
        <f t="shared" si="125"/>
        <v>-14.492361111111112</v>
      </c>
      <c r="M286" s="123">
        <f t="shared" si="126"/>
        <v>-7.7292592592592584</v>
      </c>
      <c r="N286" s="182">
        <f t="shared" si="127"/>
        <v>-4.1406746031746033</v>
      </c>
      <c r="O286" s="194"/>
      <c r="P286" s="206"/>
      <c r="Q286" s="41">
        <v>30.474599999999999</v>
      </c>
      <c r="R286" s="35">
        <v>36.802</v>
      </c>
      <c r="S286" s="36">
        <v>12.4</v>
      </c>
      <c r="T286" s="37">
        <v>-6.0725999999999978</v>
      </c>
      <c r="U286" s="163">
        <f t="shared" si="128"/>
        <v>6.3274000000000008</v>
      </c>
      <c r="V286" s="130">
        <f t="shared" si="140"/>
        <v>1.2076286481200738</v>
      </c>
      <c r="W286" s="127">
        <v>80.073241322281504</v>
      </c>
      <c r="X286" s="37">
        <v>15628</v>
      </c>
      <c r="Y286" s="123">
        <f t="shared" si="129"/>
        <v>11.717407407407409</v>
      </c>
      <c r="Z286" s="134">
        <f t="shared" si="130"/>
        <v>7.909250000000001</v>
      </c>
      <c r="AA286" s="186">
        <f t="shared" si="131"/>
        <v>3.5152222222222225</v>
      </c>
      <c r="AB286" s="194"/>
      <c r="AC286" s="209"/>
      <c r="AD286" s="38">
        <f t="shared" si="136"/>
        <v>1172.0999999999999</v>
      </c>
      <c r="AE286" s="39">
        <v>0</v>
      </c>
      <c r="AF286" s="36">
        <v>0</v>
      </c>
      <c r="AG286" s="36">
        <f t="shared" si="141"/>
        <v>-1172.0999999999999</v>
      </c>
      <c r="AH286" s="176">
        <f t="shared" si="132"/>
        <v>-1172.0999999999999</v>
      </c>
      <c r="AI286" s="40">
        <f t="shared" ref="AI286:AI317" si="145">AE286/AD286</f>
        <v>0</v>
      </c>
      <c r="AJ286" s="99">
        <f t="shared" si="143"/>
        <v>0</v>
      </c>
      <c r="AK286" s="123">
        <f t="shared" si="133"/>
        <v>-5.8604999999999992</v>
      </c>
      <c r="AL286" s="134">
        <f t="shared" si="134"/>
        <v>-4.2621818181818183</v>
      </c>
      <c r="AM286" s="182">
        <f t="shared" si="135"/>
        <v>-2.9302499999999996</v>
      </c>
      <c r="AN286" s="196"/>
      <c r="AO286" s="194"/>
    </row>
    <row r="287" spans="1:41" s="1" customFormat="1" hidden="1">
      <c r="A287" s="44"/>
      <c r="B287" s="30" t="s">
        <v>281</v>
      </c>
      <c r="C287" s="32">
        <v>75539</v>
      </c>
      <c r="D287" s="26">
        <f t="shared" si="123"/>
        <v>26.438649999999999</v>
      </c>
      <c r="E287" s="18">
        <v>8.3040000000000003</v>
      </c>
      <c r="F287" s="3">
        <v>0.48599999999999999</v>
      </c>
      <c r="G287" s="3">
        <f t="shared" si="137"/>
        <v>-18.620649999999998</v>
      </c>
      <c r="H287" s="49">
        <f t="shared" si="124"/>
        <v>-18.134650000000001</v>
      </c>
      <c r="I287" s="112">
        <f t="shared" si="138"/>
        <v>0.3140856284265649</v>
      </c>
      <c r="J287" s="113">
        <f t="shared" si="139"/>
        <v>29.570344930622404</v>
      </c>
      <c r="K287" s="120">
        <v>75539</v>
      </c>
      <c r="L287" s="123">
        <f t="shared" si="125"/>
        <v>-62.967534722222226</v>
      </c>
      <c r="M287" s="123">
        <f t="shared" si="126"/>
        <v>-33.582685185185184</v>
      </c>
      <c r="N287" s="182">
        <f t="shared" si="127"/>
        <v>-17.990724206349206</v>
      </c>
      <c r="O287" s="194"/>
      <c r="P287" s="206"/>
      <c r="Q287" s="41">
        <v>147.30105</v>
      </c>
      <c r="R287" s="35">
        <v>97.807000000000002</v>
      </c>
      <c r="S287" s="36">
        <v>14.231999999999999</v>
      </c>
      <c r="T287" s="37">
        <v>-63.726050000000001</v>
      </c>
      <c r="U287" s="163">
        <f t="shared" si="128"/>
        <v>-49.494050000000001</v>
      </c>
      <c r="V287" s="130">
        <f t="shared" si="140"/>
        <v>0.66399390907261013</v>
      </c>
      <c r="W287" s="127">
        <v>56.737545319602269</v>
      </c>
      <c r="X287" s="37">
        <v>75539</v>
      </c>
      <c r="Y287" s="123">
        <f t="shared" si="129"/>
        <v>-91.655648148148146</v>
      </c>
      <c r="Z287" s="134">
        <f t="shared" si="130"/>
        <v>-61.867562499999998</v>
      </c>
      <c r="AA287" s="186">
        <f t="shared" si="131"/>
        <v>-27.496694444444444</v>
      </c>
      <c r="AB287" s="194"/>
      <c r="AC287" s="209"/>
      <c r="AD287" s="38">
        <f t="shared" si="136"/>
        <v>5665.4249999999993</v>
      </c>
      <c r="AE287" s="39">
        <v>414</v>
      </c>
      <c r="AF287" s="36">
        <v>0</v>
      </c>
      <c r="AG287" s="36">
        <f t="shared" si="141"/>
        <v>-5251.4249999999993</v>
      </c>
      <c r="AH287" s="176">
        <f t="shared" si="132"/>
        <v>-5251.4249999999993</v>
      </c>
      <c r="AI287" s="40">
        <f t="shared" si="145"/>
        <v>7.3074835515429121E-2</v>
      </c>
      <c r="AJ287" s="99">
        <f t="shared" si="143"/>
        <v>7.3074835515429122</v>
      </c>
      <c r="AK287" s="123">
        <f t="shared" si="133"/>
        <v>-26.257124999999995</v>
      </c>
      <c r="AL287" s="134">
        <f t="shared" si="134"/>
        <v>-19.096090909090908</v>
      </c>
      <c r="AM287" s="182">
        <f t="shared" si="135"/>
        <v>-13.128562499999997</v>
      </c>
      <c r="AN287" s="196"/>
      <c r="AO287" s="194"/>
    </row>
    <row r="288" spans="1:41" s="1" customFormat="1" hidden="1">
      <c r="A288" s="44"/>
      <c r="B288" s="43" t="s">
        <v>282</v>
      </c>
      <c r="C288" s="32">
        <v>7018</v>
      </c>
      <c r="D288" s="26">
        <f t="shared" si="123"/>
        <v>2.4562999999999997</v>
      </c>
      <c r="E288" s="9">
        <v>0.68600000000000005</v>
      </c>
      <c r="F288" s="3">
        <v>0.32400000000000001</v>
      </c>
      <c r="G288" s="3">
        <f t="shared" si="137"/>
        <v>-2.0942999999999996</v>
      </c>
      <c r="H288" s="49">
        <f t="shared" si="124"/>
        <v>-1.7702999999999998</v>
      </c>
      <c r="I288" s="112">
        <f t="shared" si="138"/>
        <v>0.27928184667996586</v>
      </c>
      <c r="J288" s="113">
        <f t="shared" si="139"/>
        <v>14.737613483694991</v>
      </c>
      <c r="K288" s="120">
        <v>7018</v>
      </c>
      <c r="L288" s="123">
        <f t="shared" si="125"/>
        <v>-6.1468749999999996</v>
      </c>
      <c r="M288" s="123">
        <f t="shared" si="126"/>
        <v>-3.2783333333333329</v>
      </c>
      <c r="N288" s="182">
        <f t="shared" si="127"/>
        <v>-1.7562499999999996</v>
      </c>
      <c r="O288" s="194"/>
      <c r="P288" s="206"/>
      <c r="Q288" s="41">
        <v>13.6851</v>
      </c>
      <c r="R288" s="35">
        <v>17.324000000000002</v>
      </c>
      <c r="S288" s="36">
        <v>5.7240000000000002</v>
      </c>
      <c r="T288" s="37">
        <v>-2.0850999999999988</v>
      </c>
      <c r="U288" s="163">
        <f t="shared" si="128"/>
        <v>3.6389000000000014</v>
      </c>
      <c r="V288" s="130">
        <f t="shared" si="140"/>
        <v>1.2659023317330529</v>
      </c>
      <c r="W288" s="127">
        <v>84.763721127357499</v>
      </c>
      <c r="X288" s="37">
        <v>7018</v>
      </c>
      <c r="Y288" s="123">
        <f t="shared" si="129"/>
        <v>6.7387037037037061</v>
      </c>
      <c r="Z288" s="134">
        <f t="shared" si="130"/>
        <v>4.5486250000000013</v>
      </c>
      <c r="AA288" s="186">
        <f t="shared" si="131"/>
        <v>2.0216111111111119</v>
      </c>
      <c r="AB288" s="194"/>
      <c r="AC288" s="209"/>
      <c r="AD288" s="38">
        <f t="shared" si="136"/>
        <v>526.35</v>
      </c>
      <c r="AE288" s="39">
        <v>0</v>
      </c>
      <c r="AF288" s="36">
        <v>0</v>
      </c>
      <c r="AG288" s="36">
        <f t="shared" si="141"/>
        <v>-526.35</v>
      </c>
      <c r="AH288" s="176">
        <f t="shared" si="132"/>
        <v>-526.35</v>
      </c>
      <c r="AI288" s="40">
        <f t="shared" si="145"/>
        <v>0</v>
      </c>
      <c r="AJ288" s="99">
        <f t="shared" si="143"/>
        <v>0</v>
      </c>
      <c r="AK288" s="123">
        <f t="shared" si="133"/>
        <v>-2.6317500000000003</v>
      </c>
      <c r="AL288" s="134">
        <f t="shared" si="134"/>
        <v>-1.9140000000000001</v>
      </c>
      <c r="AM288" s="182">
        <f t="shared" si="135"/>
        <v>-1.3158750000000001</v>
      </c>
      <c r="AN288" s="196"/>
      <c r="AO288" s="194"/>
    </row>
    <row r="289" spans="1:41" s="1" customFormat="1" hidden="1">
      <c r="A289" s="44"/>
      <c r="B289" s="43" t="s">
        <v>283</v>
      </c>
      <c r="C289" s="32">
        <v>2910</v>
      </c>
      <c r="D289" s="26">
        <f t="shared" si="123"/>
        <v>1.0185</v>
      </c>
      <c r="E289" s="9">
        <v>0.32400000000000001</v>
      </c>
      <c r="F289" s="3">
        <v>0.32400000000000001</v>
      </c>
      <c r="G289" s="3">
        <f t="shared" si="137"/>
        <v>-1.0185</v>
      </c>
      <c r="H289" s="49">
        <f t="shared" si="124"/>
        <v>-0.6944999999999999</v>
      </c>
      <c r="I289" s="112">
        <f t="shared" si="138"/>
        <v>0.31811487481590578</v>
      </c>
      <c r="J289" s="113">
        <f t="shared" si="139"/>
        <v>0</v>
      </c>
      <c r="K289" s="120">
        <v>2910</v>
      </c>
      <c r="L289" s="123">
        <f t="shared" si="125"/>
        <v>-2.411458333333333</v>
      </c>
      <c r="M289" s="123">
        <f t="shared" si="126"/>
        <v>-1.2861111111111108</v>
      </c>
      <c r="N289" s="182">
        <f t="shared" si="127"/>
        <v>-0.68898809523809512</v>
      </c>
      <c r="O289" s="194"/>
      <c r="P289" s="206"/>
      <c r="Q289" s="41">
        <v>5.6744999999999992</v>
      </c>
      <c r="R289" s="35">
        <v>3.6</v>
      </c>
      <c r="S289" s="36">
        <v>0</v>
      </c>
      <c r="T289" s="37">
        <v>-2.0744999999999991</v>
      </c>
      <c r="U289" s="163">
        <f t="shared" si="128"/>
        <v>-2.0744999999999991</v>
      </c>
      <c r="V289" s="130">
        <f t="shared" si="140"/>
        <v>0.63441712926249016</v>
      </c>
      <c r="W289" s="127">
        <v>63.441712926249018</v>
      </c>
      <c r="X289" s="37">
        <v>2910</v>
      </c>
      <c r="Y289" s="123">
        <f t="shared" si="129"/>
        <v>-3.841666666666665</v>
      </c>
      <c r="Z289" s="134">
        <f t="shared" si="130"/>
        <v>-2.5931249999999988</v>
      </c>
      <c r="AA289" s="186">
        <f t="shared" si="131"/>
        <v>-1.1524999999999994</v>
      </c>
      <c r="AB289" s="194"/>
      <c r="AC289" s="209"/>
      <c r="AD289" s="38">
        <f t="shared" si="136"/>
        <v>218.24999999999997</v>
      </c>
      <c r="AE289" s="39">
        <v>0</v>
      </c>
      <c r="AF289" s="36">
        <v>0</v>
      </c>
      <c r="AG289" s="36">
        <f t="shared" si="141"/>
        <v>-218.24999999999997</v>
      </c>
      <c r="AH289" s="176">
        <f t="shared" si="132"/>
        <v>-218.24999999999997</v>
      </c>
      <c r="AI289" s="40">
        <f t="shared" si="145"/>
        <v>0</v>
      </c>
      <c r="AJ289" s="99">
        <f t="shared" si="143"/>
        <v>0</v>
      </c>
      <c r="AK289" s="123">
        <f t="shared" si="133"/>
        <v>-1.0912499999999998</v>
      </c>
      <c r="AL289" s="134">
        <f t="shared" si="134"/>
        <v>-0.79363636363636358</v>
      </c>
      <c r="AM289" s="182">
        <f t="shared" si="135"/>
        <v>-0.54562499999999992</v>
      </c>
      <c r="AN289" s="196"/>
      <c r="AO289" s="194"/>
    </row>
    <row r="290" spans="1:41" s="1" customFormat="1" hidden="1">
      <c r="A290" s="44"/>
      <c r="B290" s="43" t="s">
        <v>284</v>
      </c>
      <c r="C290" s="32">
        <v>5234</v>
      </c>
      <c r="D290" s="26">
        <f t="shared" si="123"/>
        <v>1.8318999999999999</v>
      </c>
      <c r="E290" s="19">
        <v>2.16</v>
      </c>
      <c r="F290" s="3">
        <v>0.16200000000000001</v>
      </c>
      <c r="G290" s="3">
        <f t="shared" si="137"/>
        <v>0.16610000000000036</v>
      </c>
      <c r="H290" s="49">
        <f t="shared" si="124"/>
        <v>0.32810000000000028</v>
      </c>
      <c r="I290" s="112">
        <f t="shared" si="138"/>
        <v>1.1791036628636935</v>
      </c>
      <c r="J290" s="113">
        <f t="shared" si="139"/>
        <v>109.06708881489166</v>
      </c>
      <c r="K290" s="120">
        <v>5234</v>
      </c>
      <c r="L290" s="123">
        <f t="shared" si="125"/>
        <v>1.1392361111111122</v>
      </c>
      <c r="M290" s="123">
        <f t="shared" si="126"/>
        <v>0.60759259259259302</v>
      </c>
      <c r="N290" s="182">
        <f t="shared" si="127"/>
        <v>0.32549603174603203</v>
      </c>
      <c r="O290" s="194"/>
      <c r="P290" s="206"/>
      <c r="Q290" s="41">
        <v>10.206299999999999</v>
      </c>
      <c r="R290" s="35">
        <v>6.5620000000000003</v>
      </c>
      <c r="S290" s="36">
        <v>0.48599999999999999</v>
      </c>
      <c r="T290" s="37">
        <v>-4.1302999999999983</v>
      </c>
      <c r="U290" s="163">
        <f t="shared" si="128"/>
        <v>-3.6442999999999985</v>
      </c>
      <c r="V290" s="130">
        <f t="shared" si="140"/>
        <v>0.64293622566454067</v>
      </c>
      <c r="W290" s="127">
        <v>59.531857774119921</v>
      </c>
      <c r="X290" s="37">
        <v>5234</v>
      </c>
      <c r="Y290" s="123">
        <f t="shared" si="129"/>
        <v>-6.7487037037037005</v>
      </c>
      <c r="Z290" s="134">
        <f t="shared" si="130"/>
        <v>-4.555374999999998</v>
      </c>
      <c r="AA290" s="186">
        <f t="shared" si="131"/>
        <v>-2.0246111111111103</v>
      </c>
      <c r="AB290" s="194"/>
      <c r="AC290" s="209"/>
      <c r="AD290" s="38">
        <f t="shared" si="136"/>
        <v>392.54999999999995</v>
      </c>
      <c r="AE290" s="39">
        <v>312.5</v>
      </c>
      <c r="AF290" s="36">
        <v>0</v>
      </c>
      <c r="AG290" s="36">
        <f t="shared" si="141"/>
        <v>-80.049999999999955</v>
      </c>
      <c r="AH290" s="176">
        <f t="shared" si="132"/>
        <v>-80.049999999999955</v>
      </c>
      <c r="AI290" s="40">
        <f t="shared" si="145"/>
        <v>0.79607693287479309</v>
      </c>
      <c r="AJ290" s="99">
        <f t="shared" si="143"/>
        <v>79.607693287479307</v>
      </c>
      <c r="AK290" s="123">
        <f t="shared" si="133"/>
        <v>-0.40024999999999977</v>
      </c>
      <c r="AL290" s="134">
        <f t="shared" si="134"/>
        <v>-0.2910909090909089</v>
      </c>
      <c r="AM290" s="182">
        <f t="shared" si="135"/>
        <v>-0.20012499999999989</v>
      </c>
      <c r="AN290" s="196"/>
      <c r="AO290" s="194"/>
    </row>
    <row r="291" spans="1:41" s="1" customFormat="1" ht="24" hidden="1">
      <c r="A291" s="44">
        <v>32</v>
      </c>
      <c r="B291" s="43" t="s">
        <v>285</v>
      </c>
      <c r="C291" s="32">
        <v>48358</v>
      </c>
      <c r="D291" s="26">
        <f t="shared" si="123"/>
        <v>16.9253</v>
      </c>
      <c r="E291" s="3">
        <v>7.8010000000000002</v>
      </c>
      <c r="F291" s="12">
        <v>2.2760000000000002</v>
      </c>
      <c r="G291" s="3">
        <f t="shared" si="137"/>
        <v>-11.4003</v>
      </c>
      <c r="H291" s="49">
        <f t="shared" si="124"/>
        <v>-9.1242999999999999</v>
      </c>
      <c r="I291" s="112">
        <f t="shared" si="138"/>
        <v>0.46090763531517909</v>
      </c>
      <c r="J291" s="113">
        <f t="shared" si="139"/>
        <v>32.643439111862129</v>
      </c>
      <c r="K291" s="120">
        <v>48358</v>
      </c>
      <c r="L291" s="123">
        <f t="shared" si="125"/>
        <v>-31.681597222222223</v>
      </c>
      <c r="M291" s="123">
        <f t="shared" si="126"/>
        <v>-16.896851851851849</v>
      </c>
      <c r="N291" s="182">
        <f t="shared" si="127"/>
        <v>-9.0518849206349206</v>
      </c>
      <c r="O291" s="194">
        <v>-2</v>
      </c>
      <c r="P291" s="206"/>
      <c r="Q291" s="41">
        <v>94.298099999999991</v>
      </c>
      <c r="R291" s="35">
        <v>190.70099999999999</v>
      </c>
      <c r="S291" s="36">
        <v>97.893999999999991</v>
      </c>
      <c r="T291" s="37">
        <v>-1.4910999999999888</v>
      </c>
      <c r="U291" s="163">
        <f t="shared" si="128"/>
        <v>96.402900000000002</v>
      </c>
      <c r="V291" s="130">
        <f t="shared" si="140"/>
        <v>2.0223207042347622</v>
      </c>
      <c r="W291" s="127">
        <v>98.418738023353612</v>
      </c>
      <c r="X291" s="37">
        <v>48358</v>
      </c>
      <c r="Y291" s="123">
        <f t="shared" si="129"/>
        <v>178.52388888888888</v>
      </c>
      <c r="Z291" s="134">
        <f t="shared" si="130"/>
        <v>120.503625</v>
      </c>
      <c r="AA291" s="186">
        <f t="shared" si="131"/>
        <v>53.557166666666667</v>
      </c>
      <c r="AB291" s="194" t="s">
        <v>381</v>
      </c>
      <c r="AC291" s="209"/>
      <c r="AD291" s="38">
        <f t="shared" si="136"/>
        <v>3626.85</v>
      </c>
      <c r="AE291" s="39">
        <v>325</v>
      </c>
      <c r="AF291" s="36">
        <v>0</v>
      </c>
      <c r="AG291" s="36">
        <f t="shared" si="141"/>
        <v>-3301.85</v>
      </c>
      <c r="AH291" s="176">
        <f t="shared" si="132"/>
        <v>-3301.85</v>
      </c>
      <c r="AI291" s="40">
        <f t="shared" si="145"/>
        <v>8.9609440699229367E-2</v>
      </c>
      <c r="AJ291" s="99">
        <f t="shared" si="143"/>
        <v>8.9609440699229364</v>
      </c>
      <c r="AK291" s="123">
        <f t="shared" si="133"/>
        <v>-16.509249999999998</v>
      </c>
      <c r="AL291" s="134">
        <f t="shared" si="134"/>
        <v>-12.006727272727272</v>
      </c>
      <c r="AM291" s="182">
        <f t="shared" si="135"/>
        <v>-8.254624999999999</v>
      </c>
      <c r="AN291" s="196">
        <v>-1</v>
      </c>
      <c r="AO291" s="194" t="s">
        <v>381</v>
      </c>
    </row>
    <row r="292" spans="1:41" s="1" customFormat="1" hidden="1">
      <c r="A292" s="44"/>
      <c r="B292" s="30" t="s">
        <v>286</v>
      </c>
      <c r="C292" s="32">
        <v>7027</v>
      </c>
      <c r="D292" s="26">
        <f t="shared" si="123"/>
        <v>2.4594499999999999</v>
      </c>
      <c r="E292" s="20">
        <v>0.44400000000000001</v>
      </c>
      <c r="F292" s="24">
        <v>0</v>
      </c>
      <c r="G292" s="3">
        <f t="shared" si="137"/>
        <v>-2.01545</v>
      </c>
      <c r="H292" s="49">
        <f t="shared" si="124"/>
        <v>-2.01545</v>
      </c>
      <c r="I292" s="112">
        <f t="shared" si="138"/>
        <v>0.18052816686657586</v>
      </c>
      <c r="J292" s="113">
        <f t="shared" si="139"/>
        <v>18.052816686657586</v>
      </c>
      <c r="K292" s="120">
        <v>7027</v>
      </c>
      <c r="L292" s="123">
        <f t="shared" si="125"/>
        <v>-6.998090277777778</v>
      </c>
      <c r="M292" s="123">
        <f t="shared" si="126"/>
        <v>-3.7323148148148144</v>
      </c>
      <c r="N292" s="182">
        <f t="shared" si="127"/>
        <v>-1.999454365079365</v>
      </c>
      <c r="O292" s="194"/>
      <c r="P292" s="206"/>
      <c r="Q292" s="41">
        <v>13.70265</v>
      </c>
      <c r="R292" s="35">
        <v>40.725999999999999</v>
      </c>
      <c r="S292" s="36">
        <v>40.725999999999999</v>
      </c>
      <c r="T292" s="37">
        <v>-13.70265</v>
      </c>
      <c r="U292" s="163">
        <f t="shared" si="128"/>
        <v>27.023350000000001</v>
      </c>
      <c r="V292" s="130">
        <f t="shared" si="140"/>
        <v>2.9721258296752815</v>
      </c>
      <c r="W292" s="127">
        <v>0</v>
      </c>
      <c r="X292" s="37">
        <v>7027</v>
      </c>
      <c r="Y292" s="123">
        <f t="shared" si="129"/>
        <v>50.043240740740735</v>
      </c>
      <c r="Z292" s="134">
        <f t="shared" si="130"/>
        <v>33.779187499999999</v>
      </c>
      <c r="AA292" s="186">
        <f t="shared" si="131"/>
        <v>15.012972222222222</v>
      </c>
      <c r="AB292" s="194"/>
      <c r="AC292" s="209"/>
      <c r="AD292" s="38">
        <f t="shared" si="136"/>
        <v>527.02499999999998</v>
      </c>
      <c r="AE292" s="39">
        <v>0</v>
      </c>
      <c r="AF292" s="36">
        <v>0</v>
      </c>
      <c r="AG292" s="36">
        <f t="shared" si="141"/>
        <v>-527.02499999999998</v>
      </c>
      <c r="AH292" s="176">
        <f t="shared" si="132"/>
        <v>-527.02499999999998</v>
      </c>
      <c r="AI292" s="40">
        <f t="shared" si="145"/>
        <v>0</v>
      </c>
      <c r="AJ292" s="99">
        <f t="shared" si="143"/>
        <v>0</v>
      </c>
      <c r="AK292" s="123">
        <f t="shared" si="133"/>
        <v>-2.6351249999999999</v>
      </c>
      <c r="AL292" s="134">
        <f t="shared" si="134"/>
        <v>-1.9164545454545454</v>
      </c>
      <c r="AM292" s="182">
        <f t="shared" si="135"/>
        <v>-1.3175625</v>
      </c>
      <c r="AN292" s="196"/>
      <c r="AO292" s="194"/>
    </row>
    <row r="293" spans="1:41" s="1" customFormat="1" hidden="1">
      <c r="A293" s="44"/>
      <c r="B293" s="30" t="s">
        <v>287</v>
      </c>
      <c r="C293" s="32">
        <v>12651</v>
      </c>
      <c r="D293" s="26">
        <f t="shared" si="123"/>
        <v>4.4278499999999994</v>
      </c>
      <c r="E293" s="20">
        <v>2.5110000000000001</v>
      </c>
      <c r="F293" s="20">
        <v>1.3680000000000001</v>
      </c>
      <c r="G293" s="3">
        <f t="shared" si="137"/>
        <v>-3.2848499999999996</v>
      </c>
      <c r="H293" s="49">
        <f t="shared" si="124"/>
        <v>-1.9168499999999993</v>
      </c>
      <c r="I293" s="112">
        <f t="shared" si="138"/>
        <v>0.56709238117822425</v>
      </c>
      <c r="J293" s="113">
        <f t="shared" si="139"/>
        <v>25.81388258409838</v>
      </c>
      <c r="K293" s="120">
        <v>12651</v>
      </c>
      <c r="L293" s="123">
        <f t="shared" si="125"/>
        <v>-6.6557291666666645</v>
      </c>
      <c r="M293" s="123">
        <f t="shared" si="126"/>
        <v>-3.5497222222222207</v>
      </c>
      <c r="N293" s="182">
        <f t="shared" si="127"/>
        <v>-1.9016369047619039</v>
      </c>
      <c r="O293" s="194"/>
      <c r="P293" s="206"/>
      <c r="Q293" s="41">
        <v>24.669449999999998</v>
      </c>
      <c r="R293" s="35">
        <v>62.15</v>
      </c>
      <c r="S293" s="36">
        <v>16.75</v>
      </c>
      <c r="T293" s="37">
        <v>20.730550000000001</v>
      </c>
      <c r="U293" s="163">
        <f t="shared" si="128"/>
        <v>37.480550000000001</v>
      </c>
      <c r="V293" s="130">
        <f t="shared" si="140"/>
        <v>2.5193103210651233</v>
      </c>
      <c r="W293" s="127">
        <v>184.03328813573063</v>
      </c>
      <c r="X293" s="37">
        <v>12651</v>
      </c>
      <c r="Y293" s="123">
        <f t="shared" si="129"/>
        <v>69.408425925925926</v>
      </c>
      <c r="Z293" s="134">
        <f t="shared" si="130"/>
        <v>46.850687499999999</v>
      </c>
      <c r="AA293" s="186">
        <f t="shared" si="131"/>
        <v>20.822527777777779</v>
      </c>
      <c r="AB293" s="194"/>
      <c r="AC293" s="209"/>
      <c r="AD293" s="38">
        <f t="shared" si="136"/>
        <v>948.82499999999993</v>
      </c>
      <c r="AE293" s="39">
        <v>0</v>
      </c>
      <c r="AF293" s="36">
        <v>0</v>
      </c>
      <c r="AG293" s="36">
        <f t="shared" si="141"/>
        <v>-948.82499999999993</v>
      </c>
      <c r="AH293" s="176">
        <f t="shared" si="132"/>
        <v>-948.82499999999993</v>
      </c>
      <c r="AI293" s="40">
        <f t="shared" si="145"/>
        <v>0</v>
      </c>
      <c r="AJ293" s="99">
        <f t="shared" si="143"/>
        <v>0</v>
      </c>
      <c r="AK293" s="123">
        <f t="shared" si="133"/>
        <v>-4.7441249999999995</v>
      </c>
      <c r="AL293" s="134">
        <f t="shared" si="134"/>
        <v>-3.4502727272727269</v>
      </c>
      <c r="AM293" s="182">
        <f t="shared" si="135"/>
        <v>-2.3720624999999997</v>
      </c>
      <c r="AN293" s="196"/>
      <c r="AO293" s="194"/>
    </row>
    <row r="294" spans="1:41" s="1" customFormat="1" hidden="1">
      <c r="A294" s="44"/>
      <c r="B294" s="30" t="s">
        <v>288</v>
      </c>
      <c r="C294" s="32">
        <v>4673</v>
      </c>
      <c r="D294" s="26">
        <f t="shared" si="123"/>
        <v>1.6355500000000001</v>
      </c>
      <c r="E294" s="20">
        <v>0.81</v>
      </c>
      <c r="F294" s="24">
        <v>0</v>
      </c>
      <c r="G294" s="3">
        <f t="shared" si="137"/>
        <v>-0.82555000000000001</v>
      </c>
      <c r="H294" s="49">
        <f t="shared" si="124"/>
        <v>-0.82555000000000001</v>
      </c>
      <c r="I294" s="112">
        <f t="shared" si="138"/>
        <v>0.49524624743969919</v>
      </c>
      <c r="J294" s="113">
        <f t="shared" si="139"/>
        <v>49.524624743969916</v>
      </c>
      <c r="K294" s="120">
        <v>4673</v>
      </c>
      <c r="L294" s="123">
        <f t="shared" si="125"/>
        <v>-2.8664930555555559</v>
      </c>
      <c r="M294" s="123">
        <f t="shared" si="126"/>
        <v>-1.5287962962962962</v>
      </c>
      <c r="N294" s="182">
        <f t="shared" si="127"/>
        <v>-0.81899801587301591</v>
      </c>
      <c r="O294" s="194"/>
      <c r="P294" s="206"/>
      <c r="Q294" s="41">
        <v>9.1123499999999993</v>
      </c>
      <c r="R294" s="35">
        <v>7.76</v>
      </c>
      <c r="S294" s="36">
        <v>6.8</v>
      </c>
      <c r="T294" s="37">
        <v>-8.1523499999999984</v>
      </c>
      <c r="U294" s="163">
        <f t="shared" si="128"/>
        <v>-1.3523499999999995</v>
      </c>
      <c r="V294" s="130">
        <f t="shared" si="140"/>
        <v>0.85159152139678573</v>
      </c>
      <c r="W294" s="127">
        <v>10.535152842022091</v>
      </c>
      <c r="X294" s="37">
        <v>4673</v>
      </c>
      <c r="Y294" s="123">
        <f t="shared" si="129"/>
        <v>-2.5043518518518506</v>
      </c>
      <c r="Z294" s="134">
        <f t="shared" si="130"/>
        <v>-1.6904374999999994</v>
      </c>
      <c r="AA294" s="186">
        <f t="shared" si="131"/>
        <v>-0.75130555555555523</v>
      </c>
      <c r="AB294" s="194"/>
      <c r="AC294" s="209"/>
      <c r="AD294" s="38">
        <f t="shared" si="136"/>
        <v>350.47500000000002</v>
      </c>
      <c r="AE294" s="39">
        <v>0</v>
      </c>
      <c r="AF294" s="36">
        <v>0</v>
      </c>
      <c r="AG294" s="36">
        <f t="shared" si="141"/>
        <v>-350.47500000000002</v>
      </c>
      <c r="AH294" s="176">
        <f t="shared" si="132"/>
        <v>-350.47500000000002</v>
      </c>
      <c r="AI294" s="40">
        <f t="shared" si="145"/>
        <v>0</v>
      </c>
      <c r="AJ294" s="99">
        <f t="shared" si="143"/>
        <v>0</v>
      </c>
      <c r="AK294" s="123">
        <f t="shared" si="133"/>
        <v>-1.752375</v>
      </c>
      <c r="AL294" s="134">
        <f t="shared" si="134"/>
        <v>-1.2744545454545455</v>
      </c>
      <c r="AM294" s="182">
        <f t="shared" si="135"/>
        <v>-0.87618750000000001</v>
      </c>
      <c r="AN294" s="196"/>
      <c r="AO294" s="194"/>
    </row>
    <row r="295" spans="1:41" s="1" customFormat="1" hidden="1">
      <c r="A295" s="44"/>
      <c r="B295" s="30" t="s">
        <v>289</v>
      </c>
      <c r="C295" s="32">
        <v>13929</v>
      </c>
      <c r="D295" s="26">
        <f t="shared" si="123"/>
        <v>4.8751499999999997</v>
      </c>
      <c r="E295" s="20">
        <v>2.6139999999999999</v>
      </c>
      <c r="F295" s="20">
        <v>0.45800000000000002</v>
      </c>
      <c r="G295" s="3">
        <f t="shared" si="137"/>
        <v>-2.71915</v>
      </c>
      <c r="H295" s="49">
        <f t="shared" si="124"/>
        <v>-2.2611499999999998</v>
      </c>
      <c r="I295" s="112">
        <f t="shared" si="138"/>
        <v>0.53618863009343298</v>
      </c>
      <c r="J295" s="113">
        <f t="shared" si="139"/>
        <v>44.224280278555526</v>
      </c>
      <c r="K295" s="120">
        <v>13929</v>
      </c>
      <c r="L295" s="123">
        <f t="shared" si="125"/>
        <v>-7.8512152777777775</v>
      </c>
      <c r="M295" s="123">
        <f t="shared" si="126"/>
        <v>-4.1873148148148145</v>
      </c>
      <c r="N295" s="182">
        <f t="shared" si="127"/>
        <v>-2.2432043650793649</v>
      </c>
      <c r="O295" s="194"/>
      <c r="P295" s="206"/>
      <c r="Q295" s="41">
        <v>27.161550000000002</v>
      </c>
      <c r="R295" s="35">
        <v>36.503</v>
      </c>
      <c r="S295" s="36">
        <v>6.8179999999999996</v>
      </c>
      <c r="T295" s="37">
        <v>2.5234500000000004</v>
      </c>
      <c r="U295" s="163">
        <f t="shared" si="128"/>
        <v>9.3414499999999983</v>
      </c>
      <c r="V295" s="130">
        <f t="shared" si="140"/>
        <v>1.3439218306760843</v>
      </c>
      <c r="W295" s="127">
        <v>109.29052281626048</v>
      </c>
      <c r="X295" s="37">
        <v>13929</v>
      </c>
      <c r="Y295" s="123">
        <f t="shared" si="129"/>
        <v>17.298981481481476</v>
      </c>
      <c r="Z295" s="134">
        <f t="shared" si="130"/>
        <v>11.676812499999997</v>
      </c>
      <c r="AA295" s="186">
        <f t="shared" si="131"/>
        <v>5.1896944444444433</v>
      </c>
      <c r="AB295" s="194"/>
      <c r="AC295" s="209"/>
      <c r="AD295" s="38">
        <f t="shared" si="136"/>
        <v>1044.675</v>
      </c>
      <c r="AE295" s="39">
        <v>325</v>
      </c>
      <c r="AF295" s="36">
        <v>0</v>
      </c>
      <c r="AG295" s="36">
        <f t="shared" si="141"/>
        <v>-719.67499999999995</v>
      </c>
      <c r="AH295" s="176">
        <f t="shared" si="132"/>
        <v>-719.67499999999995</v>
      </c>
      <c r="AI295" s="40">
        <f t="shared" si="145"/>
        <v>0.31110153875607249</v>
      </c>
      <c r="AJ295" s="99">
        <f t="shared" si="143"/>
        <v>31.110153875607249</v>
      </c>
      <c r="AK295" s="123">
        <f t="shared" si="133"/>
        <v>-3.5983749999999999</v>
      </c>
      <c r="AL295" s="134">
        <f t="shared" si="134"/>
        <v>-2.617</v>
      </c>
      <c r="AM295" s="182">
        <f t="shared" si="135"/>
        <v>-1.7991874999999999</v>
      </c>
      <c r="AN295" s="196"/>
      <c r="AO295" s="194"/>
    </row>
    <row r="296" spans="1:41" s="1" customFormat="1" hidden="1">
      <c r="A296" s="44"/>
      <c r="B296" s="43" t="s">
        <v>290</v>
      </c>
      <c r="C296" s="32">
        <v>3521</v>
      </c>
      <c r="D296" s="26">
        <f t="shared" si="123"/>
        <v>1.2323500000000001</v>
      </c>
      <c r="E296" s="20">
        <v>0.32400000000000001</v>
      </c>
      <c r="F296" s="24">
        <v>0</v>
      </c>
      <c r="G296" s="3">
        <f t="shared" si="137"/>
        <v>-0.90834999999999999</v>
      </c>
      <c r="H296" s="49">
        <f t="shared" si="124"/>
        <v>-0.90834999999999999</v>
      </c>
      <c r="I296" s="112">
        <f t="shared" si="138"/>
        <v>0.26291232198644865</v>
      </c>
      <c r="J296" s="113">
        <f t="shared" si="139"/>
        <v>26.291232198644863</v>
      </c>
      <c r="K296" s="120">
        <v>3521</v>
      </c>
      <c r="L296" s="123">
        <f t="shared" si="125"/>
        <v>-3.153993055555556</v>
      </c>
      <c r="M296" s="123">
        <f t="shared" si="126"/>
        <v>-1.6821296296296295</v>
      </c>
      <c r="N296" s="182">
        <f t="shared" si="127"/>
        <v>-0.90114087301587298</v>
      </c>
      <c r="O296" s="194"/>
      <c r="P296" s="206"/>
      <c r="Q296" s="41">
        <v>6.8659500000000007</v>
      </c>
      <c r="R296" s="35">
        <v>9.7620000000000005</v>
      </c>
      <c r="S296" s="36">
        <v>0</v>
      </c>
      <c r="T296" s="37">
        <v>2.8960499999999998</v>
      </c>
      <c r="U296" s="163">
        <f t="shared" si="128"/>
        <v>2.8960499999999998</v>
      </c>
      <c r="V296" s="130">
        <f t="shared" si="140"/>
        <v>1.4217988770672667</v>
      </c>
      <c r="W296" s="127">
        <v>142.17988770672667</v>
      </c>
      <c r="X296" s="37">
        <v>3521</v>
      </c>
      <c r="Y296" s="123">
        <f t="shared" si="129"/>
        <v>5.3630555555555546</v>
      </c>
      <c r="Z296" s="134">
        <f t="shared" si="130"/>
        <v>3.6200624999999995</v>
      </c>
      <c r="AA296" s="186">
        <f t="shared" si="131"/>
        <v>1.6089166666666666</v>
      </c>
      <c r="AB296" s="194"/>
      <c r="AC296" s="209"/>
      <c r="AD296" s="38">
        <f t="shared" si="136"/>
        <v>264.07500000000005</v>
      </c>
      <c r="AE296" s="39">
        <v>0</v>
      </c>
      <c r="AF296" s="36">
        <v>0</v>
      </c>
      <c r="AG296" s="36">
        <f t="shared" si="141"/>
        <v>-264.07500000000005</v>
      </c>
      <c r="AH296" s="176">
        <f t="shared" si="132"/>
        <v>-264.07500000000005</v>
      </c>
      <c r="AI296" s="40">
        <f t="shared" si="145"/>
        <v>0</v>
      </c>
      <c r="AJ296" s="99">
        <f t="shared" si="143"/>
        <v>0</v>
      </c>
      <c r="AK296" s="123">
        <f t="shared" si="133"/>
        <v>-1.3203750000000003</v>
      </c>
      <c r="AL296" s="134">
        <f t="shared" si="134"/>
        <v>-0.96027272727272739</v>
      </c>
      <c r="AM296" s="182">
        <f t="shared" si="135"/>
        <v>-0.66018750000000015</v>
      </c>
      <c r="AN296" s="196"/>
      <c r="AO296" s="194"/>
    </row>
    <row r="297" spans="1:41" s="1" customFormat="1" hidden="1">
      <c r="A297" s="44"/>
      <c r="B297" s="43" t="s">
        <v>54</v>
      </c>
      <c r="C297" s="32">
        <v>2137</v>
      </c>
      <c r="D297" s="26">
        <f t="shared" si="123"/>
        <v>0.74795</v>
      </c>
      <c r="E297" s="20">
        <v>0.45</v>
      </c>
      <c r="F297" s="20">
        <v>0.45</v>
      </c>
      <c r="G297" s="3">
        <f t="shared" si="137"/>
        <v>-0.74795</v>
      </c>
      <c r="H297" s="49">
        <f t="shared" si="124"/>
        <v>-0.29794999999999999</v>
      </c>
      <c r="I297" s="112">
        <f t="shared" si="138"/>
        <v>0.6016444949528712</v>
      </c>
      <c r="J297" s="113">
        <f t="shared" si="139"/>
        <v>0</v>
      </c>
      <c r="K297" s="120">
        <v>2137</v>
      </c>
      <c r="L297" s="123">
        <f t="shared" si="125"/>
        <v>-1.0345486111111111</v>
      </c>
      <c r="M297" s="123">
        <f t="shared" si="126"/>
        <v>-0.55175925925925917</v>
      </c>
      <c r="N297" s="182">
        <f t="shared" si="127"/>
        <v>-0.29558531746031746</v>
      </c>
      <c r="O297" s="194"/>
      <c r="P297" s="206"/>
      <c r="Q297" s="41">
        <v>4.1671500000000004</v>
      </c>
      <c r="R297" s="35">
        <v>26.8</v>
      </c>
      <c r="S297" s="36">
        <v>26.8</v>
      </c>
      <c r="T297" s="37">
        <v>-4.1671500000000004</v>
      </c>
      <c r="U297" s="163">
        <f t="shared" si="128"/>
        <v>22.632850000000001</v>
      </c>
      <c r="V297" s="130">
        <f t="shared" si="140"/>
        <v>6.4312539745389534</v>
      </c>
      <c r="W297" s="127">
        <v>0</v>
      </c>
      <c r="X297" s="37">
        <v>2137</v>
      </c>
      <c r="Y297" s="123">
        <f t="shared" si="129"/>
        <v>41.912685185185182</v>
      </c>
      <c r="Z297" s="134">
        <f t="shared" si="130"/>
        <v>28.291062499999999</v>
      </c>
      <c r="AA297" s="186">
        <f t="shared" si="131"/>
        <v>12.573805555555555</v>
      </c>
      <c r="AB297" s="194"/>
      <c r="AC297" s="209"/>
      <c r="AD297" s="38">
        <f t="shared" si="136"/>
        <v>160.27500000000001</v>
      </c>
      <c r="AE297" s="39">
        <v>0</v>
      </c>
      <c r="AF297" s="36">
        <v>0</v>
      </c>
      <c r="AG297" s="36">
        <f t="shared" si="141"/>
        <v>-160.27500000000001</v>
      </c>
      <c r="AH297" s="176">
        <f t="shared" si="132"/>
        <v>-160.27500000000001</v>
      </c>
      <c r="AI297" s="40">
        <f t="shared" si="145"/>
        <v>0</v>
      </c>
      <c r="AJ297" s="99">
        <f t="shared" si="143"/>
        <v>0</v>
      </c>
      <c r="AK297" s="123">
        <f t="shared" si="133"/>
        <v>-0.80137500000000006</v>
      </c>
      <c r="AL297" s="134">
        <f t="shared" si="134"/>
        <v>-0.58281818181818179</v>
      </c>
      <c r="AM297" s="182">
        <f t="shared" si="135"/>
        <v>-0.40068750000000003</v>
      </c>
      <c r="AN297" s="196"/>
      <c r="AO297" s="194"/>
    </row>
    <row r="298" spans="1:41" s="1" customFormat="1" hidden="1">
      <c r="A298" s="44"/>
      <c r="B298" s="43" t="s">
        <v>291</v>
      </c>
      <c r="C298" s="32">
        <v>2782</v>
      </c>
      <c r="D298" s="26">
        <f>C298/10000*3.5</f>
        <v>0.97370000000000001</v>
      </c>
      <c r="E298" s="20">
        <v>0.48599999999999999</v>
      </c>
      <c r="F298" s="24">
        <v>0</v>
      </c>
      <c r="G298" s="3">
        <f t="shared" si="137"/>
        <v>-0.48770000000000002</v>
      </c>
      <c r="H298" s="49">
        <f t="shared" si="124"/>
        <v>-0.48770000000000002</v>
      </c>
      <c r="I298" s="112">
        <f t="shared" si="138"/>
        <v>0.4991270411831159</v>
      </c>
      <c r="J298" s="113">
        <f t="shared" si="139"/>
        <v>49.912704118311588</v>
      </c>
      <c r="K298" s="120">
        <v>2782</v>
      </c>
      <c r="L298" s="123">
        <f t="shared" si="125"/>
        <v>-1.693402777777778</v>
      </c>
      <c r="M298" s="123">
        <f t="shared" si="126"/>
        <v>-0.90314814814814814</v>
      </c>
      <c r="N298" s="182">
        <f t="shared" si="127"/>
        <v>-0.48382936507936508</v>
      </c>
      <c r="O298" s="194"/>
      <c r="P298" s="206"/>
      <c r="Q298" s="41">
        <v>5.4249000000000001</v>
      </c>
      <c r="R298" s="35">
        <v>6.4</v>
      </c>
      <c r="S298" s="36">
        <v>0</v>
      </c>
      <c r="T298" s="37">
        <v>0.9751000000000003</v>
      </c>
      <c r="U298" s="163">
        <f t="shared" si="128"/>
        <v>0.9751000000000003</v>
      </c>
      <c r="V298" s="130">
        <f t="shared" si="140"/>
        <v>1.1797452487603459</v>
      </c>
      <c r="W298" s="127">
        <v>117.97452487603459</v>
      </c>
      <c r="X298" s="37">
        <v>2782</v>
      </c>
      <c r="Y298" s="123">
        <f t="shared" si="129"/>
        <v>1.8057407407407411</v>
      </c>
      <c r="Z298" s="134">
        <f t="shared" si="130"/>
        <v>1.2188750000000004</v>
      </c>
      <c r="AA298" s="186">
        <f t="shared" si="131"/>
        <v>0.54172222222222233</v>
      </c>
      <c r="AB298" s="194"/>
      <c r="AC298" s="209"/>
      <c r="AD298" s="38">
        <f>X298/10000*750</f>
        <v>208.65</v>
      </c>
      <c r="AE298" s="39">
        <v>0</v>
      </c>
      <c r="AF298" s="36">
        <v>0</v>
      </c>
      <c r="AG298" s="36">
        <f t="shared" si="141"/>
        <v>-208.65</v>
      </c>
      <c r="AH298" s="176">
        <f t="shared" si="132"/>
        <v>-208.65</v>
      </c>
      <c r="AI298" s="40">
        <f t="shared" si="145"/>
        <v>0</v>
      </c>
      <c r="AJ298" s="99">
        <f t="shared" si="143"/>
        <v>0</v>
      </c>
      <c r="AK298" s="123">
        <f t="shared" si="133"/>
        <v>-1.04325</v>
      </c>
      <c r="AL298" s="134">
        <f t="shared" si="134"/>
        <v>-0.75872727272727269</v>
      </c>
      <c r="AM298" s="182">
        <f t="shared" si="135"/>
        <v>-0.52162500000000001</v>
      </c>
      <c r="AN298" s="196"/>
      <c r="AO298" s="194"/>
    </row>
    <row r="299" spans="1:41" s="1" customFormat="1" hidden="1">
      <c r="A299" s="44"/>
      <c r="B299" s="43" t="s">
        <v>292</v>
      </c>
      <c r="C299" s="32">
        <v>1638</v>
      </c>
      <c r="D299" s="26">
        <f t="shared" si="123"/>
        <v>0.57330000000000003</v>
      </c>
      <c r="E299" s="20">
        <v>0.16200000000000001</v>
      </c>
      <c r="F299" s="24">
        <v>0</v>
      </c>
      <c r="G299" s="3">
        <f t="shared" si="137"/>
        <v>-0.4113</v>
      </c>
      <c r="H299" s="49">
        <f t="shared" si="124"/>
        <v>-0.4113</v>
      </c>
      <c r="I299" s="112">
        <f t="shared" si="138"/>
        <v>0.28257456828885402</v>
      </c>
      <c r="J299" s="113">
        <f t="shared" si="139"/>
        <v>28.257456828885402</v>
      </c>
      <c r="K299" s="120">
        <v>1638</v>
      </c>
      <c r="L299" s="123">
        <f t="shared" si="125"/>
        <v>-1.4281250000000001</v>
      </c>
      <c r="M299" s="123">
        <f t="shared" si="126"/>
        <v>-0.7616666666666666</v>
      </c>
      <c r="N299" s="182">
        <f t="shared" si="127"/>
        <v>-0.40803571428571428</v>
      </c>
      <c r="O299" s="194"/>
      <c r="P299" s="206"/>
      <c r="Q299" s="41">
        <v>3.1941000000000002</v>
      </c>
      <c r="R299" s="35">
        <v>0.6</v>
      </c>
      <c r="S299" s="36">
        <v>0</v>
      </c>
      <c r="T299" s="37">
        <v>-2.5941000000000001</v>
      </c>
      <c r="U299" s="163">
        <f t="shared" si="128"/>
        <v>-2.5941000000000001</v>
      </c>
      <c r="V299" s="130">
        <f t="shared" si="140"/>
        <v>0.18784634169249553</v>
      </c>
      <c r="W299" s="127">
        <v>18.784634169249554</v>
      </c>
      <c r="X299" s="37">
        <v>1638</v>
      </c>
      <c r="Y299" s="123">
        <f t="shared" si="129"/>
        <v>-4.8038888888888884</v>
      </c>
      <c r="Z299" s="134">
        <f t="shared" si="130"/>
        <v>-3.2426249999999999</v>
      </c>
      <c r="AA299" s="186">
        <f t="shared" si="131"/>
        <v>-1.4411666666666667</v>
      </c>
      <c r="AB299" s="194"/>
      <c r="AC299" s="209"/>
      <c r="AD299" s="38">
        <f t="shared" si="136"/>
        <v>122.85</v>
      </c>
      <c r="AE299" s="39">
        <v>0</v>
      </c>
      <c r="AF299" s="36">
        <v>0</v>
      </c>
      <c r="AG299" s="36">
        <f t="shared" si="141"/>
        <v>-122.85</v>
      </c>
      <c r="AH299" s="176">
        <f t="shared" si="132"/>
        <v>-122.85</v>
      </c>
      <c r="AI299" s="40">
        <f t="shared" si="145"/>
        <v>0</v>
      </c>
      <c r="AJ299" s="99">
        <f t="shared" si="143"/>
        <v>0</v>
      </c>
      <c r="AK299" s="123">
        <f t="shared" si="133"/>
        <v>-0.61424999999999996</v>
      </c>
      <c r="AL299" s="134">
        <f t="shared" si="134"/>
        <v>-0.4467272727272727</v>
      </c>
      <c r="AM299" s="182">
        <f t="shared" si="135"/>
        <v>-0.30712499999999998</v>
      </c>
      <c r="AN299" s="196"/>
      <c r="AO299" s="194"/>
    </row>
    <row r="300" spans="1:41" s="1" customFormat="1" ht="24" hidden="1">
      <c r="A300" s="44">
        <v>33</v>
      </c>
      <c r="B300" s="43" t="s">
        <v>293</v>
      </c>
      <c r="C300" s="32">
        <v>126238</v>
      </c>
      <c r="D300" s="26">
        <f t="shared" si="123"/>
        <v>44.183299999999996</v>
      </c>
      <c r="E300" s="3">
        <v>14.177</v>
      </c>
      <c r="F300" s="12">
        <v>0</v>
      </c>
      <c r="G300" s="3">
        <f t="shared" ref="G300:G331" si="146">E300-F300-D300</f>
        <v>-30.006299999999996</v>
      </c>
      <c r="H300" s="49">
        <f t="shared" si="124"/>
        <v>-30.006299999999996</v>
      </c>
      <c r="I300" s="112">
        <f t="shared" ref="I300:I331" si="147">E300/D300</f>
        <v>0.32086783920621592</v>
      </c>
      <c r="J300" s="113">
        <f t="shared" ref="J300:J331" si="148">(E300-F300)/D300*100</f>
        <v>32.086783920621592</v>
      </c>
      <c r="K300" s="120">
        <v>126238</v>
      </c>
      <c r="L300" s="123">
        <f t="shared" si="125"/>
        <v>-104.18854166666667</v>
      </c>
      <c r="M300" s="123">
        <f t="shared" si="126"/>
        <v>-55.567222222222213</v>
      </c>
      <c r="N300" s="182">
        <f t="shared" si="127"/>
        <v>-29.768154761904757</v>
      </c>
      <c r="O300" s="194">
        <v>-5</v>
      </c>
      <c r="P300" s="206"/>
      <c r="Q300" s="41">
        <v>246.16409999999999</v>
      </c>
      <c r="R300" s="35">
        <v>141.44999999999999</v>
      </c>
      <c r="S300" s="36">
        <v>0</v>
      </c>
      <c r="T300" s="37">
        <v>-104.7141</v>
      </c>
      <c r="U300" s="163">
        <f t="shared" si="128"/>
        <v>-104.7141</v>
      </c>
      <c r="V300" s="130">
        <f t="shared" ref="V300:V331" si="149">R300/Q300</f>
        <v>0.57461668862356452</v>
      </c>
      <c r="W300" s="127">
        <v>57.461668862356454</v>
      </c>
      <c r="X300" s="37">
        <v>126238</v>
      </c>
      <c r="Y300" s="123">
        <f t="shared" si="129"/>
        <v>-193.91499999999999</v>
      </c>
      <c r="Z300" s="134">
        <f t="shared" si="130"/>
        <v>-130.89262499999998</v>
      </c>
      <c r="AA300" s="186">
        <f t="shared" si="131"/>
        <v>-58.174500000000002</v>
      </c>
      <c r="AB300" s="194">
        <v>-12</v>
      </c>
      <c r="AC300" s="209"/>
      <c r="AD300" s="38">
        <f t="shared" si="136"/>
        <v>9467.8499999999985</v>
      </c>
      <c r="AE300" s="39">
        <v>1650</v>
      </c>
      <c r="AF300" s="36">
        <v>0</v>
      </c>
      <c r="AG300" s="36">
        <f t="shared" ref="AG300:AG331" si="150">AE300-AF300-AD300</f>
        <v>-7817.8499999999985</v>
      </c>
      <c r="AH300" s="176">
        <f t="shared" si="132"/>
        <v>-7817.8499999999985</v>
      </c>
      <c r="AI300" s="40">
        <f t="shared" si="145"/>
        <v>0.17427399039908748</v>
      </c>
      <c r="AJ300" s="99">
        <f t="shared" ref="AJ300:AJ331" si="151">(AE300-AF300)/AD300*100</f>
        <v>17.427399039908746</v>
      </c>
      <c r="AK300" s="123">
        <f t="shared" si="133"/>
        <v>-39.089249999999993</v>
      </c>
      <c r="AL300" s="134">
        <f t="shared" si="134"/>
        <v>-28.42854545454545</v>
      </c>
      <c r="AM300" s="182">
        <f t="shared" si="135"/>
        <v>-19.544624999999996</v>
      </c>
      <c r="AN300" s="196">
        <v>-3</v>
      </c>
      <c r="AO300" s="194" t="s">
        <v>381</v>
      </c>
    </row>
    <row r="301" spans="1:41" s="1" customFormat="1" hidden="1">
      <c r="A301" s="44"/>
      <c r="B301" s="30" t="s">
        <v>294</v>
      </c>
      <c r="C301" s="32">
        <v>5349</v>
      </c>
      <c r="D301" s="26">
        <f t="shared" si="123"/>
        <v>1.8721500000000002</v>
      </c>
      <c r="E301" s="3">
        <v>0.24</v>
      </c>
      <c r="F301" s="12">
        <v>0</v>
      </c>
      <c r="G301" s="3">
        <f t="shared" si="146"/>
        <v>-1.6321500000000002</v>
      </c>
      <c r="H301" s="49">
        <f t="shared" si="124"/>
        <v>-1.6321500000000002</v>
      </c>
      <c r="I301" s="112">
        <f t="shared" si="147"/>
        <v>0.1281948561813957</v>
      </c>
      <c r="J301" s="113">
        <f t="shared" si="148"/>
        <v>12.81948561813957</v>
      </c>
      <c r="K301" s="120">
        <v>5349</v>
      </c>
      <c r="L301" s="123">
        <f t="shared" si="125"/>
        <v>-5.6671875000000016</v>
      </c>
      <c r="M301" s="123">
        <f t="shared" si="126"/>
        <v>-3.0225000000000004</v>
      </c>
      <c r="N301" s="182">
        <f t="shared" si="127"/>
        <v>-1.6191964285714289</v>
      </c>
      <c r="O301" s="194"/>
      <c r="P301" s="206"/>
      <c r="Q301" s="41">
        <v>10.43055</v>
      </c>
      <c r="R301" s="35">
        <v>8.9529999999999994</v>
      </c>
      <c r="S301" s="36">
        <v>0</v>
      </c>
      <c r="T301" s="37">
        <v>-1.4775500000000008</v>
      </c>
      <c r="U301" s="163">
        <f t="shared" si="128"/>
        <v>-1.4775500000000008</v>
      </c>
      <c r="V301" s="130">
        <f t="shared" si="149"/>
        <v>0.85834399911797554</v>
      </c>
      <c r="W301" s="127">
        <v>85.834399911797561</v>
      </c>
      <c r="X301" s="37">
        <v>5349</v>
      </c>
      <c r="Y301" s="123">
        <f t="shared" si="129"/>
        <v>-2.7362037037037048</v>
      </c>
      <c r="Z301" s="134">
        <f t="shared" si="130"/>
        <v>-1.846937500000001</v>
      </c>
      <c r="AA301" s="186">
        <f t="shared" si="131"/>
        <v>-0.82086111111111149</v>
      </c>
      <c r="AB301" s="194"/>
      <c r="AC301" s="209"/>
      <c r="AD301" s="38">
        <f t="shared" si="136"/>
        <v>401.17500000000001</v>
      </c>
      <c r="AE301" s="39">
        <v>0</v>
      </c>
      <c r="AF301" s="36">
        <v>0</v>
      </c>
      <c r="AG301" s="36">
        <f t="shared" si="150"/>
        <v>-401.17500000000001</v>
      </c>
      <c r="AH301" s="176">
        <f t="shared" si="132"/>
        <v>-401.17500000000001</v>
      </c>
      <c r="AI301" s="40">
        <f t="shared" si="145"/>
        <v>0</v>
      </c>
      <c r="AJ301" s="99">
        <f t="shared" si="151"/>
        <v>0</v>
      </c>
      <c r="AK301" s="123">
        <f t="shared" si="133"/>
        <v>-2.0058750000000001</v>
      </c>
      <c r="AL301" s="134">
        <f t="shared" si="134"/>
        <v>-1.4588181818181818</v>
      </c>
      <c r="AM301" s="182">
        <f t="shared" si="135"/>
        <v>-1.0029375</v>
      </c>
      <c r="AN301" s="196"/>
      <c r="AO301" s="194"/>
    </row>
    <row r="302" spans="1:41" s="1" customFormat="1" hidden="1">
      <c r="A302" s="44"/>
      <c r="B302" s="30" t="s">
        <v>295</v>
      </c>
      <c r="C302" s="32">
        <v>69028</v>
      </c>
      <c r="D302" s="26">
        <f t="shared" si="123"/>
        <v>24.159800000000001</v>
      </c>
      <c r="E302" s="3">
        <v>8.09</v>
      </c>
      <c r="F302" s="12">
        <v>0</v>
      </c>
      <c r="G302" s="3">
        <f t="shared" si="146"/>
        <v>-16.069800000000001</v>
      </c>
      <c r="H302" s="49">
        <f t="shared" si="124"/>
        <v>-16.069800000000001</v>
      </c>
      <c r="I302" s="112">
        <f t="shared" si="147"/>
        <v>0.33485376534573963</v>
      </c>
      <c r="J302" s="113">
        <f t="shared" si="148"/>
        <v>33.485376534573966</v>
      </c>
      <c r="K302" s="120">
        <v>69028</v>
      </c>
      <c r="L302" s="123">
        <f t="shared" si="125"/>
        <v>-55.797916666666673</v>
      </c>
      <c r="M302" s="123">
        <f t="shared" si="126"/>
        <v>-29.758888888888887</v>
      </c>
      <c r="N302" s="182">
        <f t="shared" si="127"/>
        <v>-15.942261904761905</v>
      </c>
      <c r="O302" s="194"/>
      <c r="P302" s="206"/>
      <c r="Q302" s="41">
        <v>134.6046</v>
      </c>
      <c r="R302" s="35">
        <v>63.164999999999999</v>
      </c>
      <c r="S302" s="36">
        <v>0</v>
      </c>
      <c r="T302" s="37">
        <v>-71.439600000000013</v>
      </c>
      <c r="U302" s="163">
        <f t="shared" si="128"/>
        <v>-71.439600000000013</v>
      </c>
      <c r="V302" s="130">
        <f t="shared" si="149"/>
        <v>0.46926330898052515</v>
      </c>
      <c r="W302" s="127">
        <v>46.926330898052512</v>
      </c>
      <c r="X302" s="37">
        <v>69028</v>
      </c>
      <c r="Y302" s="123">
        <f t="shared" si="129"/>
        <v>-132.29555555555558</v>
      </c>
      <c r="Z302" s="134">
        <f t="shared" si="130"/>
        <v>-89.299500000000009</v>
      </c>
      <c r="AA302" s="186">
        <f t="shared" si="131"/>
        <v>-39.68866666666667</v>
      </c>
      <c r="AB302" s="194"/>
      <c r="AC302" s="209"/>
      <c r="AD302" s="38">
        <f t="shared" si="136"/>
        <v>5177.1000000000004</v>
      </c>
      <c r="AE302" s="39">
        <v>1650</v>
      </c>
      <c r="AF302" s="36">
        <v>0</v>
      </c>
      <c r="AG302" s="36">
        <f t="shared" si="150"/>
        <v>-3527.1000000000004</v>
      </c>
      <c r="AH302" s="176">
        <f t="shared" si="132"/>
        <v>-3527.1000000000004</v>
      </c>
      <c r="AI302" s="40">
        <f t="shared" si="145"/>
        <v>0.31871124760966563</v>
      </c>
      <c r="AJ302" s="99">
        <f t="shared" si="151"/>
        <v>31.871124760966563</v>
      </c>
      <c r="AK302" s="123">
        <f t="shared" si="133"/>
        <v>-17.6355</v>
      </c>
      <c r="AL302" s="134">
        <f t="shared" si="134"/>
        <v>-12.825818181818184</v>
      </c>
      <c r="AM302" s="182">
        <f t="shared" si="135"/>
        <v>-8.8177500000000002</v>
      </c>
      <c r="AN302" s="196"/>
      <c r="AO302" s="194"/>
    </row>
    <row r="303" spans="1:41" s="1" customFormat="1" hidden="1">
      <c r="A303" s="44"/>
      <c r="B303" s="43" t="s">
        <v>296</v>
      </c>
      <c r="C303" s="32">
        <v>10662</v>
      </c>
      <c r="D303" s="26">
        <f t="shared" si="123"/>
        <v>3.7317</v>
      </c>
      <c r="E303" s="3">
        <v>1.1850000000000001</v>
      </c>
      <c r="F303" s="12">
        <v>0</v>
      </c>
      <c r="G303" s="3">
        <f t="shared" si="146"/>
        <v>-2.5467</v>
      </c>
      <c r="H303" s="49">
        <f t="shared" si="124"/>
        <v>-2.5467</v>
      </c>
      <c r="I303" s="112">
        <f t="shared" si="147"/>
        <v>0.31754964225420051</v>
      </c>
      <c r="J303" s="113">
        <f t="shared" si="148"/>
        <v>31.75496422542005</v>
      </c>
      <c r="K303" s="120">
        <v>10662</v>
      </c>
      <c r="L303" s="123">
        <f t="shared" si="125"/>
        <v>-8.8427083333333343</v>
      </c>
      <c r="M303" s="123">
        <f t="shared" si="126"/>
        <v>-4.7161111111111111</v>
      </c>
      <c r="N303" s="182">
        <f t="shared" si="127"/>
        <v>-2.5264880952380953</v>
      </c>
      <c r="O303" s="194"/>
      <c r="P303" s="206"/>
      <c r="Q303" s="41">
        <v>20.790900000000001</v>
      </c>
      <c r="R303" s="35">
        <v>29.774999999999999</v>
      </c>
      <c r="S303" s="36">
        <v>0</v>
      </c>
      <c r="T303" s="37">
        <v>8.984099999999998</v>
      </c>
      <c r="U303" s="163">
        <f t="shared" si="128"/>
        <v>8.984099999999998</v>
      </c>
      <c r="V303" s="130">
        <f t="shared" si="149"/>
        <v>1.432116935774786</v>
      </c>
      <c r="W303" s="127">
        <v>143.2116935774786</v>
      </c>
      <c r="X303" s="37">
        <v>10662</v>
      </c>
      <c r="Y303" s="123">
        <f t="shared" si="129"/>
        <v>16.637222222222217</v>
      </c>
      <c r="Z303" s="134">
        <f t="shared" si="130"/>
        <v>11.230124999999997</v>
      </c>
      <c r="AA303" s="186">
        <f t="shared" si="131"/>
        <v>4.9911666666666656</v>
      </c>
      <c r="AB303" s="194"/>
      <c r="AC303" s="209"/>
      <c r="AD303" s="38">
        <f t="shared" si="136"/>
        <v>799.65</v>
      </c>
      <c r="AE303" s="39">
        <v>0</v>
      </c>
      <c r="AF303" s="36">
        <v>0</v>
      </c>
      <c r="AG303" s="36">
        <f t="shared" si="150"/>
        <v>-799.65</v>
      </c>
      <c r="AH303" s="176">
        <f t="shared" si="132"/>
        <v>-799.65</v>
      </c>
      <c r="AI303" s="40">
        <f t="shared" si="145"/>
        <v>0</v>
      </c>
      <c r="AJ303" s="99">
        <f t="shared" si="151"/>
        <v>0</v>
      </c>
      <c r="AK303" s="123">
        <f t="shared" si="133"/>
        <v>-3.9982500000000001</v>
      </c>
      <c r="AL303" s="134">
        <f t="shared" si="134"/>
        <v>-2.9078181818181816</v>
      </c>
      <c r="AM303" s="182">
        <f t="shared" si="135"/>
        <v>-1.999125</v>
      </c>
      <c r="AN303" s="196"/>
      <c r="AO303" s="194"/>
    </row>
    <row r="304" spans="1:41" s="1" customFormat="1" hidden="1">
      <c r="A304" s="44"/>
      <c r="B304" s="43" t="s">
        <v>297</v>
      </c>
      <c r="C304" s="32">
        <v>25404</v>
      </c>
      <c r="D304" s="26">
        <f t="shared" si="123"/>
        <v>8.8914000000000009</v>
      </c>
      <c r="E304" s="3">
        <v>2.8010000000000002</v>
      </c>
      <c r="F304" s="12">
        <v>0</v>
      </c>
      <c r="G304" s="3">
        <f t="shared" si="146"/>
        <v>-6.0904000000000007</v>
      </c>
      <c r="H304" s="49">
        <f t="shared" si="124"/>
        <v>-6.0904000000000007</v>
      </c>
      <c r="I304" s="112">
        <f t="shared" si="147"/>
        <v>0.31502350585959465</v>
      </c>
      <c r="J304" s="113">
        <f t="shared" si="148"/>
        <v>31.502350585959466</v>
      </c>
      <c r="K304" s="120">
        <v>25404</v>
      </c>
      <c r="L304" s="123">
        <f t="shared" si="125"/>
        <v>-21.147222222222226</v>
      </c>
      <c r="M304" s="123">
        <f t="shared" si="126"/>
        <v>-11.278518518518519</v>
      </c>
      <c r="N304" s="182">
        <f t="shared" si="127"/>
        <v>-6.0420634920634928</v>
      </c>
      <c r="O304" s="194"/>
      <c r="P304" s="206"/>
      <c r="Q304" s="41">
        <v>49.537799999999997</v>
      </c>
      <c r="R304" s="35">
        <v>25.792999999999999</v>
      </c>
      <c r="S304" s="36">
        <v>0</v>
      </c>
      <c r="T304" s="37">
        <v>-23.744799999999998</v>
      </c>
      <c r="U304" s="163">
        <f t="shared" si="128"/>
        <v>-23.744799999999998</v>
      </c>
      <c r="V304" s="130">
        <f t="shared" si="149"/>
        <v>0.52067310215633311</v>
      </c>
      <c r="W304" s="127">
        <v>52.067310215633313</v>
      </c>
      <c r="X304" s="37">
        <v>25404</v>
      </c>
      <c r="Y304" s="123">
        <f t="shared" si="129"/>
        <v>-43.971851851851845</v>
      </c>
      <c r="Z304" s="134">
        <f t="shared" si="130"/>
        <v>-29.680999999999997</v>
      </c>
      <c r="AA304" s="186">
        <f t="shared" si="131"/>
        <v>-13.191555555555555</v>
      </c>
      <c r="AB304" s="194"/>
      <c r="AC304" s="209"/>
      <c r="AD304" s="38">
        <f t="shared" si="136"/>
        <v>1905.3</v>
      </c>
      <c r="AE304" s="39">
        <v>0</v>
      </c>
      <c r="AF304" s="36">
        <v>0</v>
      </c>
      <c r="AG304" s="36">
        <f t="shared" si="150"/>
        <v>-1905.3</v>
      </c>
      <c r="AH304" s="176">
        <f t="shared" si="132"/>
        <v>-1905.3</v>
      </c>
      <c r="AI304" s="40">
        <f t="shared" si="145"/>
        <v>0</v>
      </c>
      <c r="AJ304" s="99">
        <f t="shared" si="151"/>
        <v>0</v>
      </c>
      <c r="AK304" s="123">
        <f t="shared" si="133"/>
        <v>-9.5265000000000004</v>
      </c>
      <c r="AL304" s="134">
        <f t="shared" si="134"/>
        <v>-6.9283636363636365</v>
      </c>
      <c r="AM304" s="182">
        <f t="shared" si="135"/>
        <v>-4.7632500000000002</v>
      </c>
      <c r="AN304" s="196"/>
      <c r="AO304" s="194"/>
    </row>
    <row r="305" spans="1:41" s="1" customFormat="1" hidden="1">
      <c r="A305" s="44"/>
      <c r="B305" s="43" t="s">
        <v>298</v>
      </c>
      <c r="C305" s="32">
        <v>15795</v>
      </c>
      <c r="D305" s="26">
        <f t="shared" si="123"/>
        <v>5.5282499999999999</v>
      </c>
      <c r="E305" s="14">
        <v>1.861</v>
      </c>
      <c r="F305" s="12">
        <v>0</v>
      </c>
      <c r="G305" s="3">
        <f t="shared" si="146"/>
        <v>-3.6672500000000001</v>
      </c>
      <c r="H305" s="49">
        <f t="shared" si="124"/>
        <v>-3.6672500000000001</v>
      </c>
      <c r="I305" s="112">
        <f t="shared" si="147"/>
        <v>0.33663455885678106</v>
      </c>
      <c r="J305" s="113">
        <f t="shared" si="148"/>
        <v>33.663455885678104</v>
      </c>
      <c r="K305" s="120">
        <v>15795</v>
      </c>
      <c r="L305" s="123">
        <f t="shared" si="125"/>
        <v>-12.733506944444446</v>
      </c>
      <c r="M305" s="123">
        <f t="shared" si="126"/>
        <v>-6.7912037037037036</v>
      </c>
      <c r="N305" s="182">
        <f t="shared" si="127"/>
        <v>-3.6381448412698414</v>
      </c>
      <c r="O305" s="194"/>
      <c r="P305" s="206"/>
      <c r="Q305" s="41">
        <v>30.800249999999998</v>
      </c>
      <c r="R305" s="35">
        <v>13.763999999999999</v>
      </c>
      <c r="S305" s="36">
        <v>0</v>
      </c>
      <c r="T305" s="37">
        <v>-17.036249999999999</v>
      </c>
      <c r="U305" s="163">
        <f t="shared" si="128"/>
        <v>-17.036249999999999</v>
      </c>
      <c r="V305" s="130">
        <f t="shared" si="149"/>
        <v>0.44687948961453233</v>
      </c>
      <c r="W305" s="127">
        <v>44.68794896145323</v>
      </c>
      <c r="X305" s="37">
        <v>15795</v>
      </c>
      <c r="Y305" s="123">
        <f t="shared" si="129"/>
        <v>-31.548611111111107</v>
      </c>
      <c r="Z305" s="134">
        <f t="shared" si="130"/>
        <v>-21.295312499999998</v>
      </c>
      <c r="AA305" s="186">
        <f t="shared" si="131"/>
        <v>-9.4645833333333318</v>
      </c>
      <c r="AB305" s="194"/>
      <c r="AC305" s="209"/>
      <c r="AD305" s="38">
        <f t="shared" si="136"/>
        <v>1184.625</v>
      </c>
      <c r="AE305" s="39">
        <v>0</v>
      </c>
      <c r="AF305" s="36">
        <v>0</v>
      </c>
      <c r="AG305" s="36">
        <f t="shared" si="150"/>
        <v>-1184.625</v>
      </c>
      <c r="AH305" s="176">
        <f t="shared" si="132"/>
        <v>-1184.625</v>
      </c>
      <c r="AI305" s="40">
        <f t="shared" si="145"/>
        <v>0</v>
      </c>
      <c r="AJ305" s="99">
        <f t="shared" si="151"/>
        <v>0</v>
      </c>
      <c r="AK305" s="123">
        <f t="shared" si="133"/>
        <v>-5.9231249999999998</v>
      </c>
      <c r="AL305" s="134">
        <f t="shared" si="134"/>
        <v>-4.3077272727272726</v>
      </c>
      <c r="AM305" s="182">
        <f t="shared" si="135"/>
        <v>-2.9615624999999999</v>
      </c>
      <c r="AN305" s="196"/>
      <c r="AO305" s="194"/>
    </row>
    <row r="306" spans="1:41" s="1" customFormat="1" ht="24" hidden="1">
      <c r="A306" s="44">
        <v>34</v>
      </c>
      <c r="B306" s="43" t="s">
        <v>299</v>
      </c>
      <c r="C306" s="32">
        <v>72108</v>
      </c>
      <c r="D306" s="28">
        <f t="shared" si="123"/>
        <v>25.2378</v>
      </c>
      <c r="E306" s="8">
        <v>7.9160000000000004</v>
      </c>
      <c r="F306" s="12">
        <v>1.103</v>
      </c>
      <c r="G306" s="3">
        <f t="shared" si="146"/>
        <v>-18.424799999999998</v>
      </c>
      <c r="H306" s="49">
        <f t="shared" si="124"/>
        <v>-17.3218</v>
      </c>
      <c r="I306" s="112">
        <f t="shared" si="147"/>
        <v>0.31365649937791729</v>
      </c>
      <c r="J306" s="113">
        <f t="shared" si="148"/>
        <v>26.995221453533986</v>
      </c>
      <c r="K306" s="120">
        <v>72108</v>
      </c>
      <c r="L306" s="123">
        <f t="shared" si="125"/>
        <v>-60.145138888888894</v>
      </c>
      <c r="M306" s="123">
        <f t="shared" si="126"/>
        <v>-32.077407407407406</v>
      </c>
      <c r="N306" s="182">
        <f t="shared" si="127"/>
        <v>-17.184325396825397</v>
      </c>
      <c r="O306" s="194">
        <v>-3</v>
      </c>
      <c r="P306" s="206"/>
      <c r="Q306" s="41">
        <v>140.61060000000001</v>
      </c>
      <c r="R306" s="35">
        <v>130.011</v>
      </c>
      <c r="S306" s="36">
        <v>16.596</v>
      </c>
      <c r="T306" s="37">
        <v>-27.195600000000013</v>
      </c>
      <c r="U306" s="163">
        <f t="shared" si="128"/>
        <v>-10.599600000000009</v>
      </c>
      <c r="V306" s="130">
        <f t="shared" si="149"/>
        <v>0.92461734748304891</v>
      </c>
      <c r="W306" s="127">
        <v>80.658926140703471</v>
      </c>
      <c r="X306" s="37">
        <v>72108</v>
      </c>
      <c r="Y306" s="123">
        <f t="shared" si="129"/>
        <v>-19.628888888888905</v>
      </c>
      <c r="Z306" s="134">
        <f t="shared" si="130"/>
        <v>-13.249500000000012</v>
      </c>
      <c r="AA306" s="186">
        <f t="shared" si="131"/>
        <v>-5.8886666666666718</v>
      </c>
      <c r="AB306" s="194">
        <v>-3</v>
      </c>
      <c r="AC306" s="209"/>
      <c r="AD306" s="38">
        <f t="shared" si="136"/>
        <v>5408.0999999999995</v>
      </c>
      <c r="AE306" s="39">
        <v>725</v>
      </c>
      <c r="AF306" s="36">
        <v>450</v>
      </c>
      <c r="AG306" s="36">
        <f t="shared" si="150"/>
        <v>-5133.0999999999995</v>
      </c>
      <c r="AH306" s="176">
        <f t="shared" si="132"/>
        <v>-4683.0999999999995</v>
      </c>
      <c r="AI306" s="40">
        <f t="shared" si="145"/>
        <v>0.13405817200125739</v>
      </c>
      <c r="AJ306" s="99">
        <f t="shared" si="151"/>
        <v>5.0849651448752802</v>
      </c>
      <c r="AK306" s="123">
        <f t="shared" si="133"/>
        <v>-23.415499999999998</v>
      </c>
      <c r="AL306" s="134">
        <f t="shared" si="134"/>
        <v>-17.029454545454545</v>
      </c>
      <c r="AM306" s="182">
        <f t="shared" si="135"/>
        <v>-11.707749999999999</v>
      </c>
      <c r="AN306" s="196">
        <v>-2</v>
      </c>
      <c r="AO306" s="194">
        <v>-1</v>
      </c>
    </row>
    <row r="307" spans="1:41" s="1" customFormat="1" hidden="1">
      <c r="A307" s="44"/>
      <c r="B307" s="30" t="s">
        <v>300</v>
      </c>
      <c r="C307" s="32">
        <v>7211</v>
      </c>
      <c r="D307" s="28">
        <f t="shared" si="123"/>
        <v>2.5238499999999999</v>
      </c>
      <c r="E307" s="8">
        <v>0.61199999999999999</v>
      </c>
      <c r="F307" s="12">
        <v>0</v>
      </c>
      <c r="G307" s="3">
        <f t="shared" si="146"/>
        <v>-1.9118499999999998</v>
      </c>
      <c r="H307" s="49">
        <f t="shared" si="124"/>
        <v>-1.9118499999999998</v>
      </c>
      <c r="I307" s="112">
        <f t="shared" si="147"/>
        <v>0.2424866771004616</v>
      </c>
      <c r="J307" s="113">
        <f t="shared" si="148"/>
        <v>24.24866771004616</v>
      </c>
      <c r="K307" s="120">
        <v>7211</v>
      </c>
      <c r="L307" s="123">
        <f t="shared" si="125"/>
        <v>-6.6383680555555555</v>
      </c>
      <c r="M307" s="123">
        <f t="shared" si="126"/>
        <v>-3.5404629629629625</v>
      </c>
      <c r="N307" s="182">
        <f t="shared" si="127"/>
        <v>-1.8966765873015872</v>
      </c>
      <c r="O307" s="194"/>
      <c r="P307" s="206"/>
      <c r="Q307" s="41">
        <v>14.061449999999999</v>
      </c>
      <c r="R307" s="35">
        <v>13.906000000000001</v>
      </c>
      <c r="S307" s="36">
        <v>0</v>
      </c>
      <c r="T307" s="37">
        <v>-0.15544999999999831</v>
      </c>
      <c r="U307" s="163">
        <f t="shared" si="128"/>
        <v>-0.15544999999999831</v>
      </c>
      <c r="V307" s="130">
        <f t="shared" si="149"/>
        <v>0.98894495233421886</v>
      </c>
      <c r="W307" s="127">
        <v>98.894495233421893</v>
      </c>
      <c r="X307" s="37">
        <v>7211</v>
      </c>
      <c r="Y307" s="123">
        <f t="shared" si="129"/>
        <v>-0.28787037037036722</v>
      </c>
      <c r="Z307" s="134">
        <f t="shared" si="130"/>
        <v>-0.19431249999999789</v>
      </c>
      <c r="AA307" s="186">
        <f t="shared" si="131"/>
        <v>-8.6361111111110167E-2</v>
      </c>
      <c r="AB307" s="194"/>
      <c r="AC307" s="209"/>
      <c r="AD307" s="38">
        <f t="shared" si="136"/>
        <v>540.82499999999993</v>
      </c>
      <c r="AE307" s="39">
        <v>0</v>
      </c>
      <c r="AF307" s="36">
        <v>0</v>
      </c>
      <c r="AG307" s="36">
        <f t="shared" si="150"/>
        <v>-540.82499999999993</v>
      </c>
      <c r="AH307" s="176">
        <f t="shared" si="132"/>
        <v>-540.82499999999993</v>
      </c>
      <c r="AI307" s="40">
        <f t="shared" si="145"/>
        <v>0</v>
      </c>
      <c r="AJ307" s="99">
        <f t="shared" si="151"/>
        <v>0</v>
      </c>
      <c r="AK307" s="123">
        <f t="shared" si="133"/>
        <v>-2.7041249999999994</v>
      </c>
      <c r="AL307" s="134">
        <f t="shared" si="134"/>
        <v>-1.9666363636363633</v>
      </c>
      <c r="AM307" s="182">
        <f t="shared" si="135"/>
        <v>-1.3520624999999997</v>
      </c>
      <c r="AN307" s="196"/>
      <c r="AO307" s="194"/>
    </row>
    <row r="308" spans="1:41" s="1" customFormat="1" hidden="1">
      <c r="A308" s="44"/>
      <c r="B308" s="30" t="s">
        <v>301</v>
      </c>
      <c r="C308" s="32">
        <v>3839</v>
      </c>
      <c r="D308" s="28">
        <f t="shared" si="123"/>
        <v>1.34365</v>
      </c>
      <c r="E308" s="8">
        <v>0</v>
      </c>
      <c r="F308" s="12">
        <v>0</v>
      </c>
      <c r="G308" s="3">
        <f t="shared" si="146"/>
        <v>-1.34365</v>
      </c>
      <c r="H308" s="49">
        <f t="shared" si="124"/>
        <v>-1.34365</v>
      </c>
      <c r="I308" s="112">
        <f t="shared" si="147"/>
        <v>0</v>
      </c>
      <c r="J308" s="113">
        <f t="shared" si="148"/>
        <v>0</v>
      </c>
      <c r="K308" s="120">
        <v>3839</v>
      </c>
      <c r="L308" s="123">
        <f t="shared" si="125"/>
        <v>-4.6654513888888891</v>
      </c>
      <c r="M308" s="123">
        <f t="shared" si="126"/>
        <v>-2.4882407407407405</v>
      </c>
      <c r="N308" s="182">
        <f t="shared" si="127"/>
        <v>-1.3329861111111112</v>
      </c>
      <c r="O308" s="194"/>
      <c r="P308" s="206"/>
      <c r="Q308" s="41">
        <v>7.4860500000000005</v>
      </c>
      <c r="R308" s="35">
        <v>4.3579999999999997</v>
      </c>
      <c r="S308" s="36">
        <v>0</v>
      </c>
      <c r="T308" s="37">
        <v>-3.1280500000000009</v>
      </c>
      <c r="U308" s="163">
        <f t="shared" si="128"/>
        <v>-3.1280500000000009</v>
      </c>
      <c r="V308" s="130">
        <f t="shared" si="149"/>
        <v>0.58214946467095452</v>
      </c>
      <c r="W308" s="127">
        <v>58.214946467095452</v>
      </c>
      <c r="X308" s="37">
        <v>3839</v>
      </c>
      <c r="Y308" s="123">
        <f t="shared" si="129"/>
        <v>-5.7926851851851868</v>
      </c>
      <c r="Z308" s="134">
        <f t="shared" si="130"/>
        <v>-3.9100625000000009</v>
      </c>
      <c r="AA308" s="186">
        <f t="shared" si="131"/>
        <v>-1.737805555555556</v>
      </c>
      <c r="AB308" s="194"/>
      <c r="AC308" s="209"/>
      <c r="AD308" s="38">
        <f t="shared" si="136"/>
        <v>287.92500000000001</v>
      </c>
      <c r="AE308" s="39">
        <v>0</v>
      </c>
      <c r="AF308" s="36">
        <v>0</v>
      </c>
      <c r="AG308" s="36">
        <f t="shared" si="150"/>
        <v>-287.92500000000001</v>
      </c>
      <c r="AH308" s="176">
        <f t="shared" si="132"/>
        <v>-287.92500000000001</v>
      </c>
      <c r="AI308" s="40">
        <f t="shared" si="145"/>
        <v>0</v>
      </c>
      <c r="AJ308" s="99">
        <f t="shared" si="151"/>
        <v>0</v>
      </c>
      <c r="AK308" s="123">
        <f t="shared" si="133"/>
        <v>-1.4396250000000002</v>
      </c>
      <c r="AL308" s="134">
        <f t="shared" si="134"/>
        <v>-1.0469999999999999</v>
      </c>
      <c r="AM308" s="182">
        <f t="shared" si="135"/>
        <v>-0.71981250000000008</v>
      </c>
      <c r="AN308" s="196"/>
      <c r="AO308" s="194"/>
    </row>
    <row r="309" spans="1:41" s="1" customFormat="1" hidden="1">
      <c r="A309" s="44"/>
      <c r="B309" s="30" t="s">
        <v>302</v>
      </c>
      <c r="C309" s="32">
        <v>40669</v>
      </c>
      <c r="D309" s="28">
        <f t="shared" si="123"/>
        <v>14.234150000000001</v>
      </c>
      <c r="E309" s="8">
        <v>5.718</v>
      </c>
      <c r="F309" s="12">
        <v>1.103</v>
      </c>
      <c r="G309" s="3">
        <f t="shared" si="146"/>
        <v>-9.6191500000000012</v>
      </c>
      <c r="H309" s="49">
        <f t="shared" si="124"/>
        <v>-8.5161500000000014</v>
      </c>
      <c r="I309" s="112">
        <f t="shared" si="147"/>
        <v>0.40170997214445536</v>
      </c>
      <c r="J309" s="113">
        <f t="shared" si="148"/>
        <v>32.422027307566658</v>
      </c>
      <c r="K309" s="120">
        <v>40669</v>
      </c>
      <c r="L309" s="123">
        <f t="shared" si="125"/>
        <v>-29.569965277777786</v>
      </c>
      <c r="M309" s="123">
        <f t="shared" si="126"/>
        <v>-15.770648148148149</v>
      </c>
      <c r="N309" s="182">
        <f t="shared" si="127"/>
        <v>-8.4485615079365086</v>
      </c>
      <c r="O309" s="194"/>
      <c r="P309" s="206"/>
      <c r="Q309" s="41">
        <v>79.304550000000006</v>
      </c>
      <c r="R309" s="35">
        <v>40.137</v>
      </c>
      <c r="S309" s="36">
        <v>16.596</v>
      </c>
      <c r="T309" s="37">
        <v>-55.763550000000009</v>
      </c>
      <c r="U309" s="163">
        <f t="shared" si="128"/>
        <v>-39.167550000000006</v>
      </c>
      <c r="V309" s="130">
        <f t="shared" si="149"/>
        <v>0.50611219658897244</v>
      </c>
      <c r="W309" s="127">
        <v>29.684299324565867</v>
      </c>
      <c r="X309" s="37">
        <v>40669</v>
      </c>
      <c r="Y309" s="123">
        <f t="shared" si="129"/>
        <v>-72.532499999999999</v>
      </c>
      <c r="Z309" s="134">
        <f t="shared" si="130"/>
        <v>-48.959437500000007</v>
      </c>
      <c r="AA309" s="186">
        <f t="shared" si="131"/>
        <v>-21.759750000000004</v>
      </c>
      <c r="AB309" s="194"/>
      <c r="AC309" s="209"/>
      <c r="AD309" s="38">
        <f t="shared" si="136"/>
        <v>3050.1750000000002</v>
      </c>
      <c r="AE309" s="39">
        <v>725</v>
      </c>
      <c r="AF309" s="36">
        <v>450</v>
      </c>
      <c r="AG309" s="36">
        <f t="shared" si="150"/>
        <v>-2775.1750000000002</v>
      </c>
      <c r="AH309" s="176">
        <f t="shared" si="132"/>
        <v>-2325.1750000000002</v>
      </c>
      <c r="AI309" s="40">
        <f t="shared" si="145"/>
        <v>0.23769128000852408</v>
      </c>
      <c r="AJ309" s="99">
        <f t="shared" si="151"/>
        <v>9.0158761382543631</v>
      </c>
      <c r="AK309" s="123">
        <f t="shared" si="133"/>
        <v>-11.625875000000001</v>
      </c>
      <c r="AL309" s="134">
        <f t="shared" si="134"/>
        <v>-8.4551818181818188</v>
      </c>
      <c r="AM309" s="182">
        <f t="shared" si="135"/>
        <v>-5.8129375000000003</v>
      </c>
      <c r="AN309" s="196"/>
      <c r="AO309" s="194"/>
    </row>
    <row r="310" spans="1:41" s="1" customFormat="1" hidden="1">
      <c r="A310" s="44"/>
      <c r="B310" s="43" t="s">
        <v>303</v>
      </c>
      <c r="C310" s="32">
        <v>5902</v>
      </c>
      <c r="D310" s="28">
        <f t="shared" si="123"/>
        <v>2.0656999999999996</v>
      </c>
      <c r="E310" s="8">
        <v>0.70299999999999996</v>
      </c>
      <c r="F310" s="12">
        <v>0</v>
      </c>
      <c r="G310" s="3">
        <f t="shared" si="146"/>
        <v>-1.3626999999999998</v>
      </c>
      <c r="H310" s="49">
        <f t="shared" si="124"/>
        <v>-1.3626999999999998</v>
      </c>
      <c r="I310" s="112">
        <f t="shared" si="147"/>
        <v>0.34032047247906283</v>
      </c>
      <c r="J310" s="113">
        <f t="shared" si="148"/>
        <v>34.032047247906284</v>
      </c>
      <c r="K310" s="120">
        <v>5902</v>
      </c>
      <c r="L310" s="123">
        <f t="shared" si="125"/>
        <v>-4.7315972222222218</v>
      </c>
      <c r="M310" s="123">
        <f t="shared" si="126"/>
        <v>-2.5235185185185181</v>
      </c>
      <c r="N310" s="182">
        <f t="shared" si="127"/>
        <v>-1.3518849206349204</v>
      </c>
      <c r="O310" s="194"/>
      <c r="P310" s="206"/>
      <c r="Q310" s="41">
        <v>11.508899999999999</v>
      </c>
      <c r="R310" s="35">
        <v>13.057</v>
      </c>
      <c r="S310" s="36">
        <v>0</v>
      </c>
      <c r="T310" s="37">
        <v>12.594100000000003</v>
      </c>
      <c r="U310" s="163">
        <f t="shared" si="128"/>
        <v>1.5481000000000016</v>
      </c>
      <c r="V310" s="130">
        <f t="shared" si="149"/>
        <v>1.1345132897149164</v>
      </c>
      <c r="W310" s="127">
        <v>209.42922433942434</v>
      </c>
      <c r="X310" s="37">
        <v>5902</v>
      </c>
      <c r="Y310" s="123">
        <f t="shared" si="129"/>
        <v>2.8668518518518544</v>
      </c>
      <c r="Z310" s="134">
        <f t="shared" si="130"/>
        <v>1.935125000000002</v>
      </c>
      <c r="AA310" s="186">
        <f t="shared" si="131"/>
        <v>0.86005555555555646</v>
      </c>
      <c r="AB310" s="194"/>
      <c r="AC310" s="209"/>
      <c r="AD310" s="38">
        <f t="shared" si="136"/>
        <v>442.65</v>
      </c>
      <c r="AE310" s="39">
        <v>0</v>
      </c>
      <c r="AF310" s="36">
        <v>0</v>
      </c>
      <c r="AG310" s="36">
        <f t="shared" si="150"/>
        <v>-442.65</v>
      </c>
      <c r="AH310" s="176">
        <f t="shared" si="132"/>
        <v>-442.65</v>
      </c>
      <c r="AI310" s="40">
        <f t="shared" si="145"/>
        <v>0</v>
      </c>
      <c r="AJ310" s="99">
        <f t="shared" si="151"/>
        <v>0</v>
      </c>
      <c r="AK310" s="123">
        <f t="shared" si="133"/>
        <v>-2.2132499999999999</v>
      </c>
      <c r="AL310" s="134">
        <f t="shared" si="134"/>
        <v>-1.6096363636363635</v>
      </c>
      <c r="AM310" s="182">
        <f t="shared" si="135"/>
        <v>-1.106625</v>
      </c>
      <c r="AN310" s="196"/>
      <c r="AO310" s="194"/>
    </row>
    <row r="311" spans="1:41" s="1" customFormat="1" hidden="1">
      <c r="A311" s="44"/>
      <c r="B311" s="43" t="s">
        <v>304</v>
      </c>
      <c r="C311" s="32">
        <v>8400</v>
      </c>
      <c r="D311" s="28">
        <f t="shared" si="123"/>
        <v>2.94</v>
      </c>
      <c r="E311" s="8">
        <v>0.55900000000000005</v>
      </c>
      <c r="F311" s="12">
        <v>0</v>
      </c>
      <c r="G311" s="3">
        <f t="shared" si="146"/>
        <v>-2.3809999999999998</v>
      </c>
      <c r="H311" s="49">
        <f t="shared" si="124"/>
        <v>-2.3809999999999998</v>
      </c>
      <c r="I311" s="112">
        <f t="shared" si="147"/>
        <v>0.19013605442176873</v>
      </c>
      <c r="J311" s="113">
        <f t="shared" si="148"/>
        <v>19.013605442176875</v>
      </c>
      <c r="K311" s="120">
        <v>8400</v>
      </c>
      <c r="L311" s="123">
        <f t="shared" si="125"/>
        <v>-8.2673611111111107</v>
      </c>
      <c r="M311" s="123">
        <f t="shared" si="126"/>
        <v>-4.409259259259259</v>
      </c>
      <c r="N311" s="182">
        <f t="shared" si="127"/>
        <v>-2.3621031746031744</v>
      </c>
      <c r="O311" s="194"/>
      <c r="P311" s="206"/>
      <c r="Q311" s="41">
        <v>16.38</v>
      </c>
      <c r="R311" s="35">
        <v>24.103000000000002</v>
      </c>
      <c r="S311" s="36">
        <v>0</v>
      </c>
      <c r="T311" s="37">
        <v>4.57</v>
      </c>
      <c r="U311" s="163">
        <f t="shared" si="128"/>
        <v>7.7230000000000025</v>
      </c>
      <c r="V311" s="130">
        <f t="shared" si="149"/>
        <v>1.4714896214896216</v>
      </c>
      <c r="W311" s="127">
        <v>127.89987789987791</v>
      </c>
      <c r="X311" s="37">
        <v>8400</v>
      </c>
      <c r="Y311" s="123">
        <f t="shared" si="129"/>
        <v>14.301851851851856</v>
      </c>
      <c r="Z311" s="134">
        <f t="shared" si="130"/>
        <v>9.6537500000000023</v>
      </c>
      <c r="AA311" s="186">
        <f t="shared" si="131"/>
        <v>4.2905555555555566</v>
      </c>
      <c r="AB311" s="194"/>
      <c r="AC311" s="209"/>
      <c r="AD311" s="38">
        <f t="shared" si="136"/>
        <v>630</v>
      </c>
      <c r="AE311" s="39">
        <v>0</v>
      </c>
      <c r="AF311" s="36">
        <v>0</v>
      </c>
      <c r="AG311" s="36">
        <f t="shared" si="150"/>
        <v>-630</v>
      </c>
      <c r="AH311" s="176">
        <f t="shared" si="132"/>
        <v>-630</v>
      </c>
      <c r="AI311" s="40">
        <f t="shared" si="145"/>
        <v>0</v>
      </c>
      <c r="AJ311" s="99">
        <f t="shared" si="151"/>
        <v>0</v>
      </c>
      <c r="AK311" s="123">
        <f t="shared" si="133"/>
        <v>-3.15</v>
      </c>
      <c r="AL311" s="134">
        <f t="shared" si="134"/>
        <v>-2.290909090909091</v>
      </c>
      <c r="AM311" s="182">
        <f t="shared" si="135"/>
        <v>-1.575</v>
      </c>
      <c r="AN311" s="196"/>
      <c r="AO311" s="194"/>
    </row>
    <row r="312" spans="1:41" s="1" customFormat="1" hidden="1">
      <c r="A312" s="44"/>
      <c r="B312" s="43" t="s">
        <v>305</v>
      </c>
      <c r="C312" s="32">
        <v>3674</v>
      </c>
      <c r="D312" s="28">
        <f t="shared" si="123"/>
        <v>1.2859</v>
      </c>
      <c r="E312" s="8">
        <v>0.16200000000000001</v>
      </c>
      <c r="F312" s="12">
        <v>0</v>
      </c>
      <c r="G312" s="3">
        <f t="shared" si="146"/>
        <v>-1.1239000000000001</v>
      </c>
      <c r="H312" s="49">
        <f t="shared" si="124"/>
        <v>-1.1239000000000001</v>
      </c>
      <c r="I312" s="112">
        <f t="shared" si="147"/>
        <v>0.12598180262850922</v>
      </c>
      <c r="J312" s="113">
        <f t="shared" si="148"/>
        <v>12.598180262850923</v>
      </c>
      <c r="K312" s="120">
        <v>3674</v>
      </c>
      <c r="L312" s="123">
        <f t="shared" si="125"/>
        <v>-3.9024305555555561</v>
      </c>
      <c r="M312" s="123">
        <f t="shared" si="126"/>
        <v>-2.0812962962962964</v>
      </c>
      <c r="N312" s="182">
        <f t="shared" si="127"/>
        <v>-1.1149801587301589</v>
      </c>
      <c r="O312" s="194"/>
      <c r="P312" s="206"/>
      <c r="Q312" s="41">
        <v>7.1642999999999999</v>
      </c>
      <c r="R312" s="35">
        <v>20.95</v>
      </c>
      <c r="S312" s="36">
        <v>0</v>
      </c>
      <c r="T312" s="37">
        <v>5.8927000000000005</v>
      </c>
      <c r="U312" s="163">
        <f t="shared" si="128"/>
        <v>13.785699999999999</v>
      </c>
      <c r="V312" s="130">
        <f t="shared" si="149"/>
        <v>2.9242214870957386</v>
      </c>
      <c r="W312" s="127">
        <v>182.25088284968524</v>
      </c>
      <c r="X312" s="37">
        <v>3674</v>
      </c>
      <c r="Y312" s="123">
        <f t="shared" si="129"/>
        <v>25.529074074074071</v>
      </c>
      <c r="Z312" s="134">
        <f t="shared" si="130"/>
        <v>17.232124999999996</v>
      </c>
      <c r="AA312" s="186">
        <f t="shared" si="131"/>
        <v>7.6587222222222211</v>
      </c>
      <c r="AB312" s="194"/>
      <c r="AC312" s="209"/>
      <c r="AD312" s="38">
        <f t="shared" si="136"/>
        <v>275.55</v>
      </c>
      <c r="AE312" s="39">
        <v>0</v>
      </c>
      <c r="AF312" s="36">
        <v>0</v>
      </c>
      <c r="AG312" s="36">
        <f t="shared" si="150"/>
        <v>-275.55</v>
      </c>
      <c r="AH312" s="176">
        <f t="shared" si="132"/>
        <v>-275.55</v>
      </c>
      <c r="AI312" s="40">
        <f t="shared" si="145"/>
        <v>0</v>
      </c>
      <c r="AJ312" s="99">
        <f t="shared" si="151"/>
        <v>0</v>
      </c>
      <c r="AK312" s="123">
        <f t="shared" si="133"/>
        <v>-1.37775</v>
      </c>
      <c r="AL312" s="134">
        <f t="shared" si="134"/>
        <v>-1.002</v>
      </c>
      <c r="AM312" s="182">
        <f t="shared" si="135"/>
        <v>-0.68887500000000002</v>
      </c>
      <c r="AN312" s="196"/>
      <c r="AO312" s="194"/>
    </row>
    <row r="313" spans="1:41" s="1" customFormat="1" hidden="1">
      <c r="A313" s="44"/>
      <c r="B313" s="43" t="s">
        <v>306</v>
      </c>
      <c r="C313" s="32">
        <v>2413</v>
      </c>
      <c r="D313" s="28">
        <f t="shared" si="123"/>
        <v>0.84454999999999991</v>
      </c>
      <c r="E313" s="8">
        <v>0.16200000000000001</v>
      </c>
      <c r="F313" s="12">
        <v>0</v>
      </c>
      <c r="G313" s="3">
        <f t="shared" si="146"/>
        <v>-0.68254999999999988</v>
      </c>
      <c r="H313" s="49">
        <f t="shared" si="124"/>
        <v>-0.68254999999999988</v>
      </c>
      <c r="I313" s="112">
        <f t="shared" si="147"/>
        <v>0.19181812799715828</v>
      </c>
      <c r="J313" s="113">
        <f t="shared" si="148"/>
        <v>19.181812799715829</v>
      </c>
      <c r="K313" s="120">
        <v>2413</v>
      </c>
      <c r="L313" s="123">
        <f t="shared" si="125"/>
        <v>-2.3699652777777773</v>
      </c>
      <c r="M313" s="123">
        <f t="shared" si="126"/>
        <v>-1.2639814814814812</v>
      </c>
      <c r="N313" s="182">
        <f t="shared" si="127"/>
        <v>-0.67713293650793638</v>
      </c>
      <c r="O313" s="194"/>
      <c r="P313" s="206"/>
      <c r="Q313" s="41">
        <v>4.7053500000000001</v>
      </c>
      <c r="R313" s="35">
        <v>13.5</v>
      </c>
      <c r="S313" s="36">
        <v>0</v>
      </c>
      <c r="T313" s="37">
        <v>8.7946500000000007</v>
      </c>
      <c r="U313" s="163">
        <f t="shared" si="128"/>
        <v>8.7946500000000007</v>
      </c>
      <c r="V313" s="130">
        <f t="shared" si="149"/>
        <v>2.869074564060059</v>
      </c>
      <c r="W313" s="127">
        <v>286.90745640600591</v>
      </c>
      <c r="X313" s="37">
        <v>2413</v>
      </c>
      <c r="Y313" s="123">
        <f t="shared" si="129"/>
        <v>16.28638888888889</v>
      </c>
      <c r="Z313" s="134">
        <f t="shared" si="130"/>
        <v>10.9933125</v>
      </c>
      <c r="AA313" s="186">
        <f t="shared" si="131"/>
        <v>4.8859166666666667</v>
      </c>
      <c r="AB313" s="194"/>
      <c r="AC313" s="209"/>
      <c r="AD313" s="38">
        <f t="shared" si="136"/>
        <v>180.97499999999999</v>
      </c>
      <c r="AE313" s="39">
        <v>0</v>
      </c>
      <c r="AF313" s="36">
        <v>0</v>
      </c>
      <c r="AG313" s="36">
        <f t="shared" si="150"/>
        <v>-180.97499999999999</v>
      </c>
      <c r="AH313" s="176">
        <f t="shared" si="132"/>
        <v>-180.97499999999999</v>
      </c>
      <c r="AI313" s="40">
        <f t="shared" si="145"/>
        <v>0</v>
      </c>
      <c r="AJ313" s="99">
        <f t="shared" si="151"/>
        <v>0</v>
      </c>
      <c r="AK313" s="123">
        <f t="shared" si="133"/>
        <v>-0.90487499999999998</v>
      </c>
      <c r="AL313" s="134">
        <f t="shared" si="134"/>
        <v>-0.65809090909090906</v>
      </c>
      <c r="AM313" s="182">
        <f t="shared" si="135"/>
        <v>-0.45243749999999999</v>
      </c>
      <c r="AN313" s="196"/>
      <c r="AO313" s="194"/>
    </row>
    <row r="314" spans="1:41" s="1" customFormat="1" ht="24" hidden="1">
      <c r="A314" s="44">
        <v>35</v>
      </c>
      <c r="B314" s="43" t="s">
        <v>307</v>
      </c>
      <c r="C314" s="32">
        <v>25693</v>
      </c>
      <c r="D314" s="26">
        <f t="shared" si="123"/>
        <v>8.9925500000000014</v>
      </c>
      <c r="E314" s="12">
        <v>4.8529999999999998</v>
      </c>
      <c r="F314" s="12">
        <v>0</v>
      </c>
      <c r="G314" s="3">
        <f t="shared" si="146"/>
        <v>-4.1395500000000016</v>
      </c>
      <c r="H314" s="49">
        <f t="shared" si="124"/>
        <v>-4.1395500000000016</v>
      </c>
      <c r="I314" s="112">
        <f t="shared" si="147"/>
        <v>0.53966894818488631</v>
      </c>
      <c r="J314" s="113">
        <f t="shared" si="148"/>
        <v>53.966894818488633</v>
      </c>
      <c r="K314" s="120">
        <v>25693</v>
      </c>
      <c r="L314" s="123">
        <f t="shared" si="125"/>
        <v>-14.373437500000007</v>
      </c>
      <c r="M314" s="123">
        <f t="shared" si="126"/>
        <v>-7.6658333333333362</v>
      </c>
      <c r="N314" s="182">
        <f t="shared" si="127"/>
        <v>-4.1066964285714302</v>
      </c>
      <c r="O314" s="194">
        <v>-1</v>
      </c>
      <c r="P314" s="206"/>
      <c r="Q314" s="41">
        <v>50.101350000000004</v>
      </c>
      <c r="R314" s="35">
        <v>91.671999999999997</v>
      </c>
      <c r="S314" s="36">
        <v>53.991</v>
      </c>
      <c r="T314" s="37">
        <v>-12.420350000000006</v>
      </c>
      <c r="U314" s="163">
        <f t="shared" si="128"/>
        <v>41.570649999999993</v>
      </c>
      <c r="V314" s="130">
        <f t="shared" si="149"/>
        <v>1.8297311349893763</v>
      </c>
      <c r="W314" s="127">
        <v>75.209550241660139</v>
      </c>
      <c r="X314" s="37">
        <v>25693</v>
      </c>
      <c r="Y314" s="123">
        <f t="shared" si="129"/>
        <v>76.982685185185161</v>
      </c>
      <c r="Z314" s="134">
        <f t="shared" si="130"/>
        <v>51.963312499999986</v>
      </c>
      <c r="AA314" s="186">
        <f t="shared" si="131"/>
        <v>23.094805555555553</v>
      </c>
      <c r="AB314" s="194" t="s">
        <v>381</v>
      </c>
      <c r="AC314" s="209"/>
      <c r="AD314" s="38">
        <f t="shared" si="136"/>
        <v>1926.9750000000001</v>
      </c>
      <c r="AE314" s="39">
        <v>410</v>
      </c>
      <c r="AF314" s="36">
        <v>0</v>
      </c>
      <c r="AG314" s="36">
        <f t="shared" si="150"/>
        <v>-1516.9750000000001</v>
      </c>
      <c r="AH314" s="176">
        <f t="shared" si="132"/>
        <v>-1516.9750000000001</v>
      </c>
      <c r="AI314" s="40">
        <f t="shared" si="145"/>
        <v>0.21276871780900114</v>
      </c>
      <c r="AJ314" s="99">
        <f t="shared" si="151"/>
        <v>21.276871780900112</v>
      </c>
      <c r="AK314" s="123">
        <f t="shared" si="133"/>
        <v>-7.5848750000000003</v>
      </c>
      <c r="AL314" s="134">
        <f t="shared" si="134"/>
        <v>-5.5162727272727281</v>
      </c>
      <c r="AM314" s="182">
        <f t="shared" si="135"/>
        <v>-3.7924375000000001</v>
      </c>
      <c r="AN314" s="196">
        <v>-1</v>
      </c>
      <c r="AO314" s="194" t="s">
        <v>381</v>
      </c>
    </row>
    <row r="315" spans="1:41" s="1" customFormat="1" hidden="1">
      <c r="A315" s="44"/>
      <c r="B315" s="30" t="s">
        <v>308</v>
      </c>
      <c r="C315" s="32">
        <v>11610</v>
      </c>
      <c r="D315" s="26">
        <f t="shared" si="123"/>
        <v>4.0635000000000003</v>
      </c>
      <c r="E315" s="12">
        <v>2.819</v>
      </c>
      <c r="F315" s="12">
        <v>0</v>
      </c>
      <c r="G315" s="3">
        <f t="shared" si="146"/>
        <v>-1.2445000000000004</v>
      </c>
      <c r="H315" s="49">
        <f t="shared" si="124"/>
        <v>-1.2445000000000004</v>
      </c>
      <c r="I315" s="112">
        <f t="shared" si="147"/>
        <v>0.69373692629506578</v>
      </c>
      <c r="J315" s="113">
        <f t="shared" si="148"/>
        <v>69.373692629506579</v>
      </c>
      <c r="K315" s="120">
        <v>11610</v>
      </c>
      <c r="L315" s="123">
        <f t="shared" si="125"/>
        <v>-4.3211805555555571</v>
      </c>
      <c r="M315" s="123">
        <f t="shared" si="126"/>
        <v>-2.30462962962963</v>
      </c>
      <c r="N315" s="182">
        <f t="shared" si="127"/>
        <v>-1.2346230158730163</v>
      </c>
      <c r="O315" s="194"/>
      <c r="P315" s="206"/>
      <c r="Q315" s="41">
        <v>22.639500000000002</v>
      </c>
      <c r="R315" s="35">
        <v>17.533999999999999</v>
      </c>
      <c r="S315" s="36">
        <v>5.5620000000000003</v>
      </c>
      <c r="T315" s="37">
        <v>-10.667500000000004</v>
      </c>
      <c r="U315" s="163">
        <f t="shared" si="128"/>
        <v>-5.1055000000000028</v>
      </c>
      <c r="V315" s="130">
        <f t="shared" si="149"/>
        <v>0.77448706906071241</v>
      </c>
      <c r="W315" s="127">
        <v>52.88102652443736</v>
      </c>
      <c r="X315" s="37">
        <v>11610</v>
      </c>
      <c r="Y315" s="123">
        <f t="shared" si="129"/>
        <v>-9.4546296296296344</v>
      </c>
      <c r="Z315" s="134">
        <f t="shared" si="130"/>
        <v>-6.3818750000000035</v>
      </c>
      <c r="AA315" s="186">
        <f t="shared" si="131"/>
        <v>-2.8363888888888904</v>
      </c>
      <c r="AB315" s="194"/>
      <c r="AC315" s="209"/>
      <c r="AD315" s="38">
        <f t="shared" si="136"/>
        <v>870.75</v>
      </c>
      <c r="AE315" s="39">
        <v>410</v>
      </c>
      <c r="AF315" s="36">
        <v>0</v>
      </c>
      <c r="AG315" s="36">
        <f t="shared" si="150"/>
        <v>-460.75</v>
      </c>
      <c r="AH315" s="176">
        <f t="shared" si="132"/>
        <v>-460.75</v>
      </c>
      <c r="AI315" s="40">
        <f t="shared" si="145"/>
        <v>0.47085845535457937</v>
      </c>
      <c r="AJ315" s="99">
        <f t="shared" si="151"/>
        <v>47.085845535457935</v>
      </c>
      <c r="AK315" s="123">
        <f t="shared" si="133"/>
        <v>-2.30375</v>
      </c>
      <c r="AL315" s="134">
        <f t="shared" si="134"/>
        <v>-1.6754545454545455</v>
      </c>
      <c r="AM315" s="182">
        <f t="shared" si="135"/>
        <v>-1.151875</v>
      </c>
      <c r="AN315" s="196"/>
      <c r="AO315" s="194"/>
    </row>
    <row r="316" spans="1:41" s="1" customFormat="1" hidden="1">
      <c r="A316" s="44"/>
      <c r="B316" s="43" t="s">
        <v>39</v>
      </c>
      <c r="C316" s="32">
        <v>5308</v>
      </c>
      <c r="D316" s="26">
        <f t="shared" si="123"/>
        <v>1.8578000000000001</v>
      </c>
      <c r="E316" s="12">
        <v>0.48599999999999999</v>
      </c>
      <c r="F316" s="12">
        <v>0</v>
      </c>
      <c r="G316" s="3">
        <f t="shared" si="146"/>
        <v>-1.3718000000000001</v>
      </c>
      <c r="H316" s="49">
        <f t="shared" si="124"/>
        <v>-1.3718000000000001</v>
      </c>
      <c r="I316" s="112">
        <f t="shared" si="147"/>
        <v>0.26159974162988481</v>
      </c>
      <c r="J316" s="113">
        <f t="shared" si="148"/>
        <v>26.15997416298848</v>
      </c>
      <c r="K316" s="120">
        <v>5308</v>
      </c>
      <c r="L316" s="123">
        <f t="shared" si="125"/>
        <v>-4.7631944444444452</v>
      </c>
      <c r="M316" s="123">
        <f t="shared" si="126"/>
        <v>-2.5403703703703706</v>
      </c>
      <c r="N316" s="182">
        <f t="shared" si="127"/>
        <v>-1.3609126984126985</v>
      </c>
      <c r="O316" s="194"/>
      <c r="P316" s="206"/>
      <c r="Q316" s="41">
        <v>10.350600000000002</v>
      </c>
      <c r="R316" s="35">
        <v>38.500999999999998</v>
      </c>
      <c r="S316" s="36">
        <v>18.088000000000001</v>
      </c>
      <c r="T316" s="37">
        <v>-9.1216000000000026</v>
      </c>
      <c r="U316" s="163">
        <f t="shared" si="128"/>
        <v>28.150399999999998</v>
      </c>
      <c r="V316" s="130">
        <f t="shared" si="149"/>
        <v>3.7196877475701884</v>
      </c>
      <c r="W316" s="127">
        <v>11.87370780437848</v>
      </c>
      <c r="X316" s="37">
        <v>5308</v>
      </c>
      <c r="Y316" s="123">
        <f t="shared" si="129"/>
        <v>52.130370370370365</v>
      </c>
      <c r="Z316" s="134">
        <f t="shared" si="130"/>
        <v>35.187999999999995</v>
      </c>
      <c r="AA316" s="186">
        <f t="shared" si="131"/>
        <v>15.639111111111109</v>
      </c>
      <c r="AB316" s="194"/>
      <c r="AC316" s="209"/>
      <c r="AD316" s="38">
        <f t="shared" si="136"/>
        <v>398.1</v>
      </c>
      <c r="AE316" s="39">
        <v>0</v>
      </c>
      <c r="AF316" s="36">
        <v>0</v>
      </c>
      <c r="AG316" s="36">
        <f t="shared" si="150"/>
        <v>-398.1</v>
      </c>
      <c r="AH316" s="176">
        <f t="shared" si="132"/>
        <v>-398.1</v>
      </c>
      <c r="AI316" s="40">
        <f t="shared" si="145"/>
        <v>0</v>
      </c>
      <c r="AJ316" s="99">
        <f t="shared" si="151"/>
        <v>0</v>
      </c>
      <c r="AK316" s="123">
        <f t="shared" si="133"/>
        <v>-1.9905000000000002</v>
      </c>
      <c r="AL316" s="134">
        <f t="shared" si="134"/>
        <v>-1.4476363636363636</v>
      </c>
      <c r="AM316" s="182">
        <f t="shared" si="135"/>
        <v>-0.99525000000000008</v>
      </c>
      <c r="AN316" s="196"/>
      <c r="AO316" s="194"/>
    </row>
    <row r="317" spans="1:41" s="1" customFormat="1" hidden="1">
      <c r="A317" s="44"/>
      <c r="B317" s="43" t="s">
        <v>309</v>
      </c>
      <c r="C317" s="32">
        <v>5242</v>
      </c>
      <c r="D317" s="26">
        <f t="shared" si="123"/>
        <v>1.8347</v>
      </c>
      <c r="E317" s="12">
        <v>0.77400000000000002</v>
      </c>
      <c r="F317" s="12">
        <v>0</v>
      </c>
      <c r="G317" s="3">
        <f t="shared" si="146"/>
        <v>-1.0607</v>
      </c>
      <c r="H317" s="49">
        <f t="shared" si="124"/>
        <v>-1.0607</v>
      </c>
      <c r="I317" s="112">
        <f t="shared" si="147"/>
        <v>0.42186733525917047</v>
      </c>
      <c r="J317" s="113">
        <f t="shared" si="148"/>
        <v>42.186733525917049</v>
      </c>
      <c r="K317" s="120">
        <v>5242</v>
      </c>
      <c r="L317" s="123">
        <f t="shared" si="125"/>
        <v>-3.6829861111111115</v>
      </c>
      <c r="M317" s="123">
        <f t="shared" si="126"/>
        <v>-1.9642592592592591</v>
      </c>
      <c r="N317" s="182">
        <f t="shared" si="127"/>
        <v>-1.052281746031746</v>
      </c>
      <c r="O317" s="194"/>
      <c r="P317" s="206"/>
      <c r="Q317" s="41">
        <v>10.2219</v>
      </c>
      <c r="R317" s="35">
        <v>19.317</v>
      </c>
      <c r="S317" s="36">
        <v>22.678999999999998</v>
      </c>
      <c r="T317" s="37">
        <v>5.6000999999999994</v>
      </c>
      <c r="U317" s="163">
        <f t="shared" si="128"/>
        <v>9.0951000000000004</v>
      </c>
      <c r="V317" s="130">
        <f t="shared" si="149"/>
        <v>1.8897660904528513</v>
      </c>
      <c r="W317" s="127">
        <v>154.78531388489418</v>
      </c>
      <c r="X317" s="37">
        <v>5242</v>
      </c>
      <c r="Y317" s="123">
        <f t="shared" si="129"/>
        <v>16.842777777777776</v>
      </c>
      <c r="Z317" s="134">
        <f t="shared" si="130"/>
        <v>11.368874999999999</v>
      </c>
      <c r="AA317" s="186">
        <f t="shared" si="131"/>
        <v>5.0528333333333331</v>
      </c>
      <c r="AB317" s="194"/>
      <c r="AC317" s="209"/>
      <c r="AD317" s="38">
        <f t="shared" si="136"/>
        <v>393.15</v>
      </c>
      <c r="AE317" s="39">
        <v>0</v>
      </c>
      <c r="AF317" s="36">
        <v>0</v>
      </c>
      <c r="AG317" s="36">
        <f t="shared" si="150"/>
        <v>-393.15</v>
      </c>
      <c r="AH317" s="176">
        <f t="shared" si="132"/>
        <v>-393.15</v>
      </c>
      <c r="AI317" s="40">
        <f t="shared" si="145"/>
        <v>0</v>
      </c>
      <c r="AJ317" s="99">
        <f t="shared" si="151"/>
        <v>0</v>
      </c>
      <c r="AK317" s="123">
        <f t="shared" si="133"/>
        <v>-1.9657499999999999</v>
      </c>
      <c r="AL317" s="134">
        <f t="shared" si="134"/>
        <v>-1.4296363636363636</v>
      </c>
      <c r="AM317" s="182">
        <f t="shared" si="135"/>
        <v>-0.98287499999999994</v>
      </c>
      <c r="AN317" s="196"/>
      <c r="AO317" s="194"/>
    </row>
    <row r="318" spans="1:41" s="1" customFormat="1" hidden="1">
      <c r="A318" s="44"/>
      <c r="B318" s="43" t="s">
        <v>310</v>
      </c>
      <c r="C318" s="32">
        <v>3533</v>
      </c>
      <c r="D318" s="26">
        <f t="shared" si="123"/>
        <v>1.23655</v>
      </c>
      <c r="E318" s="12">
        <v>0.77400000000000002</v>
      </c>
      <c r="F318" s="12">
        <v>0</v>
      </c>
      <c r="G318" s="3">
        <f t="shared" si="146"/>
        <v>-0.46255000000000002</v>
      </c>
      <c r="H318" s="49">
        <f t="shared" si="124"/>
        <v>-0.46255000000000002</v>
      </c>
      <c r="I318" s="112">
        <f t="shared" si="147"/>
        <v>0.62593506125914844</v>
      </c>
      <c r="J318" s="113">
        <f t="shared" si="148"/>
        <v>62.593506125914843</v>
      </c>
      <c r="K318" s="120">
        <v>3533</v>
      </c>
      <c r="L318" s="123">
        <f t="shared" si="125"/>
        <v>-1.6060763888888892</v>
      </c>
      <c r="M318" s="123">
        <f t="shared" si="126"/>
        <v>-0.85657407407407404</v>
      </c>
      <c r="N318" s="182">
        <f t="shared" si="127"/>
        <v>-0.45887896825396829</v>
      </c>
      <c r="O318" s="194"/>
      <c r="P318" s="206"/>
      <c r="Q318" s="41">
        <v>6.8893500000000003</v>
      </c>
      <c r="R318" s="35">
        <v>16.32</v>
      </c>
      <c r="S318" s="36">
        <v>7.6619999999999999</v>
      </c>
      <c r="T318" s="37">
        <v>1.7686500000000009</v>
      </c>
      <c r="U318" s="163">
        <f t="shared" si="128"/>
        <v>9.43065</v>
      </c>
      <c r="V318" s="130">
        <f t="shared" si="149"/>
        <v>2.3688736963574213</v>
      </c>
      <c r="W318" s="127">
        <v>125.67223322954997</v>
      </c>
      <c r="X318" s="37">
        <v>3533</v>
      </c>
      <c r="Y318" s="123">
        <f t="shared" si="129"/>
        <v>17.464166666666664</v>
      </c>
      <c r="Z318" s="134">
        <f t="shared" si="130"/>
        <v>11.7883125</v>
      </c>
      <c r="AA318" s="186">
        <f t="shared" si="131"/>
        <v>5.2392500000000002</v>
      </c>
      <c r="AB318" s="194"/>
      <c r="AC318" s="209"/>
      <c r="AD318" s="38">
        <f t="shared" si="136"/>
        <v>264.97500000000002</v>
      </c>
      <c r="AE318" s="39">
        <v>0</v>
      </c>
      <c r="AF318" s="36">
        <v>0</v>
      </c>
      <c r="AG318" s="36">
        <f t="shared" si="150"/>
        <v>-264.97500000000002</v>
      </c>
      <c r="AH318" s="176">
        <f t="shared" si="132"/>
        <v>-264.97500000000002</v>
      </c>
      <c r="AI318" s="40">
        <f t="shared" ref="AI318:AI349" si="152">AE318/AD318</f>
        <v>0</v>
      </c>
      <c r="AJ318" s="99">
        <f t="shared" si="151"/>
        <v>0</v>
      </c>
      <c r="AK318" s="123">
        <f t="shared" si="133"/>
        <v>-1.324875</v>
      </c>
      <c r="AL318" s="134">
        <f t="shared" si="134"/>
        <v>-0.96354545454545459</v>
      </c>
      <c r="AM318" s="182">
        <f t="shared" si="135"/>
        <v>-0.66243750000000001</v>
      </c>
      <c r="AN318" s="196"/>
      <c r="AO318" s="194"/>
    </row>
    <row r="319" spans="1:41" s="1" customFormat="1" ht="24" hidden="1">
      <c r="A319" s="44">
        <v>36</v>
      </c>
      <c r="B319" s="43" t="s">
        <v>311</v>
      </c>
      <c r="C319" s="32">
        <v>198593</v>
      </c>
      <c r="D319" s="26">
        <f t="shared" si="123"/>
        <v>69.507550000000009</v>
      </c>
      <c r="E319" s="12">
        <v>11.16</v>
      </c>
      <c r="F319" s="12">
        <v>0</v>
      </c>
      <c r="G319" s="3">
        <f t="shared" si="146"/>
        <v>-58.347550000000012</v>
      </c>
      <c r="H319" s="49">
        <f t="shared" si="124"/>
        <v>-58.347550000000012</v>
      </c>
      <c r="I319" s="112">
        <f t="shared" si="147"/>
        <v>0.16055809764550755</v>
      </c>
      <c r="J319" s="113">
        <f t="shared" si="148"/>
        <v>16.055809764550755</v>
      </c>
      <c r="K319" s="120">
        <v>198593</v>
      </c>
      <c r="L319" s="123">
        <f t="shared" si="125"/>
        <v>-202.59565972222228</v>
      </c>
      <c r="M319" s="123">
        <f t="shared" si="126"/>
        <v>-108.05101851851853</v>
      </c>
      <c r="N319" s="182">
        <f t="shared" si="127"/>
        <v>-57.884474206349218</v>
      </c>
      <c r="O319" s="194">
        <v>-10</v>
      </c>
      <c r="P319" s="206"/>
      <c r="Q319" s="41">
        <v>387.25635</v>
      </c>
      <c r="R319" s="35">
        <v>176.29400000000001</v>
      </c>
      <c r="S319" s="36">
        <v>118.402</v>
      </c>
      <c r="T319" s="37">
        <v>-329.36435</v>
      </c>
      <c r="U319" s="163">
        <f t="shared" si="128"/>
        <v>-210.96234999999999</v>
      </c>
      <c r="V319" s="130">
        <f t="shared" si="149"/>
        <v>0.4552385002854053</v>
      </c>
      <c r="W319" s="127">
        <v>14.949270683360005</v>
      </c>
      <c r="X319" s="37">
        <v>198593</v>
      </c>
      <c r="Y319" s="123">
        <f t="shared" si="129"/>
        <v>-390.67101851851845</v>
      </c>
      <c r="Z319" s="134">
        <f t="shared" si="130"/>
        <v>-263.70293749999996</v>
      </c>
      <c r="AA319" s="186">
        <f t="shared" si="131"/>
        <v>-117.20130555555555</v>
      </c>
      <c r="AB319" s="194">
        <v>-25</v>
      </c>
      <c r="AC319" s="209"/>
      <c r="AD319" s="38">
        <f t="shared" si="136"/>
        <v>14894.475</v>
      </c>
      <c r="AE319" s="39">
        <v>795</v>
      </c>
      <c r="AF319" s="36">
        <v>0</v>
      </c>
      <c r="AG319" s="36">
        <f t="shared" si="150"/>
        <v>-14099.475</v>
      </c>
      <c r="AH319" s="176">
        <f t="shared" si="132"/>
        <v>-14099.475</v>
      </c>
      <c r="AI319" s="40">
        <f t="shared" si="152"/>
        <v>5.3375496618712645E-2</v>
      </c>
      <c r="AJ319" s="99">
        <f t="shared" si="151"/>
        <v>5.3375496618712646</v>
      </c>
      <c r="AK319" s="123">
        <f t="shared" si="133"/>
        <v>-70.497375000000005</v>
      </c>
      <c r="AL319" s="134">
        <f t="shared" si="134"/>
        <v>-51.270818181818186</v>
      </c>
      <c r="AM319" s="182">
        <f t="shared" si="135"/>
        <v>-35.248687500000003</v>
      </c>
      <c r="AN319" s="196">
        <v>-5</v>
      </c>
      <c r="AO319" s="194">
        <v>-1</v>
      </c>
    </row>
    <row r="320" spans="1:41" s="1" customFormat="1" hidden="1">
      <c r="A320" s="44"/>
      <c r="B320" s="30" t="s">
        <v>312</v>
      </c>
      <c r="C320" s="32">
        <v>7927</v>
      </c>
      <c r="D320" s="26">
        <f t="shared" si="123"/>
        <v>2.7744499999999999</v>
      </c>
      <c r="E320" s="12">
        <v>0.33600000000000002</v>
      </c>
      <c r="F320" s="12">
        <v>0</v>
      </c>
      <c r="G320" s="3">
        <f t="shared" si="146"/>
        <v>-2.43845</v>
      </c>
      <c r="H320" s="49">
        <f t="shared" si="124"/>
        <v>-2.43845</v>
      </c>
      <c r="I320" s="112">
        <f t="shared" si="147"/>
        <v>0.12110508389050083</v>
      </c>
      <c r="J320" s="113">
        <f t="shared" si="148"/>
        <v>12.110508389050082</v>
      </c>
      <c r="K320" s="120">
        <v>7927</v>
      </c>
      <c r="L320" s="123">
        <f t="shared" si="125"/>
        <v>-8.4668402777777789</v>
      </c>
      <c r="M320" s="123">
        <f t="shared" si="126"/>
        <v>-4.5156481481481476</v>
      </c>
      <c r="N320" s="182">
        <f t="shared" si="127"/>
        <v>-2.4190972222222222</v>
      </c>
      <c r="O320" s="194"/>
      <c r="P320" s="206"/>
      <c r="Q320" s="41">
        <v>15.457649999999999</v>
      </c>
      <c r="R320" s="35">
        <v>12.375</v>
      </c>
      <c r="S320" s="36">
        <v>8.5</v>
      </c>
      <c r="T320" s="37">
        <v>-11.582649999999999</v>
      </c>
      <c r="U320" s="163">
        <f t="shared" si="128"/>
        <v>-3.0826499999999992</v>
      </c>
      <c r="V320" s="130">
        <f t="shared" si="149"/>
        <v>0.80057447283383965</v>
      </c>
      <c r="W320" s="127">
        <v>25.068493593786894</v>
      </c>
      <c r="X320" s="37">
        <v>7927</v>
      </c>
      <c r="Y320" s="123">
        <f t="shared" si="129"/>
        <v>-5.7086111111111091</v>
      </c>
      <c r="Z320" s="134">
        <f t="shared" si="130"/>
        <v>-3.853312499999999</v>
      </c>
      <c r="AA320" s="186">
        <f t="shared" si="131"/>
        <v>-1.7125833333333329</v>
      </c>
      <c r="AB320" s="194"/>
      <c r="AC320" s="209"/>
      <c r="AD320" s="38">
        <f t="shared" si="136"/>
        <v>594.52499999999998</v>
      </c>
      <c r="AE320" s="39">
        <v>0</v>
      </c>
      <c r="AF320" s="36">
        <v>0</v>
      </c>
      <c r="AG320" s="36">
        <f t="shared" si="150"/>
        <v>-594.52499999999998</v>
      </c>
      <c r="AH320" s="176">
        <f t="shared" si="132"/>
        <v>-594.52499999999998</v>
      </c>
      <c r="AI320" s="40">
        <f t="shared" si="152"/>
        <v>0</v>
      </c>
      <c r="AJ320" s="99">
        <f t="shared" si="151"/>
        <v>0</v>
      </c>
      <c r="AK320" s="123">
        <f t="shared" si="133"/>
        <v>-2.9726249999999999</v>
      </c>
      <c r="AL320" s="134">
        <f t="shared" si="134"/>
        <v>-2.161909090909091</v>
      </c>
      <c r="AM320" s="182">
        <f t="shared" si="135"/>
        <v>-1.4863124999999999</v>
      </c>
      <c r="AN320" s="196"/>
      <c r="AO320" s="194"/>
    </row>
    <row r="321" spans="1:41" s="1" customFormat="1" hidden="1">
      <c r="A321" s="44"/>
      <c r="B321" s="30" t="s">
        <v>313</v>
      </c>
      <c r="C321" s="32">
        <v>21255</v>
      </c>
      <c r="D321" s="26">
        <f t="shared" si="123"/>
        <v>7.4392500000000004</v>
      </c>
      <c r="E321" s="12">
        <v>0.94699999999999995</v>
      </c>
      <c r="F321" s="12">
        <v>0</v>
      </c>
      <c r="G321" s="3">
        <f t="shared" si="146"/>
        <v>-6.4922500000000003</v>
      </c>
      <c r="H321" s="49">
        <f t="shared" si="124"/>
        <v>-6.4922500000000003</v>
      </c>
      <c r="I321" s="112">
        <f t="shared" si="147"/>
        <v>0.12729777867392544</v>
      </c>
      <c r="J321" s="113">
        <f t="shared" si="148"/>
        <v>12.729777867392544</v>
      </c>
      <c r="K321" s="120">
        <v>21255</v>
      </c>
      <c r="L321" s="123">
        <f t="shared" si="125"/>
        <v>-22.542534722222225</v>
      </c>
      <c r="M321" s="123">
        <f t="shared" si="126"/>
        <v>-12.022685185185185</v>
      </c>
      <c r="N321" s="182">
        <f t="shared" si="127"/>
        <v>-6.4407242063492065</v>
      </c>
      <c r="O321" s="194"/>
      <c r="P321" s="206"/>
      <c r="Q321" s="41">
        <v>41.447250000000004</v>
      </c>
      <c r="R321" s="35">
        <v>10.137</v>
      </c>
      <c r="S321" s="36">
        <v>7.0369999999999999</v>
      </c>
      <c r="T321" s="37">
        <v>-38.347250000000003</v>
      </c>
      <c r="U321" s="163">
        <f t="shared" si="128"/>
        <v>-31.310250000000003</v>
      </c>
      <c r="V321" s="130">
        <f t="shared" si="149"/>
        <v>0.24457593688362919</v>
      </c>
      <c r="W321" s="127">
        <v>7.4793864490406481</v>
      </c>
      <c r="X321" s="37">
        <v>21255</v>
      </c>
      <c r="Y321" s="123">
        <f t="shared" si="129"/>
        <v>-57.981944444444444</v>
      </c>
      <c r="Z321" s="134">
        <f t="shared" si="130"/>
        <v>-39.137812500000003</v>
      </c>
      <c r="AA321" s="186">
        <f t="shared" si="131"/>
        <v>-17.394583333333333</v>
      </c>
      <c r="AB321" s="194"/>
      <c r="AC321" s="209"/>
      <c r="AD321" s="38">
        <f t="shared" si="136"/>
        <v>1594.1250000000002</v>
      </c>
      <c r="AE321" s="39">
        <v>0</v>
      </c>
      <c r="AF321" s="36">
        <v>0</v>
      </c>
      <c r="AG321" s="36">
        <f t="shared" si="150"/>
        <v>-1594.1250000000002</v>
      </c>
      <c r="AH321" s="176">
        <f t="shared" si="132"/>
        <v>-1594.1250000000002</v>
      </c>
      <c r="AI321" s="40">
        <f t="shared" si="152"/>
        <v>0</v>
      </c>
      <c r="AJ321" s="99">
        <f t="shared" si="151"/>
        <v>0</v>
      </c>
      <c r="AK321" s="123">
        <f t="shared" si="133"/>
        <v>-7.970625000000001</v>
      </c>
      <c r="AL321" s="134">
        <f t="shared" si="134"/>
        <v>-5.7968181818181828</v>
      </c>
      <c r="AM321" s="182">
        <f t="shared" si="135"/>
        <v>-3.9853125000000005</v>
      </c>
      <c r="AN321" s="196"/>
      <c r="AO321" s="194"/>
    </row>
    <row r="322" spans="1:41" s="1" customFormat="1" hidden="1">
      <c r="A322" s="44"/>
      <c r="B322" s="30" t="s">
        <v>314</v>
      </c>
      <c r="C322" s="32">
        <v>8343</v>
      </c>
      <c r="D322" s="26">
        <f t="shared" si="123"/>
        <v>2.9200500000000003</v>
      </c>
      <c r="E322" s="12">
        <v>0.16200000000000001</v>
      </c>
      <c r="F322" s="12">
        <v>0</v>
      </c>
      <c r="G322" s="3">
        <f t="shared" si="146"/>
        <v>-2.7580500000000003</v>
      </c>
      <c r="H322" s="49">
        <f t="shared" si="124"/>
        <v>-2.7580500000000003</v>
      </c>
      <c r="I322" s="112">
        <f t="shared" si="147"/>
        <v>5.5478502080443824E-2</v>
      </c>
      <c r="J322" s="113">
        <f t="shared" si="148"/>
        <v>5.5478502080443821</v>
      </c>
      <c r="K322" s="120">
        <v>8343</v>
      </c>
      <c r="L322" s="123">
        <f t="shared" si="125"/>
        <v>-9.5765625000000014</v>
      </c>
      <c r="M322" s="123">
        <f t="shared" si="126"/>
        <v>-5.1074999999999999</v>
      </c>
      <c r="N322" s="182">
        <f t="shared" si="127"/>
        <v>-2.7361607142857145</v>
      </c>
      <c r="O322" s="194"/>
      <c r="P322" s="206"/>
      <c r="Q322" s="41">
        <v>16.26885</v>
      </c>
      <c r="R322" s="35">
        <v>10.811</v>
      </c>
      <c r="S322" s="36">
        <v>8.5739999999999998</v>
      </c>
      <c r="T322" s="37">
        <v>-14.03185</v>
      </c>
      <c r="U322" s="163">
        <f t="shared" si="128"/>
        <v>-5.4578500000000005</v>
      </c>
      <c r="V322" s="130">
        <f t="shared" si="149"/>
        <v>0.66452146279546498</v>
      </c>
      <c r="W322" s="127">
        <v>13.750203609966286</v>
      </c>
      <c r="X322" s="37">
        <v>8343</v>
      </c>
      <c r="Y322" s="123">
        <f t="shared" si="129"/>
        <v>-10.107129629629631</v>
      </c>
      <c r="Z322" s="134">
        <f t="shared" si="130"/>
        <v>-6.8223125000000007</v>
      </c>
      <c r="AA322" s="186">
        <f t="shared" si="131"/>
        <v>-3.0321388888888889</v>
      </c>
      <c r="AB322" s="194"/>
      <c r="AC322" s="209"/>
      <c r="AD322" s="38">
        <f t="shared" si="136"/>
        <v>625.72500000000002</v>
      </c>
      <c r="AE322" s="39">
        <v>0</v>
      </c>
      <c r="AF322" s="36">
        <v>0</v>
      </c>
      <c r="AG322" s="36">
        <f t="shared" si="150"/>
        <v>-625.72500000000002</v>
      </c>
      <c r="AH322" s="176">
        <f t="shared" si="132"/>
        <v>-625.72500000000002</v>
      </c>
      <c r="AI322" s="40">
        <f t="shared" si="152"/>
        <v>0</v>
      </c>
      <c r="AJ322" s="99">
        <f t="shared" si="151"/>
        <v>0</v>
      </c>
      <c r="AK322" s="123">
        <f t="shared" si="133"/>
        <v>-3.128625</v>
      </c>
      <c r="AL322" s="134">
        <f t="shared" si="134"/>
        <v>-2.2753636363636365</v>
      </c>
      <c r="AM322" s="182">
        <f t="shared" si="135"/>
        <v>-1.5643125</v>
      </c>
      <c r="AN322" s="196"/>
      <c r="AO322" s="194"/>
    </row>
    <row r="323" spans="1:41" s="1" customFormat="1" hidden="1">
      <c r="A323" s="44"/>
      <c r="B323" s="30" t="s">
        <v>315</v>
      </c>
      <c r="C323" s="32">
        <v>12533</v>
      </c>
      <c r="D323" s="26">
        <f t="shared" si="123"/>
        <v>4.3865500000000006</v>
      </c>
      <c r="E323" s="12">
        <v>0.89700000000000002</v>
      </c>
      <c r="F323" s="12">
        <v>0</v>
      </c>
      <c r="G323" s="3">
        <f t="shared" si="146"/>
        <v>-3.4895500000000004</v>
      </c>
      <c r="H323" s="49">
        <f t="shared" si="124"/>
        <v>-3.4895500000000004</v>
      </c>
      <c r="I323" s="112">
        <f t="shared" si="147"/>
        <v>0.20448872120459127</v>
      </c>
      <c r="J323" s="113">
        <f t="shared" si="148"/>
        <v>20.448872120459129</v>
      </c>
      <c r="K323" s="120">
        <v>12533</v>
      </c>
      <c r="L323" s="123">
        <f t="shared" si="125"/>
        <v>-12.116493055555559</v>
      </c>
      <c r="M323" s="123">
        <f t="shared" si="126"/>
        <v>-6.4621296296296302</v>
      </c>
      <c r="N323" s="182">
        <f t="shared" si="127"/>
        <v>-3.4618551587301591</v>
      </c>
      <c r="O323" s="194"/>
      <c r="P323" s="206"/>
      <c r="Q323" s="41">
        <v>24.439350000000001</v>
      </c>
      <c r="R323" s="35">
        <v>12.472</v>
      </c>
      <c r="S323" s="36">
        <v>8.8719999999999999</v>
      </c>
      <c r="T323" s="37">
        <v>-20.839350000000003</v>
      </c>
      <c r="U323" s="163">
        <f t="shared" si="128"/>
        <v>-11.967350000000001</v>
      </c>
      <c r="V323" s="130">
        <f t="shared" si="149"/>
        <v>0.51032453809123401</v>
      </c>
      <c r="W323" s="127">
        <v>14.730342664596233</v>
      </c>
      <c r="X323" s="37">
        <v>12533</v>
      </c>
      <c r="Y323" s="123">
        <f t="shared" si="129"/>
        <v>-22.161759259259259</v>
      </c>
      <c r="Z323" s="134">
        <f t="shared" si="130"/>
        <v>-14.959187500000001</v>
      </c>
      <c r="AA323" s="186">
        <f t="shared" si="131"/>
        <v>-6.6485277777777787</v>
      </c>
      <c r="AB323" s="194"/>
      <c r="AC323" s="209"/>
      <c r="AD323" s="38">
        <f t="shared" si="136"/>
        <v>939.97500000000002</v>
      </c>
      <c r="AE323" s="39">
        <v>72</v>
      </c>
      <c r="AF323" s="36">
        <v>0</v>
      </c>
      <c r="AG323" s="36">
        <f t="shared" si="150"/>
        <v>-867.97500000000002</v>
      </c>
      <c r="AH323" s="176">
        <f t="shared" si="132"/>
        <v>-867.97500000000002</v>
      </c>
      <c r="AI323" s="40">
        <f t="shared" si="152"/>
        <v>7.6597781855900424E-2</v>
      </c>
      <c r="AJ323" s="99">
        <f t="shared" si="151"/>
        <v>7.6597781855900422</v>
      </c>
      <c r="AK323" s="123">
        <f t="shared" si="133"/>
        <v>-4.3398750000000001</v>
      </c>
      <c r="AL323" s="134">
        <f t="shared" si="134"/>
        <v>-3.1562727272727273</v>
      </c>
      <c r="AM323" s="182">
        <f t="shared" si="135"/>
        <v>-2.1699375000000001</v>
      </c>
      <c r="AN323" s="196"/>
      <c r="AO323" s="194"/>
    </row>
    <row r="324" spans="1:41" s="1" customFormat="1" hidden="1">
      <c r="A324" s="44"/>
      <c r="B324" s="30" t="s">
        <v>316</v>
      </c>
      <c r="C324" s="32">
        <v>121274</v>
      </c>
      <c r="D324" s="26">
        <f t="shared" si="123"/>
        <v>42.445900000000002</v>
      </c>
      <c r="E324" s="12">
        <v>7.1109999999999998</v>
      </c>
      <c r="F324" s="12">
        <v>0</v>
      </c>
      <c r="G324" s="3">
        <f t="shared" si="146"/>
        <v>-35.334900000000005</v>
      </c>
      <c r="H324" s="49">
        <f t="shared" si="124"/>
        <v>-35.334900000000005</v>
      </c>
      <c r="I324" s="112">
        <f t="shared" si="147"/>
        <v>0.16753090404491364</v>
      </c>
      <c r="J324" s="113">
        <f t="shared" si="148"/>
        <v>16.753090404491363</v>
      </c>
      <c r="K324" s="120">
        <v>121274</v>
      </c>
      <c r="L324" s="123">
        <f t="shared" si="125"/>
        <v>-122.69062500000003</v>
      </c>
      <c r="M324" s="123">
        <f t="shared" si="126"/>
        <v>-65.435000000000002</v>
      </c>
      <c r="N324" s="182">
        <f t="shared" si="127"/>
        <v>-35.054464285714289</v>
      </c>
      <c r="O324" s="194"/>
      <c r="P324" s="206"/>
      <c r="Q324" s="41">
        <v>236.48429999999999</v>
      </c>
      <c r="R324" s="35">
        <v>62.148000000000003</v>
      </c>
      <c r="S324" s="36">
        <v>39.011000000000003</v>
      </c>
      <c r="T324" s="37">
        <v>-213.34729999999999</v>
      </c>
      <c r="U324" s="163">
        <f t="shared" si="128"/>
        <v>-174.33629999999999</v>
      </c>
      <c r="V324" s="130">
        <f t="shared" si="149"/>
        <v>0.26279968691367672</v>
      </c>
      <c r="W324" s="127">
        <v>9.7837361719150078</v>
      </c>
      <c r="X324" s="37">
        <v>121274</v>
      </c>
      <c r="Y324" s="123">
        <f t="shared" si="129"/>
        <v>-322.84499999999997</v>
      </c>
      <c r="Z324" s="134">
        <f t="shared" si="130"/>
        <v>-217.92037499999998</v>
      </c>
      <c r="AA324" s="186">
        <f t="shared" si="131"/>
        <v>-96.853499999999997</v>
      </c>
      <c r="AB324" s="194"/>
      <c r="AC324" s="209"/>
      <c r="AD324" s="38">
        <f t="shared" si="136"/>
        <v>9095.5499999999993</v>
      </c>
      <c r="AE324" s="39">
        <v>723</v>
      </c>
      <c r="AF324" s="36">
        <v>0</v>
      </c>
      <c r="AG324" s="36">
        <f t="shared" si="150"/>
        <v>-8372.5499999999993</v>
      </c>
      <c r="AH324" s="176">
        <f t="shared" si="132"/>
        <v>-8372.5499999999993</v>
      </c>
      <c r="AI324" s="40">
        <f t="shared" si="152"/>
        <v>7.94894206507578E-2</v>
      </c>
      <c r="AJ324" s="99">
        <f t="shared" si="151"/>
        <v>7.9489420650757801</v>
      </c>
      <c r="AK324" s="123">
        <f t="shared" si="133"/>
        <v>-41.862749999999998</v>
      </c>
      <c r="AL324" s="134">
        <f t="shared" si="134"/>
        <v>-30.44563636363636</v>
      </c>
      <c r="AM324" s="182">
        <f t="shared" si="135"/>
        <v>-20.931374999999999</v>
      </c>
      <c r="AN324" s="196"/>
      <c r="AO324" s="194"/>
    </row>
    <row r="325" spans="1:41" s="1" customFormat="1" hidden="1">
      <c r="A325" s="44"/>
      <c r="B325" s="43" t="s">
        <v>317</v>
      </c>
      <c r="C325" s="32">
        <v>8725</v>
      </c>
      <c r="D325" s="26">
        <f t="shared" si="123"/>
        <v>3.05375</v>
      </c>
      <c r="E325" s="12">
        <v>0.308</v>
      </c>
      <c r="F325" s="12">
        <v>0</v>
      </c>
      <c r="G325" s="3">
        <f t="shared" si="146"/>
        <v>-2.7457500000000001</v>
      </c>
      <c r="H325" s="49">
        <f t="shared" si="124"/>
        <v>-2.7457500000000001</v>
      </c>
      <c r="I325" s="112">
        <f t="shared" si="147"/>
        <v>0.10085959885386819</v>
      </c>
      <c r="J325" s="113">
        <f t="shared" si="148"/>
        <v>10.085959885386819</v>
      </c>
      <c r="K325" s="120">
        <v>8725</v>
      </c>
      <c r="L325" s="123">
        <f t="shared" si="125"/>
        <v>-9.5338541666666679</v>
      </c>
      <c r="M325" s="123">
        <f t="shared" si="126"/>
        <v>-5.0847222222222221</v>
      </c>
      <c r="N325" s="182">
        <f t="shared" si="127"/>
        <v>-2.7239583333333335</v>
      </c>
      <c r="O325" s="194"/>
      <c r="P325" s="206"/>
      <c r="Q325" s="41">
        <v>17.013750000000002</v>
      </c>
      <c r="R325" s="35">
        <v>9.1319999999999997</v>
      </c>
      <c r="S325" s="36">
        <v>0</v>
      </c>
      <c r="T325" s="37">
        <v>-7.881750000000002</v>
      </c>
      <c r="U325" s="163">
        <f t="shared" si="128"/>
        <v>-7.881750000000002</v>
      </c>
      <c r="V325" s="130">
        <f t="shared" si="149"/>
        <v>0.53674234075380201</v>
      </c>
      <c r="W325" s="127">
        <v>53.674234075380198</v>
      </c>
      <c r="X325" s="37">
        <v>8725</v>
      </c>
      <c r="Y325" s="123">
        <f t="shared" si="129"/>
        <v>-14.595833333333337</v>
      </c>
      <c r="Z325" s="134">
        <f t="shared" si="130"/>
        <v>-9.8521875000000012</v>
      </c>
      <c r="AA325" s="186">
        <f t="shared" si="131"/>
        <v>-4.378750000000001</v>
      </c>
      <c r="AB325" s="194"/>
      <c r="AC325" s="209"/>
      <c r="AD325" s="38">
        <f t="shared" si="136"/>
        <v>654.375</v>
      </c>
      <c r="AE325" s="39">
        <v>0</v>
      </c>
      <c r="AF325" s="36">
        <v>0</v>
      </c>
      <c r="AG325" s="36">
        <f t="shared" si="150"/>
        <v>-654.375</v>
      </c>
      <c r="AH325" s="176">
        <f t="shared" si="132"/>
        <v>-654.375</v>
      </c>
      <c r="AI325" s="40">
        <f t="shared" si="152"/>
        <v>0</v>
      </c>
      <c r="AJ325" s="99">
        <f t="shared" si="151"/>
        <v>0</v>
      </c>
      <c r="AK325" s="123">
        <f t="shared" si="133"/>
        <v>-3.2718750000000001</v>
      </c>
      <c r="AL325" s="134">
        <f t="shared" si="134"/>
        <v>-2.3795454545454544</v>
      </c>
      <c r="AM325" s="182">
        <f t="shared" si="135"/>
        <v>-1.6359375</v>
      </c>
      <c r="AN325" s="196"/>
      <c r="AO325" s="194"/>
    </row>
    <row r="326" spans="1:41" s="1" customFormat="1" hidden="1">
      <c r="A326" s="44"/>
      <c r="B326" s="43" t="s">
        <v>318</v>
      </c>
      <c r="C326" s="32">
        <v>3041</v>
      </c>
      <c r="D326" s="26">
        <f t="shared" ref="D326:D365" si="153">C326/10000*3.5</f>
        <v>1.0643499999999999</v>
      </c>
      <c r="E326" s="12">
        <v>0.16400000000000001</v>
      </c>
      <c r="F326" s="12">
        <v>0</v>
      </c>
      <c r="G326" s="3">
        <f t="shared" si="146"/>
        <v>-0.90034999999999987</v>
      </c>
      <c r="H326" s="49">
        <f t="shared" ref="H326:H365" si="154">E326-D326</f>
        <v>-0.90034999999999987</v>
      </c>
      <c r="I326" s="112">
        <f t="shared" si="147"/>
        <v>0.15408465260487625</v>
      </c>
      <c r="J326" s="113">
        <f t="shared" si="148"/>
        <v>15.408465260487624</v>
      </c>
      <c r="K326" s="120">
        <v>3041</v>
      </c>
      <c r="L326" s="123">
        <f t="shared" ref="L326:L364" si="155">(E326-D326)/0.288</f>
        <v>-3.1262152777777774</v>
      </c>
      <c r="M326" s="123">
        <f t="shared" ref="M326:M364" si="156">(E326-D326)/0.54</f>
        <v>-1.6673148148148145</v>
      </c>
      <c r="N326" s="182">
        <f t="shared" ref="N326:N364" si="157">(E326-D326)/1.008</f>
        <v>-0.89320436507936496</v>
      </c>
      <c r="O326" s="194"/>
      <c r="P326" s="206"/>
      <c r="Q326" s="41">
        <v>5.9299499999999998</v>
      </c>
      <c r="R326" s="35">
        <v>21.085000000000001</v>
      </c>
      <c r="S326" s="36">
        <v>21.085000000000001</v>
      </c>
      <c r="T326" s="37">
        <v>-5.9299499999999998</v>
      </c>
      <c r="U326" s="163">
        <f t="shared" ref="U326:U365" si="158">R326-Q326</f>
        <v>15.155050000000001</v>
      </c>
      <c r="V326" s="130">
        <f t="shared" si="149"/>
        <v>3.5556792215785968</v>
      </c>
      <c r="W326" s="127">
        <v>0</v>
      </c>
      <c r="X326" s="37">
        <v>3041</v>
      </c>
      <c r="Y326" s="123">
        <f t="shared" ref="Y326:Y364" si="159">(R326-Q326)/0.54</f>
        <v>28.064907407407407</v>
      </c>
      <c r="Z326" s="134">
        <f t="shared" ref="Z326:Z364" si="160">(R326-Q326)/0.8</f>
        <v>18.9438125</v>
      </c>
      <c r="AA326" s="186">
        <f t="shared" ref="AA326:AA364" si="161">(R326-Q326)/1.8</f>
        <v>8.4194722222222218</v>
      </c>
      <c r="AB326" s="194"/>
      <c r="AC326" s="209"/>
      <c r="AD326" s="38">
        <f t="shared" si="136"/>
        <v>228.07499999999999</v>
      </c>
      <c r="AE326" s="39">
        <v>0</v>
      </c>
      <c r="AF326" s="36">
        <v>0</v>
      </c>
      <c r="AG326" s="36">
        <f t="shared" si="150"/>
        <v>-228.07499999999999</v>
      </c>
      <c r="AH326" s="176">
        <f t="shared" ref="AH326:AH365" si="162">AE326-AD326</f>
        <v>-228.07499999999999</v>
      </c>
      <c r="AI326" s="40">
        <f t="shared" si="152"/>
        <v>0</v>
      </c>
      <c r="AJ326" s="99">
        <f t="shared" si="151"/>
        <v>0</v>
      </c>
      <c r="AK326" s="123">
        <f t="shared" ref="AK326:AK364" si="163">(AE326-AD326)/200</f>
        <v>-1.1403749999999999</v>
      </c>
      <c r="AL326" s="134">
        <f t="shared" ref="AL326:AL364" si="164">(AE326-AD326)/275</f>
        <v>-0.8293636363636363</v>
      </c>
      <c r="AM326" s="182">
        <f t="shared" ref="AM326:AM364" si="165">(AE326-AD326)/400</f>
        <v>-0.57018749999999996</v>
      </c>
      <c r="AN326" s="196"/>
      <c r="AO326" s="194"/>
    </row>
    <row r="327" spans="1:41" s="1" customFormat="1" hidden="1">
      <c r="A327" s="44"/>
      <c r="B327" s="43" t="s">
        <v>319</v>
      </c>
      <c r="C327" s="32">
        <v>7723</v>
      </c>
      <c r="D327" s="26">
        <f t="shared" si="153"/>
        <v>2.7030500000000002</v>
      </c>
      <c r="E327" s="12">
        <v>0.73</v>
      </c>
      <c r="F327" s="12">
        <v>0</v>
      </c>
      <c r="G327" s="3">
        <f t="shared" si="146"/>
        <v>-1.9730500000000002</v>
      </c>
      <c r="H327" s="49">
        <f t="shared" si="154"/>
        <v>-1.9730500000000002</v>
      </c>
      <c r="I327" s="112">
        <f t="shared" si="147"/>
        <v>0.27006529660938566</v>
      </c>
      <c r="J327" s="113">
        <f t="shared" si="148"/>
        <v>27.006529660938565</v>
      </c>
      <c r="K327" s="120">
        <v>7723</v>
      </c>
      <c r="L327" s="123">
        <f t="shared" si="155"/>
        <v>-6.8508680555555568</v>
      </c>
      <c r="M327" s="123">
        <f t="shared" si="156"/>
        <v>-3.6537962962962962</v>
      </c>
      <c r="N327" s="182">
        <f t="shared" si="157"/>
        <v>-1.9573908730158731</v>
      </c>
      <c r="O327" s="194"/>
      <c r="P327" s="206"/>
      <c r="Q327" s="41">
        <v>15.059849999999999</v>
      </c>
      <c r="R327" s="35">
        <v>14.805</v>
      </c>
      <c r="S327" s="36">
        <v>6.0049999999999999</v>
      </c>
      <c r="T327" s="37">
        <v>-6.2598499999999984</v>
      </c>
      <c r="U327" s="163">
        <f t="shared" si="158"/>
        <v>-0.25484999999999935</v>
      </c>
      <c r="V327" s="130">
        <f t="shared" si="149"/>
        <v>0.98307752069243726</v>
      </c>
      <c r="W327" s="127">
        <v>58.433516934099615</v>
      </c>
      <c r="X327" s="37">
        <v>7723</v>
      </c>
      <c r="Y327" s="123">
        <f t="shared" si="159"/>
        <v>-0.47194444444444322</v>
      </c>
      <c r="Z327" s="134">
        <f t="shared" si="160"/>
        <v>-0.31856249999999919</v>
      </c>
      <c r="AA327" s="186">
        <f t="shared" si="161"/>
        <v>-0.14158333333333298</v>
      </c>
      <c r="AB327" s="194"/>
      <c r="AC327" s="209"/>
      <c r="AD327" s="38">
        <f t="shared" ref="AD327:AD364" si="166">X327/10000*750</f>
        <v>579.22500000000002</v>
      </c>
      <c r="AE327" s="39">
        <v>0</v>
      </c>
      <c r="AF327" s="36">
        <v>0</v>
      </c>
      <c r="AG327" s="36">
        <f t="shared" si="150"/>
        <v>-579.22500000000002</v>
      </c>
      <c r="AH327" s="176">
        <f t="shared" si="162"/>
        <v>-579.22500000000002</v>
      </c>
      <c r="AI327" s="40">
        <f t="shared" si="152"/>
        <v>0</v>
      </c>
      <c r="AJ327" s="99">
        <f t="shared" si="151"/>
        <v>0</v>
      </c>
      <c r="AK327" s="123">
        <f t="shared" si="163"/>
        <v>-2.8961250000000001</v>
      </c>
      <c r="AL327" s="134">
        <f t="shared" si="164"/>
        <v>-2.1062727272727275</v>
      </c>
      <c r="AM327" s="182">
        <f t="shared" si="165"/>
        <v>-1.4480625</v>
      </c>
      <c r="AN327" s="196"/>
      <c r="AO327" s="194"/>
    </row>
    <row r="328" spans="1:41" s="1" customFormat="1" hidden="1">
      <c r="A328" s="44"/>
      <c r="B328" s="43" t="s">
        <v>320</v>
      </c>
      <c r="C328" s="32">
        <v>3555</v>
      </c>
      <c r="D328" s="26">
        <f t="shared" si="153"/>
        <v>1.2442499999999999</v>
      </c>
      <c r="E328" s="12">
        <v>0.32500000000000001</v>
      </c>
      <c r="F328" s="12">
        <v>0</v>
      </c>
      <c r="G328" s="3">
        <f t="shared" si="146"/>
        <v>-0.9192499999999999</v>
      </c>
      <c r="H328" s="49">
        <f t="shared" si="154"/>
        <v>-0.9192499999999999</v>
      </c>
      <c r="I328" s="112">
        <f t="shared" si="147"/>
        <v>0.26120152702431187</v>
      </c>
      <c r="J328" s="113">
        <f t="shared" si="148"/>
        <v>26.120152702431188</v>
      </c>
      <c r="K328" s="120">
        <v>3555</v>
      </c>
      <c r="L328" s="123">
        <f t="shared" si="155"/>
        <v>-3.1918402777777777</v>
      </c>
      <c r="M328" s="123">
        <f t="shared" si="156"/>
        <v>-1.7023148148148146</v>
      </c>
      <c r="N328" s="182">
        <f t="shared" si="157"/>
        <v>-0.911954365079365</v>
      </c>
      <c r="O328" s="194"/>
      <c r="P328" s="206"/>
      <c r="Q328" s="41">
        <v>6.9322499999999998</v>
      </c>
      <c r="R328" s="35">
        <v>9.3260000000000005</v>
      </c>
      <c r="S328" s="36">
        <v>7.4509999999999996</v>
      </c>
      <c r="T328" s="37">
        <v>-5.0572499999999989</v>
      </c>
      <c r="U328" s="163">
        <f t="shared" si="158"/>
        <v>2.3937500000000007</v>
      </c>
      <c r="V328" s="130">
        <f t="shared" si="149"/>
        <v>1.3453063579645859</v>
      </c>
      <c r="W328" s="127">
        <v>27.047495401925797</v>
      </c>
      <c r="X328" s="37">
        <v>3555</v>
      </c>
      <c r="Y328" s="123">
        <f t="shared" si="159"/>
        <v>4.4328703703703711</v>
      </c>
      <c r="Z328" s="134">
        <f t="shared" si="160"/>
        <v>2.9921875000000009</v>
      </c>
      <c r="AA328" s="186">
        <f t="shared" si="161"/>
        <v>1.3298611111111114</v>
      </c>
      <c r="AB328" s="194"/>
      <c r="AC328" s="209"/>
      <c r="AD328" s="38">
        <f t="shared" si="166"/>
        <v>266.625</v>
      </c>
      <c r="AE328" s="39">
        <v>0</v>
      </c>
      <c r="AF328" s="36">
        <v>0</v>
      </c>
      <c r="AG328" s="36">
        <f t="shared" si="150"/>
        <v>-266.625</v>
      </c>
      <c r="AH328" s="176">
        <f t="shared" si="162"/>
        <v>-266.625</v>
      </c>
      <c r="AI328" s="40">
        <f t="shared" si="152"/>
        <v>0</v>
      </c>
      <c r="AJ328" s="99">
        <f t="shared" si="151"/>
        <v>0</v>
      </c>
      <c r="AK328" s="123">
        <f t="shared" si="163"/>
        <v>-1.3331249999999999</v>
      </c>
      <c r="AL328" s="134">
        <f t="shared" si="164"/>
        <v>-0.9695454545454546</v>
      </c>
      <c r="AM328" s="182">
        <f t="shared" si="165"/>
        <v>-0.66656249999999995</v>
      </c>
      <c r="AN328" s="196"/>
      <c r="AO328" s="194"/>
    </row>
    <row r="329" spans="1:41" s="1" customFormat="1" hidden="1">
      <c r="A329" s="44"/>
      <c r="B329" s="43" t="s">
        <v>321</v>
      </c>
      <c r="C329" s="32">
        <v>4217</v>
      </c>
      <c r="D329" s="26">
        <f t="shared" si="153"/>
        <v>1.4759500000000001</v>
      </c>
      <c r="E329" s="12">
        <v>0.18</v>
      </c>
      <c r="F329" s="12">
        <v>0</v>
      </c>
      <c r="G329" s="3">
        <f t="shared" si="146"/>
        <v>-1.2959500000000002</v>
      </c>
      <c r="H329" s="49">
        <f t="shared" si="154"/>
        <v>-1.2959500000000002</v>
      </c>
      <c r="I329" s="112">
        <f t="shared" si="147"/>
        <v>0.12195535079101594</v>
      </c>
      <c r="J329" s="113">
        <f t="shared" si="148"/>
        <v>12.195535079101594</v>
      </c>
      <c r="K329" s="120">
        <v>4217</v>
      </c>
      <c r="L329" s="123">
        <f t="shared" si="155"/>
        <v>-4.4998263888888896</v>
      </c>
      <c r="M329" s="123">
        <f t="shared" si="156"/>
        <v>-2.3999074074074076</v>
      </c>
      <c r="N329" s="182">
        <f t="shared" si="157"/>
        <v>-1.2856646825396827</v>
      </c>
      <c r="O329" s="194"/>
      <c r="P329" s="206"/>
      <c r="Q329" s="41">
        <v>8.2231500000000004</v>
      </c>
      <c r="R329" s="35">
        <v>14.003</v>
      </c>
      <c r="S329" s="36">
        <v>11.856999999999999</v>
      </c>
      <c r="T329" s="37">
        <v>-6.0771499999999996</v>
      </c>
      <c r="U329" s="163">
        <f t="shared" si="158"/>
        <v>5.7798499999999997</v>
      </c>
      <c r="V329" s="130">
        <f t="shared" si="149"/>
        <v>1.7028754187872044</v>
      </c>
      <c r="W329" s="127">
        <v>26.097055264710008</v>
      </c>
      <c r="X329" s="37">
        <v>4217</v>
      </c>
      <c r="Y329" s="123">
        <f t="shared" si="159"/>
        <v>10.703425925925925</v>
      </c>
      <c r="Z329" s="134">
        <f t="shared" si="160"/>
        <v>7.2248124999999996</v>
      </c>
      <c r="AA329" s="186">
        <f t="shared" si="161"/>
        <v>3.2110277777777774</v>
      </c>
      <c r="AB329" s="194"/>
      <c r="AC329" s="209"/>
      <c r="AD329" s="38">
        <f t="shared" si="166"/>
        <v>316.27500000000003</v>
      </c>
      <c r="AE329" s="39">
        <v>0</v>
      </c>
      <c r="AF329" s="36">
        <v>0</v>
      </c>
      <c r="AG329" s="36">
        <f t="shared" si="150"/>
        <v>-316.27500000000003</v>
      </c>
      <c r="AH329" s="176">
        <f t="shared" si="162"/>
        <v>-316.27500000000003</v>
      </c>
      <c r="AI329" s="40">
        <f t="shared" si="152"/>
        <v>0</v>
      </c>
      <c r="AJ329" s="99">
        <f t="shared" si="151"/>
        <v>0</v>
      </c>
      <c r="AK329" s="123">
        <f t="shared" si="163"/>
        <v>-1.5813750000000002</v>
      </c>
      <c r="AL329" s="134">
        <f t="shared" si="164"/>
        <v>-1.1500909090909093</v>
      </c>
      <c r="AM329" s="182">
        <f t="shared" si="165"/>
        <v>-0.7906875000000001</v>
      </c>
      <c r="AN329" s="196"/>
      <c r="AO329" s="194"/>
    </row>
    <row r="330" spans="1:41" s="1" customFormat="1" hidden="1">
      <c r="A330" s="44">
        <v>37</v>
      </c>
      <c r="B330" s="43" t="s">
        <v>322</v>
      </c>
      <c r="C330" s="32">
        <v>271961</v>
      </c>
      <c r="D330" s="26">
        <f>C330/10000*3.5</f>
        <v>95.186350000000004</v>
      </c>
      <c r="E330" s="3">
        <v>14.19</v>
      </c>
      <c r="F330" s="12">
        <v>0.16200000000000001</v>
      </c>
      <c r="G330" s="3">
        <f t="shared" si="146"/>
        <v>-81.158350000000013</v>
      </c>
      <c r="H330" s="49">
        <f t="shared" si="154"/>
        <v>-80.996350000000007</v>
      </c>
      <c r="I330" s="112">
        <f t="shared" si="147"/>
        <v>0.14907599671591568</v>
      </c>
      <c r="J330" s="113">
        <f t="shared" si="148"/>
        <v>14.737407201767899</v>
      </c>
      <c r="K330" s="120">
        <v>271961</v>
      </c>
      <c r="L330" s="123">
        <f t="shared" si="155"/>
        <v>-281.23732638888896</v>
      </c>
      <c r="M330" s="123">
        <f t="shared" si="156"/>
        <v>-149.99324074074073</v>
      </c>
      <c r="N330" s="182">
        <f t="shared" si="157"/>
        <v>-80.353521825396825</v>
      </c>
      <c r="O330" s="194">
        <v>-17</v>
      </c>
      <c r="P330" s="206"/>
      <c r="Q330" s="41">
        <v>530.32394999999997</v>
      </c>
      <c r="R330" s="35">
        <v>130.32599999999999</v>
      </c>
      <c r="S330" s="36">
        <v>0.19</v>
      </c>
      <c r="T330" s="37">
        <v>-400.18795</v>
      </c>
      <c r="U330" s="163">
        <f t="shared" si="158"/>
        <v>-399.99794999999995</v>
      </c>
      <c r="V330" s="130">
        <f t="shared" si="149"/>
        <v>0.24574790559619267</v>
      </c>
      <c r="W330" s="127">
        <v>24.538963401520903</v>
      </c>
      <c r="X330" s="37">
        <v>271961</v>
      </c>
      <c r="Y330" s="123">
        <f t="shared" si="159"/>
        <v>-740.73694444444425</v>
      </c>
      <c r="Z330" s="134">
        <f t="shared" si="160"/>
        <v>-499.99743749999993</v>
      </c>
      <c r="AA330" s="186">
        <f t="shared" si="161"/>
        <v>-222.2210833333333</v>
      </c>
      <c r="AB330" s="194">
        <v>-40</v>
      </c>
      <c r="AC330" s="209"/>
      <c r="AD330" s="38">
        <f t="shared" si="166"/>
        <v>20397.075000000001</v>
      </c>
      <c r="AE330" s="39">
        <v>1938</v>
      </c>
      <c r="AF330" s="36">
        <v>0</v>
      </c>
      <c r="AG330" s="36">
        <f t="shared" si="150"/>
        <v>-18459.075000000001</v>
      </c>
      <c r="AH330" s="176">
        <f t="shared" si="162"/>
        <v>-18459.075000000001</v>
      </c>
      <c r="AI330" s="40">
        <f t="shared" si="152"/>
        <v>9.5013623276866896E-2</v>
      </c>
      <c r="AJ330" s="99">
        <f t="shared" si="151"/>
        <v>9.5013623276866888</v>
      </c>
      <c r="AK330" s="123">
        <f t="shared" si="163"/>
        <v>-92.295375000000007</v>
      </c>
      <c r="AL330" s="134">
        <f t="shared" si="164"/>
        <v>-67.123909090909095</v>
      </c>
      <c r="AM330" s="182">
        <f t="shared" si="165"/>
        <v>-46.147687500000004</v>
      </c>
      <c r="AN330" s="196">
        <v>-9</v>
      </c>
      <c r="AO330" s="194" t="s">
        <v>381</v>
      </c>
    </row>
    <row r="331" spans="1:41" s="1" customFormat="1" hidden="1">
      <c r="A331" s="44">
        <v>38</v>
      </c>
      <c r="B331" s="43" t="s">
        <v>323</v>
      </c>
      <c r="C331" s="32">
        <v>21925</v>
      </c>
      <c r="D331" s="26">
        <f t="shared" si="153"/>
        <v>7.6737500000000001</v>
      </c>
      <c r="E331" s="3">
        <v>5.1340000000000003</v>
      </c>
      <c r="F331" s="12">
        <v>0</v>
      </c>
      <c r="G331" s="3">
        <f t="shared" si="146"/>
        <v>-2.5397499999999997</v>
      </c>
      <c r="H331" s="49">
        <f t="shared" si="154"/>
        <v>-2.5397499999999997</v>
      </c>
      <c r="I331" s="112">
        <f t="shared" si="147"/>
        <v>0.66903404463267635</v>
      </c>
      <c r="J331" s="113">
        <f t="shared" si="148"/>
        <v>66.903404463267634</v>
      </c>
      <c r="K331" s="120">
        <v>21925</v>
      </c>
      <c r="L331" s="123">
        <f t="shared" si="155"/>
        <v>-8.8185763888888893</v>
      </c>
      <c r="M331" s="123">
        <f t="shared" si="156"/>
        <v>-4.7032407407407399</v>
      </c>
      <c r="N331" s="182">
        <f t="shared" si="157"/>
        <v>-2.5195932539682535</v>
      </c>
      <c r="O331" s="194">
        <v>-1</v>
      </c>
      <c r="P331" s="206"/>
      <c r="Q331" s="41">
        <v>42.753749999999997</v>
      </c>
      <c r="R331" s="35">
        <v>128.79900000000001</v>
      </c>
      <c r="S331" s="36">
        <v>0</v>
      </c>
      <c r="T331" s="37">
        <v>86.04525000000001</v>
      </c>
      <c r="U331" s="163">
        <f t="shared" si="158"/>
        <v>86.04525000000001</v>
      </c>
      <c r="V331" s="130">
        <f t="shared" si="149"/>
        <v>3.012577844048768</v>
      </c>
      <c r="W331" s="127">
        <v>301.25778440487682</v>
      </c>
      <c r="X331" s="37">
        <v>21925</v>
      </c>
      <c r="Y331" s="123">
        <f t="shared" si="159"/>
        <v>159.34305555555557</v>
      </c>
      <c r="Z331" s="134">
        <f t="shared" si="160"/>
        <v>107.55656250000001</v>
      </c>
      <c r="AA331" s="186">
        <f t="shared" si="161"/>
        <v>47.802916666666668</v>
      </c>
      <c r="AB331" s="194" t="s">
        <v>381</v>
      </c>
      <c r="AC331" s="209"/>
      <c r="AD331" s="38">
        <f t="shared" si="166"/>
        <v>1644.375</v>
      </c>
      <c r="AE331" s="39">
        <v>322</v>
      </c>
      <c r="AF331" s="36">
        <v>0</v>
      </c>
      <c r="AG331" s="36">
        <f t="shared" si="150"/>
        <v>-1322.375</v>
      </c>
      <c r="AH331" s="176">
        <f t="shared" si="162"/>
        <v>-1322.375</v>
      </c>
      <c r="AI331" s="40">
        <f t="shared" si="152"/>
        <v>0.19581908019764349</v>
      </c>
      <c r="AJ331" s="99">
        <f t="shared" si="151"/>
        <v>19.581908019764349</v>
      </c>
      <c r="AK331" s="123">
        <f t="shared" si="163"/>
        <v>-6.6118750000000004</v>
      </c>
      <c r="AL331" s="134">
        <f t="shared" si="164"/>
        <v>-4.8086363636363636</v>
      </c>
      <c r="AM331" s="182">
        <f t="shared" si="165"/>
        <v>-3.3059375000000002</v>
      </c>
      <c r="AN331" s="196">
        <v>-1</v>
      </c>
      <c r="AO331" s="194" t="s">
        <v>381</v>
      </c>
    </row>
    <row r="332" spans="1:41" s="1" customFormat="1" hidden="1">
      <c r="A332" s="44">
        <v>39</v>
      </c>
      <c r="B332" s="43" t="s">
        <v>324</v>
      </c>
      <c r="C332" s="32">
        <v>25699</v>
      </c>
      <c r="D332" s="26">
        <f t="shared" si="153"/>
        <v>8.99465</v>
      </c>
      <c r="E332" s="3">
        <v>2.7280000000000002</v>
      </c>
      <c r="F332" s="12">
        <v>1.494</v>
      </c>
      <c r="G332" s="3">
        <f t="shared" ref="G332:G363" si="167">E332-F332-D332</f>
        <v>-7.76065</v>
      </c>
      <c r="H332" s="49">
        <f t="shared" si="154"/>
        <v>-6.2666500000000003</v>
      </c>
      <c r="I332" s="112">
        <f t="shared" ref="I332:I365" si="168">E332/D332</f>
        <v>0.30329140099948304</v>
      </c>
      <c r="J332" s="113">
        <f t="shared" ref="J332:J364" si="169">(E332-F332)/D332*100</f>
        <v>13.719266452835853</v>
      </c>
      <c r="K332" s="120">
        <v>25699</v>
      </c>
      <c r="L332" s="123">
        <f t="shared" si="155"/>
        <v>-21.75920138888889</v>
      </c>
      <c r="M332" s="123">
        <f t="shared" si="156"/>
        <v>-11.604907407407406</v>
      </c>
      <c r="N332" s="182">
        <f t="shared" si="157"/>
        <v>-6.2169146825396826</v>
      </c>
      <c r="O332" s="194">
        <v>-1</v>
      </c>
      <c r="P332" s="206"/>
      <c r="Q332" s="41">
        <v>50.113050000000001</v>
      </c>
      <c r="R332" s="35">
        <v>15.516</v>
      </c>
      <c r="S332" s="36">
        <v>7.14</v>
      </c>
      <c r="T332" s="37">
        <v>-41.737049999999996</v>
      </c>
      <c r="U332" s="163">
        <f t="shared" si="158"/>
        <v>-34.597050000000003</v>
      </c>
      <c r="V332" s="130">
        <f t="shared" ref="V332:V365" si="170">R332/Q332</f>
        <v>0.30961994929464481</v>
      </c>
      <c r="W332" s="127">
        <v>16.714209173059714</v>
      </c>
      <c r="X332" s="37">
        <v>25699</v>
      </c>
      <c r="Y332" s="123">
        <f t="shared" si="159"/>
        <v>-64.06861111111111</v>
      </c>
      <c r="Z332" s="134">
        <f t="shared" si="160"/>
        <v>-43.246312500000002</v>
      </c>
      <c r="AA332" s="186">
        <f t="shared" si="161"/>
        <v>-19.220583333333334</v>
      </c>
      <c r="AB332" s="194">
        <v>-3</v>
      </c>
      <c r="AC332" s="209"/>
      <c r="AD332" s="38">
        <f t="shared" si="166"/>
        <v>1927.425</v>
      </c>
      <c r="AE332" s="39">
        <v>600</v>
      </c>
      <c r="AF332" s="36">
        <v>300</v>
      </c>
      <c r="AG332" s="36">
        <f t="shared" ref="AG332:AG363" si="171">AE332-AF332-AD332</f>
        <v>-1627.425</v>
      </c>
      <c r="AH332" s="176">
        <f t="shared" si="162"/>
        <v>-1327.425</v>
      </c>
      <c r="AI332" s="40">
        <f t="shared" si="152"/>
        <v>0.31129615938363359</v>
      </c>
      <c r="AJ332" s="99">
        <f t="shared" ref="AJ332:AJ364" si="172">(AE332-AF332)/AD332*100</f>
        <v>15.564807969181679</v>
      </c>
      <c r="AK332" s="123">
        <f t="shared" si="163"/>
        <v>-6.6371250000000002</v>
      </c>
      <c r="AL332" s="134">
        <f t="shared" si="164"/>
        <v>-4.827</v>
      </c>
      <c r="AM332" s="182">
        <f t="shared" si="165"/>
        <v>-3.3185625000000001</v>
      </c>
      <c r="AN332" s="196">
        <v>-1</v>
      </c>
      <c r="AO332" s="194" t="s">
        <v>381</v>
      </c>
    </row>
    <row r="333" spans="1:41" s="1" customFormat="1" hidden="1">
      <c r="A333" s="44">
        <v>40</v>
      </c>
      <c r="B333" s="43" t="s">
        <v>325</v>
      </c>
      <c r="C333" s="32">
        <v>1955</v>
      </c>
      <c r="D333" s="26">
        <f t="shared" si="153"/>
        <v>0.68425000000000002</v>
      </c>
      <c r="E333" s="3">
        <v>0.16200000000000001</v>
      </c>
      <c r="F333" s="12">
        <v>0</v>
      </c>
      <c r="G333" s="3">
        <f t="shared" si="167"/>
        <v>-0.52224999999999999</v>
      </c>
      <c r="H333" s="49">
        <f t="shared" si="154"/>
        <v>-0.52224999999999999</v>
      </c>
      <c r="I333" s="112">
        <f t="shared" si="168"/>
        <v>0.23675557179393497</v>
      </c>
      <c r="J333" s="113">
        <f t="shared" si="169"/>
        <v>23.675557179393497</v>
      </c>
      <c r="K333" s="120">
        <v>1955</v>
      </c>
      <c r="L333" s="123">
        <f t="shared" si="155"/>
        <v>-1.8133680555555556</v>
      </c>
      <c r="M333" s="123">
        <f t="shared" si="156"/>
        <v>-0.96712962962962956</v>
      </c>
      <c r="N333" s="182">
        <f t="shared" si="157"/>
        <v>-0.51810515873015872</v>
      </c>
      <c r="O333" s="194">
        <v>-1</v>
      </c>
      <c r="P333" s="206"/>
      <c r="Q333" s="41">
        <v>3.8122500000000001</v>
      </c>
      <c r="R333" s="35">
        <v>27.248999999999999</v>
      </c>
      <c r="S333" s="36">
        <v>0</v>
      </c>
      <c r="T333" s="37">
        <v>23.43675</v>
      </c>
      <c r="U333" s="163">
        <f t="shared" si="158"/>
        <v>23.43675</v>
      </c>
      <c r="V333" s="130">
        <f t="shared" si="170"/>
        <v>7.1477473932716897</v>
      </c>
      <c r="W333" s="127">
        <v>714.77473932716896</v>
      </c>
      <c r="X333" s="37">
        <v>1955</v>
      </c>
      <c r="Y333" s="123">
        <f t="shared" si="159"/>
        <v>43.401388888888889</v>
      </c>
      <c r="Z333" s="134">
        <f t="shared" si="160"/>
        <v>29.295937499999997</v>
      </c>
      <c r="AA333" s="186">
        <f t="shared" si="161"/>
        <v>13.020416666666666</v>
      </c>
      <c r="AB333" s="194" t="s">
        <v>381</v>
      </c>
      <c r="AC333" s="209"/>
      <c r="AD333" s="38">
        <f t="shared" si="166"/>
        <v>146.625</v>
      </c>
      <c r="AE333" s="39">
        <v>0</v>
      </c>
      <c r="AF333" s="36">
        <v>0</v>
      </c>
      <c r="AG333" s="36">
        <f t="shared" si="171"/>
        <v>-146.625</v>
      </c>
      <c r="AH333" s="176">
        <f t="shared" si="162"/>
        <v>-146.625</v>
      </c>
      <c r="AI333" s="40">
        <f t="shared" si="152"/>
        <v>0</v>
      </c>
      <c r="AJ333" s="99">
        <f t="shared" si="172"/>
        <v>0</v>
      </c>
      <c r="AK333" s="123">
        <f t="shared" si="163"/>
        <v>-0.73312500000000003</v>
      </c>
      <c r="AL333" s="134">
        <f t="shared" si="164"/>
        <v>-0.5331818181818182</v>
      </c>
      <c r="AM333" s="182">
        <f t="shared" si="165"/>
        <v>-0.36656250000000001</v>
      </c>
      <c r="AN333" s="196" t="s">
        <v>381</v>
      </c>
      <c r="AO333" s="194" t="s">
        <v>381</v>
      </c>
    </row>
    <row r="334" spans="1:41" s="1" customFormat="1" ht="24" hidden="1">
      <c r="A334" s="44">
        <v>41</v>
      </c>
      <c r="B334" s="43" t="s">
        <v>326</v>
      </c>
      <c r="C334" s="32">
        <v>51306</v>
      </c>
      <c r="D334" s="26">
        <f t="shared" si="153"/>
        <v>17.957100000000001</v>
      </c>
      <c r="E334" s="3">
        <v>4.3730000000000002</v>
      </c>
      <c r="F334" s="12">
        <v>0</v>
      </c>
      <c r="G334" s="3">
        <f t="shared" si="167"/>
        <v>-13.584099999999999</v>
      </c>
      <c r="H334" s="49">
        <f t="shared" si="154"/>
        <v>-13.584099999999999</v>
      </c>
      <c r="I334" s="112">
        <f t="shared" si="168"/>
        <v>0.24352484532580429</v>
      </c>
      <c r="J334" s="113">
        <f t="shared" si="169"/>
        <v>24.35248453258043</v>
      </c>
      <c r="K334" s="120">
        <v>51306</v>
      </c>
      <c r="L334" s="123">
        <f t="shared" si="155"/>
        <v>-47.167013888888889</v>
      </c>
      <c r="M334" s="123">
        <f t="shared" si="156"/>
        <v>-25.15574074074074</v>
      </c>
      <c r="N334" s="182">
        <f t="shared" si="157"/>
        <v>-13.476289682539681</v>
      </c>
      <c r="O334" s="194">
        <v>-2</v>
      </c>
      <c r="P334" s="206"/>
      <c r="Q334" s="41">
        <v>100.0467</v>
      </c>
      <c r="R334" s="35">
        <v>28.273</v>
      </c>
      <c r="S334" s="36">
        <v>0.52800000000000002</v>
      </c>
      <c r="T334" s="37">
        <v>-72.301699999999997</v>
      </c>
      <c r="U334" s="163">
        <f t="shared" si="158"/>
        <v>-71.773700000000005</v>
      </c>
      <c r="V334" s="130">
        <f t="shared" si="170"/>
        <v>0.28259802672152107</v>
      </c>
      <c r="W334" s="127">
        <v>27.732049133054865</v>
      </c>
      <c r="X334" s="37">
        <v>51306</v>
      </c>
      <c r="Y334" s="123">
        <f t="shared" si="159"/>
        <v>-132.91425925925927</v>
      </c>
      <c r="Z334" s="134">
        <f t="shared" si="160"/>
        <v>-89.717124999999996</v>
      </c>
      <c r="AA334" s="186">
        <f t="shared" si="161"/>
        <v>-39.874277777777777</v>
      </c>
      <c r="AB334" s="194">
        <v>-8</v>
      </c>
      <c r="AC334" s="209"/>
      <c r="AD334" s="38">
        <f t="shared" si="166"/>
        <v>3847.9500000000003</v>
      </c>
      <c r="AE334" s="39">
        <v>926</v>
      </c>
      <c r="AF334" s="36">
        <v>0</v>
      </c>
      <c r="AG334" s="36">
        <f t="shared" si="171"/>
        <v>-2921.9500000000003</v>
      </c>
      <c r="AH334" s="176">
        <f t="shared" si="162"/>
        <v>-2921.9500000000003</v>
      </c>
      <c r="AI334" s="40">
        <f t="shared" si="152"/>
        <v>0.24064761756259825</v>
      </c>
      <c r="AJ334" s="99">
        <f t="shared" si="172"/>
        <v>24.064761756259827</v>
      </c>
      <c r="AK334" s="123">
        <f t="shared" si="163"/>
        <v>-14.609750000000002</v>
      </c>
      <c r="AL334" s="134">
        <f t="shared" si="164"/>
        <v>-10.625272727272728</v>
      </c>
      <c r="AM334" s="182">
        <f t="shared" si="165"/>
        <v>-7.3048750000000009</v>
      </c>
      <c r="AN334" s="196">
        <v>-1</v>
      </c>
      <c r="AO334" s="194" t="s">
        <v>381</v>
      </c>
    </row>
    <row r="335" spans="1:41" s="1" customFormat="1" ht="24" hidden="1">
      <c r="A335" s="44">
        <v>42</v>
      </c>
      <c r="B335" s="43" t="s">
        <v>327</v>
      </c>
      <c r="C335" s="32">
        <v>98788</v>
      </c>
      <c r="D335" s="26">
        <f t="shared" si="153"/>
        <v>34.575800000000001</v>
      </c>
      <c r="E335" s="3">
        <v>10.974</v>
      </c>
      <c r="F335" s="12">
        <v>0</v>
      </c>
      <c r="G335" s="3">
        <f t="shared" si="167"/>
        <v>-23.601800000000001</v>
      </c>
      <c r="H335" s="49">
        <f t="shared" si="154"/>
        <v>-23.601800000000001</v>
      </c>
      <c r="I335" s="112">
        <f t="shared" si="168"/>
        <v>0.31738961932912613</v>
      </c>
      <c r="J335" s="113">
        <f t="shared" si="169"/>
        <v>31.738961932912613</v>
      </c>
      <c r="K335" s="120">
        <v>98788</v>
      </c>
      <c r="L335" s="123">
        <f t="shared" si="155"/>
        <v>-81.950694444444451</v>
      </c>
      <c r="M335" s="123">
        <f t="shared" si="156"/>
        <v>-43.707037037037033</v>
      </c>
      <c r="N335" s="182">
        <f t="shared" si="157"/>
        <v>-23.414484126984128</v>
      </c>
      <c r="O335" s="194">
        <v>-5</v>
      </c>
      <c r="P335" s="206"/>
      <c r="Q335" s="41">
        <v>192.63659999999999</v>
      </c>
      <c r="R335" s="35">
        <v>76.08</v>
      </c>
      <c r="S335" s="36">
        <v>0</v>
      </c>
      <c r="T335" s="37">
        <v>-116.55659999999999</v>
      </c>
      <c r="U335" s="163">
        <f t="shared" si="158"/>
        <v>-116.55659999999999</v>
      </c>
      <c r="V335" s="130">
        <f t="shared" si="170"/>
        <v>0.39494052532073348</v>
      </c>
      <c r="W335" s="127">
        <v>39.494052532073347</v>
      </c>
      <c r="X335" s="37">
        <v>98788</v>
      </c>
      <c r="Y335" s="123">
        <f t="shared" si="159"/>
        <v>-215.84555555555553</v>
      </c>
      <c r="Z335" s="134">
        <f t="shared" si="160"/>
        <v>-145.69574999999998</v>
      </c>
      <c r="AA335" s="186">
        <f t="shared" si="161"/>
        <v>-64.75366666666666</v>
      </c>
      <c r="AB335" s="194">
        <v>-12</v>
      </c>
      <c r="AC335" s="209"/>
      <c r="AD335" s="38">
        <f t="shared" si="166"/>
        <v>7409.1</v>
      </c>
      <c r="AE335" s="39">
        <v>1069</v>
      </c>
      <c r="AF335" s="36">
        <v>0</v>
      </c>
      <c r="AG335" s="36">
        <f t="shared" si="171"/>
        <v>-6340.1</v>
      </c>
      <c r="AH335" s="176">
        <f t="shared" si="162"/>
        <v>-6340.1</v>
      </c>
      <c r="AI335" s="40">
        <f t="shared" si="152"/>
        <v>0.1442820315557895</v>
      </c>
      <c r="AJ335" s="99">
        <f t="shared" si="172"/>
        <v>14.428203155578951</v>
      </c>
      <c r="AK335" s="123">
        <f t="shared" si="163"/>
        <v>-31.700500000000002</v>
      </c>
      <c r="AL335" s="134">
        <f t="shared" si="164"/>
        <v>-23.054909090909092</v>
      </c>
      <c r="AM335" s="182">
        <f t="shared" si="165"/>
        <v>-15.850250000000001</v>
      </c>
      <c r="AN335" s="196">
        <v>-2</v>
      </c>
      <c r="AO335" s="194" t="s">
        <v>381</v>
      </c>
    </row>
    <row r="336" spans="1:41" s="1" customFormat="1" ht="24" hidden="1">
      <c r="A336" s="44">
        <v>43</v>
      </c>
      <c r="B336" s="43" t="s">
        <v>328</v>
      </c>
      <c r="C336" s="32">
        <v>153598</v>
      </c>
      <c r="D336" s="26">
        <f t="shared" si="153"/>
        <v>53.759299999999996</v>
      </c>
      <c r="E336" s="3">
        <v>14.125999999999999</v>
      </c>
      <c r="F336" s="12">
        <v>0</v>
      </c>
      <c r="G336" s="3">
        <f t="shared" si="167"/>
        <v>-39.633299999999998</v>
      </c>
      <c r="H336" s="49">
        <f t="shared" si="154"/>
        <v>-39.633299999999998</v>
      </c>
      <c r="I336" s="112">
        <f t="shared" si="168"/>
        <v>0.26276383807080822</v>
      </c>
      <c r="J336" s="113">
        <f t="shared" si="169"/>
        <v>26.276383807080823</v>
      </c>
      <c r="K336" s="120">
        <v>153598</v>
      </c>
      <c r="L336" s="123">
        <f t="shared" si="155"/>
        <v>-137.61562499999999</v>
      </c>
      <c r="M336" s="123">
        <f t="shared" si="156"/>
        <v>-73.394999999999996</v>
      </c>
      <c r="N336" s="182">
        <f t="shared" si="157"/>
        <v>-39.318750000000001</v>
      </c>
      <c r="O336" s="194">
        <v>-7</v>
      </c>
      <c r="P336" s="206"/>
      <c r="Q336" s="41">
        <v>299.51609999999999</v>
      </c>
      <c r="R336" s="35">
        <v>148.81800000000001</v>
      </c>
      <c r="S336" s="36">
        <v>60.561</v>
      </c>
      <c r="T336" s="37">
        <v>-211.25909999999999</v>
      </c>
      <c r="U336" s="163">
        <f t="shared" si="158"/>
        <v>-150.69809999999998</v>
      </c>
      <c r="V336" s="130">
        <f t="shared" si="170"/>
        <v>0.49686143749868544</v>
      </c>
      <c r="W336" s="127">
        <v>29.466529512103023</v>
      </c>
      <c r="X336" s="37">
        <v>153598</v>
      </c>
      <c r="Y336" s="123">
        <f t="shared" si="159"/>
        <v>-279.07055555555553</v>
      </c>
      <c r="Z336" s="134">
        <f t="shared" si="160"/>
        <v>-188.37262499999997</v>
      </c>
      <c r="AA336" s="186">
        <f t="shared" si="161"/>
        <v>-83.721166666666662</v>
      </c>
      <c r="AB336" s="194">
        <v>-14</v>
      </c>
      <c r="AC336" s="209"/>
      <c r="AD336" s="38">
        <f t="shared" si="166"/>
        <v>11519.85</v>
      </c>
      <c r="AE336" s="39">
        <v>1084</v>
      </c>
      <c r="AF336" s="36">
        <v>0</v>
      </c>
      <c r="AG336" s="36">
        <f t="shared" si="171"/>
        <v>-10435.85</v>
      </c>
      <c r="AH336" s="176">
        <f t="shared" si="162"/>
        <v>-10435.85</v>
      </c>
      <c r="AI336" s="40">
        <f t="shared" si="152"/>
        <v>9.409844746242356E-2</v>
      </c>
      <c r="AJ336" s="99">
        <f t="shared" si="172"/>
        <v>9.4098447462423565</v>
      </c>
      <c r="AK336" s="123">
        <f t="shared" si="163"/>
        <v>-52.179250000000003</v>
      </c>
      <c r="AL336" s="134">
        <f t="shared" si="164"/>
        <v>-37.948545454545453</v>
      </c>
      <c r="AM336" s="182">
        <f t="shared" si="165"/>
        <v>-26.089625000000002</v>
      </c>
      <c r="AN336" s="196">
        <v>-4</v>
      </c>
      <c r="AO336" s="194">
        <v>-1</v>
      </c>
    </row>
    <row r="337" spans="1:41" s="1" customFormat="1" hidden="1">
      <c r="A337" s="44">
        <v>44</v>
      </c>
      <c r="B337" s="43" t="s">
        <v>329</v>
      </c>
      <c r="C337" s="32">
        <v>75176</v>
      </c>
      <c r="D337" s="26">
        <f t="shared" si="153"/>
        <v>26.311599999999999</v>
      </c>
      <c r="E337" s="3">
        <v>12.484999999999999</v>
      </c>
      <c r="F337" s="12">
        <v>0.93899999999999995</v>
      </c>
      <c r="G337" s="3">
        <f t="shared" si="167"/>
        <v>-14.765599999999999</v>
      </c>
      <c r="H337" s="49">
        <f t="shared" si="154"/>
        <v>-13.826599999999999</v>
      </c>
      <c r="I337" s="112">
        <f t="shared" si="168"/>
        <v>0.47450554128217215</v>
      </c>
      <c r="J337" s="113">
        <f t="shared" si="169"/>
        <v>43.881785980328068</v>
      </c>
      <c r="K337" s="120">
        <v>75176</v>
      </c>
      <c r="L337" s="123">
        <f t="shared" si="155"/>
        <v>-48.009027777777781</v>
      </c>
      <c r="M337" s="123">
        <f t="shared" si="156"/>
        <v>-25.604814814814812</v>
      </c>
      <c r="N337" s="182">
        <f t="shared" si="157"/>
        <v>-13.716865079365078</v>
      </c>
      <c r="O337" s="194">
        <v>-3</v>
      </c>
      <c r="P337" s="206"/>
      <c r="Q337" s="41">
        <v>146.5932</v>
      </c>
      <c r="R337" s="35">
        <v>65.016999999999996</v>
      </c>
      <c r="S337" s="36">
        <v>5.94</v>
      </c>
      <c r="T337" s="37">
        <v>-87.516199999999998</v>
      </c>
      <c r="U337" s="163">
        <f t="shared" si="158"/>
        <v>-81.5762</v>
      </c>
      <c r="V337" s="130">
        <f t="shared" si="170"/>
        <v>0.44351989041783657</v>
      </c>
      <c r="W337" s="127">
        <v>40.299959343271034</v>
      </c>
      <c r="X337" s="37">
        <v>75176</v>
      </c>
      <c r="Y337" s="123">
        <f t="shared" si="159"/>
        <v>-151.06703703703704</v>
      </c>
      <c r="Z337" s="134">
        <f t="shared" si="160"/>
        <v>-101.97024999999999</v>
      </c>
      <c r="AA337" s="186">
        <f t="shared" si="161"/>
        <v>-45.32011111111111</v>
      </c>
      <c r="AB337" s="194">
        <v>-7</v>
      </c>
      <c r="AC337" s="209"/>
      <c r="AD337" s="38">
        <f t="shared" si="166"/>
        <v>5638.2</v>
      </c>
      <c r="AE337" s="39">
        <v>1915</v>
      </c>
      <c r="AF337" s="36">
        <v>0</v>
      </c>
      <c r="AG337" s="36">
        <f t="shared" si="171"/>
        <v>-3723.2</v>
      </c>
      <c r="AH337" s="176">
        <f t="shared" si="162"/>
        <v>-3723.2</v>
      </c>
      <c r="AI337" s="40">
        <f t="shared" si="152"/>
        <v>0.33964740520024123</v>
      </c>
      <c r="AJ337" s="99">
        <f t="shared" si="172"/>
        <v>33.964740520024122</v>
      </c>
      <c r="AK337" s="123">
        <f t="shared" si="163"/>
        <v>-18.616</v>
      </c>
      <c r="AL337" s="134">
        <f t="shared" si="164"/>
        <v>-13.53890909090909</v>
      </c>
      <c r="AM337" s="182">
        <f t="shared" si="165"/>
        <v>-9.3079999999999998</v>
      </c>
      <c r="AN337" s="196">
        <v>-2</v>
      </c>
      <c r="AO337" s="194">
        <v>-1</v>
      </c>
    </row>
    <row r="338" spans="1:41" s="1" customFormat="1" ht="24" hidden="1">
      <c r="A338" s="44">
        <v>45</v>
      </c>
      <c r="B338" s="43" t="s">
        <v>330</v>
      </c>
      <c r="C338" s="32">
        <v>151985</v>
      </c>
      <c r="D338" s="26">
        <f t="shared" si="153"/>
        <v>53.194749999999999</v>
      </c>
      <c r="E338" s="3">
        <v>8.7080000000000002</v>
      </c>
      <c r="F338" s="12">
        <v>0</v>
      </c>
      <c r="G338" s="3">
        <f t="shared" si="167"/>
        <v>-44.486750000000001</v>
      </c>
      <c r="H338" s="49">
        <f t="shared" si="154"/>
        <v>-44.486750000000001</v>
      </c>
      <c r="I338" s="112">
        <f t="shared" si="168"/>
        <v>0.16370036516761524</v>
      </c>
      <c r="J338" s="113">
        <f t="shared" si="169"/>
        <v>16.370036516761523</v>
      </c>
      <c r="K338" s="120">
        <v>151985</v>
      </c>
      <c r="L338" s="123">
        <f t="shared" si="155"/>
        <v>-154.46788194444446</v>
      </c>
      <c r="M338" s="123">
        <f t="shared" si="156"/>
        <v>-82.38287037037037</v>
      </c>
      <c r="N338" s="182">
        <f t="shared" si="157"/>
        <v>-44.133680555555557</v>
      </c>
      <c r="O338" s="194">
        <v>-8</v>
      </c>
      <c r="P338" s="206"/>
      <c r="Q338" s="41">
        <v>296.37074999999999</v>
      </c>
      <c r="R338" s="35">
        <v>60.093000000000004</v>
      </c>
      <c r="S338" s="36">
        <v>0</v>
      </c>
      <c r="T338" s="37">
        <v>-236.27774999999997</v>
      </c>
      <c r="U338" s="163">
        <f t="shared" si="158"/>
        <v>-236.27774999999997</v>
      </c>
      <c r="V338" s="130">
        <f t="shared" si="170"/>
        <v>0.20276292447888331</v>
      </c>
      <c r="W338" s="127">
        <v>20.276292447888331</v>
      </c>
      <c r="X338" s="37">
        <v>151985</v>
      </c>
      <c r="Y338" s="123">
        <f t="shared" si="159"/>
        <v>-437.55138888888882</v>
      </c>
      <c r="Z338" s="134">
        <f t="shared" si="160"/>
        <v>-295.34718749999996</v>
      </c>
      <c r="AA338" s="186">
        <f t="shared" si="161"/>
        <v>-131.26541666666665</v>
      </c>
      <c r="AB338" s="194">
        <v>-21</v>
      </c>
      <c r="AC338" s="209"/>
      <c r="AD338" s="38">
        <f t="shared" si="166"/>
        <v>11398.875</v>
      </c>
      <c r="AE338" s="39">
        <v>1072</v>
      </c>
      <c r="AF338" s="36">
        <v>0</v>
      </c>
      <c r="AG338" s="36">
        <f t="shared" si="171"/>
        <v>-10326.875</v>
      </c>
      <c r="AH338" s="176">
        <f t="shared" si="162"/>
        <v>-10326.875</v>
      </c>
      <c r="AI338" s="40">
        <f t="shared" si="152"/>
        <v>9.4044368413549587E-2</v>
      </c>
      <c r="AJ338" s="99">
        <f t="shared" si="172"/>
        <v>9.4044368413549595</v>
      </c>
      <c r="AK338" s="123">
        <f t="shared" si="163"/>
        <v>-51.634374999999999</v>
      </c>
      <c r="AL338" s="134">
        <f t="shared" si="164"/>
        <v>-37.552272727272729</v>
      </c>
      <c r="AM338" s="182">
        <f t="shared" si="165"/>
        <v>-25.817187499999999</v>
      </c>
      <c r="AN338" s="196">
        <v>-4</v>
      </c>
      <c r="AO338" s="194">
        <v>-1</v>
      </c>
    </row>
    <row r="339" spans="1:41" s="1" customFormat="1" ht="24" hidden="1">
      <c r="A339" s="44">
        <v>46</v>
      </c>
      <c r="B339" s="43" t="s">
        <v>331</v>
      </c>
      <c r="C339" s="32">
        <v>107815</v>
      </c>
      <c r="D339" s="26">
        <f t="shared" si="153"/>
        <v>37.735250000000001</v>
      </c>
      <c r="E339" s="3">
        <v>6.9909999999999997</v>
      </c>
      <c r="F339" s="3">
        <v>1.4</v>
      </c>
      <c r="G339" s="3">
        <f t="shared" si="167"/>
        <v>-32.14425</v>
      </c>
      <c r="H339" s="49">
        <f t="shared" si="154"/>
        <v>-30.744250000000001</v>
      </c>
      <c r="I339" s="112">
        <f t="shared" si="168"/>
        <v>0.18526444107300202</v>
      </c>
      <c r="J339" s="113">
        <f t="shared" si="169"/>
        <v>14.816385210115207</v>
      </c>
      <c r="K339" s="120">
        <v>107815</v>
      </c>
      <c r="L339" s="123">
        <f t="shared" si="155"/>
        <v>-106.75086805555557</v>
      </c>
      <c r="M339" s="123">
        <f t="shared" si="156"/>
        <v>-56.933796296296293</v>
      </c>
      <c r="N339" s="182">
        <f t="shared" si="157"/>
        <v>-30.500248015873016</v>
      </c>
      <c r="O339" s="194">
        <v>-7</v>
      </c>
      <c r="P339" s="206"/>
      <c r="Q339" s="41">
        <v>210.23925</v>
      </c>
      <c r="R339" s="35">
        <v>53.054000000000002</v>
      </c>
      <c r="S339" s="36">
        <v>13.5</v>
      </c>
      <c r="T339" s="37">
        <v>-170.68525</v>
      </c>
      <c r="U339" s="163">
        <f t="shared" si="158"/>
        <v>-157.18525</v>
      </c>
      <c r="V339" s="130">
        <f t="shared" si="170"/>
        <v>0.25235059580929825</v>
      </c>
      <c r="W339" s="127">
        <v>18.813803797340412</v>
      </c>
      <c r="X339" s="37">
        <v>107815</v>
      </c>
      <c r="Y339" s="123">
        <f t="shared" si="159"/>
        <v>-291.08379629629627</v>
      </c>
      <c r="Z339" s="134">
        <f t="shared" si="160"/>
        <v>-196.4815625</v>
      </c>
      <c r="AA339" s="186">
        <f t="shared" si="161"/>
        <v>-87.325138888888887</v>
      </c>
      <c r="AB339" s="194">
        <v>-16</v>
      </c>
      <c r="AC339" s="209"/>
      <c r="AD339" s="38">
        <f t="shared" si="166"/>
        <v>8086.125</v>
      </c>
      <c r="AE339" s="39">
        <v>81</v>
      </c>
      <c r="AF339" s="36">
        <v>0</v>
      </c>
      <c r="AG339" s="36">
        <f t="shared" si="171"/>
        <v>-8005.125</v>
      </c>
      <c r="AH339" s="176">
        <f t="shared" si="162"/>
        <v>-8005.125</v>
      </c>
      <c r="AI339" s="40">
        <f t="shared" si="152"/>
        <v>1.0017159022399481E-2</v>
      </c>
      <c r="AJ339" s="99">
        <f t="shared" si="172"/>
        <v>1.001715902239948</v>
      </c>
      <c r="AK339" s="123">
        <f t="shared" si="163"/>
        <v>-40.025624999999998</v>
      </c>
      <c r="AL339" s="134">
        <f t="shared" si="164"/>
        <v>-29.109545454545454</v>
      </c>
      <c r="AM339" s="182">
        <f t="shared" si="165"/>
        <v>-20.012812499999999</v>
      </c>
      <c r="AN339" s="196">
        <v>-3</v>
      </c>
      <c r="AO339" s="194">
        <v>-1</v>
      </c>
    </row>
    <row r="340" spans="1:41" s="1" customFormat="1" ht="24" hidden="1">
      <c r="A340" s="44">
        <v>47</v>
      </c>
      <c r="B340" s="43" t="s">
        <v>332</v>
      </c>
      <c r="C340" s="32">
        <v>19384</v>
      </c>
      <c r="D340" s="26">
        <f t="shared" si="153"/>
        <v>6.7843999999999998</v>
      </c>
      <c r="E340" s="3">
        <v>6.7779999999999996</v>
      </c>
      <c r="F340" s="12">
        <v>0</v>
      </c>
      <c r="G340" s="3">
        <f t="shared" si="167"/>
        <v>-6.4000000000001833E-3</v>
      </c>
      <c r="H340" s="49">
        <f t="shared" si="154"/>
        <v>-6.4000000000001833E-3</v>
      </c>
      <c r="I340" s="112">
        <f t="shared" si="168"/>
        <v>0.99905665939508281</v>
      </c>
      <c r="J340" s="113">
        <f t="shared" si="169"/>
        <v>99.905665939508282</v>
      </c>
      <c r="K340" s="120">
        <v>19384</v>
      </c>
      <c r="L340" s="123">
        <f t="shared" si="155"/>
        <v>-2.2222222222222861E-2</v>
      </c>
      <c r="M340" s="123">
        <f t="shared" si="156"/>
        <v>-1.1851851851852191E-2</v>
      </c>
      <c r="N340" s="182">
        <f t="shared" si="157"/>
        <v>-6.3492063492065313E-3</v>
      </c>
      <c r="O340" s="194" t="s">
        <v>381</v>
      </c>
      <c r="P340" s="206"/>
      <c r="Q340" s="41">
        <v>37.7988</v>
      </c>
      <c r="R340" s="35">
        <v>19.713999999999999</v>
      </c>
      <c r="S340" s="36">
        <v>0</v>
      </c>
      <c r="T340" s="37">
        <v>-18.084800000000001</v>
      </c>
      <c r="U340" s="163">
        <f t="shared" si="158"/>
        <v>-18.084800000000001</v>
      </c>
      <c r="V340" s="130">
        <f t="shared" si="170"/>
        <v>0.52155094870736629</v>
      </c>
      <c r="W340" s="127">
        <v>52.155094870736626</v>
      </c>
      <c r="X340" s="37">
        <v>19384</v>
      </c>
      <c r="Y340" s="123">
        <f t="shared" si="159"/>
        <v>-33.490370370370371</v>
      </c>
      <c r="Z340" s="134">
        <f t="shared" si="160"/>
        <v>-22.606000000000002</v>
      </c>
      <c r="AA340" s="186">
        <f t="shared" si="161"/>
        <v>-10.047111111111112</v>
      </c>
      <c r="AB340" s="194">
        <v>-2</v>
      </c>
      <c r="AC340" s="209"/>
      <c r="AD340" s="38">
        <f t="shared" si="166"/>
        <v>1453.8</v>
      </c>
      <c r="AE340" s="39">
        <v>463</v>
      </c>
      <c r="AF340" s="36">
        <v>0</v>
      </c>
      <c r="AG340" s="36">
        <f t="shared" si="171"/>
        <v>-990.8</v>
      </c>
      <c r="AH340" s="176">
        <f t="shared" si="162"/>
        <v>-990.8</v>
      </c>
      <c r="AI340" s="40">
        <f t="shared" si="152"/>
        <v>0.31847571880588804</v>
      </c>
      <c r="AJ340" s="99">
        <f t="shared" si="172"/>
        <v>31.847571880588806</v>
      </c>
      <c r="AK340" s="123">
        <f t="shared" si="163"/>
        <v>-4.9539999999999997</v>
      </c>
      <c r="AL340" s="134">
        <f t="shared" si="164"/>
        <v>-3.6029090909090908</v>
      </c>
      <c r="AM340" s="182">
        <f t="shared" si="165"/>
        <v>-2.4769999999999999</v>
      </c>
      <c r="AN340" s="196">
        <v>-1</v>
      </c>
      <c r="AO340" s="194">
        <v>-1</v>
      </c>
    </row>
    <row r="341" spans="1:41" s="1" customFormat="1" hidden="1">
      <c r="A341" s="44">
        <v>48</v>
      </c>
      <c r="B341" s="43" t="s">
        <v>333</v>
      </c>
      <c r="C341" s="32">
        <v>5737</v>
      </c>
      <c r="D341" s="26">
        <f t="shared" si="153"/>
        <v>2.0079500000000001</v>
      </c>
      <c r="E341" s="3">
        <v>0.73799999999999999</v>
      </c>
      <c r="F341" s="12">
        <v>0</v>
      </c>
      <c r="G341" s="3">
        <f t="shared" si="167"/>
        <v>-1.2699500000000001</v>
      </c>
      <c r="H341" s="49">
        <f t="shared" si="154"/>
        <v>-1.2699500000000001</v>
      </c>
      <c r="I341" s="112">
        <f t="shared" si="168"/>
        <v>0.36753903234642293</v>
      </c>
      <c r="J341" s="113">
        <f t="shared" si="169"/>
        <v>36.753903234642294</v>
      </c>
      <c r="K341" s="120">
        <v>5737</v>
      </c>
      <c r="L341" s="123">
        <f t="shared" si="155"/>
        <v>-4.409548611111112</v>
      </c>
      <c r="M341" s="123">
        <f t="shared" si="156"/>
        <v>-2.3517592592592593</v>
      </c>
      <c r="N341" s="182">
        <f t="shared" si="157"/>
        <v>-1.2598710317460318</v>
      </c>
      <c r="O341" s="194">
        <v>-1</v>
      </c>
      <c r="P341" s="206"/>
      <c r="Q341" s="41">
        <v>11.187149999999999</v>
      </c>
      <c r="R341" s="35">
        <v>8.282</v>
      </c>
      <c r="S341" s="36">
        <v>0</v>
      </c>
      <c r="T341" s="37">
        <v>-2.905149999999999</v>
      </c>
      <c r="U341" s="163">
        <f t="shared" si="158"/>
        <v>-2.905149999999999</v>
      </c>
      <c r="V341" s="130">
        <f t="shared" si="170"/>
        <v>0.74031366344421956</v>
      </c>
      <c r="W341" s="127">
        <v>74.031366344421954</v>
      </c>
      <c r="X341" s="37">
        <v>5737</v>
      </c>
      <c r="Y341" s="123">
        <f t="shared" si="159"/>
        <v>-5.3799074074074049</v>
      </c>
      <c r="Z341" s="134">
        <f t="shared" si="160"/>
        <v>-3.6314374999999988</v>
      </c>
      <c r="AA341" s="186">
        <f t="shared" si="161"/>
        <v>-1.6139722222222217</v>
      </c>
      <c r="AB341" s="194">
        <v>-2</v>
      </c>
      <c r="AC341" s="209"/>
      <c r="AD341" s="38">
        <f t="shared" si="166"/>
        <v>430.27499999999998</v>
      </c>
      <c r="AE341" s="39">
        <v>300</v>
      </c>
      <c r="AF341" s="36">
        <v>0</v>
      </c>
      <c r="AG341" s="36">
        <f t="shared" si="171"/>
        <v>-130.27499999999998</v>
      </c>
      <c r="AH341" s="176">
        <f t="shared" si="162"/>
        <v>-130.27499999999998</v>
      </c>
      <c r="AI341" s="40">
        <f t="shared" si="152"/>
        <v>0.6972285166463309</v>
      </c>
      <c r="AJ341" s="99">
        <f t="shared" si="172"/>
        <v>69.722851664633083</v>
      </c>
      <c r="AK341" s="123">
        <f t="shared" si="163"/>
        <v>-0.65137499999999993</v>
      </c>
      <c r="AL341" s="134">
        <f t="shared" si="164"/>
        <v>-0.47372727272727266</v>
      </c>
      <c r="AM341" s="182">
        <f t="shared" si="165"/>
        <v>-0.32568749999999996</v>
      </c>
      <c r="AN341" s="196" t="s">
        <v>381</v>
      </c>
      <c r="AO341" s="194" t="s">
        <v>381</v>
      </c>
    </row>
    <row r="342" spans="1:41" s="1" customFormat="1" ht="24" hidden="1">
      <c r="A342" s="44">
        <v>49</v>
      </c>
      <c r="B342" s="43" t="s">
        <v>374</v>
      </c>
      <c r="C342" s="32">
        <v>69265</v>
      </c>
      <c r="D342" s="26">
        <f t="shared" si="153"/>
        <v>24.242750000000001</v>
      </c>
      <c r="E342" s="3">
        <v>4.984</v>
      </c>
      <c r="F342" s="12">
        <v>0.94</v>
      </c>
      <c r="G342" s="3">
        <f t="shared" si="167"/>
        <v>-20.19875</v>
      </c>
      <c r="H342" s="49">
        <f t="shared" si="154"/>
        <v>-19.258749999999999</v>
      </c>
      <c r="I342" s="112">
        <f t="shared" si="168"/>
        <v>0.20558723742149715</v>
      </c>
      <c r="J342" s="113">
        <f t="shared" si="169"/>
        <v>16.681275845355831</v>
      </c>
      <c r="K342" s="120">
        <v>69265</v>
      </c>
      <c r="L342" s="123">
        <f t="shared" si="155"/>
        <v>-66.870659722222229</v>
      </c>
      <c r="M342" s="123">
        <f t="shared" si="156"/>
        <v>-35.664351851851848</v>
      </c>
      <c r="N342" s="182">
        <f t="shared" si="157"/>
        <v>-19.105902777777779</v>
      </c>
      <c r="O342" s="194">
        <v>-3</v>
      </c>
      <c r="P342" s="206"/>
      <c r="Q342" s="41">
        <v>135.06674999999998</v>
      </c>
      <c r="R342" s="35">
        <v>37.523000000000003</v>
      </c>
      <c r="S342" s="36">
        <v>5.6029999999999998</v>
      </c>
      <c r="T342" s="37">
        <v>-103.14674999999998</v>
      </c>
      <c r="U342" s="163">
        <f t="shared" si="158"/>
        <v>-97.543749999999989</v>
      </c>
      <c r="V342" s="130">
        <f t="shared" si="170"/>
        <v>0.27781078614833044</v>
      </c>
      <c r="W342" s="127">
        <v>23.632759357873056</v>
      </c>
      <c r="X342" s="37">
        <v>69265</v>
      </c>
      <c r="Y342" s="123">
        <f t="shared" si="159"/>
        <v>-180.63657407407405</v>
      </c>
      <c r="Z342" s="134">
        <f t="shared" si="160"/>
        <v>-121.92968749999999</v>
      </c>
      <c r="AA342" s="186">
        <f t="shared" si="161"/>
        <v>-54.190972222222214</v>
      </c>
      <c r="AB342" s="194">
        <v>-10</v>
      </c>
      <c r="AC342" s="209"/>
      <c r="AD342" s="38">
        <f t="shared" si="166"/>
        <v>5194.875</v>
      </c>
      <c r="AE342" s="39">
        <v>275</v>
      </c>
      <c r="AF342" s="36">
        <v>0</v>
      </c>
      <c r="AG342" s="36">
        <f t="shared" si="171"/>
        <v>-4919.875</v>
      </c>
      <c r="AH342" s="176">
        <f t="shared" si="162"/>
        <v>-4919.875</v>
      </c>
      <c r="AI342" s="40">
        <f t="shared" si="152"/>
        <v>5.2936788661902358E-2</v>
      </c>
      <c r="AJ342" s="99">
        <f t="shared" si="172"/>
        <v>5.2936788661902359</v>
      </c>
      <c r="AK342" s="123">
        <f t="shared" si="163"/>
        <v>-24.599374999999998</v>
      </c>
      <c r="AL342" s="134">
        <f t="shared" si="164"/>
        <v>-17.890454545454546</v>
      </c>
      <c r="AM342" s="182">
        <f t="shared" si="165"/>
        <v>-12.299687499999999</v>
      </c>
      <c r="AN342" s="196">
        <v>-2</v>
      </c>
      <c r="AO342" s="194" t="s">
        <v>381</v>
      </c>
    </row>
    <row r="343" spans="1:41" s="1" customFormat="1" hidden="1">
      <c r="A343" s="44">
        <v>50</v>
      </c>
      <c r="B343" s="43" t="s">
        <v>334</v>
      </c>
      <c r="C343" s="32">
        <v>56239</v>
      </c>
      <c r="D343" s="26">
        <f t="shared" si="153"/>
        <v>19.68365</v>
      </c>
      <c r="E343" s="3">
        <v>4.8120000000000003</v>
      </c>
      <c r="F343" s="12">
        <v>1.2250000000000001</v>
      </c>
      <c r="G343" s="3">
        <f t="shared" si="167"/>
        <v>-16.09665</v>
      </c>
      <c r="H343" s="49">
        <f t="shared" si="154"/>
        <v>-14.871649999999999</v>
      </c>
      <c r="I343" s="112">
        <f t="shared" si="168"/>
        <v>0.24446685447058855</v>
      </c>
      <c r="J343" s="113">
        <f t="shared" si="169"/>
        <v>18.223246196716563</v>
      </c>
      <c r="K343" s="120">
        <v>56239</v>
      </c>
      <c r="L343" s="123">
        <f t="shared" si="155"/>
        <v>-51.637673611111111</v>
      </c>
      <c r="M343" s="123">
        <f t="shared" si="156"/>
        <v>-27.54009259259259</v>
      </c>
      <c r="N343" s="182">
        <f t="shared" si="157"/>
        <v>-14.753621031746031</v>
      </c>
      <c r="O343" s="194">
        <v>-2</v>
      </c>
      <c r="P343" s="206"/>
      <c r="Q343" s="41">
        <v>109.66605</v>
      </c>
      <c r="R343" s="35">
        <v>34.008000000000003</v>
      </c>
      <c r="S343" s="36">
        <v>34.008000000000003</v>
      </c>
      <c r="T343" s="37">
        <v>-109.66605</v>
      </c>
      <c r="U343" s="163">
        <f t="shared" si="158"/>
        <v>-75.658050000000003</v>
      </c>
      <c r="V343" s="130">
        <f t="shared" si="170"/>
        <v>0.31010508721705582</v>
      </c>
      <c r="W343" s="127">
        <v>0</v>
      </c>
      <c r="X343" s="37">
        <v>56239</v>
      </c>
      <c r="Y343" s="123">
        <f t="shared" si="159"/>
        <v>-140.10749999999999</v>
      </c>
      <c r="Z343" s="134">
        <f t="shared" si="160"/>
        <v>-94.572562500000004</v>
      </c>
      <c r="AA343" s="186">
        <f t="shared" si="161"/>
        <v>-42.032249999999998</v>
      </c>
      <c r="AB343" s="194">
        <v>-8</v>
      </c>
      <c r="AC343" s="209"/>
      <c r="AD343" s="38">
        <f t="shared" si="166"/>
        <v>4217.9250000000002</v>
      </c>
      <c r="AE343" s="39">
        <v>275</v>
      </c>
      <c r="AF343" s="36">
        <v>0</v>
      </c>
      <c r="AG343" s="36">
        <f t="shared" si="171"/>
        <v>-3942.9250000000002</v>
      </c>
      <c r="AH343" s="176">
        <f t="shared" si="162"/>
        <v>-3942.9250000000002</v>
      </c>
      <c r="AI343" s="40">
        <f t="shared" si="152"/>
        <v>6.519793500358588E-2</v>
      </c>
      <c r="AJ343" s="99">
        <f t="shared" si="172"/>
        <v>6.5197935003585883</v>
      </c>
      <c r="AK343" s="123">
        <f t="shared" si="163"/>
        <v>-19.714625000000002</v>
      </c>
      <c r="AL343" s="134">
        <f t="shared" si="164"/>
        <v>-14.337909090909092</v>
      </c>
      <c r="AM343" s="182">
        <f t="shared" si="165"/>
        <v>-9.8573125000000008</v>
      </c>
      <c r="AN343" s="196">
        <v>-2</v>
      </c>
      <c r="AO343" s="194">
        <v>-1</v>
      </c>
    </row>
    <row r="344" spans="1:41" s="1" customFormat="1" hidden="1">
      <c r="A344" s="44">
        <v>51</v>
      </c>
      <c r="B344" s="43" t="s">
        <v>335</v>
      </c>
      <c r="C344" s="32">
        <v>144253</v>
      </c>
      <c r="D344" s="26">
        <f t="shared" si="153"/>
        <v>50.488550000000004</v>
      </c>
      <c r="E344" s="3">
        <v>10.353</v>
      </c>
      <c r="F344" s="12">
        <v>1.3839999999999999</v>
      </c>
      <c r="G344" s="3">
        <f t="shared" si="167"/>
        <v>-41.519550000000002</v>
      </c>
      <c r="H344" s="49">
        <f t="shared" si="154"/>
        <v>-40.135550000000002</v>
      </c>
      <c r="I344" s="112">
        <f t="shared" si="168"/>
        <v>0.20505639397447539</v>
      </c>
      <c r="J344" s="113">
        <f t="shared" si="169"/>
        <v>17.764423814904564</v>
      </c>
      <c r="K344" s="120">
        <v>144253</v>
      </c>
      <c r="L344" s="123">
        <f t="shared" si="155"/>
        <v>-139.35954861111114</v>
      </c>
      <c r="M344" s="123">
        <f t="shared" si="156"/>
        <v>-74.325092592592597</v>
      </c>
      <c r="N344" s="182">
        <f t="shared" si="157"/>
        <v>-39.817013888888887</v>
      </c>
      <c r="O344" s="194">
        <v>-8</v>
      </c>
      <c r="P344" s="206"/>
      <c r="Q344" s="41">
        <v>281.29334999999998</v>
      </c>
      <c r="R344" s="35">
        <v>61.515999999999998</v>
      </c>
      <c r="S344" s="36">
        <v>15.638</v>
      </c>
      <c r="T344" s="37">
        <v>-235.41534999999999</v>
      </c>
      <c r="U344" s="163">
        <f t="shared" si="158"/>
        <v>-219.77734999999998</v>
      </c>
      <c r="V344" s="130">
        <f t="shared" si="170"/>
        <v>0.21868984816029247</v>
      </c>
      <c r="W344" s="127">
        <v>16.309663914913028</v>
      </c>
      <c r="X344" s="37">
        <v>144253</v>
      </c>
      <c r="Y344" s="123">
        <f t="shared" si="159"/>
        <v>-406.99509259259253</v>
      </c>
      <c r="Z344" s="134">
        <f t="shared" si="160"/>
        <v>-274.72168749999997</v>
      </c>
      <c r="AA344" s="186">
        <f t="shared" si="161"/>
        <v>-122.09852777777776</v>
      </c>
      <c r="AB344" s="194">
        <v>-26</v>
      </c>
      <c r="AC344" s="209"/>
      <c r="AD344" s="38">
        <f t="shared" si="166"/>
        <v>10818.975</v>
      </c>
      <c r="AE344" s="39">
        <v>531</v>
      </c>
      <c r="AF344" s="36">
        <v>0</v>
      </c>
      <c r="AG344" s="36">
        <f t="shared" si="171"/>
        <v>-10287.975</v>
      </c>
      <c r="AH344" s="176">
        <f t="shared" si="162"/>
        <v>-10287.975</v>
      </c>
      <c r="AI344" s="40">
        <f t="shared" si="152"/>
        <v>4.9080435068941372E-2</v>
      </c>
      <c r="AJ344" s="99">
        <f t="shared" si="172"/>
        <v>4.9080435068941375</v>
      </c>
      <c r="AK344" s="123">
        <f t="shared" si="163"/>
        <v>-51.439875000000001</v>
      </c>
      <c r="AL344" s="134">
        <f t="shared" si="164"/>
        <v>-37.410818181818186</v>
      </c>
      <c r="AM344" s="182">
        <f t="shared" si="165"/>
        <v>-25.7199375</v>
      </c>
      <c r="AN344" s="196">
        <v>-4</v>
      </c>
      <c r="AO344" s="194" t="s">
        <v>381</v>
      </c>
    </row>
    <row r="345" spans="1:41" s="1" customFormat="1" hidden="1">
      <c r="A345" s="44">
        <v>52</v>
      </c>
      <c r="B345" s="43" t="s">
        <v>336</v>
      </c>
      <c r="C345" s="32">
        <v>220947</v>
      </c>
      <c r="D345" s="26">
        <f t="shared" si="153"/>
        <v>77.331450000000004</v>
      </c>
      <c r="E345" s="3">
        <v>15.487</v>
      </c>
      <c r="F345" s="12">
        <v>0</v>
      </c>
      <c r="G345" s="3">
        <f t="shared" si="167"/>
        <v>-61.844450000000002</v>
      </c>
      <c r="H345" s="49">
        <f t="shared" si="154"/>
        <v>-61.844450000000002</v>
      </c>
      <c r="I345" s="112">
        <f t="shared" si="168"/>
        <v>0.2002678082461922</v>
      </c>
      <c r="J345" s="113">
        <f t="shared" si="169"/>
        <v>20.02678082461922</v>
      </c>
      <c r="K345" s="120">
        <v>220947</v>
      </c>
      <c r="L345" s="123">
        <f t="shared" si="155"/>
        <v>-214.73767361111112</v>
      </c>
      <c r="M345" s="123">
        <f t="shared" si="156"/>
        <v>-114.52675925925925</v>
      </c>
      <c r="N345" s="182">
        <f t="shared" si="157"/>
        <v>-61.35362103174603</v>
      </c>
      <c r="O345" s="194">
        <v>-11</v>
      </c>
      <c r="P345" s="206"/>
      <c r="Q345" s="41">
        <v>430.84665000000001</v>
      </c>
      <c r="R345" s="35">
        <v>116.23099999999999</v>
      </c>
      <c r="S345" s="36">
        <v>62.28</v>
      </c>
      <c r="T345" s="37">
        <v>-376.89565000000005</v>
      </c>
      <c r="U345" s="163">
        <f t="shared" si="158"/>
        <v>-314.61565000000002</v>
      </c>
      <c r="V345" s="130">
        <f t="shared" si="170"/>
        <v>0.26977347972880839</v>
      </c>
      <c r="W345" s="127">
        <v>12.522088775669948</v>
      </c>
      <c r="X345" s="37">
        <v>220947</v>
      </c>
      <c r="Y345" s="123">
        <f t="shared" si="159"/>
        <v>-582.62157407407403</v>
      </c>
      <c r="Z345" s="134">
        <f t="shared" si="160"/>
        <v>-393.26956250000001</v>
      </c>
      <c r="AA345" s="186">
        <f t="shared" si="161"/>
        <v>-174.78647222222222</v>
      </c>
      <c r="AB345" s="194">
        <v>-30</v>
      </c>
      <c r="AC345" s="209"/>
      <c r="AD345" s="38">
        <f t="shared" si="166"/>
        <v>16571.025000000001</v>
      </c>
      <c r="AE345" s="39">
        <v>1607</v>
      </c>
      <c r="AF345" s="36">
        <v>0</v>
      </c>
      <c r="AG345" s="36">
        <f t="shared" si="171"/>
        <v>-14964.025000000001</v>
      </c>
      <c r="AH345" s="176">
        <f t="shared" si="162"/>
        <v>-14964.025000000001</v>
      </c>
      <c r="AI345" s="40">
        <f t="shared" si="152"/>
        <v>9.6976499643202513E-2</v>
      </c>
      <c r="AJ345" s="99">
        <f t="shared" si="172"/>
        <v>9.6976499643202505</v>
      </c>
      <c r="AK345" s="123">
        <f t="shared" si="163"/>
        <v>-74.820125000000004</v>
      </c>
      <c r="AL345" s="134">
        <f t="shared" si="164"/>
        <v>-54.414636363636369</v>
      </c>
      <c r="AM345" s="182">
        <f t="shared" si="165"/>
        <v>-37.410062500000002</v>
      </c>
      <c r="AN345" s="196">
        <v>-6</v>
      </c>
      <c r="AO345" s="194">
        <v>-1</v>
      </c>
    </row>
    <row r="346" spans="1:41" s="1" customFormat="1" ht="24" hidden="1">
      <c r="A346" s="44">
        <v>53</v>
      </c>
      <c r="B346" s="43" t="s">
        <v>337</v>
      </c>
      <c r="C346" s="32">
        <v>41308</v>
      </c>
      <c r="D346" s="26">
        <f t="shared" si="153"/>
        <v>14.457799999999999</v>
      </c>
      <c r="E346" s="3">
        <v>2.6040000000000001</v>
      </c>
      <c r="F346" s="12">
        <v>0</v>
      </c>
      <c r="G346" s="3">
        <f t="shared" si="167"/>
        <v>-11.8538</v>
      </c>
      <c r="H346" s="49">
        <f t="shared" si="154"/>
        <v>-11.8538</v>
      </c>
      <c r="I346" s="112">
        <f t="shared" si="168"/>
        <v>0.18011039023917888</v>
      </c>
      <c r="J346" s="113">
        <f t="shared" si="169"/>
        <v>18.011039023917888</v>
      </c>
      <c r="K346" s="120">
        <v>41308</v>
      </c>
      <c r="L346" s="123">
        <f t="shared" si="155"/>
        <v>-41.15902777777778</v>
      </c>
      <c r="M346" s="123">
        <f t="shared" si="156"/>
        <v>-21.95148148148148</v>
      </c>
      <c r="N346" s="182">
        <f t="shared" si="157"/>
        <v>-11.759722222222221</v>
      </c>
      <c r="O346" s="194">
        <v>-2</v>
      </c>
      <c r="P346" s="206"/>
      <c r="Q346" s="41">
        <v>80.550600000000003</v>
      </c>
      <c r="R346" s="35">
        <v>29.834</v>
      </c>
      <c r="S346" s="36">
        <v>0</v>
      </c>
      <c r="T346" s="37">
        <v>-50.7166</v>
      </c>
      <c r="U346" s="163">
        <f t="shared" si="158"/>
        <v>-50.7166</v>
      </c>
      <c r="V346" s="130">
        <f t="shared" si="170"/>
        <v>0.37037588795117599</v>
      </c>
      <c r="W346" s="127">
        <v>37.0375887951176</v>
      </c>
      <c r="X346" s="37">
        <v>41308</v>
      </c>
      <c r="Y346" s="123">
        <f t="shared" si="159"/>
        <v>-93.919629629629625</v>
      </c>
      <c r="Z346" s="134">
        <f t="shared" si="160"/>
        <v>-63.39575</v>
      </c>
      <c r="AA346" s="186">
        <f t="shared" si="161"/>
        <v>-28.175888888888888</v>
      </c>
      <c r="AB346" s="194">
        <v>-6</v>
      </c>
      <c r="AC346" s="209"/>
      <c r="AD346" s="38">
        <f t="shared" si="166"/>
        <v>3098.1</v>
      </c>
      <c r="AE346" s="39">
        <v>340</v>
      </c>
      <c r="AF346" s="36">
        <v>0</v>
      </c>
      <c r="AG346" s="36">
        <f t="shared" si="171"/>
        <v>-2758.1</v>
      </c>
      <c r="AH346" s="176">
        <f t="shared" si="162"/>
        <v>-2758.1</v>
      </c>
      <c r="AI346" s="40">
        <f t="shared" si="152"/>
        <v>0.10974468222458927</v>
      </c>
      <c r="AJ346" s="99">
        <f t="shared" si="172"/>
        <v>10.974468222458928</v>
      </c>
      <c r="AK346" s="123">
        <f t="shared" si="163"/>
        <v>-13.7905</v>
      </c>
      <c r="AL346" s="134">
        <f t="shared" si="164"/>
        <v>-10.029454545454545</v>
      </c>
      <c r="AM346" s="182">
        <f t="shared" si="165"/>
        <v>-6.8952499999999999</v>
      </c>
      <c r="AN346" s="196">
        <v>-1</v>
      </c>
      <c r="AO346" s="194">
        <v>-1</v>
      </c>
    </row>
    <row r="347" spans="1:41" s="1" customFormat="1" ht="24" hidden="1">
      <c r="A347" s="44">
        <v>54</v>
      </c>
      <c r="B347" s="43" t="s">
        <v>338</v>
      </c>
      <c r="C347" s="32">
        <v>26594</v>
      </c>
      <c r="D347" s="26">
        <f t="shared" si="153"/>
        <v>9.3079000000000001</v>
      </c>
      <c r="E347" s="3">
        <v>4.1920000000000002</v>
      </c>
      <c r="F347" s="12">
        <v>0</v>
      </c>
      <c r="G347" s="3">
        <f t="shared" si="167"/>
        <v>-5.1158999999999999</v>
      </c>
      <c r="H347" s="49">
        <f t="shared" si="154"/>
        <v>-5.1158999999999999</v>
      </c>
      <c r="I347" s="112">
        <f t="shared" si="168"/>
        <v>0.45037011570816188</v>
      </c>
      <c r="J347" s="113">
        <f t="shared" si="169"/>
        <v>45.03701157081619</v>
      </c>
      <c r="K347" s="120">
        <v>26594</v>
      </c>
      <c r="L347" s="123">
        <f t="shared" si="155"/>
        <v>-17.763541666666669</v>
      </c>
      <c r="M347" s="123">
        <f t="shared" si="156"/>
        <v>-9.4738888888888884</v>
      </c>
      <c r="N347" s="182">
        <f t="shared" si="157"/>
        <v>-5.0752976190476193</v>
      </c>
      <c r="O347" s="194">
        <v>-1</v>
      </c>
      <c r="P347" s="206"/>
      <c r="Q347" s="41">
        <v>51.858300000000007</v>
      </c>
      <c r="R347" s="35">
        <v>28.151</v>
      </c>
      <c r="S347" s="36">
        <v>0</v>
      </c>
      <c r="T347" s="37">
        <v>-23.707300000000007</v>
      </c>
      <c r="U347" s="163">
        <f t="shared" si="158"/>
        <v>-23.707300000000007</v>
      </c>
      <c r="V347" s="130">
        <f t="shared" si="170"/>
        <v>0.54284463624916346</v>
      </c>
      <c r="W347" s="127">
        <v>54.284463624916349</v>
      </c>
      <c r="X347" s="37">
        <v>26594</v>
      </c>
      <c r="Y347" s="123">
        <f t="shared" si="159"/>
        <v>-43.902407407407416</v>
      </c>
      <c r="Z347" s="134">
        <f t="shared" si="160"/>
        <v>-29.634125000000008</v>
      </c>
      <c r="AA347" s="186">
        <f t="shared" si="161"/>
        <v>-13.170722222222226</v>
      </c>
      <c r="AB347" s="194">
        <v>-5</v>
      </c>
      <c r="AC347" s="209"/>
      <c r="AD347" s="38">
        <f t="shared" si="166"/>
        <v>1994.5500000000002</v>
      </c>
      <c r="AE347" s="39">
        <v>375</v>
      </c>
      <c r="AF347" s="36">
        <v>0</v>
      </c>
      <c r="AG347" s="36">
        <f t="shared" si="171"/>
        <v>-1619.5500000000002</v>
      </c>
      <c r="AH347" s="176">
        <f t="shared" si="162"/>
        <v>-1619.5500000000002</v>
      </c>
      <c r="AI347" s="40">
        <f t="shared" si="152"/>
        <v>0.18801233360908473</v>
      </c>
      <c r="AJ347" s="99">
        <f t="shared" si="172"/>
        <v>18.801233360908473</v>
      </c>
      <c r="AK347" s="123">
        <f t="shared" si="163"/>
        <v>-8.0977500000000013</v>
      </c>
      <c r="AL347" s="134">
        <f t="shared" si="164"/>
        <v>-5.8892727272727283</v>
      </c>
      <c r="AM347" s="182">
        <f t="shared" si="165"/>
        <v>-4.0488750000000007</v>
      </c>
      <c r="AN347" s="196">
        <v>-1</v>
      </c>
      <c r="AO347" s="194" t="s">
        <v>381</v>
      </c>
    </row>
    <row r="348" spans="1:41" s="1" customFormat="1" ht="24" hidden="1">
      <c r="A348" s="44">
        <v>55</v>
      </c>
      <c r="B348" s="43" t="s">
        <v>339</v>
      </c>
      <c r="C348" s="32">
        <v>39273</v>
      </c>
      <c r="D348" s="26">
        <f t="shared" si="153"/>
        <v>13.74555</v>
      </c>
      <c r="E348" s="3">
        <v>6.048</v>
      </c>
      <c r="F348" s="12">
        <v>0</v>
      </c>
      <c r="G348" s="3">
        <f t="shared" si="167"/>
        <v>-7.6975499999999997</v>
      </c>
      <c r="H348" s="49">
        <f t="shared" si="154"/>
        <v>-7.6975499999999997</v>
      </c>
      <c r="I348" s="112">
        <f t="shared" si="168"/>
        <v>0.43999694446566345</v>
      </c>
      <c r="J348" s="113">
        <f t="shared" si="169"/>
        <v>43.999694446566345</v>
      </c>
      <c r="K348" s="120">
        <v>39273</v>
      </c>
      <c r="L348" s="123">
        <f t="shared" si="155"/>
        <v>-26.727604166666669</v>
      </c>
      <c r="M348" s="123">
        <f t="shared" si="156"/>
        <v>-14.25472222222222</v>
      </c>
      <c r="N348" s="182">
        <f t="shared" si="157"/>
        <v>-7.6364583333333327</v>
      </c>
      <c r="O348" s="194">
        <v>-2</v>
      </c>
      <c r="P348" s="206"/>
      <c r="Q348" s="41">
        <v>76.582349999999991</v>
      </c>
      <c r="R348" s="35">
        <v>42.265999999999998</v>
      </c>
      <c r="S348" s="36">
        <v>0</v>
      </c>
      <c r="T348" s="37">
        <v>-34.316349999999993</v>
      </c>
      <c r="U348" s="163">
        <f t="shared" si="158"/>
        <v>-34.316349999999993</v>
      </c>
      <c r="V348" s="130">
        <f t="shared" si="170"/>
        <v>0.55190262508267252</v>
      </c>
      <c r="W348" s="127">
        <v>55.190262508267253</v>
      </c>
      <c r="X348" s="37">
        <v>39273</v>
      </c>
      <c r="Y348" s="123">
        <f t="shared" si="159"/>
        <v>-63.548796296296281</v>
      </c>
      <c r="Z348" s="134">
        <f t="shared" si="160"/>
        <v>-42.895437499999986</v>
      </c>
      <c r="AA348" s="186">
        <f t="shared" si="161"/>
        <v>-19.064638888888883</v>
      </c>
      <c r="AB348" s="194">
        <v>-6</v>
      </c>
      <c r="AC348" s="209"/>
      <c r="AD348" s="38">
        <f t="shared" si="166"/>
        <v>2945.4749999999999</v>
      </c>
      <c r="AE348" s="39">
        <v>335</v>
      </c>
      <c r="AF348" s="36">
        <v>0</v>
      </c>
      <c r="AG348" s="36">
        <f t="shared" si="171"/>
        <v>-2610.4749999999999</v>
      </c>
      <c r="AH348" s="176">
        <f t="shared" si="162"/>
        <v>-2610.4749999999999</v>
      </c>
      <c r="AI348" s="40">
        <f t="shared" si="152"/>
        <v>0.11373377808333121</v>
      </c>
      <c r="AJ348" s="99">
        <f t="shared" si="172"/>
        <v>11.373377808333121</v>
      </c>
      <c r="AK348" s="123">
        <f t="shared" si="163"/>
        <v>-13.052375</v>
      </c>
      <c r="AL348" s="134">
        <f t="shared" si="164"/>
        <v>-9.4926363636363629</v>
      </c>
      <c r="AM348" s="182">
        <f t="shared" si="165"/>
        <v>-6.5261874999999998</v>
      </c>
      <c r="AN348" s="196">
        <v>-2</v>
      </c>
      <c r="AO348" s="194" t="s">
        <v>381</v>
      </c>
    </row>
    <row r="349" spans="1:41" s="1" customFormat="1" hidden="1">
      <c r="A349" s="44">
        <v>56</v>
      </c>
      <c r="B349" s="43" t="s">
        <v>340</v>
      </c>
      <c r="C349" s="32">
        <v>84225</v>
      </c>
      <c r="D349" s="26">
        <f t="shared" si="153"/>
        <v>29.478749999999998</v>
      </c>
      <c r="E349" s="3">
        <v>10.31</v>
      </c>
      <c r="F349" s="12">
        <v>0</v>
      </c>
      <c r="G349" s="3">
        <f t="shared" si="167"/>
        <v>-19.168749999999996</v>
      </c>
      <c r="H349" s="49">
        <f t="shared" si="154"/>
        <v>-19.168749999999996</v>
      </c>
      <c r="I349" s="112">
        <f t="shared" si="168"/>
        <v>0.34974345927150918</v>
      </c>
      <c r="J349" s="113">
        <f t="shared" si="169"/>
        <v>34.974345927150921</v>
      </c>
      <c r="K349" s="120">
        <v>84225</v>
      </c>
      <c r="L349" s="123">
        <f t="shared" si="155"/>
        <v>-66.558159722222214</v>
      </c>
      <c r="M349" s="123">
        <f t="shared" si="156"/>
        <v>-35.497685185185176</v>
      </c>
      <c r="N349" s="182">
        <f t="shared" si="157"/>
        <v>-19.01661706349206</v>
      </c>
      <c r="O349" s="194">
        <v>-4</v>
      </c>
      <c r="P349" s="206"/>
      <c r="Q349" s="41">
        <v>164.23874999999998</v>
      </c>
      <c r="R349" s="35">
        <v>87.122</v>
      </c>
      <c r="S349" s="36">
        <v>0</v>
      </c>
      <c r="T349" s="37">
        <v>-77.116749999999982</v>
      </c>
      <c r="U349" s="163">
        <f t="shared" si="158"/>
        <v>-77.116749999999982</v>
      </c>
      <c r="V349" s="130">
        <f t="shared" si="170"/>
        <v>0.53045946830452628</v>
      </c>
      <c r="W349" s="127">
        <v>53.045946830452628</v>
      </c>
      <c r="X349" s="37">
        <v>84225</v>
      </c>
      <c r="Y349" s="123">
        <f t="shared" si="159"/>
        <v>-142.80879629629626</v>
      </c>
      <c r="Z349" s="134">
        <f t="shared" si="160"/>
        <v>-96.395937499999974</v>
      </c>
      <c r="AA349" s="186">
        <f t="shared" si="161"/>
        <v>-42.842638888888878</v>
      </c>
      <c r="AB349" s="194">
        <v>-8</v>
      </c>
      <c r="AC349" s="209"/>
      <c r="AD349" s="38">
        <f t="shared" si="166"/>
        <v>6316.875</v>
      </c>
      <c r="AE349" s="39">
        <v>720</v>
      </c>
      <c r="AF349" s="36">
        <v>0</v>
      </c>
      <c r="AG349" s="36">
        <f t="shared" si="171"/>
        <v>-5596.875</v>
      </c>
      <c r="AH349" s="176">
        <f t="shared" si="162"/>
        <v>-5596.875</v>
      </c>
      <c r="AI349" s="40">
        <f t="shared" si="152"/>
        <v>0.11398040961709706</v>
      </c>
      <c r="AJ349" s="99">
        <f t="shared" si="172"/>
        <v>11.398040961709706</v>
      </c>
      <c r="AK349" s="123">
        <f t="shared" si="163"/>
        <v>-27.984375</v>
      </c>
      <c r="AL349" s="134">
        <f t="shared" si="164"/>
        <v>-20.352272727272727</v>
      </c>
      <c r="AM349" s="182">
        <f t="shared" si="165"/>
        <v>-13.9921875</v>
      </c>
      <c r="AN349" s="196">
        <v>-3</v>
      </c>
      <c r="AO349" s="194" t="s">
        <v>381</v>
      </c>
    </row>
    <row r="350" spans="1:41" s="1" customFormat="1" ht="24" hidden="1">
      <c r="A350" s="44">
        <v>57</v>
      </c>
      <c r="B350" s="43" t="s">
        <v>341</v>
      </c>
      <c r="C350" s="32">
        <v>24726</v>
      </c>
      <c r="D350" s="26">
        <f t="shared" si="153"/>
        <v>8.6540999999999997</v>
      </c>
      <c r="E350" s="3">
        <v>1.079</v>
      </c>
      <c r="F350" s="12">
        <v>0</v>
      </c>
      <c r="G350" s="3">
        <f t="shared" si="167"/>
        <v>-7.5750999999999999</v>
      </c>
      <c r="H350" s="49">
        <f t="shared" si="154"/>
        <v>-7.5750999999999999</v>
      </c>
      <c r="I350" s="112">
        <f t="shared" si="168"/>
        <v>0.12468078714135497</v>
      </c>
      <c r="J350" s="113">
        <f t="shared" si="169"/>
        <v>12.468078714135498</v>
      </c>
      <c r="K350" s="120">
        <v>24726</v>
      </c>
      <c r="L350" s="123">
        <f t="shared" si="155"/>
        <v>-26.302430555555556</v>
      </c>
      <c r="M350" s="123">
        <f t="shared" si="156"/>
        <v>-14.027962962962961</v>
      </c>
      <c r="N350" s="182">
        <f t="shared" si="157"/>
        <v>-7.5149801587301583</v>
      </c>
      <c r="O350" s="194">
        <v>-2</v>
      </c>
      <c r="P350" s="206"/>
      <c r="Q350" s="41">
        <v>48.215699999999998</v>
      </c>
      <c r="R350" s="35">
        <v>17.138000000000002</v>
      </c>
      <c r="S350" s="36">
        <v>0</v>
      </c>
      <c r="T350" s="37">
        <v>-31.077699999999997</v>
      </c>
      <c r="U350" s="163">
        <f t="shared" si="158"/>
        <v>-31.077699999999997</v>
      </c>
      <c r="V350" s="130">
        <f t="shared" si="170"/>
        <v>0.35544438844608711</v>
      </c>
      <c r="W350" s="127">
        <v>35.544438844608713</v>
      </c>
      <c r="X350" s="37">
        <v>24726</v>
      </c>
      <c r="Y350" s="123">
        <f t="shared" si="159"/>
        <v>-57.551296296296286</v>
      </c>
      <c r="Z350" s="134">
        <f t="shared" si="160"/>
        <v>-38.847124999999991</v>
      </c>
      <c r="AA350" s="186">
        <f t="shared" si="161"/>
        <v>-17.265388888888886</v>
      </c>
      <c r="AB350" s="194">
        <v>-5</v>
      </c>
      <c r="AC350" s="209"/>
      <c r="AD350" s="38">
        <f t="shared" si="166"/>
        <v>1854.4499999999998</v>
      </c>
      <c r="AE350" s="39">
        <v>0</v>
      </c>
      <c r="AF350" s="36">
        <v>0</v>
      </c>
      <c r="AG350" s="36">
        <f t="shared" si="171"/>
        <v>-1854.4499999999998</v>
      </c>
      <c r="AH350" s="176">
        <f t="shared" si="162"/>
        <v>-1854.4499999999998</v>
      </c>
      <c r="AI350" s="40">
        <f t="shared" ref="AI350:AI365" si="173">AE350/AD350</f>
        <v>0</v>
      </c>
      <c r="AJ350" s="99">
        <f t="shared" si="172"/>
        <v>0</v>
      </c>
      <c r="AK350" s="123">
        <f t="shared" si="163"/>
        <v>-9.2722499999999997</v>
      </c>
      <c r="AL350" s="134">
        <f t="shared" si="164"/>
        <v>-6.7434545454545445</v>
      </c>
      <c r="AM350" s="182">
        <f t="shared" si="165"/>
        <v>-4.6361249999999998</v>
      </c>
      <c r="AN350" s="196">
        <v>-1</v>
      </c>
      <c r="AO350" s="194" t="s">
        <v>381</v>
      </c>
    </row>
    <row r="351" spans="1:41" s="1" customFormat="1" ht="24" hidden="1">
      <c r="A351" s="44">
        <v>58</v>
      </c>
      <c r="B351" s="43" t="s">
        <v>342</v>
      </c>
      <c r="C351" s="32">
        <v>56360</v>
      </c>
      <c r="D351" s="26">
        <f t="shared" si="153"/>
        <v>19.725999999999999</v>
      </c>
      <c r="E351" s="3">
        <v>3.1589999999999998</v>
      </c>
      <c r="F351" s="12">
        <v>0</v>
      </c>
      <c r="G351" s="3">
        <f t="shared" si="167"/>
        <v>-16.567</v>
      </c>
      <c r="H351" s="49">
        <f t="shared" si="154"/>
        <v>-16.567</v>
      </c>
      <c r="I351" s="112">
        <f t="shared" si="168"/>
        <v>0.16014397242218392</v>
      </c>
      <c r="J351" s="113">
        <f t="shared" si="169"/>
        <v>16.014397242218394</v>
      </c>
      <c r="K351" s="120">
        <v>56360</v>
      </c>
      <c r="L351" s="123">
        <f t="shared" si="155"/>
        <v>-57.524305555555557</v>
      </c>
      <c r="M351" s="123">
        <f t="shared" si="156"/>
        <v>-30.679629629629627</v>
      </c>
      <c r="N351" s="182">
        <f t="shared" si="157"/>
        <v>-16.435515873015873</v>
      </c>
      <c r="O351" s="194">
        <v>-3</v>
      </c>
      <c r="P351" s="206"/>
      <c r="Q351" s="41">
        <v>109.902</v>
      </c>
      <c r="R351" s="35">
        <v>26.777999999999999</v>
      </c>
      <c r="S351" s="36">
        <v>11.696999999999999</v>
      </c>
      <c r="T351" s="37">
        <v>-94.820999999999998</v>
      </c>
      <c r="U351" s="163">
        <f t="shared" si="158"/>
        <v>-83.123999999999995</v>
      </c>
      <c r="V351" s="130">
        <f t="shared" si="170"/>
        <v>0.24365343669814923</v>
      </c>
      <c r="W351" s="127">
        <v>13.722225255227382</v>
      </c>
      <c r="X351" s="37">
        <v>56360</v>
      </c>
      <c r="Y351" s="123">
        <f t="shared" si="159"/>
        <v>-153.93333333333331</v>
      </c>
      <c r="Z351" s="134">
        <f t="shared" si="160"/>
        <v>-103.90499999999999</v>
      </c>
      <c r="AA351" s="186">
        <f t="shared" si="161"/>
        <v>-46.18</v>
      </c>
      <c r="AB351" s="194">
        <v>-7</v>
      </c>
      <c r="AC351" s="209"/>
      <c r="AD351" s="38">
        <f t="shared" si="166"/>
        <v>4227</v>
      </c>
      <c r="AE351" s="39">
        <v>802</v>
      </c>
      <c r="AF351" s="36">
        <v>0</v>
      </c>
      <c r="AG351" s="36">
        <f t="shared" si="171"/>
        <v>-3425</v>
      </c>
      <c r="AH351" s="176">
        <f t="shared" si="162"/>
        <v>-3425</v>
      </c>
      <c r="AI351" s="40">
        <f t="shared" si="173"/>
        <v>0.18973267092500593</v>
      </c>
      <c r="AJ351" s="99">
        <f t="shared" si="172"/>
        <v>18.973267092500592</v>
      </c>
      <c r="AK351" s="123">
        <f t="shared" si="163"/>
        <v>-17.125</v>
      </c>
      <c r="AL351" s="134">
        <f t="shared" si="164"/>
        <v>-12.454545454545455</v>
      </c>
      <c r="AM351" s="182">
        <f t="shared" si="165"/>
        <v>-8.5625</v>
      </c>
      <c r="AN351" s="196">
        <v>-2</v>
      </c>
      <c r="AO351" s="194" t="s">
        <v>381</v>
      </c>
    </row>
    <row r="352" spans="1:41" s="1" customFormat="1" ht="24" hidden="1">
      <c r="A352" s="44">
        <v>59</v>
      </c>
      <c r="B352" s="43" t="s">
        <v>343</v>
      </c>
      <c r="C352" s="32">
        <v>2824</v>
      </c>
      <c r="D352" s="26">
        <f t="shared" si="153"/>
        <v>0.98839999999999995</v>
      </c>
      <c r="E352" s="3">
        <v>0.16200000000000001</v>
      </c>
      <c r="F352" s="12">
        <v>0</v>
      </c>
      <c r="G352" s="3">
        <f t="shared" si="167"/>
        <v>-0.82639999999999991</v>
      </c>
      <c r="H352" s="49">
        <f t="shared" si="154"/>
        <v>-0.82639999999999991</v>
      </c>
      <c r="I352" s="112">
        <f t="shared" si="168"/>
        <v>0.16390125455281265</v>
      </c>
      <c r="J352" s="113">
        <f t="shared" si="169"/>
        <v>16.390125455281265</v>
      </c>
      <c r="K352" s="120">
        <v>2824</v>
      </c>
      <c r="L352" s="123">
        <f t="shared" si="155"/>
        <v>-2.8694444444444445</v>
      </c>
      <c r="M352" s="123">
        <f t="shared" si="156"/>
        <v>-1.5303703703703702</v>
      </c>
      <c r="N352" s="182">
        <f t="shared" si="157"/>
        <v>-0.8198412698412697</v>
      </c>
      <c r="O352" s="194">
        <v>-1</v>
      </c>
      <c r="P352" s="206"/>
      <c r="Q352" s="41">
        <v>5.5068000000000001</v>
      </c>
      <c r="R352" s="35">
        <v>4.8419999999999996</v>
      </c>
      <c r="S352" s="36">
        <v>0</v>
      </c>
      <c r="T352" s="37">
        <v>-0.6648000000000005</v>
      </c>
      <c r="U352" s="163">
        <f t="shared" si="158"/>
        <v>-0.6648000000000005</v>
      </c>
      <c r="V352" s="130">
        <f t="shared" si="170"/>
        <v>0.87927653083460444</v>
      </c>
      <c r="W352" s="127">
        <v>87.927653083460442</v>
      </c>
      <c r="X352" s="37">
        <v>2824</v>
      </c>
      <c r="Y352" s="123">
        <f t="shared" si="159"/>
        <v>-1.2311111111111119</v>
      </c>
      <c r="Z352" s="134">
        <f t="shared" si="160"/>
        <v>-0.83100000000000063</v>
      </c>
      <c r="AA352" s="186">
        <f t="shared" si="161"/>
        <v>-0.36933333333333362</v>
      </c>
      <c r="AB352" s="194" t="s">
        <v>381</v>
      </c>
      <c r="AC352" s="209"/>
      <c r="AD352" s="38">
        <f t="shared" si="166"/>
        <v>211.79999999999998</v>
      </c>
      <c r="AE352" s="39">
        <v>0</v>
      </c>
      <c r="AF352" s="36">
        <v>0</v>
      </c>
      <c r="AG352" s="36">
        <f t="shared" si="171"/>
        <v>-211.79999999999998</v>
      </c>
      <c r="AH352" s="176">
        <f t="shared" si="162"/>
        <v>-211.79999999999998</v>
      </c>
      <c r="AI352" s="40">
        <f t="shared" si="173"/>
        <v>0</v>
      </c>
      <c r="AJ352" s="99">
        <f t="shared" si="172"/>
        <v>0</v>
      </c>
      <c r="AK352" s="123">
        <f t="shared" si="163"/>
        <v>-1.0589999999999999</v>
      </c>
      <c r="AL352" s="134">
        <f t="shared" si="164"/>
        <v>-0.77018181818181808</v>
      </c>
      <c r="AM352" s="182">
        <f t="shared" si="165"/>
        <v>-0.52949999999999997</v>
      </c>
      <c r="AN352" s="196">
        <v>-1</v>
      </c>
      <c r="AO352" s="194" t="s">
        <v>381</v>
      </c>
    </row>
    <row r="353" spans="1:41" s="1" customFormat="1" ht="24" hidden="1">
      <c r="A353" s="44">
        <v>60</v>
      </c>
      <c r="B353" s="43" t="s">
        <v>344</v>
      </c>
      <c r="C353" s="32">
        <v>120184</v>
      </c>
      <c r="D353" s="26">
        <f t="shared" si="153"/>
        <v>42.064399999999999</v>
      </c>
      <c r="E353" s="3">
        <v>14.268000000000001</v>
      </c>
      <c r="F353" s="12">
        <v>0</v>
      </c>
      <c r="G353" s="3">
        <f t="shared" si="167"/>
        <v>-27.796399999999998</v>
      </c>
      <c r="H353" s="49">
        <f t="shared" si="154"/>
        <v>-27.796399999999998</v>
      </c>
      <c r="I353" s="112">
        <f t="shared" si="168"/>
        <v>0.33919418795941464</v>
      </c>
      <c r="J353" s="113">
        <f t="shared" si="169"/>
        <v>33.919418795941461</v>
      </c>
      <c r="K353" s="120">
        <v>120184</v>
      </c>
      <c r="L353" s="123">
        <f t="shared" si="155"/>
        <v>-96.515277777777783</v>
      </c>
      <c r="M353" s="123">
        <f t="shared" si="156"/>
        <v>-51.474814814814806</v>
      </c>
      <c r="N353" s="182">
        <f t="shared" si="157"/>
        <v>-27.575793650793649</v>
      </c>
      <c r="O353" s="194">
        <v>-6</v>
      </c>
      <c r="P353" s="206"/>
      <c r="Q353" s="41">
        <v>234.3588</v>
      </c>
      <c r="R353" s="35">
        <v>62.439</v>
      </c>
      <c r="S353" s="36">
        <v>0</v>
      </c>
      <c r="T353" s="37">
        <v>-171.91980000000001</v>
      </c>
      <c r="U353" s="163">
        <f t="shared" si="158"/>
        <v>-171.91980000000001</v>
      </c>
      <c r="V353" s="130">
        <f t="shared" si="170"/>
        <v>0.26642481528323236</v>
      </c>
      <c r="W353" s="127">
        <v>26.642481528323238</v>
      </c>
      <c r="X353" s="37">
        <v>120184</v>
      </c>
      <c r="Y353" s="123">
        <f t="shared" si="159"/>
        <v>-318.37</v>
      </c>
      <c r="Z353" s="134">
        <f t="shared" si="160"/>
        <v>-214.89975000000001</v>
      </c>
      <c r="AA353" s="186">
        <f t="shared" si="161"/>
        <v>-95.51100000000001</v>
      </c>
      <c r="AB353" s="194">
        <v>-22</v>
      </c>
      <c r="AC353" s="209"/>
      <c r="AD353" s="38">
        <f t="shared" si="166"/>
        <v>9013.7999999999993</v>
      </c>
      <c r="AE353" s="39">
        <v>625</v>
      </c>
      <c r="AF353" s="36">
        <v>0</v>
      </c>
      <c r="AG353" s="36">
        <f t="shared" si="171"/>
        <v>-8388.7999999999993</v>
      </c>
      <c r="AH353" s="176">
        <f t="shared" si="162"/>
        <v>-8388.7999999999993</v>
      </c>
      <c r="AI353" s="40">
        <f t="shared" si="173"/>
        <v>6.9338125984601401E-2</v>
      </c>
      <c r="AJ353" s="99">
        <f t="shared" si="172"/>
        <v>6.9338125984601398</v>
      </c>
      <c r="AK353" s="123">
        <f t="shared" si="163"/>
        <v>-41.943999999999996</v>
      </c>
      <c r="AL353" s="134">
        <f t="shared" si="164"/>
        <v>-30.504727272727269</v>
      </c>
      <c r="AM353" s="182">
        <f t="shared" si="165"/>
        <v>-20.971999999999998</v>
      </c>
      <c r="AN353" s="196">
        <v>-4</v>
      </c>
      <c r="AO353" s="194">
        <v>-1</v>
      </c>
    </row>
    <row r="354" spans="1:41" s="1" customFormat="1" hidden="1">
      <c r="A354" s="44">
        <v>61</v>
      </c>
      <c r="B354" s="43" t="s">
        <v>345</v>
      </c>
      <c r="C354" s="32">
        <v>223896</v>
      </c>
      <c r="D354" s="26">
        <f t="shared" si="153"/>
        <v>78.363600000000005</v>
      </c>
      <c r="E354" s="3">
        <v>22.789000000000001</v>
      </c>
      <c r="F354" s="12">
        <v>0</v>
      </c>
      <c r="G354" s="3">
        <f t="shared" si="167"/>
        <v>-55.574600000000004</v>
      </c>
      <c r="H354" s="49">
        <f t="shared" si="154"/>
        <v>-55.574600000000004</v>
      </c>
      <c r="I354" s="112">
        <f t="shared" si="168"/>
        <v>0.29081103981950801</v>
      </c>
      <c r="J354" s="113">
        <f t="shared" si="169"/>
        <v>29.0811039819508</v>
      </c>
      <c r="K354" s="120">
        <v>223896</v>
      </c>
      <c r="L354" s="123">
        <f t="shared" si="155"/>
        <v>-192.96736111111113</v>
      </c>
      <c r="M354" s="123">
        <f t="shared" si="156"/>
        <v>-102.91592592592593</v>
      </c>
      <c r="N354" s="182">
        <f t="shared" si="157"/>
        <v>-55.13353174603175</v>
      </c>
      <c r="O354" s="194">
        <v>-10</v>
      </c>
      <c r="P354" s="206"/>
      <c r="Q354" s="41">
        <v>436.59720000000004</v>
      </c>
      <c r="R354" s="35">
        <v>192.072</v>
      </c>
      <c r="S354" s="36">
        <v>0</v>
      </c>
      <c r="T354" s="37">
        <v>-244.52520000000004</v>
      </c>
      <c r="U354" s="163">
        <f t="shared" si="158"/>
        <v>-244.52520000000004</v>
      </c>
      <c r="V354" s="130">
        <f t="shared" si="170"/>
        <v>0.43992952772028771</v>
      </c>
      <c r="W354" s="127">
        <v>43.992952772028772</v>
      </c>
      <c r="X354" s="37">
        <v>223896</v>
      </c>
      <c r="Y354" s="123">
        <f t="shared" si="159"/>
        <v>-452.82444444444451</v>
      </c>
      <c r="Z354" s="134">
        <f t="shared" si="160"/>
        <v>-305.65650000000005</v>
      </c>
      <c r="AA354" s="186">
        <f t="shared" si="161"/>
        <v>-135.84733333333335</v>
      </c>
      <c r="AB354" s="194">
        <v>-19</v>
      </c>
      <c r="AC354" s="209"/>
      <c r="AD354" s="38">
        <f t="shared" si="166"/>
        <v>16792.2</v>
      </c>
      <c r="AE354" s="39">
        <v>1046</v>
      </c>
      <c r="AF354" s="36">
        <v>471</v>
      </c>
      <c r="AG354" s="36">
        <f t="shared" si="171"/>
        <v>-16217.2</v>
      </c>
      <c r="AH354" s="176">
        <f t="shared" si="162"/>
        <v>-15746.2</v>
      </c>
      <c r="AI354" s="40">
        <f t="shared" si="173"/>
        <v>6.2290825502316551E-2</v>
      </c>
      <c r="AJ354" s="99">
        <f t="shared" si="172"/>
        <v>3.424208858874954</v>
      </c>
      <c r="AK354" s="123">
        <f t="shared" si="163"/>
        <v>-78.731000000000009</v>
      </c>
      <c r="AL354" s="134">
        <f t="shared" si="164"/>
        <v>-57.258909090909093</v>
      </c>
      <c r="AM354" s="182">
        <f t="shared" si="165"/>
        <v>-39.365500000000004</v>
      </c>
      <c r="AN354" s="196">
        <v>-6</v>
      </c>
      <c r="AO354" s="194" t="s">
        <v>381</v>
      </c>
    </row>
    <row r="355" spans="1:41" s="1" customFormat="1" hidden="1">
      <c r="A355" s="44">
        <v>62</v>
      </c>
      <c r="B355" s="43" t="s">
        <v>346</v>
      </c>
      <c r="C355" s="32">
        <v>37261</v>
      </c>
      <c r="D355" s="26">
        <f t="shared" si="153"/>
        <v>13.041350000000001</v>
      </c>
      <c r="E355" s="3">
        <v>5.7370000000000001</v>
      </c>
      <c r="F355" s="12">
        <v>0</v>
      </c>
      <c r="G355" s="3">
        <f t="shared" si="167"/>
        <v>-7.3043500000000012</v>
      </c>
      <c r="H355" s="49">
        <f t="shared" si="154"/>
        <v>-7.3043500000000012</v>
      </c>
      <c r="I355" s="112">
        <f t="shared" si="168"/>
        <v>0.43990844506128579</v>
      </c>
      <c r="J355" s="113">
        <f t="shared" si="169"/>
        <v>43.990844506128582</v>
      </c>
      <c r="K355" s="120">
        <v>37261</v>
      </c>
      <c r="L355" s="123">
        <f t="shared" si="155"/>
        <v>-25.362326388888896</v>
      </c>
      <c r="M355" s="123">
        <f t="shared" si="156"/>
        <v>-13.526574074074075</v>
      </c>
      <c r="N355" s="182">
        <f t="shared" si="157"/>
        <v>-7.2463789682539694</v>
      </c>
      <c r="O355" s="194">
        <v>-1</v>
      </c>
      <c r="P355" s="206"/>
      <c r="Q355" s="41">
        <v>72.658950000000004</v>
      </c>
      <c r="R355" s="35">
        <v>30.756</v>
      </c>
      <c r="S355" s="36">
        <v>0</v>
      </c>
      <c r="T355" s="37">
        <v>-41.902950000000004</v>
      </c>
      <c r="U355" s="163">
        <f t="shared" si="158"/>
        <v>-41.902950000000004</v>
      </c>
      <c r="V355" s="130">
        <f t="shared" si="170"/>
        <v>0.42329265699545615</v>
      </c>
      <c r="W355" s="127">
        <v>42.329265699545616</v>
      </c>
      <c r="X355" s="37">
        <v>37261</v>
      </c>
      <c r="Y355" s="123">
        <f t="shared" si="159"/>
        <v>-77.598055555555561</v>
      </c>
      <c r="Z355" s="134">
        <f t="shared" si="160"/>
        <v>-52.378687500000005</v>
      </c>
      <c r="AA355" s="186">
        <f t="shared" si="161"/>
        <v>-23.27941666666667</v>
      </c>
      <c r="AB355" s="194">
        <v>-5</v>
      </c>
      <c r="AC355" s="209"/>
      <c r="AD355" s="38">
        <f t="shared" si="166"/>
        <v>2794.5750000000003</v>
      </c>
      <c r="AE355" s="39">
        <v>900</v>
      </c>
      <c r="AF355" s="36">
        <v>300</v>
      </c>
      <c r="AG355" s="36">
        <f t="shared" si="171"/>
        <v>-2194.5750000000003</v>
      </c>
      <c r="AH355" s="176">
        <f t="shared" si="162"/>
        <v>-1894.5750000000003</v>
      </c>
      <c r="AI355" s="40">
        <f t="shared" si="173"/>
        <v>0.32205254824078794</v>
      </c>
      <c r="AJ355" s="99">
        <f t="shared" si="172"/>
        <v>21.470169882719194</v>
      </c>
      <c r="AK355" s="123">
        <f t="shared" si="163"/>
        <v>-9.4728750000000019</v>
      </c>
      <c r="AL355" s="134">
        <f t="shared" si="164"/>
        <v>-6.8893636363636377</v>
      </c>
      <c r="AM355" s="182">
        <f t="shared" si="165"/>
        <v>-4.736437500000001</v>
      </c>
      <c r="AN355" s="196">
        <v>-1</v>
      </c>
      <c r="AO355" s="194" t="s">
        <v>381</v>
      </c>
    </row>
    <row r="356" spans="1:41" s="1" customFormat="1" hidden="1">
      <c r="A356" s="44">
        <v>63</v>
      </c>
      <c r="B356" s="43" t="s">
        <v>347</v>
      </c>
      <c r="C356" s="32">
        <v>21226</v>
      </c>
      <c r="D356" s="26">
        <f t="shared" si="153"/>
        <v>7.4290999999999991</v>
      </c>
      <c r="E356" s="3">
        <v>3.3479999999999999</v>
      </c>
      <c r="F356" s="12">
        <v>0</v>
      </c>
      <c r="G356" s="3">
        <f t="shared" si="167"/>
        <v>-4.0810999999999993</v>
      </c>
      <c r="H356" s="49">
        <f t="shared" si="154"/>
        <v>-4.0810999999999993</v>
      </c>
      <c r="I356" s="112">
        <f t="shared" si="168"/>
        <v>0.45066024148281758</v>
      </c>
      <c r="J356" s="113">
        <f t="shared" si="169"/>
        <v>45.066024148281755</v>
      </c>
      <c r="K356" s="120">
        <v>21226</v>
      </c>
      <c r="L356" s="123">
        <f t="shared" si="155"/>
        <v>-14.17048611111111</v>
      </c>
      <c r="M356" s="123">
        <f t="shared" si="156"/>
        <v>-7.5575925925925906</v>
      </c>
      <c r="N356" s="182">
        <f t="shared" si="157"/>
        <v>-4.0487103174603165</v>
      </c>
      <c r="O356" s="194">
        <v>-1</v>
      </c>
      <c r="P356" s="206"/>
      <c r="Q356" s="41">
        <v>41.390699999999995</v>
      </c>
      <c r="R356" s="35">
        <v>30.824000000000002</v>
      </c>
      <c r="S356" s="36">
        <v>0</v>
      </c>
      <c r="T356" s="37">
        <v>-10.566699999999994</v>
      </c>
      <c r="U356" s="163">
        <f t="shared" si="158"/>
        <v>-10.566699999999994</v>
      </c>
      <c r="V356" s="130">
        <f t="shared" si="170"/>
        <v>0.74470835235934651</v>
      </c>
      <c r="W356" s="127">
        <v>74.470835235934658</v>
      </c>
      <c r="X356" s="37">
        <v>21226</v>
      </c>
      <c r="Y356" s="123">
        <f t="shared" si="159"/>
        <v>-19.567962962962952</v>
      </c>
      <c r="Z356" s="134">
        <f t="shared" si="160"/>
        <v>-13.208374999999991</v>
      </c>
      <c r="AA356" s="186">
        <f t="shared" si="161"/>
        <v>-5.8703888888888853</v>
      </c>
      <c r="AB356" s="194">
        <v>-2</v>
      </c>
      <c r="AC356" s="209"/>
      <c r="AD356" s="38">
        <f t="shared" si="166"/>
        <v>1591.9499999999998</v>
      </c>
      <c r="AE356" s="39">
        <v>850</v>
      </c>
      <c r="AF356" s="36">
        <v>0</v>
      </c>
      <c r="AG356" s="36">
        <f t="shared" si="171"/>
        <v>-741.94999999999982</v>
      </c>
      <c r="AH356" s="176">
        <f t="shared" si="162"/>
        <v>-741.94999999999982</v>
      </c>
      <c r="AI356" s="40">
        <f t="shared" si="173"/>
        <v>0.53393636734822081</v>
      </c>
      <c r="AJ356" s="99">
        <f t="shared" si="172"/>
        <v>53.393636734822081</v>
      </c>
      <c r="AK356" s="123">
        <f t="shared" si="163"/>
        <v>-3.7097499999999992</v>
      </c>
      <c r="AL356" s="134">
        <f t="shared" si="164"/>
        <v>-2.6979999999999995</v>
      </c>
      <c r="AM356" s="182">
        <f t="shared" si="165"/>
        <v>-1.8548749999999996</v>
      </c>
      <c r="AN356" s="196">
        <v>-1</v>
      </c>
      <c r="AO356" s="194" t="s">
        <v>381</v>
      </c>
    </row>
    <row r="357" spans="1:41" s="1" customFormat="1" hidden="1">
      <c r="A357" s="44">
        <v>64</v>
      </c>
      <c r="B357" s="43" t="s">
        <v>348</v>
      </c>
      <c r="C357" s="32">
        <v>94180</v>
      </c>
      <c r="D357" s="26">
        <f t="shared" si="153"/>
        <v>32.962999999999994</v>
      </c>
      <c r="E357" s="3">
        <v>7.694</v>
      </c>
      <c r="F357" s="12">
        <v>0</v>
      </c>
      <c r="G357" s="3">
        <f t="shared" si="167"/>
        <v>-25.268999999999995</v>
      </c>
      <c r="H357" s="49">
        <f t="shared" si="154"/>
        <v>-25.268999999999995</v>
      </c>
      <c r="I357" s="112">
        <f t="shared" si="168"/>
        <v>0.23341322088402153</v>
      </c>
      <c r="J357" s="113">
        <f t="shared" si="169"/>
        <v>23.341322088402151</v>
      </c>
      <c r="K357" s="120">
        <v>94180</v>
      </c>
      <c r="L357" s="123">
        <f t="shared" si="155"/>
        <v>-87.739583333333329</v>
      </c>
      <c r="M357" s="123">
        <f t="shared" si="156"/>
        <v>-46.79444444444443</v>
      </c>
      <c r="N357" s="182">
        <f t="shared" si="157"/>
        <v>-25.068452380952376</v>
      </c>
      <c r="O357" s="194">
        <v>-4</v>
      </c>
      <c r="P357" s="206"/>
      <c r="Q357" s="41">
        <v>183.65099999999998</v>
      </c>
      <c r="R357" s="35">
        <v>63.472000000000001</v>
      </c>
      <c r="S357" s="36">
        <v>11.88</v>
      </c>
      <c r="T357" s="37">
        <v>-132.05899999999997</v>
      </c>
      <c r="U357" s="163">
        <f t="shared" si="158"/>
        <v>-120.17899999999997</v>
      </c>
      <c r="V357" s="130">
        <f t="shared" si="170"/>
        <v>0.34561205765283071</v>
      </c>
      <c r="W357" s="127">
        <v>28.092414416474725</v>
      </c>
      <c r="X357" s="37">
        <v>94180</v>
      </c>
      <c r="Y357" s="123">
        <f t="shared" si="159"/>
        <v>-222.55370370370363</v>
      </c>
      <c r="Z357" s="134">
        <f t="shared" si="160"/>
        <v>-150.22374999999997</v>
      </c>
      <c r="AA357" s="186">
        <f t="shared" si="161"/>
        <v>-66.766111111111101</v>
      </c>
      <c r="AB357" s="194">
        <v>-9</v>
      </c>
      <c r="AC357" s="209"/>
      <c r="AD357" s="38">
        <f t="shared" si="166"/>
        <v>7063.4999999999991</v>
      </c>
      <c r="AE357" s="39">
        <v>350</v>
      </c>
      <c r="AF357" s="36">
        <v>0</v>
      </c>
      <c r="AG357" s="36">
        <f t="shared" si="171"/>
        <v>-6713.4999999999991</v>
      </c>
      <c r="AH357" s="176">
        <f t="shared" si="162"/>
        <v>-6713.4999999999991</v>
      </c>
      <c r="AI357" s="40">
        <f t="shared" si="173"/>
        <v>4.9550506123026833E-2</v>
      </c>
      <c r="AJ357" s="99">
        <f t="shared" si="172"/>
        <v>4.9550506123026832</v>
      </c>
      <c r="AK357" s="123">
        <f t="shared" si="163"/>
        <v>-33.567499999999995</v>
      </c>
      <c r="AL357" s="134">
        <f t="shared" si="164"/>
        <v>-24.41272727272727</v>
      </c>
      <c r="AM357" s="182">
        <f t="shared" si="165"/>
        <v>-16.783749999999998</v>
      </c>
      <c r="AN357" s="196">
        <v>-3</v>
      </c>
      <c r="AO357" s="194">
        <v>-1</v>
      </c>
    </row>
    <row r="358" spans="1:41" s="1" customFormat="1" hidden="1">
      <c r="A358" s="44">
        <v>65</v>
      </c>
      <c r="B358" s="43" t="s">
        <v>349</v>
      </c>
      <c r="C358" s="32">
        <v>21167</v>
      </c>
      <c r="D358" s="26">
        <f t="shared" si="153"/>
        <v>7.4084499999999993</v>
      </c>
      <c r="E358" s="3">
        <v>4.5590000000000002</v>
      </c>
      <c r="F358" s="12">
        <v>0.68799999999999994</v>
      </c>
      <c r="G358" s="3">
        <f t="shared" si="167"/>
        <v>-3.5374499999999989</v>
      </c>
      <c r="H358" s="49">
        <f t="shared" si="154"/>
        <v>-2.8494499999999992</v>
      </c>
      <c r="I358" s="112">
        <f t="shared" si="168"/>
        <v>0.615378385492242</v>
      </c>
      <c r="J358" s="113">
        <f t="shared" si="169"/>
        <v>52.251145651249601</v>
      </c>
      <c r="K358" s="120">
        <v>21167</v>
      </c>
      <c r="L358" s="123">
        <f t="shared" si="155"/>
        <v>-9.8939236111111093</v>
      </c>
      <c r="M358" s="123">
        <f t="shared" si="156"/>
        <v>-5.2767592592592569</v>
      </c>
      <c r="N358" s="182">
        <f t="shared" si="157"/>
        <v>-2.8268353174603167</v>
      </c>
      <c r="O358" s="194">
        <v>-1</v>
      </c>
      <c r="P358" s="206"/>
      <c r="Q358" s="41">
        <v>41.275649999999999</v>
      </c>
      <c r="R358" s="35">
        <v>16.178999999999998</v>
      </c>
      <c r="S358" s="36">
        <v>10.422000000000001</v>
      </c>
      <c r="T358" s="37">
        <v>-35.518650000000001</v>
      </c>
      <c r="U358" s="163">
        <f t="shared" si="158"/>
        <v>-25.09665</v>
      </c>
      <c r="V358" s="130">
        <f t="shared" si="170"/>
        <v>0.3919744449814842</v>
      </c>
      <c r="W358" s="127">
        <v>13.947690708686594</v>
      </c>
      <c r="X358" s="37">
        <v>21167</v>
      </c>
      <c r="Y358" s="123">
        <f t="shared" si="159"/>
        <v>-46.475277777777777</v>
      </c>
      <c r="Z358" s="134">
        <f t="shared" si="160"/>
        <v>-31.3708125</v>
      </c>
      <c r="AA358" s="186">
        <f t="shared" si="161"/>
        <v>-13.942583333333333</v>
      </c>
      <c r="AB358" s="194">
        <v>-3</v>
      </c>
      <c r="AC358" s="209"/>
      <c r="AD358" s="38">
        <f t="shared" si="166"/>
        <v>1587.5249999999999</v>
      </c>
      <c r="AE358" s="39">
        <v>272.5</v>
      </c>
      <c r="AF358" s="36">
        <v>0</v>
      </c>
      <c r="AG358" s="36">
        <f t="shared" si="171"/>
        <v>-1315.0249999999999</v>
      </c>
      <c r="AH358" s="176">
        <f t="shared" si="162"/>
        <v>-1315.0249999999999</v>
      </c>
      <c r="AI358" s="40">
        <f t="shared" si="173"/>
        <v>0.17165084014424972</v>
      </c>
      <c r="AJ358" s="99">
        <f t="shared" si="172"/>
        <v>17.165084014424973</v>
      </c>
      <c r="AK358" s="123">
        <f t="shared" si="163"/>
        <v>-6.575124999999999</v>
      </c>
      <c r="AL358" s="134">
        <f t="shared" si="164"/>
        <v>-4.7819090909090907</v>
      </c>
      <c r="AM358" s="182">
        <f t="shared" si="165"/>
        <v>-3.2875624999999995</v>
      </c>
      <c r="AN358" s="196">
        <v>-1</v>
      </c>
      <c r="AO358" s="194" t="s">
        <v>381</v>
      </c>
    </row>
    <row r="359" spans="1:41" s="1" customFormat="1" hidden="1">
      <c r="A359" s="44">
        <v>66</v>
      </c>
      <c r="B359" s="43" t="s">
        <v>350</v>
      </c>
      <c r="C359" s="32">
        <v>126728</v>
      </c>
      <c r="D359" s="26">
        <f t="shared" si="153"/>
        <v>44.354800000000004</v>
      </c>
      <c r="E359" s="3">
        <v>9.0109999999999992</v>
      </c>
      <c r="F359" s="12">
        <v>0</v>
      </c>
      <c r="G359" s="3">
        <f t="shared" si="167"/>
        <v>-35.343800000000002</v>
      </c>
      <c r="H359" s="49">
        <f t="shared" si="154"/>
        <v>-35.343800000000002</v>
      </c>
      <c r="I359" s="112">
        <f t="shared" si="168"/>
        <v>0.20315726820997948</v>
      </c>
      <c r="J359" s="113">
        <f t="shared" si="169"/>
        <v>20.315726820997948</v>
      </c>
      <c r="K359" s="120">
        <v>126728</v>
      </c>
      <c r="L359" s="123">
        <f t="shared" si="155"/>
        <v>-122.72152777777779</v>
      </c>
      <c r="M359" s="123">
        <f t="shared" si="156"/>
        <v>-65.45148148148148</v>
      </c>
      <c r="N359" s="182">
        <f t="shared" si="157"/>
        <v>-35.063293650793653</v>
      </c>
      <c r="O359" s="194">
        <v>-7</v>
      </c>
      <c r="P359" s="206"/>
      <c r="Q359" s="41">
        <v>247.11960000000002</v>
      </c>
      <c r="R359" s="35">
        <v>107.10599999999999</v>
      </c>
      <c r="S359" s="36">
        <v>0</v>
      </c>
      <c r="T359" s="37">
        <v>-140.01360000000003</v>
      </c>
      <c r="U359" s="163">
        <f t="shared" si="158"/>
        <v>-140.01360000000003</v>
      </c>
      <c r="V359" s="130">
        <f t="shared" si="170"/>
        <v>0.43341766496870338</v>
      </c>
      <c r="W359" s="127">
        <v>43.341766496870335</v>
      </c>
      <c r="X359" s="37">
        <v>126728</v>
      </c>
      <c r="Y359" s="123">
        <f t="shared" si="159"/>
        <v>-259.28444444444449</v>
      </c>
      <c r="Z359" s="134">
        <f t="shared" si="160"/>
        <v>-175.01700000000002</v>
      </c>
      <c r="AA359" s="186">
        <f t="shared" si="161"/>
        <v>-77.785333333333341</v>
      </c>
      <c r="AB359" s="194">
        <v>-17</v>
      </c>
      <c r="AC359" s="209"/>
      <c r="AD359" s="38">
        <f t="shared" si="166"/>
        <v>9504.6</v>
      </c>
      <c r="AE359" s="39">
        <v>1341</v>
      </c>
      <c r="AF359" s="36">
        <v>0</v>
      </c>
      <c r="AG359" s="36">
        <f t="shared" si="171"/>
        <v>-8163.6</v>
      </c>
      <c r="AH359" s="176">
        <f t="shared" si="162"/>
        <v>-8163.6</v>
      </c>
      <c r="AI359" s="40">
        <f t="shared" si="173"/>
        <v>0.14108957767817687</v>
      </c>
      <c r="AJ359" s="99">
        <f t="shared" si="172"/>
        <v>14.108957767817687</v>
      </c>
      <c r="AK359" s="123">
        <f t="shared" si="163"/>
        <v>-40.818000000000005</v>
      </c>
      <c r="AL359" s="134">
        <f t="shared" si="164"/>
        <v>-29.685818181818185</v>
      </c>
      <c r="AM359" s="182">
        <f t="shared" si="165"/>
        <v>-20.409000000000002</v>
      </c>
      <c r="AN359" s="196">
        <v>-3</v>
      </c>
      <c r="AO359" s="194">
        <v>-1</v>
      </c>
    </row>
    <row r="360" spans="1:41" s="1" customFormat="1" hidden="1">
      <c r="A360" s="44">
        <v>67</v>
      </c>
      <c r="B360" s="43" t="s">
        <v>351</v>
      </c>
      <c r="C360" s="32">
        <v>58946</v>
      </c>
      <c r="D360" s="26">
        <f t="shared" si="153"/>
        <v>20.6311</v>
      </c>
      <c r="E360" s="3">
        <v>8.702</v>
      </c>
      <c r="F360" s="12">
        <v>0</v>
      </c>
      <c r="G360" s="3">
        <f t="shared" si="167"/>
        <v>-11.9291</v>
      </c>
      <c r="H360" s="49">
        <f t="shared" si="154"/>
        <v>-11.9291</v>
      </c>
      <c r="I360" s="112">
        <f t="shared" si="168"/>
        <v>0.42179040380784349</v>
      </c>
      <c r="J360" s="113">
        <f t="shared" si="169"/>
        <v>42.17904038078435</v>
      </c>
      <c r="K360" s="120">
        <v>58946</v>
      </c>
      <c r="L360" s="123">
        <f t="shared" si="155"/>
        <v>-41.420486111111117</v>
      </c>
      <c r="M360" s="123">
        <f t="shared" si="156"/>
        <v>-22.090925925925923</v>
      </c>
      <c r="N360" s="182">
        <f t="shared" si="157"/>
        <v>-11.834424603174604</v>
      </c>
      <c r="O360" s="194">
        <v>-2</v>
      </c>
      <c r="P360" s="206"/>
      <c r="Q360" s="41">
        <v>114.9447</v>
      </c>
      <c r="R360" s="35">
        <v>34.597999999999999</v>
      </c>
      <c r="S360" s="36">
        <v>0</v>
      </c>
      <c r="T360" s="37">
        <v>-80.346699999999998</v>
      </c>
      <c r="U360" s="163">
        <f t="shared" si="158"/>
        <v>-80.346699999999998</v>
      </c>
      <c r="V360" s="130">
        <f t="shared" si="170"/>
        <v>0.30099691416829139</v>
      </c>
      <c r="W360" s="127">
        <v>30.099691416829138</v>
      </c>
      <c r="X360" s="37">
        <v>58946</v>
      </c>
      <c r="Y360" s="123">
        <f t="shared" si="159"/>
        <v>-148.79018518518518</v>
      </c>
      <c r="Z360" s="134">
        <f t="shared" si="160"/>
        <v>-100.433375</v>
      </c>
      <c r="AA360" s="186">
        <f t="shared" si="161"/>
        <v>-44.637055555555555</v>
      </c>
      <c r="AB360" s="194">
        <v>-6</v>
      </c>
      <c r="AC360" s="209"/>
      <c r="AD360" s="38">
        <f t="shared" si="166"/>
        <v>4420.95</v>
      </c>
      <c r="AE360" s="39">
        <v>700</v>
      </c>
      <c r="AF360" s="36">
        <v>0</v>
      </c>
      <c r="AG360" s="36">
        <f t="shared" si="171"/>
        <v>-3720.95</v>
      </c>
      <c r="AH360" s="176">
        <f t="shared" si="162"/>
        <v>-3720.95</v>
      </c>
      <c r="AI360" s="40">
        <f t="shared" si="173"/>
        <v>0.15833700901389974</v>
      </c>
      <c r="AJ360" s="99">
        <f t="shared" si="172"/>
        <v>15.833700901389975</v>
      </c>
      <c r="AK360" s="123">
        <f t="shared" si="163"/>
        <v>-18.604749999999999</v>
      </c>
      <c r="AL360" s="134">
        <f t="shared" si="164"/>
        <v>-13.530727272727272</v>
      </c>
      <c r="AM360" s="182">
        <f t="shared" si="165"/>
        <v>-9.3023749999999996</v>
      </c>
      <c r="AN360" s="196">
        <v>-2</v>
      </c>
      <c r="AO360" s="194">
        <v>-1</v>
      </c>
    </row>
    <row r="361" spans="1:41" s="1" customFormat="1" hidden="1">
      <c r="A361" s="44">
        <v>68</v>
      </c>
      <c r="B361" s="43" t="s">
        <v>352</v>
      </c>
      <c r="C361" s="32">
        <v>232066</v>
      </c>
      <c r="D361" s="26">
        <f t="shared" si="153"/>
        <v>81.223100000000002</v>
      </c>
      <c r="E361" s="3">
        <v>36.100999999999999</v>
      </c>
      <c r="F361" s="3">
        <v>0.48299999999999998</v>
      </c>
      <c r="G361" s="3">
        <f t="shared" si="167"/>
        <v>-45.6051</v>
      </c>
      <c r="H361" s="49">
        <f t="shared" si="154"/>
        <v>-45.122100000000003</v>
      </c>
      <c r="I361" s="112">
        <f t="shared" si="168"/>
        <v>0.44446715281736349</v>
      </c>
      <c r="J361" s="113">
        <f t="shared" si="169"/>
        <v>43.852056865596118</v>
      </c>
      <c r="K361" s="120">
        <v>232066</v>
      </c>
      <c r="L361" s="123">
        <f t="shared" si="155"/>
        <v>-156.67395833333336</v>
      </c>
      <c r="M361" s="123">
        <f t="shared" si="156"/>
        <v>-83.559444444444452</v>
      </c>
      <c r="N361" s="182">
        <f t="shared" si="157"/>
        <v>-44.763988095238098</v>
      </c>
      <c r="O361" s="194">
        <v>-15</v>
      </c>
      <c r="P361" s="206"/>
      <c r="Q361" s="41">
        <v>452.52870000000001</v>
      </c>
      <c r="R361" s="35">
        <v>256.16699999999997</v>
      </c>
      <c r="S361" s="36">
        <v>2.9039999999999999</v>
      </c>
      <c r="T361" s="37">
        <v>-199.26570000000004</v>
      </c>
      <c r="U361" s="163">
        <f t="shared" si="158"/>
        <v>-196.36170000000004</v>
      </c>
      <c r="V361" s="130">
        <f t="shared" si="170"/>
        <v>0.56607901333108812</v>
      </c>
      <c r="W361" s="127">
        <v>55.966174079124698</v>
      </c>
      <c r="X361" s="37">
        <v>232066</v>
      </c>
      <c r="Y361" s="123">
        <f t="shared" si="159"/>
        <v>-363.63277777777785</v>
      </c>
      <c r="Z361" s="134">
        <f t="shared" si="160"/>
        <v>-245.45212500000005</v>
      </c>
      <c r="AA361" s="186">
        <f t="shared" si="161"/>
        <v>-109.08983333333336</v>
      </c>
      <c r="AB361" s="194">
        <v>-25</v>
      </c>
      <c r="AC361" s="209"/>
      <c r="AD361" s="38">
        <f t="shared" si="166"/>
        <v>17404.95</v>
      </c>
      <c r="AE361" s="39">
        <v>3421</v>
      </c>
      <c r="AF361" s="36">
        <v>0</v>
      </c>
      <c r="AG361" s="36">
        <f t="shared" si="171"/>
        <v>-13983.95</v>
      </c>
      <c r="AH361" s="176">
        <f t="shared" si="162"/>
        <v>-13983.95</v>
      </c>
      <c r="AI361" s="40">
        <f t="shared" si="173"/>
        <v>0.19655327938316397</v>
      </c>
      <c r="AJ361" s="99">
        <f t="shared" si="172"/>
        <v>19.655327938316397</v>
      </c>
      <c r="AK361" s="123">
        <f t="shared" si="163"/>
        <v>-69.919750000000008</v>
      </c>
      <c r="AL361" s="134">
        <f t="shared" si="164"/>
        <v>-50.850727272727276</v>
      </c>
      <c r="AM361" s="182">
        <f t="shared" si="165"/>
        <v>-34.959875000000004</v>
      </c>
      <c r="AN361" s="196">
        <v>-9</v>
      </c>
      <c r="AO361" s="194">
        <v>-1</v>
      </c>
    </row>
    <row r="362" spans="1:41" s="1" customFormat="1" ht="24" hidden="1">
      <c r="A362" s="44">
        <v>69</v>
      </c>
      <c r="B362" s="43" t="s">
        <v>353</v>
      </c>
      <c r="C362" s="32">
        <v>23586</v>
      </c>
      <c r="D362" s="26">
        <f t="shared" si="153"/>
        <v>8.2551000000000005</v>
      </c>
      <c r="E362" s="3">
        <v>2.149</v>
      </c>
      <c r="F362" s="12">
        <v>0</v>
      </c>
      <c r="G362" s="3">
        <f t="shared" si="167"/>
        <v>-6.1061000000000005</v>
      </c>
      <c r="H362" s="49">
        <f t="shared" si="154"/>
        <v>-6.1061000000000005</v>
      </c>
      <c r="I362" s="112">
        <f t="shared" si="168"/>
        <v>0.26032392097006696</v>
      </c>
      <c r="J362" s="113">
        <f t="shared" si="169"/>
        <v>26.032392097006696</v>
      </c>
      <c r="K362" s="120">
        <v>23586</v>
      </c>
      <c r="L362" s="123">
        <f t="shared" si="155"/>
        <v>-21.201736111111114</v>
      </c>
      <c r="M362" s="123">
        <f t="shared" si="156"/>
        <v>-11.307592592592593</v>
      </c>
      <c r="N362" s="182">
        <f t="shared" si="157"/>
        <v>-6.0576388888888895</v>
      </c>
      <c r="O362" s="194">
        <v>-1</v>
      </c>
      <c r="P362" s="206"/>
      <c r="Q362" s="41">
        <v>45.992699999999999</v>
      </c>
      <c r="R362" s="35">
        <v>28.366</v>
      </c>
      <c r="S362" s="36">
        <v>0</v>
      </c>
      <c r="T362" s="37">
        <v>-17.6267</v>
      </c>
      <c r="U362" s="163">
        <f t="shared" si="158"/>
        <v>-17.6267</v>
      </c>
      <c r="V362" s="130">
        <f t="shared" si="170"/>
        <v>0.61675004946437151</v>
      </c>
      <c r="W362" s="127">
        <v>61.675004946437149</v>
      </c>
      <c r="X362" s="37">
        <v>23586</v>
      </c>
      <c r="Y362" s="123">
        <f t="shared" si="159"/>
        <v>-32.642037037037035</v>
      </c>
      <c r="Z362" s="134">
        <f t="shared" si="160"/>
        <v>-22.033374999999999</v>
      </c>
      <c r="AA362" s="186">
        <f t="shared" si="161"/>
        <v>-9.7926111111111105</v>
      </c>
      <c r="AB362" s="194">
        <v>-3</v>
      </c>
      <c r="AC362" s="209"/>
      <c r="AD362" s="38">
        <f t="shared" si="166"/>
        <v>1768.95</v>
      </c>
      <c r="AE362" s="39">
        <v>422</v>
      </c>
      <c r="AF362" s="36">
        <v>0</v>
      </c>
      <c r="AG362" s="36">
        <f t="shared" si="171"/>
        <v>-1346.95</v>
      </c>
      <c r="AH362" s="176">
        <f t="shared" si="162"/>
        <v>-1346.95</v>
      </c>
      <c r="AI362" s="40">
        <f t="shared" si="173"/>
        <v>0.23855959750134259</v>
      </c>
      <c r="AJ362" s="99">
        <f t="shared" si="172"/>
        <v>23.855959750134261</v>
      </c>
      <c r="AK362" s="123">
        <f t="shared" si="163"/>
        <v>-6.73475</v>
      </c>
      <c r="AL362" s="134">
        <f t="shared" si="164"/>
        <v>-4.8980000000000006</v>
      </c>
      <c r="AM362" s="182">
        <f t="shared" si="165"/>
        <v>-3.367375</v>
      </c>
      <c r="AN362" s="196">
        <v>-1</v>
      </c>
      <c r="AO362" s="194" t="s">
        <v>381</v>
      </c>
    </row>
    <row r="363" spans="1:41" s="1" customFormat="1" ht="24" hidden="1">
      <c r="A363" s="44">
        <v>70</v>
      </c>
      <c r="B363" s="43" t="s">
        <v>354</v>
      </c>
      <c r="C363" s="32">
        <v>23028</v>
      </c>
      <c r="D363" s="26">
        <f t="shared" si="153"/>
        <v>8.0597999999999992</v>
      </c>
      <c r="E363" s="3">
        <v>1.1459999999999999</v>
      </c>
      <c r="F363" s="12">
        <v>0.28799999999999998</v>
      </c>
      <c r="G363" s="3">
        <f t="shared" si="167"/>
        <v>-7.2017999999999995</v>
      </c>
      <c r="H363" s="49">
        <f t="shared" si="154"/>
        <v>-6.9137999999999993</v>
      </c>
      <c r="I363" s="112">
        <f t="shared" si="168"/>
        <v>0.14218715104593166</v>
      </c>
      <c r="J363" s="113">
        <f t="shared" si="169"/>
        <v>10.64542544480012</v>
      </c>
      <c r="K363" s="120">
        <v>23028</v>
      </c>
      <c r="L363" s="123">
        <f t="shared" si="155"/>
        <v>-24.006249999999998</v>
      </c>
      <c r="M363" s="123">
        <f t="shared" si="156"/>
        <v>-12.803333333333331</v>
      </c>
      <c r="N363" s="182">
        <f t="shared" si="157"/>
        <v>-6.8589285714285708</v>
      </c>
      <c r="O363" s="194">
        <v>-1</v>
      </c>
      <c r="P363" s="206"/>
      <c r="Q363" s="41">
        <v>44.904600000000002</v>
      </c>
      <c r="R363" s="35">
        <v>19.417999999999999</v>
      </c>
      <c r="S363" s="36">
        <v>0</v>
      </c>
      <c r="T363" s="37">
        <v>-25.486600000000003</v>
      </c>
      <c r="U363" s="163">
        <f t="shared" si="158"/>
        <v>-25.486600000000003</v>
      </c>
      <c r="V363" s="130">
        <f t="shared" si="170"/>
        <v>0.43242785817043239</v>
      </c>
      <c r="W363" s="127">
        <v>43.242785817043242</v>
      </c>
      <c r="X363" s="37">
        <v>23028</v>
      </c>
      <c r="Y363" s="123">
        <f t="shared" si="159"/>
        <v>-47.197407407407411</v>
      </c>
      <c r="Z363" s="134">
        <f t="shared" si="160"/>
        <v>-31.858250000000002</v>
      </c>
      <c r="AA363" s="186">
        <f t="shared" si="161"/>
        <v>-14.159222222222223</v>
      </c>
      <c r="AB363" s="194">
        <v>-4</v>
      </c>
      <c r="AC363" s="209"/>
      <c r="AD363" s="38">
        <f t="shared" si="166"/>
        <v>1727.1</v>
      </c>
      <c r="AE363" s="39">
        <v>0</v>
      </c>
      <c r="AF363" s="36">
        <v>0</v>
      </c>
      <c r="AG363" s="36">
        <f t="shared" si="171"/>
        <v>-1727.1</v>
      </c>
      <c r="AH363" s="176">
        <f t="shared" si="162"/>
        <v>-1727.1</v>
      </c>
      <c r="AI363" s="40">
        <f t="shared" si="173"/>
        <v>0</v>
      </c>
      <c r="AJ363" s="99">
        <f t="shared" si="172"/>
        <v>0</v>
      </c>
      <c r="AK363" s="123">
        <f t="shared" si="163"/>
        <v>-8.6355000000000004</v>
      </c>
      <c r="AL363" s="134">
        <f t="shared" si="164"/>
        <v>-6.2803636363636359</v>
      </c>
      <c r="AM363" s="182">
        <f t="shared" si="165"/>
        <v>-4.3177500000000002</v>
      </c>
      <c r="AN363" s="196">
        <v>-1</v>
      </c>
      <c r="AO363" s="194" t="s">
        <v>381</v>
      </c>
    </row>
    <row r="364" spans="1:41" s="1" customFormat="1" ht="24.75" hidden="1" thickBot="1">
      <c r="A364" s="45">
        <v>71</v>
      </c>
      <c r="B364" s="146" t="s">
        <v>355</v>
      </c>
      <c r="C364" s="33">
        <v>158222</v>
      </c>
      <c r="D364" s="27">
        <f t="shared" si="153"/>
        <v>55.377700000000004</v>
      </c>
      <c r="E364" s="14">
        <v>16.704000000000001</v>
      </c>
      <c r="F364" s="15">
        <v>1.3</v>
      </c>
      <c r="G364" s="14">
        <f t="shared" ref="G364" si="174">E364-F364-D364</f>
        <v>-39.973700000000008</v>
      </c>
      <c r="H364" s="49">
        <f t="shared" si="154"/>
        <v>-38.673700000000004</v>
      </c>
      <c r="I364" s="136">
        <f t="shared" si="168"/>
        <v>0.30163766281373189</v>
      </c>
      <c r="J364" s="137">
        <f t="shared" si="169"/>
        <v>27.81625094577781</v>
      </c>
      <c r="K364" s="138">
        <v>158222</v>
      </c>
      <c r="L364" s="124">
        <f t="shared" si="155"/>
        <v>-134.28368055555558</v>
      </c>
      <c r="M364" s="139">
        <f t="shared" si="156"/>
        <v>-71.617962962962963</v>
      </c>
      <c r="N364" s="183">
        <f t="shared" si="157"/>
        <v>-38.366765873015879</v>
      </c>
      <c r="O364" s="194">
        <v>-8</v>
      </c>
      <c r="P364" s="206"/>
      <c r="Q364" s="74">
        <v>308.53289999999998</v>
      </c>
      <c r="R364" s="75">
        <v>88.581999999999994</v>
      </c>
      <c r="S364" s="76">
        <v>4.2</v>
      </c>
      <c r="T364" s="81">
        <v>-224.15089999999998</v>
      </c>
      <c r="U364" s="163">
        <f t="shared" si="158"/>
        <v>-219.95089999999999</v>
      </c>
      <c r="V364" s="142">
        <f t="shared" si="170"/>
        <v>0.28710714481340566</v>
      </c>
      <c r="W364" s="80">
        <v>27.349433399160993</v>
      </c>
      <c r="X364" s="81">
        <v>158222</v>
      </c>
      <c r="Y364" s="124">
        <f t="shared" si="159"/>
        <v>-407.31648148148145</v>
      </c>
      <c r="Z364" s="133">
        <f t="shared" si="160"/>
        <v>-274.93862499999994</v>
      </c>
      <c r="AA364" s="187">
        <f t="shared" si="161"/>
        <v>-122.19494444444443</v>
      </c>
      <c r="AB364" s="194">
        <v>-22</v>
      </c>
      <c r="AC364" s="209"/>
      <c r="AD364" s="77">
        <f t="shared" si="166"/>
        <v>11866.65</v>
      </c>
      <c r="AE364" s="78">
        <v>1675</v>
      </c>
      <c r="AF364" s="76">
        <v>0</v>
      </c>
      <c r="AG364" s="76">
        <f t="shared" ref="AG364" si="175">AE364-AF364-AD364</f>
        <v>-10191.65</v>
      </c>
      <c r="AH364" s="176">
        <f t="shared" si="162"/>
        <v>-10191.65</v>
      </c>
      <c r="AI364" s="102">
        <f t="shared" si="173"/>
        <v>0.14115188364028602</v>
      </c>
      <c r="AJ364" s="99">
        <f t="shared" si="172"/>
        <v>14.115188364028603</v>
      </c>
      <c r="AK364" s="139">
        <f t="shared" si="163"/>
        <v>-50.95825</v>
      </c>
      <c r="AL364" s="133">
        <f t="shared" si="164"/>
        <v>-37.060545454545455</v>
      </c>
      <c r="AM364" s="183">
        <f t="shared" si="165"/>
        <v>-25.479125</v>
      </c>
      <c r="AN364" s="196">
        <v>-5</v>
      </c>
      <c r="AO364" s="194" t="s">
        <v>381</v>
      </c>
    </row>
    <row r="365" spans="1:41" s="1" customFormat="1" ht="15.75" hidden="1" thickBot="1">
      <c r="A365" s="79"/>
      <c r="B365" s="147" t="s">
        <v>359</v>
      </c>
      <c r="C365" s="165">
        <v>7231068</v>
      </c>
      <c r="D365" s="166">
        <f t="shared" si="153"/>
        <v>2530.8738000000003</v>
      </c>
      <c r="E365" s="167">
        <v>764.28099999999995</v>
      </c>
      <c r="F365" s="168"/>
      <c r="G365" s="167"/>
      <c r="H365" s="162">
        <f t="shared" si="154"/>
        <v>-1766.5928000000004</v>
      </c>
      <c r="I365" s="169">
        <f t="shared" si="168"/>
        <v>0.30198305423209953</v>
      </c>
      <c r="J365" s="25"/>
      <c r="K365" s="140">
        <v>7231068</v>
      </c>
      <c r="L365" s="145"/>
      <c r="M365" s="141"/>
      <c r="N365" s="184"/>
      <c r="O365" s="185"/>
      <c r="P365" s="207"/>
      <c r="Q365" s="170">
        <v>14100.582</v>
      </c>
      <c r="R365" s="171">
        <v>7043.9059999999999</v>
      </c>
      <c r="S365" s="172"/>
      <c r="T365" s="172"/>
      <c r="U365" s="164">
        <f t="shared" si="158"/>
        <v>-7056.6760000000004</v>
      </c>
      <c r="V365" s="173">
        <f t="shared" si="170"/>
        <v>0.49954718181136065</v>
      </c>
      <c r="W365" s="97"/>
      <c r="X365" s="63">
        <v>7231068</v>
      </c>
      <c r="Y365" s="144"/>
      <c r="Z365" s="135"/>
      <c r="AA365" s="188"/>
      <c r="AB365" s="185"/>
      <c r="AC365" s="210"/>
      <c r="AD365" s="174">
        <v>542330</v>
      </c>
      <c r="AE365" s="175">
        <v>64178</v>
      </c>
      <c r="AF365" s="172"/>
      <c r="AG365" s="172"/>
      <c r="AH365" s="176">
        <f t="shared" si="162"/>
        <v>-478152</v>
      </c>
      <c r="AI365" s="173">
        <f t="shared" si="173"/>
        <v>0.11833754356203788</v>
      </c>
      <c r="AJ365" s="143"/>
      <c r="AK365" s="144"/>
      <c r="AL365" s="135"/>
      <c r="AM365" s="188"/>
      <c r="AN365" s="190"/>
      <c r="AO365" s="191"/>
    </row>
    <row r="366" spans="1:41">
      <c r="B366" s="149"/>
      <c r="C366" s="103"/>
      <c r="D366" s="104"/>
      <c r="E366" s="104"/>
      <c r="F366" s="105"/>
      <c r="G366" s="104"/>
      <c r="H366" s="104"/>
      <c r="I366" s="106"/>
      <c r="J366" s="107"/>
    </row>
    <row r="367" spans="1:41">
      <c r="B367" s="199"/>
      <c r="C367" s="199"/>
      <c r="D367" s="199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199"/>
      <c r="AD367" s="199"/>
      <c r="AE367" s="199"/>
      <c r="AF367" s="199"/>
      <c r="AG367" s="199"/>
      <c r="AH367" s="199"/>
      <c r="AI367" s="199"/>
      <c r="AJ367" s="199"/>
      <c r="AK367" s="199"/>
      <c r="AL367" s="199"/>
      <c r="AM367" s="199"/>
      <c r="AN367" s="199"/>
    </row>
  </sheetData>
  <mergeCells count="11">
    <mergeCell ref="B367:AN367"/>
    <mergeCell ref="D3:N3"/>
    <mergeCell ref="Q3:AA3"/>
    <mergeCell ref="AD3:AM3"/>
    <mergeCell ref="I1:J1"/>
    <mergeCell ref="A2:AI2"/>
    <mergeCell ref="P3:P365"/>
    <mergeCell ref="AC3:AC365"/>
    <mergeCell ref="A3:A4"/>
    <mergeCell ref="B3:B4"/>
    <mergeCell ref="C3:C4"/>
  </mergeCells>
  <pageMargins left="0.25" right="0.25" top="1.1099999999999999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2015-12-30T08:11:35Z</dcterms:modified>
</cp:coreProperties>
</file>