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уточн.№6 декаб" sheetId="1" r:id="rId1"/>
  </sheets>
  <definedNames>
    <definedName name="_xlnm.Print_Titles" localSheetId="0">'Прил1(дох.) 2018 уточн.№6 декаб'!$13:$13</definedName>
    <definedName name="_xlnm.Print_Area" localSheetId="0">'Прил1(дох.) 2018 уточн.№6 декаб'!$A$1:$G$209</definedName>
  </definedNames>
  <calcPr fullCalcOnLoad="1"/>
</workbook>
</file>

<file path=xl/sharedStrings.xml><?xml version="1.0" encoding="utf-8"?>
<sst xmlns="http://schemas.openxmlformats.org/spreadsheetml/2006/main" count="395" uniqueCount="380">
  <si>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</si>
  <si>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</si>
  <si>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</si>
  <si>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</si>
  <si>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</si>
  <si>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</si>
  <si>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</si>
  <si>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</si>
  <si>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</si>
  <si>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</si>
  <si>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</si>
  <si>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</si>
  <si>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</si>
  <si>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</si>
  <si>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</si>
  <si>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</si>
  <si>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</si>
  <si>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</si>
  <si>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</si>
  <si>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</si>
  <si>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</si>
  <si>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</si>
  <si>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</si>
  <si>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</si>
  <si>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</si>
  <si>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</si>
  <si>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</si>
  <si>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</si>
  <si>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</si>
  <si>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</si>
  <si>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</si>
  <si>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</si>
  <si>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</si>
  <si>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</si>
  <si>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</si>
  <si>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</si>
  <si>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</si>
  <si>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</si>
  <si>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</si>
  <si>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</si>
  <si>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</si>
  <si>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</si>
  <si>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</si>
  <si>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</si>
  <si>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</si>
  <si>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</si>
  <si>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</si>
  <si>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</si>
  <si>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</si>
  <si>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</si>
  <si>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</si>
  <si>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</si>
  <si>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</si>
  <si>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</si>
  <si>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</si>
  <si>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</si>
  <si>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</si>
  <si>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</si>
  <si>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</si>
  <si>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</si>
  <si>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</si>
  <si>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</si>
  <si>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</si>
  <si>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</si>
  <si>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</si>
  <si>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</si>
  <si>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</si>
  <si>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</si>
  <si>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</si>
  <si>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</si>
  <si>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</si>
  <si>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</si>
  <si>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</si>
  <si>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</si>
  <si>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</si>
  <si>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</si>
  <si>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</si>
  <si>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</si>
  <si>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</si>
  <si>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</si>
  <si>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</si>
  <si>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</si>
  <si>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</si>
  <si>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</si>
  <si>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</si>
  <si>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</si>
  <si>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</si>
  <si>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</si>
  <si>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</si>
  <si>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</si>
  <si>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</si>
  <si>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</si>
  <si>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</si>
  <si>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</si>
  <si>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</si>
  <si>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</si>
  <si>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</si>
  <si>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</si>
  <si>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</si>
  <si>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</si>
  <si>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</si>
  <si>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</si>
  <si>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</si>
  <si>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</si>
  <si>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</si>
  <si>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</si>
  <si>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</si>
  <si>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</si>
  <si>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</si>
  <si>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</si>
  <si>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</si>
  <si>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</si>
  <si>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</si>
  <si>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</si>
  <si>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</si>
  <si>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</si>
  <si>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</si>
  <si>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</si>
  <si>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</si>
  <si>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</si>
  <si>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</si>
  <si>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</si>
  <si>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</si>
  <si>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</si>
  <si>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</si>
  <si>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</si>
  <si>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</si>
  <si>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</si>
  <si>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</si>
  <si>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</si>
  <si>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</si>
  <si>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</si>
  <si>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</si>
  <si>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</si>
  <si>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</si>
  <si>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</si>
  <si>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</si>
  <si>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</si>
  <si>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</si>
  <si>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000 2 02 29999 05 0000 151</t>
  </si>
  <si>
    <t>056 2 02 29999 05 0042 151</t>
  </si>
  <si>
    <t>056 2 02 29999 05 0089 151</t>
  </si>
  <si>
    <t>000 2 02 30000 00 0000 151</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</si>
  <si>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</si>
  <si>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</si>
  <si>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</si>
  <si>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</si>
  <si>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</si>
  <si>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</si>
  <si>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</si>
  <si>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</si>
  <si>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</si>
  <si>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</si>
  <si>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</si>
  <si>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</si>
  <si>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</si>
  <si>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</si>
  <si>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</si>
  <si>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</si>
  <si>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</si>
  <si>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</si>
  <si>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</si>
  <si>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</si>
  <si>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</si>
  <si>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</si>
  <si>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</si>
  <si>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</si>
  <si>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</si>
  <si>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</si>
  <si>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</si>
  <si>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</si>
  <si>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</si>
  <si>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</si>
  <si>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</si>
  <si>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</si>
  <si>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</si>
  <si>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</si>
  <si>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</si>
  <si>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</si>
  <si>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</si>
  <si>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</si>
  <si>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003 2 02 40014 05 0073 151</t>
  </si>
  <si>
    <t>000 1 11 05020 00 0000 120</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</si>
  <si>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</si>
  <si>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</si>
  <si>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</si>
  <si>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</si>
  <si>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</si>
  <si>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</si>
  <si>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</si>
  <si>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</si>
  <si>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</si>
  <si>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</si>
  <si>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070 2 18 60010 05 0000 151</t>
  </si>
  <si>
    <t>000 2 19 00000 00 0000 000</t>
  </si>
  <si>
    <t>003 2 19 60010 05 0000 151</t>
  </si>
  <si>
    <t>070 2 02 29999 05 0114 151</t>
  </si>
  <si>
    <t>000 1 11 05070 00 0000 120</t>
  </si>
  <si>
    <t>003 2 02 49999 05 0039 151</t>
  </si>
  <si>
    <t>070 2 02 29999 05 0128 151</t>
  </si>
  <si>
    <t>056 2 02 45160 05 0000 151</t>
  </si>
  <si>
    <t>056 2 07 05030 05 0000 180</t>
  </si>
  <si>
    <t>070 2 02 29999 05 0034 151</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</si>
  <si>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</si>
  <si>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</si>
  <si>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</si>
  <si>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</si>
  <si>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</si>
  <si>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</si>
  <si>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</si>
  <si>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</si>
  <si>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</si>
  <si>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</si>
  <si>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</si>
  <si>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</si>
  <si>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</si>
  <si>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</si>
  <si>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</si>
  <si>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</si>
  <si>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</si>
  <si>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</si>
  <si>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</si>
  <si>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</si>
  <si>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</si>
  <si>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</si>
  <si>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</si>
  <si>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</si>
  <si>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</si>
  <si>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</si>
  <si>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</si>
  <si>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</si>
  <si>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</si>
  <si>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</si>
  <si>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</si>
  <si>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</si>
  <si>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</si>
  <si>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</si>
  <si>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</si>
  <si>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</si>
  <si>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</si>
  <si>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</si>
  <si>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</si>
  <si>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</si>
  <si>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</si>
  <si>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</si>
  <si>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</si>
  <si>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</si>
  <si>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</si>
  <si>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</si>
  <si>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</si>
  <si>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</si>
  <si>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</si>
  <si>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050 2 02 29999 05 0014 151</t>
  </si>
  <si>
    <t>050 2 02 49999 05 0149 151</t>
  </si>
  <si>
    <t>003 2 02 49999 05 0023 151</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</si>
  <si>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</si>
  <si>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</si>
  <si>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</si>
  <si>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</si>
  <si>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</si>
  <si>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</si>
  <si>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</si>
  <si>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</si>
  <si>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</si>
  <si>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</si>
  <si>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</si>
  <si>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</si>
  <si>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</si>
  <si>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</si>
  <si>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</si>
  <si>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</si>
  <si>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</si>
  <si>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</si>
  <si>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</si>
  <si>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</si>
  <si>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</si>
  <si>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</si>
  <si>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</si>
  <si>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</si>
  <si>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</si>
  <si>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</si>
  <si>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</si>
  <si>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</si>
  <si>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</si>
  <si>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</si>
  <si>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</si>
  <si>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</si>
  <si>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</si>
  <si>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</si>
  <si>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</si>
  <si>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</si>
  <si>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Заместитель руководителя Администрации,</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</si>
  <si>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</si>
  <si>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</si>
  <si>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</si>
  <si>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</si>
  <si>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</si>
  <si>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</si>
  <si>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</si>
  <si>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</si>
  <si>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</si>
  <si>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</si>
  <si>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</si>
  <si>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</si>
  <si>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</si>
  <si>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070  2 02 35120 05 0000 151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</si>
  <si>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</si>
  <si>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070 202 25021 05 0000 151</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</si>
  <si>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</si>
  <si>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070 2 02 29999 05 0173 151</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</si>
  <si>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</si>
  <si>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070 202 25159 05 0000 151</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</si>
  <si>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</si>
  <si>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070 2 02 29999 05 0172 151</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</si>
  <si>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</si>
  <si>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070 2 02 29999 05 0176 151</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</si>
  <si>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</si>
  <si>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050 2 02 29999 05 0175 151</t>
  </si>
  <si>
    <t>051 2 02 29999 05 0175 151</t>
  </si>
  <si>
    <t>056 2 02 29999 05 0175 151</t>
  </si>
  <si>
    <t>070 2 02 29999 05 0178 151</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</si>
  <si>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</si>
  <si>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ликвидацию несанкционированных свалок и навалов мусора)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</si>
  <si>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</si>
  <si>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</si>
  <si>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от продажи квартир, находящихся в собственности муниципальных районов</t>
  </si>
  <si>
    <t>080 1 14 01050 05 0000 410</t>
  </si>
  <si>
    <t xml:space="preserve">048 1 12 01000 01 0000 120   </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</si>
  <si>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</si>
  <si>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</si>
  <si>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834 1 13 01995 05 0000 130</t>
  </si>
  <si>
    <t>Прочие доходы от оказания платных услуг (работ) получателями средств бюджетов муниципальных районов (Главное управление архитектуры и градостроительства Московской области)</t>
  </si>
  <si>
    <t>003 1 13 02995 05 0100 130</t>
  </si>
  <si>
    <t>Прочие доходы от компенсации затрат бюджетов муниципальных районов (дебиторская задолженность прошлых лет)</t>
  </si>
  <si>
    <t>051 1 13 02995 05 0100 130</t>
  </si>
  <si>
    <t>056 1 13 02995 05 0100 130</t>
  </si>
  <si>
    <t>070 1 13 02995 05 0100 130</t>
  </si>
  <si>
    <t xml:space="preserve">056 1 17 05050 05 0200 180   </t>
  </si>
  <si>
    <t xml:space="preserve">000 1 17 05050 05 0600 180   </t>
  </si>
  <si>
    <t>Прочие неналоговые доходы бюджетов муниципальных районов (прочие доходы), всего, в том числе:</t>
  </si>
  <si>
    <t xml:space="preserve">056 1 17 05050 05 0600 180   </t>
  </si>
  <si>
    <t>Прочие неналоговые доходы бюджетов муниципальных районов (прочие доходы)</t>
  </si>
  <si>
    <t xml:space="preserve">080 1 17 05050 05 0600 180   </t>
  </si>
  <si>
    <t>051 2 18 05010 05 0000 180</t>
  </si>
  <si>
    <t>Приложение № 1</t>
  </si>
  <si>
    <t>Одинцовского муниципального района</t>
  </si>
  <si>
    <t>Московской области</t>
  </si>
  <si>
    <t>Доходы бюджета Одинцовского муниципального района за 2018год</t>
  </si>
  <si>
    <t>от "___" ____________ 2019 г. № ____</t>
  </si>
  <si>
    <t>Прочие субсидии бюджетам муниципальных районов (на софинансирование расходов на организацию деятельности многофункциональных центров предоставления государственных услуг)</t>
  </si>
  <si>
    <t>070 2 02 29999 05 0041 151</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</si>
  <si>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</si>
  <si>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</si>
  <si>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</si>
  <si>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ИНЫЕ МЕЖБЮДЖЕТНЫЕ ТРАНСФЕРТЫ, ВСЕГО,                   в том числе:</t>
  </si>
  <si>
    <t>НАЛОГИ НА ИМУЩЕСТВО</t>
  </si>
  <si>
    <t>000 1 06 00000 00 0000 000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</si>
  <si>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</si>
  <si>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</si>
  <si>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Земельный налог с организаций, обладающих земельным участком, расположенным и границах межселенных территорий</t>
  </si>
  <si>
    <t>182 1 06 06033 05 0000 110</t>
  </si>
  <si>
    <t>ЗАДОЛЖЕННОСТЬ И ПЕРЕРАСЧЕТЫ ПО ОТМЕНЕННЫМ НАЛОГАМ, СБОРАМ И ИНЫМ ОБЯЗАТЕЛЬНЫМ ПЛАТЕЖАМ</t>
  </si>
  <si>
    <t>000 1 09 00000 00 0000 000</t>
  </si>
  <si>
    <t>080 1 11 05325 05 0000 120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</si>
  <si>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</si>
  <si>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</si>
  <si>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080 1 11 05013 10 0000 120</t>
  </si>
  <si>
    <t>Невыясненные поступления, зачисляемые в бюджеты муниципальных районов</t>
  </si>
  <si>
    <t>000 1 17 01050 05 0000 180</t>
  </si>
  <si>
    <t>050 1 17 05050 05 0600 180</t>
  </si>
  <si>
    <t>к проекту решения Совета депутатов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</si>
  <si>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</si>
  <si>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000 1 11 053000 00 0000 120</t>
  </si>
  <si>
    <t>тыс. руб.</t>
  </si>
  <si>
    <t>начальник Финансово-казначейского Управления                                                                                      Л.В.Тарасова</t>
  </si>
  <si>
    <t>% выполнения плана</t>
  </si>
  <si>
    <t xml:space="preserve">План                          2018 года                </t>
  </si>
  <si>
    <t>Дополнительный план на 2018 год</t>
  </si>
  <si>
    <t>Исполнено</t>
  </si>
  <si>
    <t xml:space="preserve">Уточненный план 2018 года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</si>
</sst>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0.0000"/>
    <numFmt numFmtId="190" formatCode="0.000"/>
    <numFmt numFmtId="191" formatCode="0.0"/>
  </numFmts>
  <fonts count="53">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sz val="11"/>
      <name val="Calibri"/>
      <family val="2"/>
    </font>
    <font>
      <sz val="16"/>
      <name val="Times New Roman Cyr"/>
      <family val="1"/>
    </font>
    <font>
      <sz val="16"/>
      <name val="Times New Roman"/>
      <family val="1"/>
    </font>
    <font>
      <b/>
      <sz val="22"/>
      <name val="Times New Roman Cyr"/>
      <family val="1"/>
    </font>
    <font>
      <sz val="13"/>
      <name val="Times New Roman"/>
      <family val="1"/>
    </font>
    <font>
      <b/>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3"/>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4" fillId="0" borderId="0">
      <alignment/>
      <protection/>
    </xf>
    <xf numFmtId="0" fontId="0" fillId="0" borderId="0">
      <alignment/>
      <protection/>
    </xf>
    <xf numFmtId="0" fontId="46" fillId="0" borderId="0" applyBorder="0">
      <alignment/>
      <protection/>
    </xf>
    <xf numFmtId="0" fontId="9"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8">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0" fontId="6" fillId="33" borderId="0" xfId="0" applyFont="1" applyFill="1" applyAlignment="1">
      <alignment horizontal="left" vertical="top" wrapText="1"/>
    </xf>
    <xf numFmtId="0" fontId="11" fillId="33" borderId="0" xfId="0" applyFont="1" applyFill="1" applyAlignment="1">
      <alignment horizontal="left" vertical="top" wrapText="1"/>
    </xf>
    <xf numFmtId="0" fontId="8" fillId="33" borderId="0" xfId="0" applyFont="1" applyFill="1" applyAlignment="1">
      <alignment/>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6" fillId="33" borderId="0" xfId="0" applyFont="1" applyFill="1" applyAlignment="1">
      <alignment/>
    </xf>
    <xf numFmtId="184" fontId="0" fillId="33" borderId="0" xfId="0" applyNumberFormat="1" applyFont="1" applyFill="1" applyAlignment="1">
      <alignment vertical="center"/>
    </xf>
    <xf numFmtId="184" fontId="0" fillId="33" borderId="0" xfId="0" applyNumberFormat="1" applyFont="1" applyFill="1" applyAlignment="1">
      <alignment/>
    </xf>
    <xf numFmtId="0" fontId="0" fillId="33" borderId="0" xfId="0" applyFont="1" applyFill="1" applyAlignment="1">
      <alignment horizontal="center"/>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justify" vertical="center" wrapText="1"/>
    </xf>
    <xf numFmtId="184" fontId="14" fillId="33" borderId="10" xfId="0" applyNumberFormat="1" applyFont="1" applyFill="1" applyBorder="1" applyAlignment="1">
      <alignment vertical="center"/>
    </xf>
    <xf numFmtId="191" fontId="14" fillId="33" borderId="10" xfId="0" applyNumberFormat="1" applyFont="1" applyFill="1" applyBorder="1" applyAlignment="1">
      <alignment vertical="center"/>
    </xf>
    <xf numFmtId="0" fontId="13" fillId="33" borderId="10" xfId="0" applyFont="1" applyFill="1" applyBorder="1" applyAlignment="1">
      <alignment horizontal="justify" vertical="center" wrapText="1"/>
    </xf>
    <xf numFmtId="184" fontId="13" fillId="33" borderId="10" xfId="0" applyNumberFormat="1" applyFont="1" applyFill="1" applyBorder="1" applyAlignment="1">
      <alignment vertical="center"/>
    </xf>
    <xf numFmtId="191" fontId="13" fillId="33" borderId="10" xfId="0" applyNumberFormat="1" applyFont="1" applyFill="1" applyBorder="1" applyAlignment="1">
      <alignment vertical="center"/>
    </xf>
    <xf numFmtId="184" fontId="13" fillId="33" borderId="10" xfId="0" applyNumberFormat="1" applyFont="1" applyFill="1" applyBorder="1" applyAlignment="1">
      <alignment horizontal="right" vertical="center" wrapText="1"/>
    </xf>
    <xf numFmtId="184" fontId="13" fillId="33" borderId="10" xfId="0" applyNumberFormat="1" applyFont="1" applyFill="1" applyBorder="1" applyAlignment="1">
      <alignment horizontal="right" vertical="center"/>
    </xf>
    <xf numFmtId="0" fontId="13" fillId="33" borderId="10" xfId="0" applyFont="1" applyFill="1" applyBorder="1" applyAlignment="1">
      <alignment horizontal="center" vertical="center"/>
    </xf>
    <xf numFmtId="1" fontId="52" fillId="33" borderId="10" xfId="53" applyNumberFormat="1" applyFont="1" applyFill="1" applyBorder="1" applyAlignment="1">
      <alignment horizontal="center" vertical="center" wrapText="1"/>
      <protection/>
    </xf>
    <xf numFmtId="1" fontId="52" fillId="33" borderId="10" xfId="53" applyNumberFormat="1" applyFont="1" applyFill="1" applyBorder="1" applyAlignment="1">
      <alignment horizontal="justify" vertical="center" wrapText="1"/>
      <protection/>
    </xf>
    <xf numFmtId="184" fontId="52" fillId="33" borderId="10" xfId="53" applyNumberFormat="1" applyFont="1" applyFill="1" applyBorder="1" applyAlignment="1">
      <alignment vertical="center"/>
      <protection/>
    </xf>
    <xf numFmtId="0" fontId="13" fillId="33" borderId="10"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justify" vertical="center" wrapText="1"/>
      <protection hidden="1"/>
    </xf>
    <xf numFmtId="0" fontId="13" fillId="33" borderId="10" xfId="56" applyFont="1" applyFill="1" applyBorder="1" applyAlignment="1">
      <alignment horizontal="center" vertical="center" wrapText="1"/>
      <protection/>
    </xf>
    <xf numFmtId="0" fontId="13" fillId="33" borderId="10" xfId="56" applyFont="1" applyFill="1" applyBorder="1" applyAlignment="1">
      <alignment horizontal="justify" vertical="center" wrapText="1"/>
      <protection/>
    </xf>
    <xf numFmtId="0" fontId="52" fillId="33" borderId="10" xfId="53" applyFont="1" applyFill="1" applyBorder="1" applyAlignment="1">
      <alignment horizontal="center" vertical="center"/>
      <protection/>
    </xf>
    <xf numFmtId="0" fontId="52" fillId="33" borderId="10" xfId="53" applyFont="1" applyFill="1" applyBorder="1" applyAlignment="1">
      <alignment horizontal="justify" vertical="center" wrapText="1"/>
      <protection/>
    </xf>
    <xf numFmtId="0" fontId="13" fillId="33" borderId="10" xfId="54" applyFont="1" applyFill="1" applyBorder="1" applyAlignment="1">
      <alignment horizontal="justify" vertical="center" wrapText="1"/>
      <protection/>
    </xf>
    <xf numFmtId="0" fontId="13"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184" fontId="14" fillId="33" borderId="10" xfId="0" applyNumberFormat="1" applyFont="1" applyFill="1" applyBorder="1" applyAlignment="1">
      <alignment horizontal="right" vertical="center"/>
    </xf>
    <xf numFmtId="0" fontId="13" fillId="0" borderId="0" xfId="0" applyFont="1" applyAlignment="1">
      <alignment vertical="center" wrapText="1"/>
    </xf>
    <xf numFmtId="0" fontId="10" fillId="33" borderId="0" xfId="0" applyFont="1" applyFill="1" applyAlignment="1">
      <alignment horizontal="right"/>
    </xf>
    <xf numFmtId="0" fontId="6" fillId="33" borderId="0" xfId="0" applyFont="1" applyFill="1" applyAlignment="1">
      <alignment horizontal="left" wrapText="1"/>
    </xf>
    <xf numFmtId="0" fontId="12"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showZeros="0" tabSelected="1" view="pageBreakPreview" zoomScale="70" zoomScaleNormal="91" zoomScaleSheetLayoutView="70" workbookViewId="0" topLeftCell="A22">
      <selection activeCell="A149" sqref="A149"/>
    </sheetView>
  </sheetViews>
  <sheetFormatPr defaultColWidth="9.00390625" defaultRowHeight="15.75"/>
  <cols>
    <col min="1" max="1" width="27.125" style="4" customWidth="1"/>
    <col min="2" max="2" width="60.25390625" style="10" customWidth="1"/>
    <col min="3" max="3" width="18.50390625" style="10" customWidth="1"/>
    <col min="4" max="4" width="17.75390625" style="1" customWidth="1"/>
    <col min="5" max="5" width="17.375" style="1" customWidth="1"/>
    <col min="6" max="6" width="18.125" style="1" customWidth="1"/>
    <col min="7" max="7" width="16.50390625" style="1" customWidth="1"/>
    <col min="8" max="8" width="43.625" style="1" customWidth="1"/>
    <col min="9" max="9" width="9.00390625" style="1" customWidth="1"/>
    <col min="10" max="10" width="15.875" style="1" customWidth="1"/>
    <col min="11" max="16384" width="9.00390625" style="1" customWidth="1"/>
  </cols>
  <sheetData>
    <row r="1" spans="1:7" ht="20.25">
      <c r="A1" s="2"/>
      <c r="B1" s="12"/>
      <c r="C1" s="12"/>
      <c r="E1" s="45" t="s">
        <v>344</v>
      </c>
      <c r="F1" s="45"/>
      <c r="G1" s="45"/>
    </row>
    <row r="2" spans="1:7" ht="20.25">
      <c r="A2" s="2"/>
      <c r="B2" s="12"/>
      <c r="C2" s="12"/>
      <c r="E2" s="45" t="s">
        <v>370</v>
      </c>
      <c r="F2" s="45"/>
      <c r="G2" s="45"/>
    </row>
    <row r="3" spans="1:7" ht="20.25">
      <c r="A3" s="2"/>
      <c r="B3" s="12"/>
      <c r="C3" s="12"/>
      <c r="E3" s="45" t="s">
        <v>345</v>
      </c>
      <c r="F3" s="45"/>
      <c r="G3" s="45"/>
    </row>
    <row r="4" spans="1:7" ht="20.25">
      <c r="A4" s="2"/>
      <c r="B4" s="12"/>
      <c r="C4" s="12"/>
      <c r="E4" s="45" t="s">
        <v>346</v>
      </c>
      <c r="F4" s="45"/>
      <c r="G4" s="45"/>
    </row>
    <row r="5" spans="1:7" ht="20.25">
      <c r="A5" s="3"/>
      <c r="B5" s="12"/>
      <c r="C5" s="12"/>
      <c r="E5" s="45" t="s">
        <v>348</v>
      </c>
      <c r="F5" s="45"/>
      <c r="G5" s="45"/>
    </row>
    <row r="6" spans="5:7" ht="23.25">
      <c r="E6" s="11"/>
      <c r="F6" s="11"/>
      <c r="G6" s="11"/>
    </row>
    <row r="7" spans="2:3" ht="15.75">
      <c r="B7" s="12"/>
      <c r="C7" s="12"/>
    </row>
    <row r="8" spans="2:3" ht="15.75">
      <c r="B8" s="12"/>
      <c r="C8" s="12"/>
    </row>
    <row r="9" spans="2:3" ht="15.75">
      <c r="B9" s="12"/>
      <c r="C9" s="12"/>
    </row>
    <row r="10" spans="1:7" ht="29.25" customHeight="1">
      <c r="A10" s="47" t="s">
        <v>347</v>
      </c>
      <c r="B10" s="47"/>
      <c r="C10" s="47"/>
      <c r="D10" s="47"/>
      <c r="E10" s="47"/>
      <c r="F10" s="47"/>
      <c r="G10" s="47"/>
    </row>
    <row r="11" spans="1:3" ht="21.75" customHeight="1">
      <c r="A11" s="13"/>
      <c r="B11" s="13"/>
      <c r="C11" s="13"/>
    </row>
    <row r="12" spans="1:7" ht="19.5" customHeight="1">
      <c r="A12" s="5"/>
      <c r="B12" s="6"/>
      <c r="C12" s="7"/>
      <c r="G12" s="19" t="s">
        <v>373</v>
      </c>
    </row>
    <row r="13" spans="1:7" ht="60" customHeight="1">
      <c r="A13" s="20" t="s">
        <v>26</v>
      </c>
      <c r="B13" s="20" t="s">
        <v>10</v>
      </c>
      <c r="C13" s="20" t="s">
        <v>376</v>
      </c>
      <c r="D13" s="20" t="s">
        <v>377</v>
      </c>
      <c r="E13" s="20" t="s">
        <v>379</v>
      </c>
      <c r="F13" s="20" t="s">
        <v>378</v>
      </c>
      <c r="G13" s="20" t="s">
        <v>375</v>
      </c>
    </row>
    <row r="14" spans="1:7" s="14" customFormat="1" ht="16.5">
      <c r="A14" s="21" t="s">
        <v>6</v>
      </c>
      <c r="B14" s="22" t="s">
        <v>35</v>
      </c>
      <c r="C14" s="23">
        <f>C15+C35</f>
        <v>4351816</v>
      </c>
      <c r="D14" s="23">
        <f>D15+D35</f>
        <v>0</v>
      </c>
      <c r="E14" s="23">
        <f>E15+E35</f>
        <v>4351816</v>
      </c>
      <c r="F14" s="23">
        <f>F15+F35</f>
        <v>4507650.41264</v>
      </c>
      <c r="G14" s="24">
        <f>F14/E14*100</f>
        <v>103.58090536548418</v>
      </c>
    </row>
    <row r="15" spans="1:8" s="14" customFormat="1" ht="31.5" customHeight="1">
      <c r="A15" s="20"/>
      <c r="B15" s="22" t="s">
        <v>2</v>
      </c>
      <c r="C15" s="23">
        <f>C16+C18+C23+C31+C28</f>
        <v>2760614</v>
      </c>
      <c r="D15" s="23">
        <f>D16+D18+D23+D31+D28</f>
        <v>0</v>
      </c>
      <c r="E15" s="23">
        <f>E16+E18+E23+E31+E28</f>
        <v>2760614</v>
      </c>
      <c r="F15" s="23">
        <f>F16+F18+F23+F31+F28+F34</f>
        <v>2889115.1107900003</v>
      </c>
      <c r="G15" s="24">
        <f aca="true" t="shared" si="0" ref="G15:G85">F15/E15*100</f>
        <v>104.65480182271048</v>
      </c>
      <c r="H15" s="17"/>
    </row>
    <row r="16" spans="1:7" s="14" customFormat="1" ht="24.75" customHeight="1">
      <c r="A16" s="20" t="s">
        <v>135</v>
      </c>
      <c r="B16" s="25" t="s">
        <v>41</v>
      </c>
      <c r="C16" s="26">
        <f>C17</f>
        <v>1296693</v>
      </c>
      <c r="D16" s="26">
        <f>D17</f>
        <v>0</v>
      </c>
      <c r="E16" s="26">
        <f>E17</f>
        <v>1296693</v>
      </c>
      <c r="F16" s="26">
        <f>F17</f>
        <v>1398850.82093</v>
      </c>
      <c r="G16" s="27">
        <f t="shared" si="0"/>
        <v>107.87833519036502</v>
      </c>
    </row>
    <row r="17" spans="1:10" s="14" customFormat="1" ht="27" customHeight="1">
      <c r="A17" s="20" t="s">
        <v>133</v>
      </c>
      <c r="B17" s="25" t="s">
        <v>49</v>
      </c>
      <c r="C17" s="28">
        <v>1296693</v>
      </c>
      <c r="D17" s="28">
        <f>E17-C17</f>
        <v>0</v>
      </c>
      <c r="E17" s="28">
        <v>1296693</v>
      </c>
      <c r="F17" s="28">
        <v>1398850.82093</v>
      </c>
      <c r="G17" s="27">
        <f t="shared" si="0"/>
        <v>107.87833519036502</v>
      </c>
      <c r="H17" s="17"/>
      <c r="I17" s="17"/>
      <c r="J17" s="17"/>
    </row>
    <row r="18" spans="1:8" s="14" customFormat="1" ht="65.25" customHeight="1">
      <c r="A18" s="20" t="s">
        <v>136</v>
      </c>
      <c r="B18" s="25" t="s">
        <v>54</v>
      </c>
      <c r="C18" s="29">
        <f>SUM(C19:C22)</f>
        <v>32925</v>
      </c>
      <c r="D18" s="29">
        <f>SUM(D19:D22)</f>
        <v>0</v>
      </c>
      <c r="E18" s="29">
        <f>SUM(E19:E22)</f>
        <v>32925</v>
      </c>
      <c r="F18" s="29">
        <f>SUM(F19:F22)</f>
        <v>33093.603319999995</v>
      </c>
      <c r="G18" s="27">
        <f t="shared" si="0"/>
        <v>100.51208297646164</v>
      </c>
      <c r="H18" s="17"/>
    </row>
    <row r="19" spans="1:7" s="14" customFormat="1" ht="92.25" customHeight="1">
      <c r="A19" s="20" t="s">
        <v>124</v>
      </c>
      <c r="B19" s="25" t="s">
        <v>51</v>
      </c>
      <c r="C19" s="28">
        <v>13386</v>
      </c>
      <c r="D19" s="28">
        <f>E19-C19</f>
        <v>0</v>
      </c>
      <c r="E19" s="28">
        <v>13386</v>
      </c>
      <c r="F19" s="28">
        <v>14745.36209</v>
      </c>
      <c r="G19" s="27">
        <f t="shared" si="0"/>
        <v>110.1551030180786</v>
      </c>
    </row>
    <row r="20" spans="1:7" s="14" customFormat="1" ht="107.25" customHeight="1">
      <c r="A20" s="20" t="s">
        <v>125</v>
      </c>
      <c r="B20" s="25" t="s">
        <v>52</v>
      </c>
      <c r="C20" s="28">
        <v>127</v>
      </c>
      <c r="D20" s="28">
        <f>E20-C20</f>
        <v>0</v>
      </c>
      <c r="E20" s="28">
        <v>127</v>
      </c>
      <c r="F20" s="28">
        <v>142.00758</v>
      </c>
      <c r="G20" s="27">
        <f t="shared" si="0"/>
        <v>111.81699212598424</v>
      </c>
    </row>
    <row r="21" spans="1:7" s="14" customFormat="1" ht="90.75" customHeight="1">
      <c r="A21" s="20" t="s">
        <v>126</v>
      </c>
      <c r="B21" s="25" t="s">
        <v>53</v>
      </c>
      <c r="C21" s="28">
        <v>22371</v>
      </c>
      <c r="D21" s="28">
        <f>E21-C21</f>
        <v>0</v>
      </c>
      <c r="E21" s="28">
        <v>22371</v>
      </c>
      <c r="F21" s="28">
        <v>21510.03128</v>
      </c>
      <c r="G21" s="27">
        <f t="shared" si="0"/>
        <v>96.15140708953555</v>
      </c>
    </row>
    <row r="22" spans="1:7" s="14" customFormat="1" ht="93" customHeight="1">
      <c r="A22" s="20" t="s">
        <v>213</v>
      </c>
      <c r="B22" s="25" t="s">
        <v>212</v>
      </c>
      <c r="C22" s="28">
        <v>-2959</v>
      </c>
      <c r="D22" s="28">
        <f>E22-C22</f>
        <v>0</v>
      </c>
      <c r="E22" s="28">
        <v>-2959</v>
      </c>
      <c r="F22" s="28">
        <v>-3303.79763</v>
      </c>
      <c r="G22" s="27">
        <f t="shared" si="0"/>
        <v>111.65250523825617</v>
      </c>
    </row>
    <row r="23" spans="1:8" s="14" customFormat="1" ht="21" customHeight="1">
      <c r="A23" s="20" t="s">
        <v>137</v>
      </c>
      <c r="B23" s="25" t="s">
        <v>8</v>
      </c>
      <c r="C23" s="26">
        <f>C24+C25+C26+C27</f>
        <v>1359364</v>
      </c>
      <c r="D23" s="26">
        <f>D24+D25+D26+D27</f>
        <v>0</v>
      </c>
      <c r="E23" s="26">
        <f>E24+E25+E26+E27</f>
        <v>1359364</v>
      </c>
      <c r="F23" s="26">
        <f>F24+F25+F26+F27</f>
        <v>1378367.9755000002</v>
      </c>
      <c r="G23" s="27">
        <f t="shared" si="0"/>
        <v>101.3980049125915</v>
      </c>
      <c r="H23" s="17"/>
    </row>
    <row r="24" spans="1:7" s="14" customFormat="1" ht="40.5" customHeight="1">
      <c r="A24" s="20" t="s">
        <v>134</v>
      </c>
      <c r="B24" s="25" t="s">
        <v>42</v>
      </c>
      <c r="C24" s="26">
        <v>1032776</v>
      </c>
      <c r="D24" s="28">
        <f>E24-C24</f>
        <v>0</v>
      </c>
      <c r="E24" s="26">
        <v>1032776</v>
      </c>
      <c r="F24" s="26">
        <v>1047903.61712</v>
      </c>
      <c r="G24" s="27">
        <f t="shared" si="0"/>
        <v>101.46475296869795</v>
      </c>
    </row>
    <row r="25" spans="1:7" s="14" customFormat="1" ht="47.25" customHeight="1">
      <c r="A25" s="20" t="s">
        <v>127</v>
      </c>
      <c r="B25" s="25" t="s">
        <v>25</v>
      </c>
      <c r="C25" s="26">
        <v>246532</v>
      </c>
      <c r="D25" s="28">
        <f>E25-C25</f>
        <v>0</v>
      </c>
      <c r="E25" s="26">
        <v>246532</v>
      </c>
      <c r="F25" s="26">
        <v>249477.15474</v>
      </c>
      <c r="G25" s="27">
        <f t="shared" si="0"/>
        <v>101.19463385686241</v>
      </c>
    </row>
    <row r="26" spans="1:7" s="14" customFormat="1" ht="45.75" customHeight="1">
      <c r="A26" s="20" t="s">
        <v>128</v>
      </c>
      <c r="B26" s="25" t="s">
        <v>34</v>
      </c>
      <c r="C26" s="26">
        <v>1732</v>
      </c>
      <c r="D26" s="28">
        <f>E26-C26</f>
        <v>0</v>
      </c>
      <c r="E26" s="26">
        <v>1732</v>
      </c>
      <c r="F26" s="26">
        <v>1732.56756</v>
      </c>
      <c r="G26" s="27">
        <f t="shared" si="0"/>
        <v>100.03276905311778</v>
      </c>
    </row>
    <row r="27" spans="1:7" s="14" customFormat="1" ht="47.25" customHeight="1">
      <c r="A27" s="20" t="s">
        <v>129</v>
      </c>
      <c r="B27" s="25" t="s">
        <v>45</v>
      </c>
      <c r="C27" s="26">
        <v>78324</v>
      </c>
      <c r="D27" s="28">
        <f>E27-C27</f>
        <v>0</v>
      </c>
      <c r="E27" s="26">
        <v>78324</v>
      </c>
      <c r="F27" s="26">
        <v>79254.63608</v>
      </c>
      <c r="G27" s="27">
        <f t="shared" si="0"/>
        <v>101.18818763086665</v>
      </c>
    </row>
    <row r="28" spans="1:8" s="14" customFormat="1" ht="29.25" customHeight="1">
      <c r="A28" s="20" t="s">
        <v>356</v>
      </c>
      <c r="B28" s="25" t="s">
        <v>355</v>
      </c>
      <c r="C28" s="26">
        <f>C29+C30</f>
        <v>0</v>
      </c>
      <c r="D28" s="26">
        <f>D29+D30</f>
        <v>0</v>
      </c>
      <c r="E28" s="26">
        <f>E29+E30</f>
        <v>0</v>
      </c>
      <c r="F28" s="26">
        <f>F29+F30</f>
        <v>-118.88789</v>
      </c>
      <c r="G28" s="27"/>
      <c r="H28" s="17"/>
    </row>
    <row r="29" spans="1:7" s="14" customFormat="1" ht="61.5" customHeight="1">
      <c r="A29" s="20" t="s">
        <v>358</v>
      </c>
      <c r="B29" s="25" t="s">
        <v>357</v>
      </c>
      <c r="C29" s="26"/>
      <c r="D29" s="28"/>
      <c r="E29" s="26"/>
      <c r="F29" s="26">
        <v>-0.00189</v>
      </c>
      <c r="G29" s="27"/>
    </row>
    <row r="30" spans="1:7" s="14" customFormat="1" ht="54" customHeight="1">
      <c r="A30" s="20" t="s">
        <v>360</v>
      </c>
      <c r="B30" s="25" t="s">
        <v>359</v>
      </c>
      <c r="C30" s="26"/>
      <c r="D30" s="28"/>
      <c r="E30" s="26"/>
      <c r="F30" s="26">
        <v>-118.886</v>
      </c>
      <c r="G30" s="27"/>
    </row>
    <row r="31" spans="1:7" s="14" customFormat="1" ht="28.5" customHeight="1">
      <c r="A31" s="30" t="s">
        <v>17</v>
      </c>
      <c r="B31" s="25" t="s">
        <v>30</v>
      </c>
      <c r="C31" s="29">
        <f>C32+C33</f>
        <v>71632</v>
      </c>
      <c r="D31" s="29">
        <f>D32+D33</f>
        <v>0</v>
      </c>
      <c r="E31" s="29">
        <f>E32+E33</f>
        <v>71632</v>
      </c>
      <c r="F31" s="29">
        <f>F32+F33</f>
        <v>78921.59537</v>
      </c>
      <c r="G31" s="27">
        <f t="shared" si="0"/>
        <v>110.17645098559304</v>
      </c>
    </row>
    <row r="32" spans="1:8" s="14" customFormat="1" ht="59.25" customHeight="1">
      <c r="A32" s="30" t="s">
        <v>27</v>
      </c>
      <c r="B32" s="25" t="s">
        <v>31</v>
      </c>
      <c r="C32" s="29">
        <v>71242</v>
      </c>
      <c r="D32" s="28">
        <f>E32-C32</f>
        <v>0</v>
      </c>
      <c r="E32" s="29">
        <v>71242</v>
      </c>
      <c r="F32" s="29">
        <v>78496.59537</v>
      </c>
      <c r="G32" s="27">
        <f t="shared" si="0"/>
        <v>110.18303159653013</v>
      </c>
      <c r="H32" s="17"/>
    </row>
    <row r="33" spans="1:7" s="14" customFormat="1" ht="48" customHeight="1">
      <c r="A33" s="30" t="s">
        <v>32</v>
      </c>
      <c r="B33" s="25" t="s">
        <v>7</v>
      </c>
      <c r="C33" s="29">
        <v>390</v>
      </c>
      <c r="D33" s="28">
        <f>E33-C33</f>
        <v>0</v>
      </c>
      <c r="E33" s="29">
        <v>390</v>
      </c>
      <c r="F33" s="29">
        <v>425</v>
      </c>
      <c r="G33" s="27">
        <f t="shared" si="0"/>
        <v>108.97435897435896</v>
      </c>
    </row>
    <row r="34" spans="1:7" s="14" customFormat="1" ht="66.75" customHeight="1">
      <c r="A34" s="30" t="s">
        <v>362</v>
      </c>
      <c r="B34" s="25" t="s">
        <v>361</v>
      </c>
      <c r="C34" s="29"/>
      <c r="D34" s="29"/>
      <c r="E34" s="29"/>
      <c r="F34" s="29">
        <v>0.00356</v>
      </c>
      <c r="G34" s="27"/>
    </row>
    <row r="35" spans="1:8" s="14" customFormat="1" ht="26.25" customHeight="1">
      <c r="A35" s="30"/>
      <c r="B35" s="22" t="s">
        <v>3</v>
      </c>
      <c r="C35" s="23">
        <f>C36+C57+C59+C70+C81+C82</f>
        <v>1591202</v>
      </c>
      <c r="D35" s="23">
        <f>D36+D57+D59+D70+D81+D82</f>
        <v>0</v>
      </c>
      <c r="E35" s="23">
        <f>E36+E57+E59+E70+E81+E82</f>
        <v>1591202</v>
      </c>
      <c r="F35" s="23">
        <f>F36+F57+F59+F70+F81+F82</f>
        <v>1618535.30185</v>
      </c>
      <c r="G35" s="24">
        <f t="shared" si="0"/>
        <v>101.71777699185898</v>
      </c>
      <c r="H35" s="17"/>
    </row>
    <row r="36" spans="1:8" s="14" customFormat="1" ht="63.75" customHeight="1">
      <c r="A36" s="20" t="s">
        <v>29</v>
      </c>
      <c r="B36" s="25" t="s">
        <v>13</v>
      </c>
      <c r="C36" s="26">
        <f>C37+C38+C47+C51+C53</f>
        <v>948981</v>
      </c>
      <c r="D36" s="26"/>
      <c r="E36" s="26">
        <f>E37+E38+E47+E51+E53</f>
        <v>948981</v>
      </c>
      <c r="F36" s="26">
        <f>F37+F38+F47+F51+F53</f>
        <v>954907.7307099999</v>
      </c>
      <c r="G36" s="27">
        <f t="shared" si="0"/>
        <v>100.62453628787087</v>
      </c>
      <c r="H36" s="17"/>
    </row>
    <row r="37" spans="1:7" s="14" customFormat="1" ht="74.25" customHeight="1">
      <c r="A37" s="31" t="s">
        <v>114</v>
      </c>
      <c r="B37" s="32" t="s">
        <v>115</v>
      </c>
      <c r="C37" s="26">
        <v>3596</v>
      </c>
      <c r="D37" s="28">
        <f>E37-C37</f>
        <v>0</v>
      </c>
      <c r="E37" s="26">
        <v>3596</v>
      </c>
      <c r="F37" s="26">
        <v>8348</v>
      </c>
      <c r="G37" s="27">
        <f t="shared" si="0"/>
        <v>232.146829810901</v>
      </c>
    </row>
    <row r="38" spans="1:7" s="14" customFormat="1" ht="107.25" customHeight="1">
      <c r="A38" s="20" t="s">
        <v>28</v>
      </c>
      <c r="B38" s="25" t="s">
        <v>36</v>
      </c>
      <c r="C38" s="28">
        <f>C39+C43+C45</f>
        <v>787896</v>
      </c>
      <c r="D38" s="28">
        <f>D39+D43+D45</f>
        <v>0</v>
      </c>
      <c r="E38" s="28">
        <f>E39+E43+E45</f>
        <v>787896</v>
      </c>
      <c r="F38" s="28">
        <f>F39+F43+F45</f>
        <v>774997.44271</v>
      </c>
      <c r="G38" s="27">
        <f t="shared" si="0"/>
        <v>98.36291118497873</v>
      </c>
    </row>
    <row r="39" spans="1:7" s="14" customFormat="1" ht="90" customHeight="1">
      <c r="A39" s="20" t="s">
        <v>99</v>
      </c>
      <c r="B39" s="25" t="s">
        <v>100</v>
      </c>
      <c r="C39" s="28">
        <f>C40+C42</f>
        <v>558375</v>
      </c>
      <c r="D39" s="28">
        <f>D40+D42</f>
        <v>0</v>
      </c>
      <c r="E39" s="28">
        <f>E40+E42</f>
        <v>558375</v>
      </c>
      <c r="F39" s="28">
        <f>F40+F42+F41</f>
        <v>544811.50117</v>
      </c>
      <c r="G39" s="27">
        <f t="shared" si="0"/>
        <v>97.57089790373851</v>
      </c>
    </row>
    <row r="40" spans="1:7" s="14" customFormat="1" ht="109.5" customHeight="1">
      <c r="A40" s="20" t="s">
        <v>226</v>
      </c>
      <c r="B40" s="32" t="s">
        <v>225</v>
      </c>
      <c r="C40" s="29">
        <v>206895</v>
      </c>
      <c r="D40" s="28">
        <f>E40-C40</f>
        <v>0</v>
      </c>
      <c r="E40" s="29">
        <v>206895</v>
      </c>
      <c r="F40" s="29">
        <v>186249.73974</v>
      </c>
      <c r="G40" s="27">
        <f t="shared" si="0"/>
        <v>90.02138270137026</v>
      </c>
    </row>
    <row r="41" spans="1:7" s="14" customFormat="1" ht="106.5" customHeight="1">
      <c r="A41" s="20" t="s">
        <v>366</v>
      </c>
      <c r="B41" s="32" t="s">
        <v>365</v>
      </c>
      <c r="C41" s="29"/>
      <c r="D41" s="28"/>
      <c r="E41" s="29"/>
      <c r="F41" s="29">
        <v>-24.16963</v>
      </c>
      <c r="G41" s="27"/>
    </row>
    <row r="42" spans="1:7" s="14" customFormat="1" ht="142.5" customHeight="1">
      <c r="A42" s="31" t="s">
        <v>56</v>
      </c>
      <c r="B42" s="32" t="s">
        <v>55</v>
      </c>
      <c r="C42" s="29">
        <v>351480</v>
      </c>
      <c r="D42" s="28">
        <f>E42-C42</f>
        <v>0</v>
      </c>
      <c r="E42" s="29">
        <v>351480</v>
      </c>
      <c r="F42" s="29">
        <v>358585.93106</v>
      </c>
      <c r="G42" s="27">
        <f t="shared" si="0"/>
        <v>102.02171704222145</v>
      </c>
    </row>
    <row r="43" spans="1:7" s="14" customFormat="1" ht="107.25" customHeight="1">
      <c r="A43" s="31" t="s">
        <v>182</v>
      </c>
      <c r="B43" s="32" t="s">
        <v>118</v>
      </c>
      <c r="C43" s="33">
        <f>C44</f>
        <v>75413</v>
      </c>
      <c r="D43" s="33">
        <f>D44</f>
        <v>0</v>
      </c>
      <c r="E43" s="33">
        <f>E44</f>
        <v>75413</v>
      </c>
      <c r="F43" s="33">
        <f>F44</f>
        <v>66701.0135</v>
      </c>
      <c r="G43" s="27">
        <f t="shared" si="0"/>
        <v>88.44763303409226</v>
      </c>
    </row>
    <row r="44" spans="1:7" s="14" customFormat="1" ht="111" customHeight="1">
      <c r="A44" s="31" t="s">
        <v>111</v>
      </c>
      <c r="B44" s="32" t="s">
        <v>110</v>
      </c>
      <c r="C44" s="33">
        <v>75413</v>
      </c>
      <c r="D44" s="28">
        <f>E44-C44</f>
        <v>0</v>
      </c>
      <c r="E44" s="33">
        <v>75413</v>
      </c>
      <c r="F44" s="33">
        <v>66701.0135</v>
      </c>
      <c r="G44" s="27">
        <f t="shared" si="0"/>
        <v>88.44763303409226</v>
      </c>
    </row>
    <row r="45" spans="1:7" s="14" customFormat="1" ht="59.25" customHeight="1">
      <c r="A45" s="20" t="s">
        <v>197</v>
      </c>
      <c r="B45" s="32" t="s">
        <v>119</v>
      </c>
      <c r="C45" s="33">
        <f>C46</f>
        <v>154108</v>
      </c>
      <c r="D45" s="33">
        <f>D46</f>
        <v>0</v>
      </c>
      <c r="E45" s="33">
        <f>E46</f>
        <v>154108</v>
      </c>
      <c r="F45" s="33">
        <f>F46</f>
        <v>163484.92804</v>
      </c>
      <c r="G45" s="27">
        <f t="shared" si="0"/>
        <v>106.08464715653957</v>
      </c>
    </row>
    <row r="46" spans="1:7" s="14" customFormat="1" ht="62.25" customHeight="1">
      <c r="A46" s="20" t="s">
        <v>130</v>
      </c>
      <c r="B46" s="25" t="s">
        <v>46</v>
      </c>
      <c r="C46" s="26">
        <v>154108</v>
      </c>
      <c r="D46" s="28">
        <f>E46-C46</f>
        <v>0</v>
      </c>
      <c r="E46" s="26">
        <v>154108</v>
      </c>
      <c r="F46" s="26">
        <v>163484.92804</v>
      </c>
      <c r="G46" s="27">
        <f t="shared" si="0"/>
        <v>106.08464715653957</v>
      </c>
    </row>
    <row r="47" spans="1:7" s="14" customFormat="1" ht="65.25" customHeight="1">
      <c r="A47" s="20" t="s">
        <v>372</v>
      </c>
      <c r="B47" s="44" t="s">
        <v>371</v>
      </c>
      <c r="C47" s="26">
        <f>C48+C49+C50</f>
        <v>50</v>
      </c>
      <c r="D47" s="26">
        <f>D48+D49+D50</f>
        <v>0</v>
      </c>
      <c r="E47" s="26">
        <f>E48+E49+E50</f>
        <v>50</v>
      </c>
      <c r="F47" s="26">
        <f>F48+F49+F50</f>
        <v>93.36417</v>
      </c>
      <c r="G47" s="27">
        <f t="shared" si="0"/>
        <v>186.72834</v>
      </c>
    </row>
    <row r="48" spans="1:7" s="14" customFormat="1" ht="175.5" customHeight="1">
      <c r="A48" s="20" t="s">
        <v>328</v>
      </c>
      <c r="B48" s="25" t="s">
        <v>329</v>
      </c>
      <c r="C48" s="26">
        <v>33</v>
      </c>
      <c r="D48" s="28">
        <f>E48-C48</f>
        <v>0</v>
      </c>
      <c r="E48" s="26">
        <v>33</v>
      </c>
      <c r="F48" s="26">
        <v>32.82225</v>
      </c>
      <c r="G48" s="27">
        <f t="shared" si="0"/>
        <v>99.46136363636363</v>
      </c>
    </row>
    <row r="49" spans="1:7" s="14" customFormat="1" ht="147" customHeight="1">
      <c r="A49" s="20" t="s">
        <v>208</v>
      </c>
      <c r="B49" s="25" t="s">
        <v>207</v>
      </c>
      <c r="C49" s="26">
        <v>17</v>
      </c>
      <c r="D49" s="28">
        <f>E49-C49</f>
        <v>0</v>
      </c>
      <c r="E49" s="26">
        <v>17</v>
      </c>
      <c r="F49" s="26">
        <v>0</v>
      </c>
      <c r="G49" s="27">
        <f t="shared" si="0"/>
        <v>0</v>
      </c>
    </row>
    <row r="50" spans="1:7" s="14" customFormat="1" ht="130.5" customHeight="1">
      <c r="A50" s="20" t="s">
        <v>363</v>
      </c>
      <c r="B50" s="25" t="s">
        <v>364</v>
      </c>
      <c r="C50" s="26"/>
      <c r="D50" s="28"/>
      <c r="E50" s="26"/>
      <c r="F50" s="26">
        <v>60.54192</v>
      </c>
      <c r="G50" s="27"/>
    </row>
    <row r="51" spans="1:7" s="14" customFormat="1" ht="40.5" customHeight="1">
      <c r="A51" s="20" t="s">
        <v>19</v>
      </c>
      <c r="B51" s="25" t="s">
        <v>20</v>
      </c>
      <c r="C51" s="26">
        <f>C52</f>
        <v>1322</v>
      </c>
      <c r="D51" s="26">
        <f>D52</f>
        <v>0</v>
      </c>
      <c r="E51" s="26">
        <f>E52</f>
        <v>1322</v>
      </c>
      <c r="F51" s="26">
        <f>F52</f>
        <v>1322.05855</v>
      </c>
      <c r="G51" s="27">
        <f t="shared" si="0"/>
        <v>100.00442889561269</v>
      </c>
    </row>
    <row r="52" spans="1:7" s="14" customFormat="1" ht="75.75" customHeight="1">
      <c r="A52" s="20" t="s">
        <v>131</v>
      </c>
      <c r="B52" s="25" t="s">
        <v>9</v>
      </c>
      <c r="C52" s="26">
        <v>1322</v>
      </c>
      <c r="D52" s="28">
        <f>E52-C52</f>
        <v>0</v>
      </c>
      <c r="E52" s="26">
        <v>1322</v>
      </c>
      <c r="F52" s="26">
        <v>1322.05855</v>
      </c>
      <c r="G52" s="27">
        <f t="shared" si="0"/>
        <v>100.00442889561269</v>
      </c>
    </row>
    <row r="53" spans="1:7" s="14" customFormat="1" ht="108.75" customHeight="1">
      <c r="A53" s="30" t="s">
        <v>121</v>
      </c>
      <c r="B53" s="25" t="s">
        <v>120</v>
      </c>
      <c r="C53" s="26">
        <f>SUM(C54:C56)</f>
        <v>156117</v>
      </c>
      <c r="D53" s="26">
        <f>SUM(D54:D56)</f>
        <v>0</v>
      </c>
      <c r="E53" s="26">
        <f>SUM(E54:E56)</f>
        <v>156117</v>
      </c>
      <c r="F53" s="26">
        <f>SUM(F54:F56)</f>
        <v>170146.86528000003</v>
      </c>
      <c r="G53" s="27">
        <f t="shared" si="0"/>
        <v>108.9867633121313</v>
      </c>
    </row>
    <row r="54" spans="1:7" s="14" customFormat="1" ht="142.5" customHeight="1">
      <c r="A54" s="34" t="s">
        <v>38</v>
      </c>
      <c r="B54" s="35" t="s">
        <v>245</v>
      </c>
      <c r="C54" s="26">
        <v>1334</v>
      </c>
      <c r="D54" s="28">
        <f>E54-C54</f>
        <v>0</v>
      </c>
      <c r="E54" s="26">
        <v>1334</v>
      </c>
      <c r="F54" s="26">
        <v>1405.36822</v>
      </c>
      <c r="G54" s="27">
        <f t="shared" si="0"/>
        <v>105.34994152923538</v>
      </c>
    </row>
    <row r="55" spans="1:7" s="14" customFormat="1" ht="99">
      <c r="A55" s="34" t="s">
        <v>47</v>
      </c>
      <c r="B55" s="35" t="s">
        <v>246</v>
      </c>
      <c r="C55" s="26">
        <v>131092</v>
      </c>
      <c r="D55" s="28">
        <f>E55-C55</f>
        <v>0</v>
      </c>
      <c r="E55" s="26">
        <v>131092</v>
      </c>
      <c r="F55" s="26">
        <v>145050.21118</v>
      </c>
      <c r="G55" s="27">
        <f t="shared" si="0"/>
        <v>110.64764530253564</v>
      </c>
    </row>
    <row r="56" spans="1:7" s="14" customFormat="1" ht="128.25" customHeight="1">
      <c r="A56" s="34" t="s">
        <v>324</v>
      </c>
      <c r="B56" s="35" t="s">
        <v>323</v>
      </c>
      <c r="C56" s="26">
        <v>23691</v>
      </c>
      <c r="D56" s="28">
        <f>E56-C56</f>
        <v>0</v>
      </c>
      <c r="E56" s="26">
        <v>23691</v>
      </c>
      <c r="F56" s="26">
        <v>23691.28588</v>
      </c>
      <c r="G56" s="27">
        <f t="shared" si="0"/>
        <v>100.00120670296737</v>
      </c>
    </row>
    <row r="57" spans="1:7" s="14" customFormat="1" ht="45" customHeight="1">
      <c r="A57" s="20" t="s">
        <v>18</v>
      </c>
      <c r="B57" s="25" t="s">
        <v>14</v>
      </c>
      <c r="C57" s="26">
        <f>C58</f>
        <v>5052</v>
      </c>
      <c r="D57" s="26">
        <f>D58</f>
        <v>0</v>
      </c>
      <c r="E57" s="26">
        <f>E58</f>
        <v>5052</v>
      </c>
      <c r="F57" s="26">
        <f>F58</f>
        <v>5958.23123</v>
      </c>
      <c r="G57" s="27">
        <f t="shared" si="0"/>
        <v>117.93806868566905</v>
      </c>
    </row>
    <row r="58" spans="1:7" s="14" customFormat="1" ht="16.5">
      <c r="A58" s="20" t="s">
        <v>327</v>
      </c>
      <c r="B58" s="25" t="s">
        <v>48</v>
      </c>
      <c r="C58" s="26">
        <v>5052</v>
      </c>
      <c r="D58" s="28">
        <f>E58-C58</f>
        <v>0</v>
      </c>
      <c r="E58" s="26">
        <v>5052</v>
      </c>
      <c r="F58" s="26">
        <v>5958.23123</v>
      </c>
      <c r="G58" s="27">
        <f t="shared" si="0"/>
        <v>117.93806868566905</v>
      </c>
    </row>
    <row r="59" spans="1:7" s="14" customFormat="1" ht="42.75" customHeight="1">
      <c r="A59" s="36" t="s">
        <v>219</v>
      </c>
      <c r="B59" s="37" t="s">
        <v>302</v>
      </c>
      <c r="C59" s="26">
        <f>C60+C64</f>
        <v>11222</v>
      </c>
      <c r="D59" s="26">
        <f>D60+D64</f>
        <v>0</v>
      </c>
      <c r="E59" s="26">
        <f>E60+E64</f>
        <v>11222</v>
      </c>
      <c r="F59" s="26">
        <f>F60+F64</f>
        <v>17657.37319</v>
      </c>
      <c r="G59" s="27">
        <f t="shared" si="0"/>
        <v>157.34604517911242</v>
      </c>
    </row>
    <row r="60" spans="1:7" s="14" customFormat="1" ht="48" customHeight="1">
      <c r="A60" s="36" t="s">
        <v>220</v>
      </c>
      <c r="B60" s="37" t="s">
        <v>214</v>
      </c>
      <c r="C60" s="26">
        <f>C61+C62+C63</f>
        <v>2747</v>
      </c>
      <c r="D60" s="26">
        <f>D61+D62+D63</f>
        <v>0</v>
      </c>
      <c r="E60" s="26">
        <f>E61+E62+E63</f>
        <v>2747</v>
      </c>
      <c r="F60" s="26">
        <f>F61+F62+F63</f>
        <v>3066.32791</v>
      </c>
      <c r="G60" s="27">
        <f t="shared" si="0"/>
        <v>111.62460538769568</v>
      </c>
    </row>
    <row r="61" spans="1:7" s="14" customFormat="1" ht="84" customHeight="1">
      <c r="A61" s="36" t="s">
        <v>330</v>
      </c>
      <c r="B61" s="37" t="s">
        <v>331</v>
      </c>
      <c r="C61" s="26">
        <v>10</v>
      </c>
      <c r="D61" s="28">
        <f>E61-C61</f>
        <v>0</v>
      </c>
      <c r="E61" s="26">
        <v>10</v>
      </c>
      <c r="F61" s="26">
        <v>10.8</v>
      </c>
      <c r="G61" s="27">
        <f t="shared" si="0"/>
        <v>108</v>
      </c>
    </row>
    <row r="62" spans="1:7" s="14" customFormat="1" ht="74.25" customHeight="1">
      <c r="A62" s="36" t="s">
        <v>221</v>
      </c>
      <c r="B62" s="37" t="s">
        <v>215</v>
      </c>
      <c r="C62" s="26">
        <v>2717</v>
      </c>
      <c r="D62" s="28">
        <f>E62-C62</f>
        <v>0</v>
      </c>
      <c r="E62" s="26">
        <v>2717</v>
      </c>
      <c r="F62" s="26">
        <v>3035.92791</v>
      </c>
      <c r="G62" s="27">
        <f t="shared" si="0"/>
        <v>111.73823739418476</v>
      </c>
    </row>
    <row r="63" spans="1:7" s="14" customFormat="1" ht="59.25" customHeight="1">
      <c r="A63" s="36" t="s">
        <v>222</v>
      </c>
      <c r="B63" s="37" t="s">
        <v>216</v>
      </c>
      <c r="C63" s="26">
        <v>20</v>
      </c>
      <c r="D63" s="28">
        <f>E63-C63</f>
        <v>0</v>
      </c>
      <c r="E63" s="26">
        <v>20</v>
      </c>
      <c r="F63" s="26">
        <v>19.6</v>
      </c>
      <c r="G63" s="27">
        <f t="shared" si="0"/>
        <v>98.00000000000001</v>
      </c>
    </row>
    <row r="64" spans="1:7" s="14" customFormat="1" ht="43.5" customHeight="1">
      <c r="A64" s="36" t="s">
        <v>223</v>
      </c>
      <c r="B64" s="37" t="s">
        <v>217</v>
      </c>
      <c r="C64" s="26">
        <f>SUM(C65:C69)</f>
        <v>8475</v>
      </c>
      <c r="D64" s="26">
        <f>SUM(D65:D69)</f>
        <v>0</v>
      </c>
      <c r="E64" s="26">
        <f>SUM(E65:E69)</f>
        <v>8475</v>
      </c>
      <c r="F64" s="26">
        <f>SUM(F65:F69)</f>
        <v>14591.045279999998</v>
      </c>
      <c r="G64" s="27">
        <f t="shared" si="0"/>
        <v>172.16572601769911</v>
      </c>
    </row>
    <row r="65" spans="1:7" s="14" customFormat="1" ht="62.25" customHeight="1">
      <c r="A65" s="36" t="s">
        <v>332</v>
      </c>
      <c r="B65" s="37" t="s">
        <v>333</v>
      </c>
      <c r="C65" s="26">
        <v>724</v>
      </c>
      <c r="D65" s="28">
        <f>E65-C65</f>
        <v>0</v>
      </c>
      <c r="E65" s="26">
        <v>724</v>
      </c>
      <c r="F65" s="26">
        <v>724.00946</v>
      </c>
      <c r="G65" s="27">
        <f t="shared" si="0"/>
        <v>100.00130662983426</v>
      </c>
    </row>
    <row r="66" spans="1:7" s="14" customFormat="1" ht="59.25" customHeight="1">
      <c r="A66" s="36" t="s">
        <v>334</v>
      </c>
      <c r="B66" s="37" t="s">
        <v>333</v>
      </c>
      <c r="C66" s="26">
        <v>6064</v>
      </c>
      <c r="D66" s="28">
        <f>E66-C66</f>
        <v>0</v>
      </c>
      <c r="E66" s="26">
        <v>6064</v>
      </c>
      <c r="F66" s="26">
        <v>6064.36737</v>
      </c>
      <c r="G66" s="27">
        <f t="shared" si="0"/>
        <v>100.00605821240104</v>
      </c>
    </row>
    <row r="67" spans="1:7" s="14" customFormat="1" ht="57" customHeight="1">
      <c r="A67" s="36" t="s">
        <v>335</v>
      </c>
      <c r="B67" s="37" t="s">
        <v>333</v>
      </c>
      <c r="C67" s="26">
        <v>451</v>
      </c>
      <c r="D67" s="28">
        <f>E67-C67</f>
        <v>0</v>
      </c>
      <c r="E67" s="26">
        <v>451</v>
      </c>
      <c r="F67" s="26">
        <v>2629.69424</v>
      </c>
      <c r="G67" s="27">
        <f t="shared" si="0"/>
        <v>583.0807627494456</v>
      </c>
    </row>
    <row r="68" spans="1:7" s="14" customFormat="1" ht="59.25" customHeight="1">
      <c r="A68" s="36" t="s">
        <v>336</v>
      </c>
      <c r="B68" s="37" t="s">
        <v>333</v>
      </c>
      <c r="C68" s="26">
        <v>911</v>
      </c>
      <c r="D68" s="28">
        <f>E68-C68</f>
        <v>0</v>
      </c>
      <c r="E68" s="26">
        <v>911</v>
      </c>
      <c r="F68" s="26">
        <v>4829.17421</v>
      </c>
      <c r="G68" s="27">
        <f t="shared" si="0"/>
        <v>530.0959615806806</v>
      </c>
    </row>
    <row r="69" spans="1:7" s="14" customFormat="1" ht="78.75" customHeight="1">
      <c r="A69" s="36" t="s">
        <v>224</v>
      </c>
      <c r="B69" s="37" t="s">
        <v>218</v>
      </c>
      <c r="C69" s="26">
        <v>325</v>
      </c>
      <c r="D69" s="28">
        <f>E69-C69</f>
        <v>0</v>
      </c>
      <c r="E69" s="26">
        <v>325</v>
      </c>
      <c r="F69" s="26">
        <v>343.8</v>
      </c>
      <c r="G69" s="27">
        <f t="shared" si="0"/>
        <v>105.78461538461539</v>
      </c>
    </row>
    <row r="70" spans="1:7" s="14" customFormat="1" ht="48" customHeight="1">
      <c r="A70" s="20" t="s">
        <v>22</v>
      </c>
      <c r="B70" s="25" t="s">
        <v>15</v>
      </c>
      <c r="C70" s="26">
        <f>C71+C72+C74+C78</f>
        <v>468103</v>
      </c>
      <c r="D70" s="26">
        <f>D71+D72+D74+D78</f>
        <v>0</v>
      </c>
      <c r="E70" s="26">
        <f>E71+E72+E74+E78</f>
        <v>468103</v>
      </c>
      <c r="F70" s="26">
        <f>F71+F72+F74+F78</f>
        <v>472608.38554</v>
      </c>
      <c r="G70" s="27">
        <f t="shared" si="0"/>
        <v>100.96247739065976</v>
      </c>
    </row>
    <row r="71" spans="1:7" s="14" customFormat="1" ht="33">
      <c r="A71" s="20" t="s">
        <v>326</v>
      </c>
      <c r="B71" s="25" t="s">
        <v>325</v>
      </c>
      <c r="C71" s="26">
        <v>555</v>
      </c>
      <c r="D71" s="28">
        <f>E71-C71</f>
        <v>0</v>
      </c>
      <c r="E71" s="26">
        <v>555</v>
      </c>
      <c r="F71" s="26">
        <v>554.86439</v>
      </c>
      <c r="G71" s="27">
        <f t="shared" si="0"/>
        <v>99.97556576576577</v>
      </c>
    </row>
    <row r="72" spans="1:7" s="14" customFormat="1" ht="114" customHeight="1">
      <c r="A72" s="20" t="s">
        <v>179</v>
      </c>
      <c r="B72" s="25" t="s">
        <v>180</v>
      </c>
      <c r="C72" s="26">
        <f>C73</f>
        <v>346415</v>
      </c>
      <c r="D72" s="26">
        <f>D73</f>
        <v>0</v>
      </c>
      <c r="E72" s="26">
        <f>E73</f>
        <v>346415</v>
      </c>
      <c r="F72" s="26">
        <f>F73</f>
        <v>354753.58061</v>
      </c>
      <c r="G72" s="27">
        <f t="shared" si="0"/>
        <v>102.40710725863487</v>
      </c>
    </row>
    <row r="73" spans="1:7" s="15" customFormat="1" ht="111.75" customHeight="1">
      <c r="A73" s="20" t="s">
        <v>132</v>
      </c>
      <c r="B73" s="25" t="s">
        <v>37</v>
      </c>
      <c r="C73" s="26">
        <v>346415</v>
      </c>
      <c r="D73" s="28">
        <f>E73-C73</f>
        <v>0</v>
      </c>
      <c r="E73" s="26">
        <v>346415</v>
      </c>
      <c r="F73" s="26">
        <v>354753.58061</v>
      </c>
      <c r="G73" s="27">
        <f t="shared" si="0"/>
        <v>102.40710725863487</v>
      </c>
    </row>
    <row r="74" spans="1:7" s="15" customFormat="1" ht="62.25" customHeight="1">
      <c r="A74" s="38" t="s">
        <v>58</v>
      </c>
      <c r="B74" s="39" t="s">
        <v>303</v>
      </c>
      <c r="C74" s="26">
        <f>C75</f>
        <v>55199</v>
      </c>
      <c r="D74" s="26">
        <f>D75</f>
        <v>0</v>
      </c>
      <c r="E74" s="26">
        <f>E75</f>
        <v>55199</v>
      </c>
      <c r="F74" s="26">
        <f>F75</f>
        <v>52893.48218</v>
      </c>
      <c r="G74" s="27">
        <f t="shared" si="0"/>
        <v>95.82326161705828</v>
      </c>
    </row>
    <row r="75" spans="1:7" s="15" customFormat="1" ht="45" customHeight="1">
      <c r="A75" s="38" t="s">
        <v>122</v>
      </c>
      <c r="B75" s="39" t="s">
        <v>123</v>
      </c>
      <c r="C75" s="26">
        <f>C76+C77</f>
        <v>55199</v>
      </c>
      <c r="D75" s="26">
        <f>D76+D77</f>
        <v>0</v>
      </c>
      <c r="E75" s="26">
        <f>E76+E77</f>
        <v>55199</v>
      </c>
      <c r="F75" s="26">
        <f>F76+F77</f>
        <v>52893.48218</v>
      </c>
      <c r="G75" s="27">
        <f t="shared" si="0"/>
        <v>95.82326161705828</v>
      </c>
    </row>
    <row r="76" spans="1:7" s="15" customFormat="1" ht="78.75" customHeight="1">
      <c r="A76" s="38" t="s">
        <v>227</v>
      </c>
      <c r="B76" s="39" t="s">
        <v>228</v>
      </c>
      <c r="C76" s="26">
        <v>28280</v>
      </c>
      <c r="D76" s="28">
        <f>E76-C76</f>
        <v>0</v>
      </c>
      <c r="E76" s="26">
        <v>28280</v>
      </c>
      <c r="F76" s="26">
        <v>26986.01631</v>
      </c>
      <c r="G76" s="27">
        <f t="shared" si="0"/>
        <v>95.42438582036775</v>
      </c>
    </row>
    <row r="77" spans="1:7" s="15" customFormat="1" ht="65.25" customHeight="1">
      <c r="A77" s="38" t="s">
        <v>59</v>
      </c>
      <c r="B77" s="39" t="s">
        <v>57</v>
      </c>
      <c r="C77" s="33">
        <v>26919</v>
      </c>
      <c r="D77" s="28">
        <f>E77-C77</f>
        <v>0</v>
      </c>
      <c r="E77" s="33">
        <v>26919</v>
      </c>
      <c r="F77" s="33">
        <v>25907.46587</v>
      </c>
      <c r="G77" s="27">
        <f t="shared" si="0"/>
        <v>96.24230420892307</v>
      </c>
    </row>
    <row r="78" spans="1:7" s="15" customFormat="1" ht="82.5">
      <c r="A78" s="38" t="s">
        <v>116</v>
      </c>
      <c r="B78" s="25" t="s">
        <v>117</v>
      </c>
      <c r="C78" s="33">
        <f>C79+C80</f>
        <v>65934</v>
      </c>
      <c r="D78" s="33">
        <f>D79+D80</f>
        <v>0</v>
      </c>
      <c r="E78" s="33">
        <f>E79+E80</f>
        <v>65934</v>
      </c>
      <c r="F78" s="33">
        <f>F79+F80</f>
        <v>64406.45836</v>
      </c>
      <c r="G78" s="27">
        <f t="shared" si="0"/>
        <v>97.68322619589286</v>
      </c>
    </row>
    <row r="79" spans="1:7" s="15" customFormat="1" ht="125.25" customHeight="1">
      <c r="A79" s="31" t="s">
        <v>292</v>
      </c>
      <c r="B79" s="32" t="s">
        <v>293</v>
      </c>
      <c r="C79" s="33">
        <v>55719</v>
      </c>
      <c r="D79" s="28">
        <f>E79-C79</f>
        <v>0</v>
      </c>
      <c r="E79" s="33">
        <v>55719</v>
      </c>
      <c r="F79" s="33">
        <v>54878.06542</v>
      </c>
      <c r="G79" s="27">
        <f t="shared" si="0"/>
        <v>98.49075794612251</v>
      </c>
    </row>
    <row r="80" spans="1:7" s="15" customFormat="1" ht="107.25" customHeight="1">
      <c r="A80" s="31" t="s">
        <v>112</v>
      </c>
      <c r="B80" s="32" t="s">
        <v>113</v>
      </c>
      <c r="C80" s="33">
        <v>10215</v>
      </c>
      <c r="D80" s="28">
        <f>E80-C80</f>
        <v>0</v>
      </c>
      <c r="E80" s="33">
        <v>10215</v>
      </c>
      <c r="F80" s="33">
        <v>9528.39294</v>
      </c>
      <c r="G80" s="27">
        <f t="shared" si="0"/>
        <v>93.2784428781204</v>
      </c>
    </row>
    <row r="81" spans="1:7" s="14" customFormat="1" ht="16.5">
      <c r="A81" s="20" t="s">
        <v>11</v>
      </c>
      <c r="B81" s="25" t="s">
        <v>12</v>
      </c>
      <c r="C81" s="26">
        <v>58315</v>
      </c>
      <c r="D81" s="28">
        <f>E81-C81</f>
        <v>0</v>
      </c>
      <c r="E81" s="26">
        <v>58315</v>
      </c>
      <c r="F81" s="26">
        <v>61814.105</v>
      </c>
      <c r="G81" s="27">
        <f t="shared" si="0"/>
        <v>106.00035153905513</v>
      </c>
    </row>
    <row r="82" spans="1:7" s="14" customFormat="1" ht="16.5">
      <c r="A82" s="20" t="s">
        <v>23</v>
      </c>
      <c r="B82" s="25" t="s">
        <v>24</v>
      </c>
      <c r="C82" s="26">
        <f>C84+C83</f>
        <v>99529</v>
      </c>
      <c r="D82" s="26">
        <f>D84+D83</f>
        <v>0</v>
      </c>
      <c r="E82" s="26">
        <f>E84+E83</f>
        <v>99529</v>
      </c>
      <c r="F82" s="26">
        <f>F84+F83</f>
        <v>105589.47618</v>
      </c>
      <c r="G82" s="27">
        <f t="shared" si="0"/>
        <v>106.08915610525575</v>
      </c>
    </row>
    <row r="83" spans="1:7" s="14" customFormat="1" ht="45" customHeight="1">
      <c r="A83" s="20" t="s">
        <v>368</v>
      </c>
      <c r="B83" s="25" t="s">
        <v>367</v>
      </c>
      <c r="C83" s="26"/>
      <c r="D83" s="26"/>
      <c r="E83" s="26"/>
      <c r="F83" s="26">
        <v>244.85087</v>
      </c>
      <c r="G83" s="27"/>
    </row>
    <row r="84" spans="1:7" s="14" customFormat="1" ht="37.5" customHeight="1">
      <c r="A84" s="20" t="s">
        <v>33</v>
      </c>
      <c r="B84" s="25" t="s">
        <v>43</v>
      </c>
      <c r="C84" s="26">
        <f>C85+C86+C90+C94</f>
        <v>99529</v>
      </c>
      <c r="D84" s="26">
        <f>D85+D86+D90+D94</f>
        <v>0</v>
      </c>
      <c r="E84" s="26">
        <f>E85+E86+E90+E94</f>
        <v>99529</v>
      </c>
      <c r="F84" s="26">
        <f>F85+F86+F90+F94</f>
        <v>105344.62531</v>
      </c>
      <c r="G84" s="27">
        <f t="shared" si="0"/>
        <v>105.84314653015706</v>
      </c>
    </row>
    <row r="85" spans="1:7" s="14" customFormat="1" ht="42.75" customHeight="1">
      <c r="A85" s="20" t="s">
        <v>39</v>
      </c>
      <c r="B85" s="25" t="s">
        <v>294</v>
      </c>
      <c r="C85" s="26">
        <v>32275</v>
      </c>
      <c r="D85" s="28">
        <f>E85-C85</f>
        <v>0</v>
      </c>
      <c r="E85" s="26">
        <v>32275</v>
      </c>
      <c r="F85" s="26">
        <v>32283.02772</v>
      </c>
      <c r="G85" s="27">
        <f t="shared" si="0"/>
        <v>100.02487287374129</v>
      </c>
    </row>
    <row r="86" spans="1:7" s="14" customFormat="1" ht="78.75" customHeight="1">
      <c r="A86" s="20" t="s">
        <v>40</v>
      </c>
      <c r="B86" s="25" t="s">
        <v>44</v>
      </c>
      <c r="C86" s="26">
        <f>SUM(C87:C89)</f>
        <v>1055</v>
      </c>
      <c r="D86" s="26">
        <f>SUM(D87:D89)</f>
        <v>0</v>
      </c>
      <c r="E86" s="26">
        <f>SUM(E87:E89)</f>
        <v>1055</v>
      </c>
      <c r="F86" s="26">
        <f>SUM(F87:F89)</f>
        <v>1084.9941299999998</v>
      </c>
      <c r="G86" s="27">
        <f aca="true" t="shared" si="1" ref="G86:G150">F86/E86*100</f>
        <v>102.8430454976303</v>
      </c>
    </row>
    <row r="87" spans="1:7" s="14" customFormat="1" ht="49.5">
      <c r="A87" s="20" t="s">
        <v>1</v>
      </c>
      <c r="B87" s="25" t="s">
        <v>65</v>
      </c>
      <c r="C87" s="26">
        <v>-1643</v>
      </c>
      <c r="D87" s="28">
        <f>E87-C87</f>
        <v>0</v>
      </c>
      <c r="E87" s="26">
        <v>-1643</v>
      </c>
      <c r="F87" s="26">
        <v>-1632.51671</v>
      </c>
      <c r="G87" s="27">
        <f t="shared" si="1"/>
        <v>99.36194217894096</v>
      </c>
    </row>
    <row r="88" spans="1:7" s="14" customFormat="1" ht="49.5">
      <c r="A88" s="20" t="s">
        <v>337</v>
      </c>
      <c r="B88" s="25" t="s">
        <v>65</v>
      </c>
      <c r="C88" s="26">
        <v>1699</v>
      </c>
      <c r="D88" s="28">
        <f>E88-C88</f>
        <v>0</v>
      </c>
      <c r="E88" s="26">
        <v>1699</v>
      </c>
      <c r="F88" s="26">
        <v>1698.9087</v>
      </c>
      <c r="G88" s="27">
        <f t="shared" si="1"/>
        <v>99.99462625073572</v>
      </c>
    </row>
    <row r="89" spans="1:7" s="14" customFormat="1" ht="49.5">
      <c r="A89" s="20" t="s">
        <v>0</v>
      </c>
      <c r="B89" s="25" t="s">
        <v>65</v>
      </c>
      <c r="C89" s="26">
        <v>999</v>
      </c>
      <c r="D89" s="28">
        <f>E89-C89</f>
        <v>0</v>
      </c>
      <c r="E89" s="26">
        <v>999</v>
      </c>
      <c r="F89" s="26">
        <v>1018.60214</v>
      </c>
      <c r="G89" s="27">
        <f t="shared" si="1"/>
        <v>101.96217617617617</v>
      </c>
    </row>
    <row r="90" spans="1:7" s="14" customFormat="1" ht="39.75" customHeight="1">
      <c r="A90" s="20" t="s">
        <v>338</v>
      </c>
      <c r="B90" s="37" t="s">
        <v>339</v>
      </c>
      <c r="C90" s="26">
        <f>SUM(C92:C93)</f>
        <v>615</v>
      </c>
      <c r="D90" s="26">
        <f>SUM(D92:D93)</f>
        <v>0</v>
      </c>
      <c r="E90" s="26">
        <f>SUM(E92:E93)</f>
        <v>615</v>
      </c>
      <c r="F90" s="26">
        <f>F91+F92+F93</f>
        <v>615.13062</v>
      </c>
      <c r="G90" s="27">
        <f t="shared" si="1"/>
        <v>100.02123902439024</v>
      </c>
    </row>
    <row r="91" spans="1:7" s="14" customFormat="1" ht="45" customHeight="1">
      <c r="A91" s="20" t="s">
        <v>369</v>
      </c>
      <c r="B91" s="37" t="s">
        <v>341</v>
      </c>
      <c r="C91" s="26"/>
      <c r="D91" s="28"/>
      <c r="E91" s="26"/>
      <c r="F91" s="26">
        <v>0.013</v>
      </c>
      <c r="G91" s="27"/>
    </row>
    <row r="92" spans="1:7" s="14" customFormat="1" ht="45" customHeight="1">
      <c r="A92" s="20" t="s">
        <v>340</v>
      </c>
      <c r="B92" s="37" t="s">
        <v>341</v>
      </c>
      <c r="C92" s="26">
        <v>95</v>
      </c>
      <c r="D92" s="28">
        <f>E92-C92</f>
        <v>0</v>
      </c>
      <c r="E92" s="26">
        <v>95</v>
      </c>
      <c r="F92" s="26">
        <v>95.34562</v>
      </c>
      <c r="G92" s="27">
        <f t="shared" si="1"/>
        <v>100.36381052631577</v>
      </c>
    </row>
    <row r="93" spans="1:7" s="14" customFormat="1" ht="41.25" customHeight="1">
      <c r="A93" s="20" t="s">
        <v>342</v>
      </c>
      <c r="B93" s="37" t="s">
        <v>341</v>
      </c>
      <c r="C93" s="26">
        <v>520</v>
      </c>
      <c r="D93" s="28">
        <f>E93-C93</f>
        <v>0</v>
      </c>
      <c r="E93" s="26">
        <v>520</v>
      </c>
      <c r="F93" s="26">
        <v>519.772</v>
      </c>
      <c r="G93" s="27">
        <f t="shared" si="1"/>
        <v>99.95615384615385</v>
      </c>
    </row>
    <row r="94" spans="1:7" s="14" customFormat="1" ht="64.5" customHeight="1">
      <c r="A94" s="20" t="s">
        <v>63</v>
      </c>
      <c r="B94" s="25" t="s">
        <v>66</v>
      </c>
      <c r="C94" s="33">
        <v>65584</v>
      </c>
      <c r="D94" s="28">
        <f>E94-C94</f>
        <v>0</v>
      </c>
      <c r="E94" s="33">
        <v>65584</v>
      </c>
      <c r="F94" s="33">
        <v>71361.47284</v>
      </c>
      <c r="G94" s="27">
        <f t="shared" si="1"/>
        <v>108.80927183459382</v>
      </c>
    </row>
    <row r="95" spans="1:8" s="14" customFormat="1" ht="16.5">
      <c r="A95" s="21" t="s">
        <v>5</v>
      </c>
      <c r="B95" s="22" t="s">
        <v>21</v>
      </c>
      <c r="C95" s="23">
        <f>C96+C191+C194+C199</f>
        <v>9574449.63371</v>
      </c>
      <c r="D95" s="23">
        <f>D96+D191+D194+D199</f>
        <v>-7149.040000000006</v>
      </c>
      <c r="E95" s="23">
        <f>E96+E191+E194+E199</f>
        <v>9567300.593710002</v>
      </c>
      <c r="F95" s="23">
        <f>F96+F191+F194+F199</f>
        <v>9392500.834590001</v>
      </c>
      <c r="G95" s="24">
        <f t="shared" si="1"/>
        <v>98.17294588575045</v>
      </c>
      <c r="H95" s="17"/>
    </row>
    <row r="96" spans="1:7" s="14" customFormat="1" ht="61.5" customHeight="1">
      <c r="A96" s="20" t="s">
        <v>4</v>
      </c>
      <c r="B96" s="25" t="s">
        <v>351</v>
      </c>
      <c r="C96" s="26">
        <f>C97+C129+C156</f>
        <v>9155299.51303</v>
      </c>
      <c r="D96" s="26">
        <f>D97+D129+D156</f>
        <v>-7149.040000000006</v>
      </c>
      <c r="E96" s="26">
        <f>E97+E129+E156</f>
        <v>9148150.47303</v>
      </c>
      <c r="F96" s="26">
        <f>F97+F129+F156</f>
        <v>8974200.75699</v>
      </c>
      <c r="G96" s="27">
        <f t="shared" si="1"/>
        <v>98.09852585445739</v>
      </c>
    </row>
    <row r="97" spans="1:7" s="14" customFormat="1" ht="59.25" customHeight="1">
      <c r="A97" s="20" t="s">
        <v>138</v>
      </c>
      <c r="B97" s="25" t="s">
        <v>352</v>
      </c>
      <c r="C97" s="26">
        <f>C98+C99+C101+C104+C100+C102+C103</f>
        <v>1825971.616</v>
      </c>
      <c r="D97" s="26">
        <f>D98+D99+D101+D104+D100+D102+D103</f>
        <v>-3482.9949999999953</v>
      </c>
      <c r="E97" s="26">
        <f>E98+E99+E101+E104+E100+E102+E103</f>
        <v>1822488.621</v>
      </c>
      <c r="F97" s="26">
        <f>F98+F99+F101+F104+F100+F102+F103</f>
        <v>1797129.61984</v>
      </c>
      <c r="G97" s="27">
        <f t="shared" si="1"/>
        <v>98.60855091945182</v>
      </c>
    </row>
    <row r="98" spans="1:7" s="14" customFormat="1" ht="92.25" customHeight="1">
      <c r="A98" s="20" t="s">
        <v>281</v>
      </c>
      <c r="B98" s="25" t="s">
        <v>282</v>
      </c>
      <c r="C98" s="26">
        <v>22717.91</v>
      </c>
      <c r="D98" s="28">
        <f aca="true" t="shared" si="2" ref="D98:D103">E98-C98</f>
        <v>0</v>
      </c>
      <c r="E98" s="26">
        <v>22717.91</v>
      </c>
      <c r="F98" s="26">
        <v>18079.16592</v>
      </c>
      <c r="G98" s="27">
        <f t="shared" si="1"/>
        <v>79.58111428384036</v>
      </c>
    </row>
    <row r="99" spans="1:7" s="14" customFormat="1" ht="113.25" customHeight="1">
      <c r="A99" s="31" t="s">
        <v>244</v>
      </c>
      <c r="B99" s="32" t="s">
        <v>62</v>
      </c>
      <c r="C99" s="26">
        <v>28225</v>
      </c>
      <c r="D99" s="28">
        <f t="shared" si="2"/>
        <v>0</v>
      </c>
      <c r="E99" s="26">
        <v>28225</v>
      </c>
      <c r="F99" s="26">
        <v>24808.74417</v>
      </c>
      <c r="G99" s="27">
        <f t="shared" si="1"/>
        <v>87.89634781222321</v>
      </c>
    </row>
    <row r="100" spans="1:7" s="14" customFormat="1" ht="49.5">
      <c r="A100" s="31" t="s">
        <v>307</v>
      </c>
      <c r="B100" s="32" t="s">
        <v>308</v>
      </c>
      <c r="C100" s="26">
        <v>370000</v>
      </c>
      <c r="D100" s="28">
        <f t="shared" si="2"/>
        <v>0</v>
      </c>
      <c r="E100" s="26">
        <v>370000</v>
      </c>
      <c r="F100" s="26">
        <v>370000</v>
      </c>
      <c r="G100" s="27">
        <f t="shared" si="1"/>
        <v>100</v>
      </c>
    </row>
    <row r="101" spans="1:7" s="14" customFormat="1" ht="108.75" customHeight="1">
      <c r="A101" s="31" t="s">
        <v>311</v>
      </c>
      <c r="B101" s="32" t="s">
        <v>312</v>
      </c>
      <c r="C101" s="26">
        <v>92400</v>
      </c>
      <c r="D101" s="28">
        <f t="shared" si="2"/>
        <v>0.005000000004656613</v>
      </c>
      <c r="E101" s="26">
        <v>92400.005</v>
      </c>
      <c r="F101" s="26">
        <v>92400</v>
      </c>
      <c r="G101" s="27">
        <f t="shared" si="1"/>
        <v>99.99999458874488</v>
      </c>
    </row>
    <row r="102" spans="1:7" s="14" customFormat="1" ht="60" customHeight="1">
      <c r="A102" s="31" t="s">
        <v>275</v>
      </c>
      <c r="B102" s="32" t="s">
        <v>283</v>
      </c>
      <c r="C102" s="26">
        <v>1100.4</v>
      </c>
      <c r="D102" s="28">
        <f t="shared" si="2"/>
        <v>0</v>
      </c>
      <c r="E102" s="26">
        <v>1100.4</v>
      </c>
      <c r="F102" s="26">
        <v>1100.18091</v>
      </c>
      <c r="G102" s="27">
        <f t="shared" si="1"/>
        <v>99.98008996728463</v>
      </c>
    </row>
    <row r="103" spans="1:7" s="14" customFormat="1" ht="60" customHeight="1">
      <c r="A103" s="31" t="s">
        <v>295</v>
      </c>
      <c r="B103" s="32" t="s">
        <v>296</v>
      </c>
      <c r="C103" s="26">
        <v>565.157</v>
      </c>
      <c r="D103" s="28">
        <f t="shared" si="2"/>
        <v>0</v>
      </c>
      <c r="E103" s="26">
        <v>565.157</v>
      </c>
      <c r="F103" s="26">
        <v>565.157</v>
      </c>
      <c r="G103" s="27">
        <f t="shared" si="1"/>
        <v>100</v>
      </c>
    </row>
    <row r="104" spans="1:7" s="14" customFormat="1" ht="47.25" customHeight="1">
      <c r="A104" s="20" t="s">
        <v>139</v>
      </c>
      <c r="B104" s="25" t="s">
        <v>50</v>
      </c>
      <c r="C104" s="26">
        <f>SUM(C105:C128)</f>
        <v>1310963.1490000002</v>
      </c>
      <c r="D104" s="26">
        <f>SUM(D105:D128)</f>
        <v>-3483</v>
      </c>
      <c r="E104" s="26">
        <f>SUM(E105:E128)</f>
        <v>1307480.1490000002</v>
      </c>
      <c r="F104" s="26">
        <f>SUM(F105:F128)</f>
        <v>1290176.37184</v>
      </c>
      <c r="G104" s="27">
        <f t="shared" si="1"/>
        <v>98.67655526753238</v>
      </c>
    </row>
    <row r="105" spans="1:7" s="14" customFormat="1" ht="121.5" customHeight="1">
      <c r="A105" s="20" t="s">
        <v>252</v>
      </c>
      <c r="B105" s="25" t="s">
        <v>243</v>
      </c>
      <c r="C105" s="26">
        <v>1050056</v>
      </c>
      <c r="D105" s="28">
        <f aca="true" t="shared" si="3" ref="D105:D128">E105-C105</f>
        <v>0</v>
      </c>
      <c r="E105" s="26">
        <v>1050056</v>
      </c>
      <c r="F105" s="26">
        <v>1048392.41615</v>
      </c>
      <c r="G105" s="27">
        <f t="shared" si="1"/>
        <v>99.8415718923562</v>
      </c>
    </row>
    <row r="106" spans="1:7" s="14" customFormat="1" ht="59.25" customHeight="1">
      <c r="A106" s="20" t="s">
        <v>271</v>
      </c>
      <c r="B106" s="25" t="s">
        <v>104</v>
      </c>
      <c r="C106" s="26">
        <v>14537</v>
      </c>
      <c r="D106" s="28">
        <f t="shared" si="3"/>
        <v>0</v>
      </c>
      <c r="E106" s="26">
        <v>14537</v>
      </c>
      <c r="F106" s="26">
        <v>14537</v>
      </c>
      <c r="G106" s="27">
        <f t="shared" si="1"/>
        <v>100</v>
      </c>
    </row>
    <row r="107" spans="1:7" s="14" customFormat="1" ht="168" customHeight="1">
      <c r="A107" s="20" t="s">
        <v>202</v>
      </c>
      <c r="B107" s="25" t="s">
        <v>237</v>
      </c>
      <c r="C107" s="26">
        <v>994</v>
      </c>
      <c r="D107" s="28">
        <f t="shared" si="3"/>
        <v>0</v>
      </c>
      <c r="E107" s="26">
        <v>994</v>
      </c>
      <c r="F107" s="26">
        <v>694.46595</v>
      </c>
      <c r="G107" s="27">
        <f t="shared" si="1"/>
        <v>69.86578973843058</v>
      </c>
    </row>
    <row r="108" spans="1:7" s="14" customFormat="1" ht="81" customHeight="1">
      <c r="A108" s="20" t="s">
        <v>350</v>
      </c>
      <c r="B108" s="25" t="s">
        <v>349</v>
      </c>
      <c r="C108" s="26">
        <v>0</v>
      </c>
      <c r="D108" s="28">
        <f t="shared" si="3"/>
        <v>1080</v>
      </c>
      <c r="E108" s="26">
        <v>1080</v>
      </c>
      <c r="F108" s="26">
        <v>1079.99989</v>
      </c>
      <c r="G108" s="27">
        <f t="shared" si="1"/>
        <v>99.99998981481481</v>
      </c>
    </row>
    <row r="109" spans="1:7" s="14" customFormat="1" ht="95.25" customHeight="1">
      <c r="A109" s="20" t="s">
        <v>140</v>
      </c>
      <c r="B109" s="25" t="s">
        <v>67</v>
      </c>
      <c r="C109" s="26">
        <v>116</v>
      </c>
      <c r="D109" s="28">
        <f t="shared" si="3"/>
        <v>0</v>
      </c>
      <c r="E109" s="26">
        <v>116</v>
      </c>
      <c r="F109" s="26">
        <v>116</v>
      </c>
      <c r="G109" s="27">
        <f t="shared" si="1"/>
        <v>100</v>
      </c>
    </row>
    <row r="110" spans="1:7" s="14" customFormat="1" ht="127.5" customHeight="1">
      <c r="A110" s="20" t="s">
        <v>278</v>
      </c>
      <c r="B110" s="25" t="s">
        <v>279</v>
      </c>
      <c r="C110" s="26">
        <v>2500</v>
      </c>
      <c r="D110" s="28">
        <f t="shared" si="3"/>
        <v>0</v>
      </c>
      <c r="E110" s="26">
        <v>2500</v>
      </c>
      <c r="F110" s="26">
        <v>2500</v>
      </c>
      <c r="G110" s="27">
        <f t="shared" si="1"/>
        <v>100</v>
      </c>
    </row>
    <row r="111" spans="1:7" s="14" customFormat="1" ht="76.5" customHeight="1">
      <c r="A111" s="20" t="s">
        <v>241</v>
      </c>
      <c r="B111" s="25" t="s">
        <v>240</v>
      </c>
      <c r="C111" s="26">
        <v>1680</v>
      </c>
      <c r="D111" s="28">
        <f t="shared" si="3"/>
        <v>0</v>
      </c>
      <c r="E111" s="26">
        <v>1680</v>
      </c>
      <c r="F111" s="26">
        <v>1520</v>
      </c>
      <c r="G111" s="27">
        <f t="shared" si="1"/>
        <v>90.47619047619048</v>
      </c>
    </row>
    <row r="112" spans="1:7" s="14" customFormat="1" ht="117" customHeight="1">
      <c r="A112" s="20" t="s">
        <v>203</v>
      </c>
      <c r="B112" s="25" t="s">
        <v>204</v>
      </c>
      <c r="C112" s="26">
        <v>1000</v>
      </c>
      <c r="D112" s="28">
        <f t="shared" si="3"/>
        <v>0</v>
      </c>
      <c r="E112" s="26">
        <v>1000</v>
      </c>
      <c r="F112" s="26">
        <v>985</v>
      </c>
      <c r="G112" s="27">
        <f t="shared" si="1"/>
        <v>98.5</v>
      </c>
    </row>
    <row r="113" spans="1:7" s="14" customFormat="1" ht="103.5" customHeight="1">
      <c r="A113" s="20" t="s">
        <v>141</v>
      </c>
      <c r="B113" s="25" t="s">
        <v>68</v>
      </c>
      <c r="C113" s="26">
        <v>27631</v>
      </c>
      <c r="D113" s="28">
        <f t="shared" si="3"/>
        <v>0</v>
      </c>
      <c r="E113" s="26">
        <v>27631</v>
      </c>
      <c r="F113" s="26">
        <v>26157.737</v>
      </c>
      <c r="G113" s="27">
        <f t="shared" si="1"/>
        <v>94.668079331186</v>
      </c>
    </row>
    <row r="114" spans="1:7" s="14" customFormat="1" ht="128.25" customHeight="1">
      <c r="A114" s="20" t="s">
        <v>297</v>
      </c>
      <c r="B114" s="25" t="s">
        <v>298</v>
      </c>
      <c r="C114" s="26">
        <v>1139.949</v>
      </c>
      <c r="D114" s="28">
        <f t="shared" si="3"/>
        <v>0</v>
      </c>
      <c r="E114" s="26">
        <v>1139.949</v>
      </c>
      <c r="F114" s="26">
        <v>1139.94853</v>
      </c>
      <c r="G114" s="27">
        <f t="shared" si="1"/>
        <v>99.99995877008531</v>
      </c>
    </row>
    <row r="115" spans="1:7" s="14" customFormat="1" ht="117" customHeight="1">
      <c r="A115" s="20" t="s">
        <v>211</v>
      </c>
      <c r="B115" s="25" t="s">
        <v>239</v>
      </c>
      <c r="C115" s="26">
        <v>21972</v>
      </c>
      <c r="D115" s="28">
        <f t="shared" si="3"/>
        <v>0</v>
      </c>
      <c r="E115" s="26">
        <v>21972</v>
      </c>
      <c r="F115" s="26">
        <v>21971.082</v>
      </c>
      <c r="G115" s="27">
        <f t="shared" si="1"/>
        <v>99.99582195521572</v>
      </c>
    </row>
    <row r="116" spans="1:7" s="14" customFormat="1" ht="114.75" customHeight="1">
      <c r="A116" s="20" t="s">
        <v>196</v>
      </c>
      <c r="B116" s="25" t="s">
        <v>242</v>
      </c>
      <c r="C116" s="26">
        <v>4535.76</v>
      </c>
      <c r="D116" s="28">
        <f t="shared" si="3"/>
        <v>0</v>
      </c>
      <c r="E116" s="26">
        <v>4535.76</v>
      </c>
      <c r="F116" s="26">
        <v>4535.75171</v>
      </c>
      <c r="G116" s="27">
        <f t="shared" si="1"/>
        <v>99.99981723018854</v>
      </c>
    </row>
    <row r="117" spans="1:7" s="14" customFormat="1" ht="113.25" customHeight="1">
      <c r="A117" s="20" t="s">
        <v>235</v>
      </c>
      <c r="B117" s="25" t="s">
        <v>236</v>
      </c>
      <c r="C117" s="26">
        <v>3471</v>
      </c>
      <c r="D117" s="28">
        <f t="shared" si="3"/>
        <v>0</v>
      </c>
      <c r="E117" s="26">
        <v>3471</v>
      </c>
      <c r="F117" s="26">
        <v>1557</v>
      </c>
      <c r="G117" s="27">
        <f t="shared" si="1"/>
        <v>44.857389801210026</v>
      </c>
    </row>
    <row r="118" spans="1:7" s="14" customFormat="1" ht="100.5" customHeight="1">
      <c r="A118" s="20" t="s">
        <v>199</v>
      </c>
      <c r="B118" s="25" t="s">
        <v>238</v>
      </c>
      <c r="C118" s="26">
        <v>16021.57</v>
      </c>
      <c r="D118" s="28">
        <f t="shared" si="3"/>
        <v>0</v>
      </c>
      <c r="E118" s="26">
        <v>16021.57</v>
      </c>
      <c r="F118" s="26">
        <v>14462.55215</v>
      </c>
      <c r="G118" s="27">
        <f t="shared" si="1"/>
        <v>90.26925669581695</v>
      </c>
    </row>
    <row r="119" spans="1:7" s="14" customFormat="1" ht="60" customHeight="1">
      <c r="A119" s="20" t="s">
        <v>209</v>
      </c>
      <c r="B119" s="25" t="s">
        <v>210</v>
      </c>
      <c r="C119" s="26">
        <v>56023</v>
      </c>
      <c r="D119" s="28">
        <f t="shared" si="3"/>
        <v>-4563</v>
      </c>
      <c r="E119" s="26">
        <v>51460</v>
      </c>
      <c r="F119" s="26">
        <v>51339.47877</v>
      </c>
      <c r="G119" s="27">
        <f t="shared" si="1"/>
        <v>99.76579628837932</v>
      </c>
    </row>
    <row r="120" spans="1:7" s="14" customFormat="1" ht="160.5" customHeight="1">
      <c r="A120" s="20" t="s">
        <v>269</v>
      </c>
      <c r="B120" s="25" t="s">
        <v>270</v>
      </c>
      <c r="C120" s="26">
        <v>10979</v>
      </c>
      <c r="D120" s="28">
        <f t="shared" si="3"/>
        <v>0</v>
      </c>
      <c r="E120" s="26">
        <v>10979</v>
      </c>
      <c r="F120" s="26">
        <v>10979</v>
      </c>
      <c r="G120" s="27">
        <f t="shared" si="1"/>
        <v>100</v>
      </c>
    </row>
    <row r="121" spans="1:7" s="14" customFormat="1" ht="312.75" customHeight="1">
      <c r="A121" s="20" t="s">
        <v>313</v>
      </c>
      <c r="B121" s="25" t="s">
        <v>314</v>
      </c>
      <c r="C121" s="26">
        <v>124</v>
      </c>
      <c r="D121" s="28">
        <f t="shared" si="3"/>
        <v>0</v>
      </c>
      <c r="E121" s="26">
        <v>124</v>
      </c>
      <c r="F121" s="26">
        <v>81.51741</v>
      </c>
      <c r="G121" s="27">
        <f t="shared" si="1"/>
        <v>65.73984677419354</v>
      </c>
    </row>
    <row r="122" spans="1:7" s="14" customFormat="1" ht="107.25" customHeight="1">
      <c r="A122" s="20" t="s">
        <v>309</v>
      </c>
      <c r="B122" s="25" t="s">
        <v>310</v>
      </c>
      <c r="C122" s="26">
        <v>18702</v>
      </c>
      <c r="D122" s="28">
        <f t="shared" si="3"/>
        <v>0</v>
      </c>
      <c r="E122" s="26">
        <v>18702</v>
      </c>
      <c r="F122" s="26">
        <v>15716.84332</v>
      </c>
      <c r="G122" s="27">
        <f t="shared" si="1"/>
        <v>84.03830242754785</v>
      </c>
    </row>
    <row r="123" spans="1:7" s="14" customFormat="1" ht="90" customHeight="1">
      <c r="A123" s="20" t="s">
        <v>317</v>
      </c>
      <c r="B123" s="25" t="s">
        <v>321</v>
      </c>
      <c r="C123" s="26">
        <v>568</v>
      </c>
      <c r="D123" s="28">
        <f t="shared" si="3"/>
        <v>0</v>
      </c>
      <c r="E123" s="26">
        <v>568</v>
      </c>
      <c r="F123" s="26">
        <v>0</v>
      </c>
      <c r="G123" s="27">
        <f t="shared" si="1"/>
        <v>0</v>
      </c>
    </row>
    <row r="124" spans="1:7" s="14" customFormat="1" ht="107.25" customHeight="1">
      <c r="A124" s="20" t="s">
        <v>318</v>
      </c>
      <c r="B124" s="25" t="s">
        <v>321</v>
      </c>
      <c r="C124" s="26">
        <v>631</v>
      </c>
      <c r="D124" s="28">
        <f t="shared" si="3"/>
        <v>0</v>
      </c>
      <c r="E124" s="26">
        <v>631</v>
      </c>
      <c r="F124" s="26">
        <v>0</v>
      </c>
      <c r="G124" s="27">
        <f t="shared" si="1"/>
        <v>0</v>
      </c>
    </row>
    <row r="125" spans="1:7" s="14" customFormat="1" ht="90" customHeight="1">
      <c r="A125" s="20" t="s">
        <v>319</v>
      </c>
      <c r="B125" s="25" t="s">
        <v>321</v>
      </c>
      <c r="C125" s="26">
        <v>189</v>
      </c>
      <c r="D125" s="28">
        <f t="shared" si="3"/>
        <v>0</v>
      </c>
      <c r="E125" s="26">
        <v>189</v>
      </c>
      <c r="F125" s="26">
        <v>188.84391</v>
      </c>
      <c r="G125" s="27">
        <f t="shared" si="1"/>
        <v>99.9174126984127</v>
      </c>
    </row>
    <row r="126" spans="1:7" s="14" customFormat="1" ht="74.25" customHeight="1">
      <c r="A126" s="20" t="s">
        <v>315</v>
      </c>
      <c r="B126" s="25" t="s">
        <v>316</v>
      </c>
      <c r="C126" s="26">
        <v>8019</v>
      </c>
      <c r="D126" s="28">
        <f t="shared" si="3"/>
        <v>0</v>
      </c>
      <c r="E126" s="26">
        <v>8019</v>
      </c>
      <c r="F126" s="26">
        <v>2970</v>
      </c>
      <c r="G126" s="27">
        <f t="shared" si="1"/>
        <v>37.03703703703704</v>
      </c>
    </row>
    <row r="127" spans="1:7" s="14" customFormat="1" ht="62.25" customHeight="1">
      <c r="A127" s="20" t="s">
        <v>320</v>
      </c>
      <c r="B127" s="25" t="s">
        <v>322</v>
      </c>
      <c r="C127" s="26">
        <v>20920.87</v>
      </c>
      <c r="D127" s="28">
        <f t="shared" si="3"/>
        <v>0</v>
      </c>
      <c r="E127" s="26">
        <v>20920.87</v>
      </c>
      <c r="F127" s="26">
        <v>20920.58675</v>
      </c>
      <c r="G127" s="27">
        <f t="shared" si="1"/>
        <v>99.99864608880988</v>
      </c>
    </row>
    <row r="128" spans="1:7" s="14" customFormat="1" ht="75.75" customHeight="1">
      <c r="A128" s="20" t="s">
        <v>300</v>
      </c>
      <c r="B128" s="25" t="s">
        <v>301</v>
      </c>
      <c r="C128" s="26">
        <v>49153</v>
      </c>
      <c r="D128" s="28">
        <f t="shared" si="3"/>
        <v>0</v>
      </c>
      <c r="E128" s="26">
        <v>49153</v>
      </c>
      <c r="F128" s="26">
        <v>48331.1483</v>
      </c>
      <c r="G128" s="27">
        <f t="shared" si="1"/>
        <v>98.32797245335992</v>
      </c>
    </row>
    <row r="129" spans="1:7" s="14" customFormat="1" ht="54.75" customHeight="1">
      <c r="A129" s="20" t="s">
        <v>142</v>
      </c>
      <c r="B129" s="25" t="s">
        <v>353</v>
      </c>
      <c r="C129" s="26">
        <f>C130+C133+C143+C147+C148+C149+C150</f>
        <v>5337876</v>
      </c>
      <c r="D129" s="26">
        <f>D130+D133+D143+D147+D148+D149+D150</f>
        <v>-3803</v>
      </c>
      <c r="E129" s="26">
        <f>E130+E133+E143+E147+E148+E149+E150</f>
        <v>5334073</v>
      </c>
      <c r="F129" s="26">
        <f>F130+F133+F143+F147+F148+F149+F150</f>
        <v>5202264.0770000005</v>
      </c>
      <c r="G129" s="27">
        <f t="shared" si="1"/>
        <v>97.52892540090848</v>
      </c>
    </row>
    <row r="130" spans="1:7" s="14" customFormat="1" ht="60" customHeight="1">
      <c r="A130" s="20" t="s">
        <v>143</v>
      </c>
      <c r="B130" s="25" t="s">
        <v>69</v>
      </c>
      <c r="C130" s="26">
        <f>C131+C132</f>
        <v>63200</v>
      </c>
      <c r="D130" s="26">
        <f>D131+D132</f>
        <v>0</v>
      </c>
      <c r="E130" s="26">
        <f>E131+E132</f>
        <v>63200</v>
      </c>
      <c r="F130" s="26">
        <f>F131+F132</f>
        <v>61684.6409</v>
      </c>
      <c r="G130" s="27">
        <f t="shared" si="1"/>
        <v>97.6022799050633</v>
      </c>
    </row>
    <row r="131" spans="1:7" s="14" customFormat="1" ht="96.75" customHeight="1">
      <c r="A131" s="20" t="s">
        <v>144</v>
      </c>
      <c r="B131" s="25" t="s">
        <v>70</v>
      </c>
      <c r="C131" s="26">
        <v>5942</v>
      </c>
      <c r="D131" s="28">
        <f>E131-C131</f>
        <v>0</v>
      </c>
      <c r="E131" s="26">
        <v>5942</v>
      </c>
      <c r="F131" s="26">
        <v>5942</v>
      </c>
      <c r="G131" s="27">
        <f t="shared" si="1"/>
        <v>100</v>
      </c>
    </row>
    <row r="132" spans="1:7" s="14" customFormat="1" ht="90.75" customHeight="1">
      <c r="A132" s="20" t="s">
        <v>145</v>
      </c>
      <c r="B132" s="25" t="s">
        <v>71</v>
      </c>
      <c r="C132" s="26">
        <v>57258</v>
      </c>
      <c r="D132" s="28">
        <f>E132-C132</f>
        <v>0</v>
      </c>
      <c r="E132" s="26">
        <v>57258</v>
      </c>
      <c r="F132" s="26">
        <v>55742.6409</v>
      </c>
      <c r="G132" s="27">
        <f t="shared" si="1"/>
        <v>97.35345436445562</v>
      </c>
    </row>
    <row r="133" spans="1:7" s="14" customFormat="1" ht="63.75" customHeight="1">
      <c r="A133" s="20" t="s">
        <v>146</v>
      </c>
      <c r="B133" s="25" t="s">
        <v>72</v>
      </c>
      <c r="C133" s="26">
        <f>SUM(C134:C142)</f>
        <v>235555</v>
      </c>
      <c r="D133" s="26">
        <f>SUM(D134:D142)</f>
        <v>-27</v>
      </c>
      <c r="E133" s="26">
        <f>SUM(E134:E142)</f>
        <v>235528</v>
      </c>
      <c r="F133" s="26">
        <f>SUM(F134:F142)</f>
        <v>202052.77394</v>
      </c>
      <c r="G133" s="27">
        <f t="shared" si="1"/>
        <v>85.787156490948</v>
      </c>
    </row>
    <row r="134" spans="1:7" s="14" customFormat="1" ht="192" customHeight="1">
      <c r="A134" s="20" t="s">
        <v>147</v>
      </c>
      <c r="B134" s="25" t="s">
        <v>73</v>
      </c>
      <c r="C134" s="26">
        <v>5722</v>
      </c>
      <c r="D134" s="28">
        <f aca="true" t="shared" si="4" ref="D134:D141">E134-C134</f>
        <v>0</v>
      </c>
      <c r="E134" s="26">
        <v>5722</v>
      </c>
      <c r="F134" s="26">
        <v>5026.5953</v>
      </c>
      <c r="G134" s="27">
        <f t="shared" si="1"/>
        <v>87.84682453687522</v>
      </c>
    </row>
    <row r="135" spans="1:7" s="14" customFormat="1" ht="149.25" customHeight="1">
      <c r="A135" s="20" t="s">
        <v>183</v>
      </c>
      <c r="B135" s="25" t="s">
        <v>299</v>
      </c>
      <c r="C135" s="26">
        <v>13917</v>
      </c>
      <c r="D135" s="28">
        <f t="shared" si="4"/>
        <v>0</v>
      </c>
      <c r="E135" s="26">
        <v>13917</v>
      </c>
      <c r="F135" s="26">
        <v>13917</v>
      </c>
      <c r="G135" s="27">
        <f t="shared" si="1"/>
        <v>100</v>
      </c>
    </row>
    <row r="136" spans="1:7" s="14" customFormat="1" ht="126" customHeight="1">
      <c r="A136" s="20" t="s">
        <v>148</v>
      </c>
      <c r="B136" s="25" t="s">
        <v>230</v>
      </c>
      <c r="C136" s="26">
        <v>13158</v>
      </c>
      <c r="D136" s="28">
        <f t="shared" si="4"/>
        <v>0</v>
      </c>
      <c r="E136" s="26">
        <v>13158</v>
      </c>
      <c r="F136" s="26">
        <v>13158</v>
      </c>
      <c r="G136" s="27">
        <f t="shared" si="1"/>
        <v>100</v>
      </c>
    </row>
    <row r="137" spans="1:7" s="14" customFormat="1" ht="143.25" customHeight="1">
      <c r="A137" s="20" t="s">
        <v>149</v>
      </c>
      <c r="B137" s="25" t="s">
        <v>74</v>
      </c>
      <c r="C137" s="26">
        <v>10371</v>
      </c>
      <c r="D137" s="28">
        <f t="shared" si="4"/>
        <v>0</v>
      </c>
      <c r="E137" s="26">
        <v>10371</v>
      </c>
      <c r="F137" s="26">
        <v>10371</v>
      </c>
      <c r="G137" s="27">
        <f t="shared" si="1"/>
        <v>100</v>
      </c>
    </row>
    <row r="138" spans="1:7" s="14" customFormat="1" ht="144" customHeight="1">
      <c r="A138" s="20" t="s">
        <v>150</v>
      </c>
      <c r="B138" s="25" t="s">
        <v>75</v>
      </c>
      <c r="C138" s="26">
        <v>1516</v>
      </c>
      <c r="D138" s="28">
        <f t="shared" si="4"/>
        <v>0</v>
      </c>
      <c r="E138" s="26">
        <v>1516</v>
      </c>
      <c r="F138" s="26">
        <v>917.73001</v>
      </c>
      <c r="G138" s="27">
        <f t="shared" si="1"/>
        <v>60.53628034300792</v>
      </c>
    </row>
    <row r="139" spans="1:7" s="14" customFormat="1" ht="127.5" customHeight="1">
      <c r="A139" s="20" t="s">
        <v>151</v>
      </c>
      <c r="B139" s="25" t="s">
        <v>76</v>
      </c>
      <c r="C139" s="26">
        <v>52</v>
      </c>
      <c r="D139" s="28">
        <f t="shared" si="4"/>
        <v>-27</v>
      </c>
      <c r="E139" s="26">
        <v>25</v>
      </c>
      <c r="F139" s="26">
        <v>4.07763</v>
      </c>
      <c r="G139" s="27">
        <f t="shared" si="1"/>
        <v>16.31052</v>
      </c>
    </row>
    <row r="140" spans="1:7" s="14" customFormat="1" ht="189.75" customHeight="1">
      <c r="A140" s="20" t="s">
        <v>152</v>
      </c>
      <c r="B140" s="25" t="s">
        <v>77</v>
      </c>
      <c r="C140" s="26">
        <v>184806</v>
      </c>
      <c r="D140" s="28">
        <f t="shared" si="4"/>
        <v>0</v>
      </c>
      <c r="E140" s="26">
        <v>184806</v>
      </c>
      <c r="F140" s="26">
        <v>152645.371</v>
      </c>
      <c r="G140" s="27">
        <f t="shared" si="1"/>
        <v>82.59762724153978</v>
      </c>
    </row>
    <row r="141" spans="1:7" s="14" customFormat="1" ht="94.5" customHeight="1">
      <c r="A141" s="20" t="s">
        <v>205</v>
      </c>
      <c r="B141" s="25" t="s">
        <v>206</v>
      </c>
      <c r="C141" s="26">
        <v>5473</v>
      </c>
      <c r="D141" s="28">
        <f t="shared" si="4"/>
        <v>0</v>
      </c>
      <c r="E141" s="26">
        <v>5473</v>
      </c>
      <c r="F141" s="26">
        <v>5473</v>
      </c>
      <c r="G141" s="27">
        <f t="shared" si="1"/>
        <v>100</v>
      </c>
    </row>
    <row r="142" spans="1:7" s="14" customFormat="1" ht="106.5" customHeight="1">
      <c r="A142" s="20" t="s">
        <v>267</v>
      </c>
      <c r="B142" s="25" t="s">
        <v>268</v>
      </c>
      <c r="C142" s="26">
        <v>540</v>
      </c>
      <c r="D142" s="28">
        <f>E142-C142</f>
        <v>0</v>
      </c>
      <c r="E142" s="26">
        <v>540</v>
      </c>
      <c r="F142" s="26">
        <v>540</v>
      </c>
      <c r="G142" s="27">
        <f t="shared" si="1"/>
        <v>100</v>
      </c>
    </row>
    <row r="143" spans="1:7" s="14" customFormat="1" ht="113.25" customHeight="1">
      <c r="A143" s="20" t="s">
        <v>153</v>
      </c>
      <c r="B143" s="25" t="s">
        <v>78</v>
      </c>
      <c r="C143" s="26">
        <f>C144+C145+C146</f>
        <v>120141</v>
      </c>
      <c r="D143" s="26">
        <f>D144+D145+D146</f>
        <v>0</v>
      </c>
      <c r="E143" s="26">
        <f>E144+E145+E146</f>
        <v>120141</v>
      </c>
      <c r="F143" s="26">
        <f>F144+F145+F146</f>
        <v>87088.26216</v>
      </c>
      <c r="G143" s="27">
        <f t="shared" si="1"/>
        <v>72.48837795590181</v>
      </c>
    </row>
    <row r="144" spans="1:7" s="14" customFormat="1" ht="137.25" customHeight="1">
      <c r="A144" s="20" t="s">
        <v>185</v>
      </c>
      <c r="B144" s="25" t="s">
        <v>79</v>
      </c>
      <c r="C144" s="26">
        <v>4319</v>
      </c>
      <c r="D144" s="28">
        <f aca="true" t="shared" si="5" ref="D144:D149">E144-C144</f>
        <v>0</v>
      </c>
      <c r="E144" s="26">
        <v>4319</v>
      </c>
      <c r="F144" s="26">
        <v>4319</v>
      </c>
      <c r="G144" s="27">
        <f t="shared" si="1"/>
        <v>100</v>
      </c>
    </row>
    <row r="145" spans="1:7" s="14" customFormat="1" ht="144.75" customHeight="1">
      <c r="A145" s="20" t="s">
        <v>184</v>
      </c>
      <c r="B145" s="25" t="s">
        <v>186</v>
      </c>
      <c r="C145" s="26">
        <v>1147</v>
      </c>
      <c r="D145" s="28">
        <f t="shared" si="5"/>
        <v>0</v>
      </c>
      <c r="E145" s="26">
        <v>1147</v>
      </c>
      <c r="F145" s="26">
        <v>864.85316</v>
      </c>
      <c r="G145" s="27">
        <f t="shared" si="1"/>
        <v>75.40132170880558</v>
      </c>
    </row>
    <row r="146" spans="1:7" s="14" customFormat="1" ht="123" customHeight="1">
      <c r="A146" s="20" t="s">
        <v>154</v>
      </c>
      <c r="B146" s="25" t="s">
        <v>80</v>
      </c>
      <c r="C146" s="26">
        <v>114675</v>
      </c>
      <c r="D146" s="28">
        <f t="shared" si="5"/>
        <v>0</v>
      </c>
      <c r="E146" s="26">
        <v>114675</v>
      </c>
      <c r="F146" s="26">
        <v>81904.409</v>
      </c>
      <c r="G146" s="27">
        <f t="shared" si="1"/>
        <v>71.4230730324831</v>
      </c>
    </row>
    <row r="147" spans="1:7" s="14" customFormat="1" ht="97.5" customHeight="1">
      <c r="A147" s="20" t="s">
        <v>233</v>
      </c>
      <c r="B147" s="25" t="s">
        <v>98</v>
      </c>
      <c r="C147" s="26">
        <v>71731</v>
      </c>
      <c r="D147" s="28">
        <f t="shared" si="5"/>
        <v>-3776</v>
      </c>
      <c r="E147" s="26">
        <v>67955</v>
      </c>
      <c r="F147" s="26">
        <v>64377.05</v>
      </c>
      <c r="G147" s="27">
        <f t="shared" si="1"/>
        <v>94.73482451622398</v>
      </c>
    </row>
    <row r="148" spans="1:7" s="14" customFormat="1" ht="78" customHeight="1">
      <c r="A148" s="20" t="s">
        <v>305</v>
      </c>
      <c r="B148" s="25" t="s">
        <v>306</v>
      </c>
      <c r="C148" s="26">
        <v>2748</v>
      </c>
      <c r="D148" s="28">
        <f t="shared" si="5"/>
        <v>0</v>
      </c>
      <c r="E148" s="26">
        <v>2748</v>
      </c>
      <c r="F148" s="26">
        <v>2552.592</v>
      </c>
      <c r="G148" s="27">
        <f t="shared" si="1"/>
        <v>92.88908296943231</v>
      </c>
    </row>
    <row r="149" spans="1:7" s="14" customFormat="1" ht="65.25" customHeight="1">
      <c r="A149" s="20" t="s">
        <v>232</v>
      </c>
      <c r="B149" s="25" t="s">
        <v>101</v>
      </c>
      <c r="C149" s="26">
        <v>3923</v>
      </c>
      <c r="D149" s="28">
        <f t="shared" si="5"/>
        <v>0</v>
      </c>
      <c r="E149" s="26">
        <v>3923</v>
      </c>
      <c r="F149" s="26">
        <v>3922.488</v>
      </c>
      <c r="G149" s="27">
        <f t="shared" si="1"/>
        <v>99.98694876370125</v>
      </c>
    </row>
    <row r="150" spans="1:7" s="14" customFormat="1" ht="47.25" customHeight="1">
      <c r="A150" s="20" t="s">
        <v>155</v>
      </c>
      <c r="B150" s="25" t="s">
        <v>81</v>
      </c>
      <c r="C150" s="26">
        <f>SUM(C151:C155)</f>
        <v>4840578</v>
      </c>
      <c r="D150" s="26">
        <f>SUM(D151:D155)</f>
        <v>0</v>
      </c>
      <c r="E150" s="26">
        <f>SUM(E151:E155)</f>
        <v>4840578</v>
      </c>
      <c r="F150" s="26">
        <f>SUM(F151:F155)</f>
        <v>4780586.2700000005</v>
      </c>
      <c r="G150" s="27">
        <f t="shared" si="1"/>
        <v>98.76064945136717</v>
      </c>
    </row>
    <row r="151" spans="1:7" s="14" customFormat="1" ht="72.75" customHeight="1">
      <c r="A151" s="20" t="s">
        <v>156</v>
      </c>
      <c r="B151" s="25" t="s">
        <v>82</v>
      </c>
      <c r="C151" s="26">
        <v>50146</v>
      </c>
      <c r="D151" s="28">
        <f>E151-C151</f>
        <v>0</v>
      </c>
      <c r="E151" s="26">
        <v>50146</v>
      </c>
      <c r="F151" s="26">
        <v>49964.664</v>
      </c>
      <c r="G151" s="27">
        <f aca="true" t="shared" si="6" ref="G151:G205">F151/E151*100</f>
        <v>99.63838391895663</v>
      </c>
    </row>
    <row r="152" spans="1:7" s="14" customFormat="1" ht="205.5" customHeight="1">
      <c r="A152" s="20" t="s">
        <v>157</v>
      </c>
      <c r="B152" s="25" t="s">
        <v>83</v>
      </c>
      <c r="C152" s="26">
        <v>2922364</v>
      </c>
      <c r="D152" s="28">
        <f>E152-C152</f>
        <v>0</v>
      </c>
      <c r="E152" s="26">
        <v>2922364</v>
      </c>
      <c r="F152" s="26">
        <v>2900488.99</v>
      </c>
      <c r="G152" s="27">
        <f t="shared" si="6"/>
        <v>99.25146183021691</v>
      </c>
    </row>
    <row r="153" spans="1:7" s="14" customFormat="1" ht="204.75" customHeight="1">
      <c r="A153" s="20" t="s">
        <v>158</v>
      </c>
      <c r="B153" s="25" t="s">
        <v>84</v>
      </c>
      <c r="C153" s="26">
        <v>245092</v>
      </c>
      <c r="D153" s="28">
        <f>E153-C153</f>
        <v>0</v>
      </c>
      <c r="E153" s="26">
        <v>245092</v>
      </c>
      <c r="F153" s="26">
        <v>232031.082</v>
      </c>
      <c r="G153" s="27">
        <f t="shared" si="6"/>
        <v>94.67101414978865</v>
      </c>
    </row>
    <row r="154" spans="1:7" s="14" customFormat="1" ht="140.25" customHeight="1">
      <c r="A154" s="20" t="s">
        <v>159</v>
      </c>
      <c r="B154" s="25" t="s">
        <v>85</v>
      </c>
      <c r="C154" s="26">
        <v>94952</v>
      </c>
      <c r="D154" s="28">
        <f>E154-C154</f>
        <v>0</v>
      </c>
      <c r="E154" s="26">
        <v>94952</v>
      </c>
      <c r="F154" s="26">
        <v>85989.399</v>
      </c>
      <c r="G154" s="27">
        <f t="shared" si="6"/>
        <v>90.56091393546212</v>
      </c>
    </row>
    <row r="155" spans="1:7" s="14" customFormat="1" ht="163.5" customHeight="1">
      <c r="A155" s="20" t="s">
        <v>160</v>
      </c>
      <c r="B155" s="25" t="s">
        <v>86</v>
      </c>
      <c r="C155" s="26">
        <v>1528024</v>
      </c>
      <c r="D155" s="28">
        <f>E155-C155</f>
        <v>0</v>
      </c>
      <c r="E155" s="26">
        <v>1528024</v>
      </c>
      <c r="F155" s="26">
        <v>1512112.135</v>
      </c>
      <c r="G155" s="27">
        <f t="shared" si="6"/>
        <v>98.9586639345979</v>
      </c>
    </row>
    <row r="156" spans="1:7" s="14" customFormat="1" ht="48.75" customHeight="1">
      <c r="A156" s="20" t="s">
        <v>161</v>
      </c>
      <c r="B156" s="25" t="s">
        <v>354</v>
      </c>
      <c r="C156" s="26">
        <f>C157+C174+C173</f>
        <v>1991451.89703</v>
      </c>
      <c r="D156" s="26">
        <f>D157+D174+D173</f>
        <v>136.954999999989</v>
      </c>
      <c r="E156" s="26">
        <f>E157+E174+E173</f>
        <v>1991588.8520300002</v>
      </c>
      <c r="F156" s="26">
        <f>F157+F174+F173</f>
        <v>1974807.0601500005</v>
      </c>
      <c r="G156" s="27">
        <f t="shared" si="6"/>
        <v>99.15736664910058</v>
      </c>
    </row>
    <row r="157" spans="1:7" s="14" customFormat="1" ht="94.5" customHeight="1">
      <c r="A157" s="20" t="s">
        <v>162</v>
      </c>
      <c r="B157" s="25" t="s">
        <v>87</v>
      </c>
      <c r="C157" s="26">
        <f>SUM(C158:C172)</f>
        <v>665313.5052700002</v>
      </c>
      <c r="D157" s="26">
        <f>SUM(D158:D172)</f>
        <v>59.18499999999949</v>
      </c>
      <c r="E157" s="26">
        <f>SUM(E158:E172)</f>
        <v>665372.6902700003</v>
      </c>
      <c r="F157" s="26">
        <f>SUM(F158:F172)</f>
        <v>652911.9781500002</v>
      </c>
      <c r="G157" s="27">
        <f t="shared" si="6"/>
        <v>98.12725825658045</v>
      </c>
    </row>
    <row r="158" spans="1:7" s="14" customFormat="1" ht="115.5">
      <c r="A158" s="20" t="s">
        <v>263</v>
      </c>
      <c r="B158" s="25" t="s">
        <v>264</v>
      </c>
      <c r="C158" s="26">
        <v>272593</v>
      </c>
      <c r="D158" s="28">
        <f aca="true" t="shared" si="7" ref="D158:D163">E158-C158</f>
        <v>0</v>
      </c>
      <c r="E158" s="26">
        <v>272593</v>
      </c>
      <c r="F158" s="26">
        <v>262145.20298</v>
      </c>
      <c r="G158" s="27">
        <f t="shared" si="6"/>
        <v>96.16725410410392</v>
      </c>
    </row>
    <row r="159" spans="1:7" s="14" customFormat="1" ht="208.5" customHeight="1">
      <c r="A159" s="20" t="s">
        <v>163</v>
      </c>
      <c r="B159" s="40" t="s">
        <v>89</v>
      </c>
      <c r="C159" s="26">
        <v>121</v>
      </c>
      <c r="D159" s="28">
        <f t="shared" si="7"/>
        <v>0</v>
      </c>
      <c r="E159" s="26">
        <v>121</v>
      </c>
      <c r="F159" s="26">
        <v>100.87145</v>
      </c>
      <c r="G159" s="27">
        <f t="shared" si="6"/>
        <v>83.36483471074379</v>
      </c>
    </row>
    <row r="160" spans="1:7" s="14" customFormat="1" ht="205.5" customHeight="1">
      <c r="A160" s="20" t="s">
        <v>164</v>
      </c>
      <c r="B160" s="40" t="s">
        <v>88</v>
      </c>
      <c r="C160" s="26">
        <v>11979</v>
      </c>
      <c r="D160" s="28">
        <f t="shared" si="7"/>
        <v>0</v>
      </c>
      <c r="E160" s="26">
        <v>11979</v>
      </c>
      <c r="F160" s="26">
        <v>9986.27345</v>
      </c>
      <c r="G160" s="27">
        <f t="shared" si="6"/>
        <v>83.36483387594959</v>
      </c>
    </row>
    <row r="161" spans="1:7" s="14" customFormat="1" ht="90.75" customHeight="1">
      <c r="A161" s="20" t="s">
        <v>165</v>
      </c>
      <c r="B161" s="25" t="s">
        <v>90</v>
      </c>
      <c r="C161" s="26">
        <v>22805.85116</v>
      </c>
      <c r="D161" s="28">
        <f t="shared" si="7"/>
        <v>0</v>
      </c>
      <c r="E161" s="26">
        <v>22805.85116</v>
      </c>
      <c r="F161" s="26">
        <v>22805.85116</v>
      </c>
      <c r="G161" s="27">
        <f t="shared" si="6"/>
        <v>100</v>
      </c>
    </row>
    <row r="162" spans="1:7" s="14" customFormat="1" ht="109.5" customHeight="1">
      <c r="A162" s="20" t="s">
        <v>166</v>
      </c>
      <c r="B162" s="25" t="s">
        <v>91</v>
      </c>
      <c r="C162" s="26">
        <v>14345.836</v>
      </c>
      <c r="D162" s="28">
        <f t="shared" si="7"/>
        <v>0</v>
      </c>
      <c r="E162" s="26">
        <v>14345.836</v>
      </c>
      <c r="F162" s="26">
        <v>14345.836</v>
      </c>
      <c r="G162" s="27">
        <f t="shared" si="6"/>
        <v>100</v>
      </c>
    </row>
    <row r="163" spans="1:7" s="14" customFormat="1" ht="131.25" customHeight="1">
      <c r="A163" s="20" t="s">
        <v>167</v>
      </c>
      <c r="B163" s="25" t="s">
        <v>92</v>
      </c>
      <c r="C163" s="26">
        <v>12310.232</v>
      </c>
      <c r="D163" s="28">
        <f t="shared" si="7"/>
        <v>59.18499999999949</v>
      </c>
      <c r="E163" s="26">
        <v>12369.417</v>
      </c>
      <c r="F163" s="26">
        <v>12369.357</v>
      </c>
      <c r="G163" s="27">
        <f t="shared" si="6"/>
        <v>99.99951493267629</v>
      </c>
    </row>
    <row r="164" spans="1:7" s="14" customFormat="1" ht="127.5" customHeight="1">
      <c r="A164" s="20" t="s">
        <v>168</v>
      </c>
      <c r="B164" s="25" t="s">
        <v>93</v>
      </c>
      <c r="C164" s="26">
        <v>14026.4</v>
      </c>
      <c r="D164" s="28">
        <f aca="true" t="shared" si="8" ref="D164:D173">E164-C164</f>
        <v>0</v>
      </c>
      <c r="E164" s="26">
        <v>14026.4</v>
      </c>
      <c r="F164" s="26">
        <v>14026.4</v>
      </c>
      <c r="G164" s="27">
        <f t="shared" si="6"/>
        <v>100</v>
      </c>
    </row>
    <row r="165" spans="1:7" s="14" customFormat="1" ht="132.75" customHeight="1">
      <c r="A165" s="20" t="s">
        <v>169</v>
      </c>
      <c r="B165" s="25" t="s">
        <v>187</v>
      </c>
      <c r="C165" s="26">
        <v>7229.7</v>
      </c>
      <c r="D165" s="28">
        <f t="shared" si="8"/>
        <v>0</v>
      </c>
      <c r="E165" s="26">
        <v>7229.7</v>
      </c>
      <c r="F165" s="26">
        <v>7229.7</v>
      </c>
      <c r="G165" s="27">
        <f t="shared" si="6"/>
        <v>100</v>
      </c>
    </row>
    <row r="166" spans="1:7" s="14" customFormat="1" ht="111" customHeight="1">
      <c r="A166" s="20" t="s">
        <v>170</v>
      </c>
      <c r="B166" s="25" t="s">
        <v>94</v>
      </c>
      <c r="C166" s="26">
        <v>3818.5</v>
      </c>
      <c r="D166" s="28">
        <f t="shared" si="8"/>
        <v>0</v>
      </c>
      <c r="E166" s="26">
        <v>3818.5</v>
      </c>
      <c r="F166" s="26">
        <v>3818.5</v>
      </c>
      <c r="G166" s="27">
        <f t="shared" si="6"/>
        <v>100</v>
      </c>
    </row>
    <row r="167" spans="1:7" s="14" customFormat="1" ht="133.5" customHeight="1">
      <c r="A167" s="20" t="s">
        <v>171</v>
      </c>
      <c r="B167" s="25" t="s">
        <v>95</v>
      </c>
      <c r="C167" s="26">
        <v>5092</v>
      </c>
      <c r="D167" s="28">
        <f t="shared" si="8"/>
        <v>0</v>
      </c>
      <c r="E167" s="26">
        <v>5092</v>
      </c>
      <c r="F167" s="26">
        <v>5092</v>
      </c>
      <c r="G167" s="27">
        <f t="shared" si="6"/>
        <v>100</v>
      </c>
    </row>
    <row r="168" spans="1:7" s="14" customFormat="1" ht="111" customHeight="1">
      <c r="A168" s="20" t="s">
        <v>172</v>
      </c>
      <c r="B168" s="25" t="s">
        <v>96</v>
      </c>
      <c r="C168" s="26">
        <v>2301.2</v>
      </c>
      <c r="D168" s="28">
        <f t="shared" si="8"/>
        <v>0</v>
      </c>
      <c r="E168" s="26">
        <v>2301.2</v>
      </c>
      <c r="F168" s="26">
        <v>2301.2</v>
      </c>
      <c r="G168" s="27">
        <f t="shared" si="6"/>
        <v>100</v>
      </c>
    </row>
    <row r="169" spans="1:7" s="14" customFormat="1" ht="137.25" customHeight="1">
      <c r="A169" s="20" t="s">
        <v>173</v>
      </c>
      <c r="B169" s="25" t="s">
        <v>106</v>
      </c>
      <c r="C169" s="26">
        <v>249456.84109</v>
      </c>
      <c r="D169" s="28">
        <f t="shared" si="8"/>
        <v>0</v>
      </c>
      <c r="E169" s="26">
        <v>249456.84109</v>
      </c>
      <c r="F169" s="26">
        <v>249456.84109</v>
      </c>
      <c r="G169" s="27">
        <f t="shared" si="6"/>
        <v>100</v>
      </c>
    </row>
    <row r="170" spans="1:7" s="14" customFormat="1" ht="132.75" customHeight="1">
      <c r="A170" s="20" t="s">
        <v>181</v>
      </c>
      <c r="B170" s="25" t="s">
        <v>107</v>
      </c>
      <c r="C170" s="26">
        <v>24602.97802</v>
      </c>
      <c r="D170" s="28">
        <f t="shared" si="8"/>
        <v>0</v>
      </c>
      <c r="E170" s="26">
        <v>24602.97802</v>
      </c>
      <c r="F170" s="26">
        <v>24602.97802</v>
      </c>
      <c r="G170" s="27">
        <f t="shared" si="6"/>
        <v>100</v>
      </c>
    </row>
    <row r="171" spans="1:7" s="14" customFormat="1" ht="123" customHeight="1">
      <c r="A171" s="20" t="s">
        <v>174</v>
      </c>
      <c r="B171" s="25" t="s">
        <v>97</v>
      </c>
      <c r="C171" s="26">
        <v>7289.057</v>
      </c>
      <c r="D171" s="28">
        <f t="shared" si="8"/>
        <v>0</v>
      </c>
      <c r="E171" s="26">
        <v>7289.057</v>
      </c>
      <c r="F171" s="26">
        <v>7289.057</v>
      </c>
      <c r="G171" s="27">
        <f t="shared" si="6"/>
        <v>100</v>
      </c>
    </row>
    <row r="172" spans="1:7" s="14" customFormat="1" ht="156.75" customHeight="1">
      <c r="A172" s="20" t="s">
        <v>265</v>
      </c>
      <c r="B172" s="25" t="s">
        <v>266</v>
      </c>
      <c r="C172" s="26">
        <v>17341.91</v>
      </c>
      <c r="D172" s="28">
        <f t="shared" si="8"/>
        <v>0</v>
      </c>
      <c r="E172" s="26">
        <v>17341.91</v>
      </c>
      <c r="F172" s="26">
        <v>17341.91</v>
      </c>
      <c r="G172" s="27">
        <f t="shared" si="6"/>
        <v>100</v>
      </c>
    </row>
    <row r="173" spans="1:7" s="14" customFormat="1" ht="76.5" customHeight="1">
      <c r="A173" s="20" t="s">
        <v>200</v>
      </c>
      <c r="B173" s="25" t="s">
        <v>61</v>
      </c>
      <c r="C173" s="26">
        <v>8746</v>
      </c>
      <c r="D173" s="28">
        <f t="shared" si="8"/>
        <v>0</v>
      </c>
      <c r="E173" s="26">
        <v>8746</v>
      </c>
      <c r="F173" s="26">
        <v>7403.11905</v>
      </c>
      <c r="G173" s="27">
        <f t="shared" si="6"/>
        <v>84.64577006631603</v>
      </c>
    </row>
    <row r="174" spans="1:7" s="14" customFormat="1" ht="45" customHeight="1">
      <c r="A174" s="20" t="s">
        <v>175</v>
      </c>
      <c r="B174" s="25" t="s">
        <v>105</v>
      </c>
      <c r="C174" s="26">
        <f>C175+C188</f>
        <v>1317392.39176</v>
      </c>
      <c r="D174" s="26">
        <f>D175+D188</f>
        <v>77.76999999998952</v>
      </c>
      <c r="E174" s="26">
        <f>E175+E188</f>
        <v>1317470.16176</v>
      </c>
      <c r="F174" s="26">
        <f>F175+F188</f>
        <v>1314491.96295</v>
      </c>
      <c r="G174" s="27">
        <f t="shared" si="6"/>
        <v>99.77394563486574</v>
      </c>
    </row>
    <row r="175" spans="1:7" s="14" customFormat="1" ht="31.5" customHeight="1">
      <c r="A175" s="20"/>
      <c r="B175" s="25" t="s">
        <v>258</v>
      </c>
      <c r="C175" s="26">
        <f>SUM(C176:C187)</f>
        <v>715301.39176</v>
      </c>
      <c r="D175" s="26">
        <f>SUM(D176:D187)</f>
        <v>77.76999999998952</v>
      </c>
      <c r="E175" s="26">
        <f>SUM(E176:E187)</f>
        <v>715379.16176</v>
      </c>
      <c r="F175" s="26">
        <f>SUM(F176:F187)</f>
        <v>715379.16176</v>
      </c>
      <c r="G175" s="27">
        <f t="shared" si="6"/>
        <v>100</v>
      </c>
    </row>
    <row r="176" spans="1:7" s="14" customFormat="1" ht="114" customHeight="1">
      <c r="A176" s="20" t="s">
        <v>247</v>
      </c>
      <c r="B176" s="25" t="s">
        <v>248</v>
      </c>
      <c r="C176" s="26">
        <v>2639.4</v>
      </c>
      <c r="D176" s="28">
        <f aca="true" t="shared" si="9" ref="D176:D186">E176-C176</f>
        <v>0</v>
      </c>
      <c r="E176" s="26">
        <v>2639.4</v>
      </c>
      <c r="F176" s="26">
        <v>2639.4</v>
      </c>
      <c r="G176" s="27">
        <f t="shared" si="6"/>
        <v>100</v>
      </c>
    </row>
    <row r="177" spans="1:7" s="14" customFormat="1" ht="111.75" customHeight="1">
      <c r="A177" s="20" t="s">
        <v>254</v>
      </c>
      <c r="B177" s="25" t="s">
        <v>251</v>
      </c>
      <c r="C177" s="26">
        <v>5973</v>
      </c>
      <c r="D177" s="28">
        <f t="shared" si="9"/>
        <v>0</v>
      </c>
      <c r="E177" s="26">
        <v>5973</v>
      </c>
      <c r="F177" s="26">
        <v>5973</v>
      </c>
      <c r="G177" s="27">
        <f t="shared" si="6"/>
        <v>100</v>
      </c>
    </row>
    <row r="178" spans="1:7" s="14" customFormat="1" ht="123.75" customHeight="1">
      <c r="A178" s="20" t="s">
        <v>261</v>
      </c>
      <c r="B178" s="25" t="s">
        <v>262</v>
      </c>
      <c r="C178" s="26">
        <v>8900.68162</v>
      </c>
      <c r="D178" s="28">
        <f t="shared" si="9"/>
        <v>0</v>
      </c>
      <c r="E178" s="26">
        <v>8900.68162</v>
      </c>
      <c r="F178" s="26">
        <v>8900.68162</v>
      </c>
      <c r="G178" s="27">
        <f t="shared" si="6"/>
        <v>100</v>
      </c>
    </row>
    <row r="179" spans="1:7" s="14" customFormat="1" ht="130.5" customHeight="1">
      <c r="A179" s="20" t="s">
        <v>176</v>
      </c>
      <c r="B179" s="25" t="s">
        <v>109</v>
      </c>
      <c r="C179" s="26">
        <v>83273.34958</v>
      </c>
      <c r="D179" s="28">
        <f t="shared" si="9"/>
        <v>0</v>
      </c>
      <c r="E179" s="26">
        <v>83273.34958</v>
      </c>
      <c r="F179" s="26">
        <v>83273.34958</v>
      </c>
      <c r="G179" s="27">
        <f t="shared" si="6"/>
        <v>100</v>
      </c>
    </row>
    <row r="180" spans="1:7" s="14" customFormat="1" ht="131.25" customHeight="1">
      <c r="A180" s="20" t="s">
        <v>177</v>
      </c>
      <c r="B180" s="25" t="s">
        <v>108</v>
      </c>
      <c r="C180" s="26">
        <v>48232.76142</v>
      </c>
      <c r="D180" s="28">
        <f t="shared" si="9"/>
        <v>0</v>
      </c>
      <c r="E180" s="26">
        <v>48232.76142</v>
      </c>
      <c r="F180" s="26">
        <v>48232.76142</v>
      </c>
      <c r="G180" s="27">
        <f t="shared" si="6"/>
        <v>100</v>
      </c>
    </row>
    <row r="181" spans="1:7" s="14" customFormat="1" ht="116.25" customHeight="1">
      <c r="A181" s="20" t="s">
        <v>273</v>
      </c>
      <c r="B181" s="25" t="s">
        <v>274</v>
      </c>
      <c r="C181" s="26">
        <v>5124.35</v>
      </c>
      <c r="D181" s="28">
        <f t="shared" si="9"/>
        <v>0</v>
      </c>
      <c r="E181" s="26">
        <v>5124.35</v>
      </c>
      <c r="F181" s="26">
        <v>5124.35</v>
      </c>
      <c r="G181" s="27">
        <f t="shared" si="6"/>
        <v>100</v>
      </c>
    </row>
    <row r="182" spans="1:7" s="14" customFormat="1" ht="129.75" customHeight="1">
      <c r="A182" s="20" t="s">
        <v>178</v>
      </c>
      <c r="B182" s="25" t="s">
        <v>249</v>
      </c>
      <c r="C182" s="26">
        <v>341125.02114</v>
      </c>
      <c r="D182" s="28">
        <f t="shared" si="9"/>
        <v>0</v>
      </c>
      <c r="E182" s="26">
        <v>341125.02114</v>
      </c>
      <c r="F182" s="26">
        <v>341125.02114</v>
      </c>
      <c r="G182" s="27">
        <f t="shared" si="6"/>
        <v>100</v>
      </c>
    </row>
    <row r="183" spans="1:7" s="14" customFormat="1" ht="127.5" customHeight="1">
      <c r="A183" s="20" t="s">
        <v>198</v>
      </c>
      <c r="B183" s="25" t="s">
        <v>250</v>
      </c>
      <c r="C183" s="26">
        <v>113903.115</v>
      </c>
      <c r="D183" s="28">
        <f t="shared" si="9"/>
        <v>77.76999999998952</v>
      </c>
      <c r="E183" s="26">
        <v>113980.885</v>
      </c>
      <c r="F183" s="26">
        <v>113980.885</v>
      </c>
      <c r="G183" s="27">
        <f t="shared" si="6"/>
        <v>100</v>
      </c>
    </row>
    <row r="184" spans="1:7" s="14" customFormat="1" ht="168" customHeight="1">
      <c r="A184" s="20" t="s">
        <v>260</v>
      </c>
      <c r="B184" s="25" t="s">
        <v>276</v>
      </c>
      <c r="C184" s="26">
        <v>84435.122</v>
      </c>
      <c r="D184" s="28">
        <f t="shared" si="9"/>
        <v>0</v>
      </c>
      <c r="E184" s="26">
        <v>84435.122</v>
      </c>
      <c r="F184" s="26">
        <v>84435.122</v>
      </c>
      <c r="G184" s="27">
        <f t="shared" si="6"/>
        <v>100</v>
      </c>
    </row>
    <row r="185" spans="1:7" s="14" customFormat="1" ht="109.5" customHeight="1">
      <c r="A185" s="20" t="s">
        <v>272</v>
      </c>
      <c r="B185" s="25" t="s">
        <v>277</v>
      </c>
      <c r="C185" s="26">
        <v>9059.201</v>
      </c>
      <c r="D185" s="28">
        <f t="shared" si="9"/>
        <v>0</v>
      </c>
      <c r="E185" s="26">
        <v>9059.201</v>
      </c>
      <c r="F185" s="26">
        <v>9059.201</v>
      </c>
      <c r="G185" s="27">
        <f t="shared" si="6"/>
        <v>100</v>
      </c>
    </row>
    <row r="186" spans="1:7" s="14" customFormat="1" ht="120.75" customHeight="1">
      <c r="A186" s="20" t="s">
        <v>255</v>
      </c>
      <c r="B186" s="25" t="s">
        <v>256</v>
      </c>
      <c r="C186" s="26">
        <v>11435.39</v>
      </c>
      <c r="D186" s="28">
        <f t="shared" si="9"/>
        <v>0</v>
      </c>
      <c r="E186" s="26">
        <v>11435.39</v>
      </c>
      <c r="F186" s="26">
        <v>11435.39</v>
      </c>
      <c r="G186" s="27">
        <f t="shared" si="6"/>
        <v>100</v>
      </c>
    </row>
    <row r="187" spans="1:7" s="14" customFormat="1" ht="111" customHeight="1">
      <c r="A187" s="20" t="s">
        <v>280</v>
      </c>
      <c r="B187" s="25" t="s">
        <v>257</v>
      </c>
      <c r="C187" s="26">
        <v>1200</v>
      </c>
      <c r="D187" s="28">
        <f>E187-C187</f>
        <v>0</v>
      </c>
      <c r="E187" s="26">
        <v>1200</v>
      </c>
      <c r="F187" s="26">
        <v>1200</v>
      </c>
      <c r="G187" s="27">
        <f t="shared" si="6"/>
        <v>100</v>
      </c>
    </row>
    <row r="188" spans="1:7" s="14" customFormat="1" ht="29.25" customHeight="1">
      <c r="A188" s="20"/>
      <c r="B188" s="25" t="s">
        <v>259</v>
      </c>
      <c r="C188" s="26">
        <f>SUM(C189:C190)</f>
        <v>602091</v>
      </c>
      <c r="D188" s="26">
        <f>SUM(D189:D190)</f>
        <v>0</v>
      </c>
      <c r="E188" s="26">
        <f>SUM(E189:E190)</f>
        <v>602091</v>
      </c>
      <c r="F188" s="26">
        <f>SUM(F189:F190)</f>
        <v>599112.80119</v>
      </c>
      <c r="G188" s="27">
        <f t="shared" si="6"/>
        <v>99.50535736126267</v>
      </c>
    </row>
    <row r="189" spans="1:7" s="14" customFormat="1" ht="122.25" customHeight="1">
      <c r="A189" s="20" t="s">
        <v>231</v>
      </c>
      <c r="B189" s="25" t="s">
        <v>229</v>
      </c>
      <c r="C189" s="26">
        <v>534051</v>
      </c>
      <c r="D189" s="28">
        <f>E189-C189</f>
        <v>0</v>
      </c>
      <c r="E189" s="26">
        <v>534051</v>
      </c>
      <c r="F189" s="26">
        <v>534051</v>
      </c>
      <c r="G189" s="27">
        <f t="shared" si="6"/>
        <v>100</v>
      </c>
    </row>
    <row r="190" spans="1:7" s="14" customFormat="1" ht="114.75" customHeight="1">
      <c r="A190" s="20" t="s">
        <v>253</v>
      </c>
      <c r="B190" s="25" t="s">
        <v>234</v>
      </c>
      <c r="C190" s="26">
        <v>68040</v>
      </c>
      <c r="D190" s="28">
        <f>E190-C190</f>
        <v>0</v>
      </c>
      <c r="E190" s="26">
        <v>68040</v>
      </c>
      <c r="F190" s="26">
        <v>65061.80119</v>
      </c>
      <c r="G190" s="27">
        <f t="shared" si="6"/>
        <v>95.62287064961788</v>
      </c>
    </row>
    <row r="191" spans="1:7" s="14" customFormat="1" ht="33">
      <c r="A191" s="20" t="s">
        <v>103</v>
      </c>
      <c r="B191" s="41" t="s">
        <v>102</v>
      </c>
      <c r="C191" s="26">
        <f>C192+C193</f>
        <v>459388.605</v>
      </c>
      <c r="D191" s="26">
        <f>D192+D193</f>
        <v>0</v>
      </c>
      <c r="E191" s="26">
        <f>E192+E193</f>
        <v>459388.605</v>
      </c>
      <c r="F191" s="26">
        <f>F192+F193</f>
        <v>459388.60558</v>
      </c>
      <c r="G191" s="27">
        <f t="shared" si="6"/>
        <v>100.00000012625476</v>
      </c>
    </row>
    <row r="192" spans="1:7" s="14" customFormat="1" ht="45" customHeight="1">
      <c r="A192" s="20" t="s">
        <v>201</v>
      </c>
      <c r="B192" s="25" t="s">
        <v>60</v>
      </c>
      <c r="C192" s="26">
        <v>3091.105</v>
      </c>
      <c r="D192" s="28">
        <f>E192-C192</f>
        <v>0</v>
      </c>
      <c r="E192" s="26">
        <v>3091.105</v>
      </c>
      <c r="F192" s="26">
        <v>3091.10558</v>
      </c>
      <c r="G192" s="27">
        <f t="shared" si="6"/>
        <v>100.00001876351661</v>
      </c>
    </row>
    <row r="193" spans="1:7" s="14" customFormat="1" ht="51" customHeight="1">
      <c r="A193" s="20" t="s">
        <v>64</v>
      </c>
      <c r="B193" s="25" t="s">
        <v>60</v>
      </c>
      <c r="C193" s="26">
        <v>456297.5</v>
      </c>
      <c r="D193" s="28">
        <f>E193-C193</f>
        <v>0</v>
      </c>
      <c r="E193" s="26">
        <v>456297.5</v>
      </c>
      <c r="F193" s="26">
        <v>456297.5</v>
      </c>
      <c r="G193" s="27">
        <f t="shared" si="6"/>
        <v>100</v>
      </c>
    </row>
    <row r="194" spans="1:7" s="14" customFormat="1" ht="127.5" customHeight="1">
      <c r="A194" s="20" t="s">
        <v>192</v>
      </c>
      <c r="B194" s="25" t="s">
        <v>304</v>
      </c>
      <c r="C194" s="26">
        <f>SUM(C195:C198)</f>
        <v>2034.35055</v>
      </c>
      <c r="D194" s="26">
        <f>SUM(D195:D198)</f>
        <v>0</v>
      </c>
      <c r="E194" s="26">
        <f>SUM(E195:E198)</f>
        <v>2034.35055</v>
      </c>
      <c r="F194" s="26">
        <f>SUM(F195:F198)</f>
        <v>2522.52008</v>
      </c>
      <c r="G194" s="27">
        <f t="shared" si="6"/>
        <v>123.99633288373037</v>
      </c>
    </row>
    <row r="195" spans="1:7" s="14" customFormat="1" ht="50.25" customHeight="1">
      <c r="A195" s="20" t="s">
        <v>285</v>
      </c>
      <c r="B195" s="25" t="s">
        <v>284</v>
      </c>
      <c r="C195" s="26">
        <v>87.86056</v>
      </c>
      <c r="D195" s="28">
        <f>E195-C195</f>
        <v>0</v>
      </c>
      <c r="E195" s="26">
        <v>87.86056</v>
      </c>
      <c r="F195" s="26">
        <v>87.86056</v>
      </c>
      <c r="G195" s="27">
        <f t="shared" si="6"/>
        <v>100</v>
      </c>
    </row>
    <row r="196" spans="1:7" s="14" customFormat="1" ht="48" customHeight="1">
      <c r="A196" s="20" t="s">
        <v>343</v>
      </c>
      <c r="B196" s="25" t="s">
        <v>284</v>
      </c>
      <c r="C196" s="26">
        <v>10.8</v>
      </c>
      <c r="D196" s="28">
        <f>E196-C196</f>
        <v>0</v>
      </c>
      <c r="E196" s="26">
        <v>10.8</v>
      </c>
      <c r="F196" s="26">
        <v>10.8</v>
      </c>
      <c r="G196" s="27">
        <f t="shared" si="6"/>
        <v>100</v>
      </c>
    </row>
    <row r="197" spans="1:7" s="14" customFormat="1" ht="50.25" customHeight="1">
      <c r="A197" s="20" t="s">
        <v>286</v>
      </c>
      <c r="B197" s="25" t="s">
        <v>284</v>
      </c>
      <c r="C197" s="26">
        <v>288.42252</v>
      </c>
      <c r="D197" s="28">
        <f>E197-C197</f>
        <v>0</v>
      </c>
      <c r="E197" s="26">
        <v>288.42252</v>
      </c>
      <c r="F197" s="26">
        <v>288.42252</v>
      </c>
      <c r="G197" s="27">
        <f t="shared" si="6"/>
        <v>100</v>
      </c>
    </row>
    <row r="198" spans="1:7" s="14" customFormat="1" ht="76.5" customHeight="1">
      <c r="A198" s="20" t="s">
        <v>193</v>
      </c>
      <c r="B198" s="25" t="s">
        <v>188</v>
      </c>
      <c r="C198" s="26">
        <v>1647.26747</v>
      </c>
      <c r="D198" s="28">
        <f>E198-C198</f>
        <v>0</v>
      </c>
      <c r="E198" s="26">
        <v>1647.26747</v>
      </c>
      <c r="F198" s="26">
        <v>2135.437</v>
      </c>
      <c r="G198" s="27">
        <f t="shared" si="6"/>
        <v>129.63511019858845</v>
      </c>
    </row>
    <row r="199" spans="1:7" s="14" customFormat="1" ht="66.75" customHeight="1">
      <c r="A199" s="20" t="s">
        <v>194</v>
      </c>
      <c r="B199" s="25" t="s">
        <v>189</v>
      </c>
      <c r="C199" s="26">
        <f>SUM(C200:C204)</f>
        <v>-42272.83487</v>
      </c>
      <c r="D199" s="26">
        <f>SUM(D200:D204)</f>
        <v>0</v>
      </c>
      <c r="E199" s="26">
        <f>SUM(E200:E204)</f>
        <v>-42272.83487</v>
      </c>
      <c r="F199" s="26">
        <f>SUM(F200:F204)</f>
        <v>-43611.04806</v>
      </c>
      <c r="G199" s="27">
        <f t="shared" si="6"/>
        <v>103.1656575531671</v>
      </c>
    </row>
    <row r="200" spans="1:7" s="14" customFormat="1" ht="80.25" customHeight="1">
      <c r="A200" s="20" t="s">
        <v>287</v>
      </c>
      <c r="B200" s="25" t="s">
        <v>190</v>
      </c>
      <c r="C200" s="26">
        <v>-305.04771</v>
      </c>
      <c r="D200" s="28">
        <f>E200-C200</f>
        <v>0</v>
      </c>
      <c r="E200" s="26">
        <v>-305.04771</v>
      </c>
      <c r="F200" s="26">
        <v>-305.04771</v>
      </c>
      <c r="G200" s="27">
        <f t="shared" si="6"/>
        <v>100</v>
      </c>
    </row>
    <row r="201" spans="1:7" s="14" customFormat="1" ht="66" customHeight="1">
      <c r="A201" s="20" t="s">
        <v>195</v>
      </c>
      <c r="B201" s="25" t="s">
        <v>191</v>
      </c>
      <c r="C201" s="26">
        <v>-13402.49507</v>
      </c>
      <c r="D201" s="28">
        <f>E201-C201</f>
        <v>0</v>
      </c>
      <c r="E201" s="26">
        <v>-13402.49507</v>
      </c>
      <c r="F201" s="26">
        <v>-13402.49507</v>
      </c>
      <c r="G201" s="27">
        <f t="shared" si="6"/>
        <v>100</v>
      </c>
    </row>
    <row r="202" spans="1:7" s="14" customFormat="1" ht="57.75" customHeight="1">
      <c r="A202" s="20" t="s">
        <v>288</v>
      </c>
      <c r="B202" s="25" t="s">
        <v>191</v>
      </c>
      <c r="C202" s="26">
        <v>-57.86056</v>
      </c>
      <c r="D202" s="28">
        <f>E202-C202</f>
        <v>0</v>
      </c>
      <c r="E202" s="26">
        <v>-57.86056</v>
      </c>
      <c r="F202" s="26">
        <v>-57.86056</v>
      </c>
      <c r="G202" s="27">
        <f t="shared" si="6"/>
        <v>100</v>
      </c>
    </row>
    <row r="203" spans="1:7" s="14" customFormat="1" ht="64.5" customHeight="1">
      <c r="A203" s="20" t="s">
        <v>289</v>
      </c>
      <c r="B203" s="25" t="s">
        <v>191</v>
      </c>
      <c r="C203" s="26">
        <v>-7610.50435</v>
      </c>
      <c r="D203" s="28">
        <f>E203-C203</f>
        <v>0</v>
      </c>
      <c r="E203" s="26">
        <v>-7610.50435</v>
      </c>
      <c r="F203" s="26">
        <v>-8948.71754</v>
      </c>
      <c r="G203" s="27">
        <f t="shared" si="6"/>
        <v>117.58376486572797</v>
      </c>
    </row>
    <row r="204" spans="1:7" s="14" customFormat="1" ht="69.75" customHeight="1">
      <c r="A204" s="20" t="s">
        <v>290</v>
      </c>
      <c r="B204" s="25" t="s">
        <v>191</v>
      </c>
      <c r="C204" s="26">
        <v>-20896.92718</v>
      </c>
      <c r="D204" s="28">
        <f>E204-C204</f>
        <v>0</v>
      </c>
      <c r="E204" s="26">
        <v>-20896.92718</v>
      </c>
      <c r="F204" s="26">
        <v>-20896.92718</v>
      </c>
      <c r="G204" s="27">
        <f t="shared" si="6"/>
        <v>100</v>
      </c>
    </row>
    <row r="205" spans="1:8" ht="34.5" customHeight="1">
      <c r="A205" s="20"/>
      <c r="B205" s="42" t="s">
        <v>16</v>
      </c>
      <c r="C205" s="43">
        <f>C14+C95</f>
        <v>13926265.63371</v>
      </c>
      <c r="D205" s="43">
        <f>D14+D95</f>
        <v>-7149.040000000006</v>
      </c>
      <c r="E205" s="43">
        <f>E14+E95</f>
        <v>13919116.593710002</v>
      </c>
      <c r="F205" s="43">
        <f>F14+F95</f>
        <v>13900151.24723</v>
      </c>
      <c r="G205" s="24">
        <f t="shared" si="6"/>
        <v>99.86374604772999</v>
      </c>
      <c r="H205" s="18"/>
    </row>
    <row r="206" spans="1:3" ht="22.5" customHeight="1">
      <c r="A206" s="8"/>
      <c r="B206" s="9"/>
      <c r="C206" s="9"/>
    </row>
    <row r="207" spans="1:3" s="16" customFormat="1" ht="30" customHeight="1">
      <c r="A207" s="46" t="s">
        <v>291</v>
      </c>
      <c r="B207" s="46"/>
      <c r="C207" s="46"/>
    </row>
    <row r="208" spans="1:7" s="16" customFormat="1" ht="27.75" customHeight="1">
      <c r="A208" s="46" t="s">
        <v>374</v>
      </c>
      <c r="B208" s="46"/>
      <c r="C208" s="46"/>
      <c r="D208" s="46"/>
      <c r="E208" s="46"/>
      <c r="F208" s="46"/>
      <c r="G208" s="46"/>
    </row>
  </sheetData>
  <sheetProtection/>
  <mergeCells count="8">
    <mergeCell ref="E1:G1"/>
    <mergeCell ref="E2:G2"/>
    <mergeCell ref="E3:G3"/>
    <mergeCell ref="E4:G4"/>
    <mergeCell ref="E5:G5"/>
    <mergeCell ref="A208:G208"/>
    <mergeCell ref="A207:C207"/>
    <mergeCell ref="A10:G10"/>
  </mergeCells>
  <printOptions/>
  <pageMargins left="0.6299212598425197" right="0.2362204724409449" top="0.7480314960629921" bottom="0.4724409448818898" header="0.11811023622047245" footer="0.11811023622047245"/>
  <pageSetup fitToHeight="17" fitToWidth="1" horizontalDpi="600" verticalDpi="600" orientation="portrait" paperSize="9" scale="50" r:id="rId1"/>
  <headerFooter>
    <oddFooter>&amp;R&amp;P</oddFooter>
  </headerFooter>
  <rowBreaks count="9" manualBreakCount="9">
    <brk id="40" max="7" man="1"/>
    <brk id="56" max="7" man="1"/>
    <brk id="85" max="7" man="1"/>
    <brk id="110" max="7" man="1"/>
    <brk id="126" max="7" man="1"/>
    <brk id="143" max="7" man="1"/>
    <brk id="158" max="7" man="1"/>
    <brk id="171" max="7" man="1"/>
    <brk id="1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Вавилина  Елена Владимировна</cp:lastModifiedBy>
  <cp:lastPrinted>2019-03-18T11:50:03Z</cp:lastPrinted>
  <dcterms:created xsi:type="dcterms:W3CDTF">2004-10-05T07:40:56Z</dcterms:created>
  <dcterms:modified xsi:type="dcterms:W3CDTF">2019-03-18T11:50:35Z</dcterms:modified>
  <cp:category/>
  <cp:version/>
  <cp:contentType/>
  <cp:contentStatus/>
</cp:coreProperties>
</file>