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45" activeTab="1"/>
  </bookViews>
  <sheets>
    <sheet name="Лист1" sheetId="1" r:id="rId1"/>
    <sheet name="Рек МТДИ" sheetId="4" r:id="rId2"/>
    <sheet name="Лист2" sheetId="2" r:id="rId3"/>
    <sheet name="Лист3" sheetId="3" r:id="rId4"/>
  </sheets>
  <definedNames>
    <definedName name="_xlnm.Print_Titles" localSheetId="0">Лист1!$7:$8</definedName>
    <definedName name="_xlnm.Print_Titles" localSheetId="1">'Рек МТДИ'!$8:$9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4" l="1"/>
  <c r="G23" i="4" l="1"/>
  <c r="F18" i="4" l="1"/>
  <c r="G27" i="4"/>
  <c r="G41" i="4" s="1"/>
  <c r="G28" i="4" l="1"/>
  <c r="M44" i="4" l="1"/>
  <c r="L44" i="4"/>
  <c r="K44" i="4"/>
  <c r="J44" i="4"/>
  <c r="I44" i="4"/>
  <c r="H44" i="4"/>
  <c r="G44" i="4"/>
  <c r="E44" i="4"/>
  <c r="H27" i="4" l="1"/>
  <c r="I27" i="4"/>
  <c r="J27" i="4"/>
  <c r="K27" i="4"/>
  <c r="L27" i="4"/>
  <c r="M27" i="4"/>
  <c r="H28" i="4"/>
  <c r="I28" i="4"/>
  <c r="J28" i="4"/>
  <c r="K28" i="4"/>
  <c r="L28" i="4"/>
  <c r="M28" i="4"/>
  <c r="F28" i="4" l="1"/>
  <c r="F27" i="4"/>
  <c r="E33" i="4"/>
  <c r="F34" i="4"/>
  <c r="F35" i="4"/>
  <c r="H33" i="4"/>
  <c r="I33" i="4"/>
  <c r="J33" i="4"/>
  <c r="K33" i="4"/>
  <c r="L33" i="4"/>
  <c r="M33" i="4"/>
  <c r="G33" i="4"/>
  <c r="F33" i="4" l="1"/>
  <c r="M48" i="4"/>
  <c r="H48" i="4"/>
  <c r="I48" i="4"/>
  <c r="J48" i="4"/>
  <c r="K48" i="4"/>
  <c r="L48" i="4"/>
  <c r="E48" i="4"/>
  <c r="F44" i="4" l="1"/>
  <c r="G48" i="4"/>
  <c r="I12" i="4"/>
  <c r="J12" i="4"/>
  <c r="K12" i="4"/>
  <c r="L12" i="4"/>
  <c r="M12" i="4"/>
  <c r="I13" i="4" l="1"/>
  <c r="I21" i="4" s="1"/>
  <c r="J13" i="4"/>
  <c r="J21" i="4" s="1"/>
  <c r="K13" i="4"/>
  <c r="K21" i="4" s="1"/>
  <c r="L13" i="4"/>
  <c r="L21" i="4" s="1"/>
  <c r="M13" i="4"/>
  <c r="M21" i="4" s="1"/>
  <c r="E47" i="4" l="1"/>
  <c r="H47" i="4"/>
  <c r="I47" i="4"/>
  <c r="J47" i="4"/>
  <c r="K47" i="4"/>
  <c r="L47" i="4"/>
  <c r="M47" i="4"/>
  <c r="F37" i="4"/>
  <c r="F32" i="4"/>
  <c r="F31" i="4"/>
  <c r="F30" i="4"/>
  <c r="G29" i="4"/>
  <c r="H29" i="4"/>
  <c r="I29" i="4"/>
  <c r="J29" i="4"/>
  <c r="K29" i="4"/>
  <c r="L29" i="4"/>
  <c r="M29" i="4"/>
  <c r="E28" i="4"/>
  <c r="E27" i="4"/>
  <c r="E41" i="4" s="1"/>
  <c r="G42" i="4"/>
  <c r="H41" i="4"/>
  <c r="I41" i="4"/>
  <c r="L41" i="4"/>
  <c r="M41" i="4"/>
  <c r="F25" i="4"/>
  <c r="F23" i="4" s="1"/>
  <c r="K17" i="4"/>
  <c r="L17" i="4"/>
  <c r="M17" i="4"/>
  <c r="I14" i="4"/>
  <c r="J14" i="4"/>
  <c r="K14" i="4"/>
  <c r="L14" i="4"/>
  <c r="M14" i="4"/>
  <c r="I11" i="4"/>
  <c r="J11" i="4"/>
  <c r="K11" i="4"/>
  <c r="L11" i="4"/>
  <c r="M11" i="4"/>
  <c r="K26" i="4" l="1"/>
  <c r="G40" i="4"/>
  <c r="G26" i="4"/>
  <c r="L26" i="4"/>
  <c r="K41" i="4"/>
  <c r="J26" i="4"/>
  <c r="H26" i="4"/>
  <c r="F29" i="4"/>
  <c r="G47" i="4"/>
  <c r="F48" i="4"/>
  <c r="F47" i="4" s="1"/>
  <c r="M26" i="4"/>
  <c r="I26" i="4"/>
  <c r="E26" i="4"/>
  <c r="J41" i="4"/>
  <c r="F41" i="4" s="1"/>
  <c r="L23" i="4"/>
  <c r="M23" i="4"/>
  <c r="L20" i="4"/>
  <c r="L50" i="4" s="1"/>
  <c r="M20" i="4"/>
  <c r="M50" i="4" s="1"/>
  <c r="F26" i="4" l="1"/>
  <c r="M42" i="4"/>
  <c r="L42" i="4"/>
  <c r="L19" i="4"/>
  <c r="M19" i="4"/>
  <c r="M51" i="4" l="1"/>
  <c r="M49" i="4" s="1"/>
  <c r="M40" i="4"/>
  <c r="L51" i="4"/>
  <c r="L49" i="4" s="1"/>
  <c r="L40" i="4"/>
  <c r="E23" i="4"/>
  <c r="E42" i="4" s="1"/>
  <c r="E40" i="4" s="1"/>
  <c r="H23" i="4"/>
  <c r="H42" i="4" s="1"/>
  <c r="I23" i="4"/>
  <c r="I42" i="4" s="1"/>
  <c r="J23" i="4"/>
  <c r="J42" i="4" s="1"/>
  <c r="K23" i="4"/>
  <c r="K42" i="4" s="1"/>
  <c r="H40" i="4" l="1"/>
  <c r="F42" i="4"/>
  <c r="F40" i="4" s="1"/>
  <c r="K51" i="4"/>
  <c r="K40" i="4"/>
  <c r="J51" i="4"/>
  <c r="J40" i="4"/>
  <c r="I51" i="4"/>
  <c r="I40" i="4"/>
  <c r="E29" i="4" l="1"/>
  <c r="F17" i="4"/>
  <c r="J17" i="4"/>
  <c r="I17" i="4"/>
  <c r="H17" i="4"/>
  <c r="G17" i="4"/>
  <c r="E17" i="4"/>
  <c r="F16" i="4"/>
  <c r="F15" i="4"/>
  <c r="H14" i="4"/>
  <c r="G14" i="4"/>
  <c r="E14" i="4"/>
  <c r="H13" i="4"/>
  <c r="H21" i="4" s="1"/>
  <c r="H51" i="4" s="1"/>
  <c r="G13" i="4"/>
  <c r="E13" i="4"/>
  <c r="E21" i="4" s="1"/>
  <c r="K20" i="4"/>
  <c r="K50" i="4" s="1"/>
  <c r="K49" i="4" s="1"/>
  <c r="I20" i="4"/>
  <c r="I50" i="4" s="1"/>
  <c r="I49" i="4" s="1"/>
  <c r="H12" i="4"/>
  <c r="G12" i="4"/>
  <c r="E12" i="4"/>
  <c r="E20" i="4" s="1"/>
  <c r="F13" i="4" l="1"/>
  <c r="F21" i="4" s="1"/>
  <c r="H20" i="4"/>
  <c r="H50" i="4" s="1"/>
  <c r="H49" i="4" s="1"/>
  <c r="H11" i="4"/>
  <c r="G20" i="4"/>
  <c r="G50" i="4" s="1"/>
  <c r="F12" i="4"/>
  <c r="F14" i="4"/>
  <c r="K19" i="4"/>
  <c r="J20" i="4"/>
  <c r="G11" i="4"/>
  <c r="G21" i="4"/>
  <c r="G51" i="4" s="1"/>
  <c r="F51" i="4" s="1"/>
  <c r="E51" i="4"/>
  <c r="E19" i="4"/>
  <c r="E11" i="4"/>
  <c r="I19" i="4"/>
  <c r="E44" i="1"/>
  <c r="E43" i="1" s="1"/>
  <c r="E48" i="1" s="1"/>
  <c r="E47" i="1" s="1"/>
  <c r="E45" i="1"/>
  <c r="E30" i="1"/>
  <c r="E29" i="1"/>
  <c r="E37" i="1"/>
  <c r="E34" i="1"/>
  <c r="E31" i="1"/>
  <c r="H25" i="1"/>
  <c r="H23" i="1" s="1"/>
  <c r="I25" i="1"/>
  <c r="I23" i="1" s="1"/>
  <c r="J25" i="1"/>
  <c r="J23" i="1" s="1"/>
  <c r="K25" i="1"/>
  <c r="K23" i="1" s="1"/>
  <c r="G25" i="1"/>
  <c r="G23" i="1" s="1"/>
  <c r="E25" i="1"/>
  <c r="E23" i="1" s="1"/>
  <c r="F27" i="1"/>
  <c r="H26" i="1"/>
  <c r="I26" i="1"/>
  <c r="J26" i="1"/>
  <c r="K26" i="1"/>
  <c r="G26" i="1"/>
  <c r="E26" i="1"/>
  <c r="F16" i="1"/>
  <c r="F15" i="1"/>
  <c r="F11" i="4" l="1"/>
  <c r="F20" i="4"/>
  <c r="F19" i="4" s="1"/>
  <c r="J19" i="4"/>
  <c r="J50" i="4"/>
  <c r="J49" i="4" s="1"/>
  <c r="H19" i="4"/>
  <c r="G49" i="4"/>
  <c r="G19" i="4"/>
  <c r="E50" i="4"/>
  <c r="E49" i="4" s="1"/>
  <c r="E28" i="1"/>
  <c r="E41" i="1"/>
  <c r="E40" i="1"/>
  <c r="F26" i="1"/>
  <c r="F25" i="1"/>
  <c r="F23" i="1" s="1"/>
  <c r="G13" i="1"/>
  <c r="G21" i="1" s="1"/>
  <c r="H13" i="1"/>
  <c r="H21" i="1" s="1"/>
  <c r="I13" i="1"/>
  <c r="I21" i="1" s="1"/>
  <c r="J13" i="1"/>
  <c r="J21" i="1" s="1"/>
  <c r="K13" i="1"/>
  <c r="K21" i="1" s="1"/>
  <c r="E13" i="1"/>
  <c r="E21" i="1" s="1"/>
  <c r="G11" i="1"/>
  <c r="H11" i="1"/>
  <c r="I11" i="1"/>
  <c r="J11" i="1"/>
  <c r="K11" i="1"/>
  <c r="E11" i="1"/>
  <c r="G17" i="1"/>
  <c r="H17" i="1"/>
  <c r="I17" i="1"/>
  <c r="J17" i="1"/>
  <c r="K17" i="1"/>
  <c r="E17" i="1"/>
  <c r="F18" i="1"/>
  <c r="F17" i="1" s="1"/>
  <c r="F14" i="1"/>
  <c r="G14" i="1"/>
  <c r="H14" i="1"/>
  <c r="I14" i="1"/>
  <c r="J14" i="1"/>
  <c r="K14" i="1"/>
  <c r="E14" i="1"/>
  <c r="F49" i="4" l="1"/>
  <c r="F50" i="4"/>
  <c r="E52" i="1"/>
  <c r="E39" i="1"/>
  <c r="E10" i="1"/>
  <c r="E20" i="1"/>
  <c r="I10" i="1"/>
  <c r="I20" i="1"/>
  <c r="I19" i="1" s="1"/>
  <c r="J20" i="1"/>
  <c r="J19" i="1" s="1"/>
  <c r="J10" i="1"/>
  <c r="H10" i="1"/>
  <c r="H20" i="1"/>
  <c r="H19" i="1" s="1"/>
  <c r="K10" i="1"/>
  <c r="K20" i="1"/>
  <c r="K19" i="1" s="1"/>
  <c r="G10" i="1"/>
  <c r="G20" i="1"/>
  <c r="G19" i="1" s="1"/>
  <c r="F11" i="1"/>
  <c r="F20" i="1" s="1"/>
  <c r="F13" i="1"/>
  <c r="F21" i="1" s="1"/>
  <c r="E19" i="1" l="1"/>
  <c r="E51" i="1"/>
  <c r="E50" i="1" s="1"/>
  <c r="F19" i="1"/>
  <c r="F10" i="1"/>
</calcChain>
</file>

<file path=xl/sharedStrings.xml><?xml version="1.0" encoding="utf-8"?>
<sst xmlns="http://schemas.openxmlformats.org/spreadsheetml/2006/main" count="264" uniqueCount="122">
  <si>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</si>
  <si>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</si>
  <si>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</si>
  <si>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</si>
  <si>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</si>
  <si>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</si>
  <si>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</si>
  <si>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</si>
  <si>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 xml:space="preserve">1. </t>
  </si>
  <si>
    <t xml:space="preserve">1.1.  </t>
  </si>
  <si>
    <t>1.2.</t>
  </si>
  <si>
    <t>Итого по подпрограмме 1:</t>
  </si>
  <si>
    <t>1.</t>
  </si>
  <si>
    <t>1.1.</t>
  </si>
  <si>
    <t>2.1.</t>
  </si>
  <si>
    <t>2.2.</t>
  </si>
  <si>
    <t>3.</t>
  </si>
  <si>
    <t>3.1.</t>
  </si>
  <si>
    <t>Итого по подпрограмме 2:</t>
  </si>
  <si>
    <t>Итого по подпрограмме 3:</t>
  </si>
  <si>
    <t>Всего по программе</t>
  </si>
  <si>
    <t>Согласовано:</t>
  </si>
  <si>
    <t>Начальник Управления бухгалтерского учета и отчетности</t>
  </si>
  <si>
    <t>главный бухгалтер</t>
  </si>
  <si>
    <t>Н.А. Стародубова</t>
  </si>
  <si>
    <t xml:space="preserve">Приложение №1 
</t>
  </si>
  <si>
    <t xml:space="preserve">к Муниципальной программе
</t>
  </si>
  <si>
    <t>"Развитие и функционирование дорожно-транспортного комплекса"</t>
  </si>
  <si>
    <t>2020-2024 годы</t>
  </si>
  <si>
    <t>Объем финансирования мероприятия в 2019 финансовом году (тыс. руб.)</t>
  </si>
  <si>
    <t>Средства бюджета Одинцовского городского округа</t>
  </si>
  <si>
    <t xml:space="preserve">Средства Дорожного фонда Московской области </t>
  </si>
  <si>
    <t>Итого:</t>
  </si>
  <si>
    <r>
      <t xml:space="preserve">Основное мероприятие. </t>
    </r>
    <r>
      <rPr>
        <sz val="8"/>
        <rFont val="Times New Roman"/>
        <family val="1"/>
        <charset val="204"/>
      </rPr>
      <t>"Организация транспортного обслуживания населения в соответствии с государственными и муниципальными контрактами и договорами на выполнение работ по перевозке пассажиров"</t>
    </r>
  </si>
  <si>
    <t>Комитет по строительству и развитию дорожно-транспортной инфраструктуры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</si>
  <si>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</t>
  </si>
  <si>
    <t>Обеспечение качественного транспортного обслуживания жителей в границах Одинцовского городского округа</t>
  </si>
  <si>
    <t>Транспортное обесечение участников мероприятий</t>
  </si>
  <si>
    <r>
      <rPr>
        <b/>
        <sz val="8"/>
        <rFont val="Times New Roman"/>
        <family val="1"/>
        <charset val="204"/>
      </rPr>
      <t>Мероприятие.</t>
    </r>
    <r>
      <rPr>
        <sz val="8"/>
        <rFont val="Times New Roman"/>
        <family val="1"/>
        <charset val="204"/>
      </rPr>
      <t xml:space="preserve">  Организация транспортного обслуживания мероприятий, проводимых в рамках областных и городских программ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</si>
  <si>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
Создание условий для предоставления транспортных услуг населению и организация транспортного обслжуивания населения в границах городского округа (в части автомобильного транспорта). </t>
    </r>
    <r>
      <rPr>
        <i/>
        <sz val="8"/>
        <rFont val="Times New Roman"/>
        <family val="1"/>
        <charset val="204"/>
      </rPr>
      <t>Предоставление транспортных услуг населению автомобильным транспортом.</t>
    </r>
  </si>
  <si>
    <t>ПЕРЕЧЕНЬ МЕРОПРИЯТИЙ МУНИЦИПАЛЬНОЙ ПРОГРАММЫ № 14</t>
  </si>
  <si>
    <r>
      <t>Основное мероприятие. "</t>
    </r>
    <r>
      <rPr>
        <sz val="8"/>
        <rFont val="Times New Roman"/>
        <family val="1"/>
        <charset val="204"/>
      </rPr>
      <t>Строительство и реконструкция автомобильных дорог местного значения"</t>
    </r>
  </si>
  <si>
    <t>Муниципальное казенное учреждение "Упрдоркапстрой Одинцовского муниципального района"</t>
  </si>
  <si>
    <t>Комитет по строительству и развитию дорожно-транспортной инфраструктуры; Муниципальное казенное учреждение "Упрдоркапстрой Одинцовского муниципального района"</t>
  </si>
  <si>
    <t>Увеличение пропускной способности автомобильных дорог общего пользования местного значения Одинцовского городского округа</t>
  </si>
  <si>
    <r>
      <t xml:space="preserve">Мероприятие. </t>
    </r>
    <r>
      <rPr>
        <sz val="8"/>
        <rFont val="Times New Roman"/>
        <family val="1"/>
        <charset val="204"/>
      </rPr>
      <t>Строительство объекта "Строительство подъезда к мкр. № 9 от ул. Сосновой в г. Одинцово, Московская область".</t>
    </r>
  </si>
  <si>
    <t>2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</si>
  <si>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значения"</t>
    </r>
  </si>
  <si>
    <r>
      <t xml:space="preserve">Мероприятие. </t>
    </r>
    <r>
      <rPr>
        <sz val="8"/>
        <rFont val="Times New Roman"/>
        <family val="1"/>
        <charset val="204"/>
      </rPr>
      <t>Ремонт объектов дорожного хозяйства</t>
    </r>
  </si>
  <si>
    <t>Ремонт и капитальный ремонт автомобильных дорог общего пользования местного значения</t>
  </si>
  <si>
    <t>Ремонт автомобильных дорог общего пользования местного значения</t>
  </si>
  <si>
    <r>
      <t xml:space="preserve">Мероприятие. </t>
    </r>
    <r>
      <rPr>
        <sz val="8"/>
        <rFont val="Times New Roman"/>
        <family val="1"/>
        <charset val="204"/>
      </rPr>
      <t>Капитальный ремонт объектов дорожного хозяйства</t>
    </r>
  </si>
  <si>
    <t>Капитальный ремонт автомобильных дорог общего пользования местного значения</t>
  </si>
  <si>
    <t>2.3.</t>
  </si>
  <si>
    <r>
      <t xml:space="preserve">Мероприятие. </t>
    </r>
    <r>
      <rPr>
        <sz val="8"/>
        <rFont val="Times New Roman"/>
        <family val="1"/>
        <charset val="204"/>
      </rPr>
      <t xml:space="preserve">Дорожная деятельность в отношении автомобильных дорог местного значения в границах городского округа </t>
    </r>
    <r>
      <rPr>
        <i/>
        <sz val="8"/>
        <rFont val="Times New Roman"/>
        <family val="1"/>
        <charset val="204"/>
      </rPr>
      <t>(Содержание объектов дорожного хозяйства)</t>
    </r>
  </si>
  <si>
    <t>Соответствие объектов дорожного хозяйства нормативным требованиям</t>
  </si>
  <si>
    <r>
      <t>Основное мероприятие. "</t>
    </r>
    <r>
      <rPr>
        <sz val="8"/>
        <rFont val="Times New Roman"/>
        <family val="1"/>
        <charset val="204"/>
      </rPr>
      <t>Создание условий для реализации полномочий органов местного самоуправления"</t>
    </r>
  </si>
  <si>
    <r>
      <t xml:space="preserve">Мероприятие. </t>
    </r>
    <r>
      <rPr>
        <sz val="8"/>
        <rFont val="Times New Roman"/>
        <family val="1"/>
        <charset val="204"/>
      </rPr>
      <t>Обеспечение деятельности муниципального казенного учреждения "Упрдоркапстрой Одинцовского муниципального района"</t>
    </r>
  </si>
  <si>
    <t>Осуществление функций муниципального заказчика по проектированию, строительству, реконсрукции, капитальному ремонту, ремонту и содержанию автомобильных дорог и иных объектов капитального строительства</t>
  </si>
  <si>
    <t>Обеспечение деятельности муниципального учреждения в сфере дорожного хозяйства</t>
  </si>
  <si>
    <t>Первый заместитель Главы Администрации</t>
  </si>
  <si>
    <t>Одинцовского городского округа</t>
  </si>
  <si>
    <t>М.А.Пайсов</t>
  </si>
  <si>
    <t>Администрации Одинцовского городского округа,</t>
  </si>
  <si>
    <t>Подпрограмма «Пассажирский транспорт общего пользования»</t>
  </si>
  <si>
    <t>Подпрограмма «Дороги Подмосковья»</t>
  </si>
  <si>
    <t>Подпрограмма "Обеспечивающая подпрограмма"</t>
  </si>
  <si>
    <t xml:space="preserve">Средства бюджета Московской области </t>
  </si>
  <si>
    <t xml:space="preserve"> МКУ "Упрдоркапстрой"</t>
  </si>
  <si>
    <t xml:space="preserve"> Подпрограмма «Пассажирский транспорт общего пользования»</t>
  </si>
  <si>
    <t>Всего
 (тыс. руб.)</t>
  </si>
  <si>
    <t>Объем финансирования мероприятия в 2019 году
 (тыс. руб.)</t>
  </si>
  <si>
    <t>Перечень мероприятий муниципальной программы Одинцовского городского округа Московской области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</si>
  <si>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</si>
  <si>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</si>
  <si>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</si>
  <si>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</si>
  <si>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</si>
  <si>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</si>
  <si>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</si>
  <si>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r>
      <t xml:space="preserve">Основное мероприятие 02.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</si>
  <si>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Итого по подпрограмме:</t>
  </si>
  <si>
    <t xml:space="preserve"> Подпрограмма «Дороги Подмосковья»</t>
  </si>
  <si>
    <t>2.</t>
  </si>
  <si>
    <r>
      <rPr>
        <b/>
        <sz val="10"/>
        <rFont val="Times New Roman"/>
        <family val="1"/>
        <charset val="204"/>
      </rPr>
      <t xml:space="preserve">Основное мероприятие 05.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</si>
  <si>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r>
      <t xml:space="preserve">Основное мероприятие 01.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</si>
  <si>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Всего по муниципальной программе:</t>
  </si>
  <si>
    <t xml:space="preserve"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</si>
  <si>
    <t>Дорожная деятельность в отношении автомобильных дорог местного значения в границах городского округа</t>
  </si>
  <si>
    <t xml:space="preserve">Приложение №1 к муниципальной программе
</t>
  </si>
  <si>
    <t>2.4.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</si>
  <si>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</si>
  <si>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МКУ "Упрдоркапстрой"</t>
  </si>
  <si>
    <r>
      <t>2020-2026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</si>
  <si>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2020-2026 годы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</si>
  <si>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</si>
  <si>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r>
      <t>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</si>
  <si>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 xml:space="preserve">Софинансирование работ по строительству (реконструкции) объектов дорожного хозяйства местного значения.  </t>
  </si>
  <si>
    <t>2020-2026</t>
  </si>
  <si>
    <t>Финансирование работ в целях проведения капитального ремонта и ремонта автомобильных дорог, примыкающих к территориям мадоводческих, огороднических и дачных некоммерческих объединений граждан за счет средств местного бюджета</t>
  </si>
  <si>
    <t>Проведение капитального ремонта автомобильных дорог к садоводческим товариществам</t>
  </si>
  <si>
    <t>2.5.</t>
  </si>
  <si>
    <t>2.6.</t>
  </si>
  <si>
    <t>Снижение аварийности на автомобильных дорога местного значения</t>
  </si>
  <si>
    <t>2.7.</t>
  </si>
  <si>
    <t>Создание и обеспечение функционирования парковок (парковочных мест)</t>
  </si>
  <si>
    <t xml:space="preserve">Увеличение парковочных мест 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</si>
  <si>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</si>
  <si>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Расходы на обеспечение деятельности (оказание услуг) муниципальных учреждений в сфере дорожного хозяйства</t>
  </si>
  <si>
    <t xml:space="preserve">2020-2026 </t>
  </si>
  <si>
    <t>Обеспечение деятельности муниципального учреждения МКУ "Упрдоркапстрой"Одинцовского городского округа  в сфере дорожного хозяйства. 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</t>
  </si>
  <si>
    <t>Строительство объекта "Строительство подъезда к мкр.№9 от ул.Сосновой в г.Одинцово, Московская область"</t>
  </si>
  <si>
    <t>Приложение к Постановлению Администрации</t>
  </si>
  <si>
    <r>
      <t xml:space="preserve">Основное мероприятие 02.
</t>
    </r>
    <r>
      <rPr>
        <sz val="10"/>
        <rFont val="Times New Roman"/>
        <family val="1"/>
        <charset val="204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</si>
  <si>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t xml:space="preserve">Софинансирование работ по капитальному ремонту и ремонту автомобильных дорог общего пользования местного значения
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</si>
  <si>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</si>
  <si>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Мероприятия по обеспечению безопасности дорожного движения</t>
  </si>
  <si>
    <t>Управление транспорта, дорожной инфраструктуры и безопасности дорожного движения</t>
  </si>
  <si>
    <t>Управление транспорта, дорожной инфраструктуры и безопасности дорожного движения; 
МКУ "Упрдоркапстрой"</t>
  </si>
  <si>
    <t>С.В.Жабина</t>
  </si>
  <si>
    <t>Начальник Управления транспорта, дорожного хозяйства и безопасности дорожного движения</t>
  </si>
  <si>
    <t>от 09.09.2020 № 2294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</si>
</sst>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81">
    <xf numFmtId="0" fontId="0" fillId="0" borderId="0" xfId="0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/>
    </xf>
    <xf numFmtId="0" fontId="1" fillId="0" borderId="0" xfId="0" applyFont="1"/>
    <xf numFmtId="164" fontId="1" fillId="0" borderId="0" xfId="0" applyNumberFormat="1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164" fontId="8" fillId="0" borderId="0" xfId="0" applyNumberFormat="1" applyFont="1"/>
    <xf numFmtId="0" fontId="8" fillId="0" borderId="0" xfId="0" applyFont="1" applyAlignment="1">
      <alignment horizontal="justify"/>
    </xf>
    <xf numFmtId="0" fontId="8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justify"/>
    </xf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164" fontId="6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center" wrapText="1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/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43" fontId="5" fillId="2" borderId="1" xfId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4" zoomScaleNormal="100" zoomScaleSheetLayoutView="90" workbookViewId="0">
      <selection activeCell="G46" sqref="G46"/>
    </sheetView>
  </sheetViews>
  <sheetFormatPr defaultColWidth="9.140625" defaultRowHeight="15" x14ac:dyDescent="0.25"/>
  <cols>
    <col min="1" max="1" width="5.85546875" style="8" customWidth="1"/>
    <col min="2" max="2" width="21.28515625" style="8" customWidth="1"/>
    <col min="3" max="3" width="10.140625" style="8" customWidth="1"/>
    <col min="4" max="4" width="13.85546875" style="8" customWidth="1"/>
    <col min="5" max="5" width="12.28515625" style="8" customWidth="1"/>
    <col min="6" max="6" width="13.140625" style="8" customWidth="1"/>
    <col min="7" max="7" width="11.5703125" style="8" customWidth="1"/>
    <col min="8" max="8" width="12" style="8" customWidth="1"/>
    <col min="9" max="9" width="11.85546875" style="8" customWidth="1"/>
    <col min="10" max="10" width="11.28515625" style="8" customWidth="1"/>
    <col min="11" max="11" width="11.5703125" style="8" customWidth="1"/>
    <col min="12" max="12" width="14.85546875" style="8" customWidth="1"/>
    <col min="13" max="13" width="23.28515625" style="8" customWidth="1"/>
    <col min="14" max="16384" width="9.140625" style="8"/>
  </cols>
  <sheetData>
    <row r="1" spans="1:13" ht="19.149999999999999" customHeight="1" x14ac:dyDescent="0.25">
      <c r="K1" s="90" t="s">
        <v>25</v>
      </c>
      <c r="L1" s="90"/>
      <c r="M1" s="90"/>
    </row>
    <row r="2" spans="1:13" ht="32.450000000000003" customHeight="1" x14ac:dyDescent="0.25">
      <c r="K2" s="91" t="s">
        <v>26</v>
      </c>
      <c r="L2" s="91"/>
      <c r="M2" s="91"/>
    </row>
    <row r="3" spans="1:13" ht="32.450000000000003" customHeight="1" x14ac:dyDescent="0.25">
      <c r="K3" s="34"/>
      <c r="L3" s="34"/>
      <c r="M3" s="34"/>
    </row>
    <row r="4" spans="1:13" ht="15.75" x14ac:dyDescent="0.25">
      <c r="A4" s="104" t="s">
        <v>40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 x14ac:dyDescent="0.25">
      <c r="A5" s="105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8.25" customHeight="1" x14ac:dyDescent="0.25">
      <c r="A6" s="1"/>
      <c r="B6" s="2"/>
      <c r="C6" s="3"/>
      <c r="D6" s="2"/>
      <c r="E6" s="4"/>
      <c r="F6" s="4"/>
      <c r="G6" s="4"/>
      <c r="H6" s="4"/>
      <c r="I6" s="4"/>
      <c r="J6" s="4"/>
      <c r="K6" s="4"/>
      <c r="L6" s="2"/>
      <c r="M6" s="2"/>
    </row>
    <row r="7" spans="1:13" x14ac:dyDescent="0.25">
      <c r="A7" s="119" t="s">
        <v>0</v>
      </c>
      <c r="B7" s="102" t="s">
        <v>1</v>
      </c>
      <c r="C7" s="102" t="s">
        <v>2</v>
      </c>
      <c r="D7" s="102" t="s">
        <v>3</v>
      </c>
      <c r="E7" s="120" t="s">
        <v>29</v>
      </c>
      <c r="F7" s="120" t="s">
        <v>4</v>
      </c>
      <c r="G7" s="121" t="s">
        <v>5</v>
      </c>
      <c r="H7" s="122"/>
      <c r="I7" s="122"/>
      <c r="J7" s="122"/>
      <c r="K7" s="123"/>
      <c r="L7" s="102" t="s">
        <v>6</v>
      </c>
      <c r="M7" s="102" t="s">
        <v>7</v>
      </c>
    </row>
    <row r="8" spans="1:13" ht="60" customHeight="1" x14ac:dyDescent="0.25">
      <c r="A8" s="119"/>
      <c r="B8" s="102"/>
      <c r="C8" s="102"/>
      <c r="D8" s="102"/>
      <c r="E8" s="120"/>
      <c r="F8" s="120"/>
      <c r="G8" s="5">
        <v>2020</v>
      </c>
      <c r="H8" s="5">
        <v>2021</v>
      </c>
      <c r="I8" s="5">
        <v>2022</v>
      </c>
      <c r="J8" s="5">
        <v>2023</v>
      </c>
      <c r="K8" s="5">
        <v>2024</v>
      </c>
      <c r="L8" s="102"/>
      <c r="M8" s="102"/>
    </row>
    <row r="9" spans="1:13" x14ac:dyDescent="0.25">
      <c r="A9" s="103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5" customHeight="1" x14ac:dyDescent="0.25">
      <c r="A10" s="112" t="s">
        <v>8</v>
      </c>
      <c r="B10" s="114" t="s">
        <v>33</v>
      </c>
      <c r="C10" s="99" t="s">
        <v>28</v>
      </c>
      <c r="D10" s="37" t="s">
        <v>32</v>
      </c>
      <c r="E10" s="40">
        <f>SUM(E11:E13)</f>
        <v>110418</v>
      </c>
      <c r="F10" s="40">
        <f>SUM(G10:K10)</f>
        <v>526547</v>
      </c>
      <c r="G10" s="40">
        <f>SUM(G11:G13)</f>
        <v>106383</v>
      </c>
      <c r="H10" s="40">
        <f t="shared" ref="H10:K10" si="0">SUM(H11:H13)</f>
        <v>105041</v>
      </c>
      <c r="I10" s="40">
        <f t="shared" si="0"/>
        <v>105041</v>
      </c>
      <c r="J10" s="40">
        <f t="shared" si="0"/>
        <v>105041</v>
      </c>
      <c r="K10" s="40">
        <f t="shared" si="0"/>
        <v>105041</v>
      </c>
      <c r="L10" s="35"/>
      <c r="M10" s="35"/>
    </row>
    <row r="11" spans="1:13" ht="15" customHeight="1" x14ac:dyDescent="0.25">
      <c r="A11" s="113"/>
      <c r="B11" s="115"/>
      <c r="C11" s="100"/>
      <c r="D11" s="110" t="s">
        <v>31</v>
      </c>
      <c r="E11" s="95">
        <f>SUM(E15)</f>
        <v>107829</v>
      </c>
      <c r="F11" s="95">
        <f>SUM(G11:K12)</f>
        <v>513844</v>
      </c>
      <c r="G11" s="95">
        <f t="shared" ref="G11:K11" si="1">SUM(G15)</f>
        <v>103832</v>
      </c>
      <c r="H11" s="95">
        <f t="shared" si="1"/>
        <v>102503</v>
      </c>
      <c r="I11" s="95">
        <f t="shared" si="1"/>
        <v>102503</v>
      </c>
      <c r="J11" s="95">
        <f t="shared" si="1"/>
        <v>102503</v>
      </c>
      <c r="K11" s="95">
        <f t="shared" si="1"/>
        <v>102503</v>
      </c>
      <c r="L11" s="96" t="s">
        <v>34</v>
      </c>
      <c r="M11" s="99" t="s">
        <v>36</v>
      </c>
    </row>
    <row r="12" spans="1:13" ht="29.25" customHeight="1" x14ac:dyDescent="0.25">
      <c r="A12" s="113"/>
      <c r="B12" s="115"/>
      <c r="C12" s="100"/>
      <c r="D12" s="110"/>
      <c r="E12" s="95"/>
      <c r="F12" s="95"/>
      <c r="G12" s="95"/>
      <c r="H12" s="95"/>
      <c r="I12" s="95"/>
      <c r="J12" s="95"/>
      <c r="K12" s="95"/>
      <c r="L12" s="97"/>
      <c r="M12" s="100"/>
    </row>
    <row r="13" spans="1:13" ht="37.5" customHeight="1" x14ac:dyDescent="0.25">
      <c r="A13" s="113"/>
      <c r="B13" s="115"/>
      <c r="C13" s="100"/>
      <c r="D13" s="26" t="s">
        <v>30</v>
      </c>
      <c r="E13" s="36">
        <f>SUM(E16,E18)</f>
        <v>2589</v>
      </c>
      <c r="F13" s="36">
        <f>SUM(G13:K13)</f>
        <v>12703</v>
      </c>
      <c r="G13" s="36">
        <f>SUM(G16,G18)</f>
        <v>2551</v>
      </c>
      <c r="H13" s="36">
        <f>SUM(H16,H18)</f>
        <v>2538</v>
      </c>
      <c r="I13" s="36">
        <f>SUM(I16,I18)</f>
        <v>2538</v>
      </c>
      <c r="J13" s="36">
        <f>SUM(J16,J18)</f>
        <v>2538</v>
      </c>
      <c r="K13" s="36">
        <f>SUM(K16,K18)</f>
        <v>2538</v>
      </c>
      <c r="L13" s="98"/>
      <c r="M13" s="101"/>
    </row>
    <row r="14" spans="1:13" ht="15" customHeight="1" x14ac:dyDescent="0.25">
      <c r="A14" s="112" t="s">
        <v>9</v>
      </c>
      <c r="B14" s="96" t="s">
        <v>39</v>
      </c>
      <c r="C14" s="99" t="s">
        <v>28</v>
      </c>
      <c r="D14" s="37" t="s">
        <v>32</v>
      </c>
      <c r="E14" s="28">
        <f>SUM(E15:E16)</f>
        <v>108918</v>
      </c>
      <c r="F14" s="28">
        <f t="shared" ref="F14:K14" si="2">SUM(F15:F16)</f>
        <v>519047</v>
      </c>
      <c r="G14" s="28">
        <f t="shared" si="2"/>
        <v>104883</v>
      </c>
      <c r="H14" s="28">
        <f t="shared" si="2"/>
        <v>103541</v>
      </c>
      <c r="I14" s="28">
        <f t="shared" si="2"/>
        <v>103541</v>
      </c>
      <c r="J14" s="28">
        <f t="shared" si="2"/>
        <v>103541</v>
      </c>
      <c r="K14" s="28">
        <f t="shared" si="2"/>
        <v>103541</v>
      </c>
      <c r="L14" s="96" t="s">
        <v>34</v>
      </c>
      <c r="M14" s="96" t="s">
        <v>35</v>
      </c>
    </row>
    <row r="15" spans="1:13" ht="48" customHeight="1" x14ac:dyDescent="0.25">
      <c r="A15" s="113"/>
      <c r="B15" s="97"/>
      <c r="C15" s="100"/>
      <c r="D15" s="6" t="s">
        <v>31</v>
      </c>
      <c r="E15" s="33">
        <v>107829</v>
      </c>
      <c r="F15" s="28">
        <f>SUM(G15:K15)</f>
        <v>513844</v>
      </c>
      <c r="G15" s="33">
        <v>103832</v>
      </c>
      <c r="H15" s="33">
        <v>102503</v>
      </c>
      <c r="I15" s="33">
        <v>102503</v>
      </c>
      <c r="J15" s="33">
        <v>102503</v>
      </c>
      <c r="K15" s="33">
        <v>102503</v>
      </c>
      <c r="L15" s="97"/>
      <c r="M15" s="97"/>
    </row>
    <row r="16" spans="1:13" ht="35.25" customHeight="1" x14ac:dyDescent="0.25">
      <c r="A16" s="113"/>
      <c r="B16" s="97"/>
      <c r="C16" s="100"/>
      <c r="D16" s="26" t="s">
        <v>30</v>
      </c>
      <c r="E16" s="33">
        <v>1089</v>
      </c>
      <c r="F16" s="28">
        <f t="shared" ref="F16" si="3">SUM(G16:K16)</f>
        <v>5203</v>
      </c>
      <c r="G16" s="33">
        <v>1051</v>
      </c>
      <c r="H16" s="33">
        <v>1038</v>
      </c>
      <c r="I16" s="33">
        <v>1038</v>
      </c>
      <c r="J16" s="33">
        <v>1038</v>
      </c>
      <c r="K16" s="33">
        <v>1038</v>
      </c>
      <c r="L16" s="97"/>
      <c r="M16" s="97"/>
    </row>
    <row r="17" spans="1:13" ht="15" customHeight="1" x14ac:dyDescent="0.25">
      <c r="A17" s="112" t="s">
        <v>10</v>
      </c>
      <c r="B17" s="96" t="s">
        <v>38</v>
      </c>
      <c r="C17" s="99" t="s">
        <v>28</v>
      </c>
      <c r="D17" s="37" t="s">
        <v>32</v>
      </c>
      <c r="E17" s="33">
        <f>SUM(E18)</f>
        <v>1500</v>
      </c>
      <c r="F17" s="33">
        <f t="shared" ref="F17:K17" si="4">SUM(F18)</f>
        <v>7500</v>
      </c>
      <c r="G17" s="33">
        <f t="shared" si="4"/>
        <v>1500</v>
      </c>
      <c r="H17" s="33">
        <f t="shared" si="4"/>
        <v>1500</v>
      </c>
      <c r="I17" s="33">
        <f t="shared" si="4"/>
        <v>1500</v>
      </c>
      <c r="J17" s="33">
        <f t="shared" si="4"/>
        <v>1500</v>
      </c>
      <c r="K17" s="33">
        <f t="shared" si="4"/>
        <v>1500</v>
      </c>
      <c r="L17" s="96" t="s">
        <v>34</v>
      </c>
      <c r="M17" s="96" t="s">
        <v>37</v>
      </c>
    </row>
    <row r="18" spans="1:13" ht="55.5" customHeight="1" x14ac:dyDescent="0.25">
      <c r="A18" s="118"/>
      <c r="B18" s="98"/>
      <c r="C18" s="101"/>
      <c r="D18" s="26" t="s">
        <v>30</v>
      </c>
      <c r="E18" s="33">
        <v>1500</v>
      </c>
      <c r="F18" s="28">
        <f>SUM(G18:K18)</f>
        <v>7500</v>
      </c>
      <c r="G18" s="33">
        <v>1500</v>
      </c>
      <c r="H18" s="33">
        <v>1500</v>
      </c>
      <c r="I18" s="33">
        <v>1500</v>
      </c>
      <c r="J18" s="33">
        <v>1500</v>
      </c>
      <c r="K18" s="33">
        <v>1500</v>
      </c>
      <c r="L18" s="98"/>
      <c r="M18" s="98"/>
    </row>
    <row r="19" spans="1:13" ht="16.5" customHeight="1" x14ac:dyDescent="0.25">
      <c r="A19" s="116" t="s">
        <v>11</v>
      </c>
      <c r="B19" s="117"/>
      <c r="C19" s="117"/>
      <c r="D19" s="117"/>
      <c r="E19" s="39">
        <f>SUM(E20:E21)</f>
        <v>110418</v>
      </c>
      <c r="F19" s="39">
        <f t="shared" ref="F19:K19" si="5">SUM(F20:F21)</f>
        <v>526547</v>
      </c>
      <c r="G19" s="39">
        <f t="shared" si="5"/>
        <v>106383</v>
      </c>
      <c r="H19" s="39">
        <f t="shared" si="5"/>
        <v>105041</v>
      </c>
      <c r="I19" s="39">
        <f t="shared" si="5"/>
        <v>105041</v>
      </c>
      <c r="J19" s="39">
        <f t="shared" si="5"/>
        <v>105041</v>
      </c>
      <c r="K19" s="39">
        <f t="shared" si="5"/>
        <v>105041</v>
      </c>
      <c r="L19" s="12"/>
      <c r="M19" s="12"/>
    </row>
    <row r="20" spans="1:13" ht="16.5" customHeight="1" x14ac:dyDescent="0.25">
      <c r="A20" s="111" t="s">
        <v>31</v>
      </c>
      <c r="B20" s="111"/>
      <c r="C20" s="111"/>
      <c r="D20" s="111"/>
      <c r="E20" s="38">
        <f t="shared" ref="E20:K20" si="6">SUM(E11)</f>
        <v>107829</v>
      </c>
      <c r="F20" s="38">
        <f t="shared" si="6"/>
        <v>513844</v>
      </c>
      <c r="G20" s="38">
        <f t="shared" si="6"/>
        <v>103832</v>
      </c>
      <c r="H20" s="38">
        <f t="shared" si="6"/>
        <v>102503</v>
      </c>
      <c r="I20" s="38">
        <f t="shared" si="6"/>
        <v>102503</v>
      </c>
      <c r="J20" s="38">
        <f t="shared" si="6"/>
        <v>102503</v>
      </c>
      <c r="K20" s="38">
        <f t="shared" si="6"/>
        <v>102503</v>
      </c>
      <c r="L20" s="29"/>
      <c r="M20" s="29"/>
    </row>
    <row r="21" spans="1:13" ht="18.75" customHeight="1" x14ac:dyDescent="0.25">
      <c r="A21" s="92" t="s">
        <v>30</v>
      </c>
      <c r="B21" s="93"/>
      <c r="C21" s="93"/>
      <c r="D21" s="94"/>
      <c r="E21" s="7">
        <f t="shared" ref="E21:K21" si="7">SUM(E13)</f>
        <v>2589</v>
      </c>
      <c r="F21" s="7">
        <f t="shared" si="7"/>
        <v>12703</v>
      </c>
      <c r="G21" s="7">
        <f t="shared" si="7"/>
        <v>2551</v>
      </c>
      <c r="H21" s="7">
        <f t="shared" si="7"/>
        <v>2538</v>
      </c>
      <c r="I21" s="7">
        <f t="shared" si="7"/>
        <v>2538</v>
      </c>
      <c r="J21" s="7">
        <f t="shared" si="7"/>
        <v>2538</v>
      </c>
      <c r="K21" s="7">
        <f t="shared" si="7"/>
        <v>2538</v>
      </c>
      <c r="L21" s="12"/>
      <c r="M21" s="12"/>
    </row>
    <row r="22" spans="1:13" x14ac:dyDescent="0.25">
      <c r="A22" s="103" t="s">
        <v>65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22.5" customHeight="1" x14ac:dyDescent="0.25">
      <c r="A23" s="112" t="s">
        <v>12</v>
      </c>
      <c r="B23" s="114" t="s">
        <v>41</v>
      </c>
      <c r="C23" s="99" t="s">
        <v>28</v>
      </c>
      <c r="D23" s="12" t="s">
        <v>32</v>
      </c>
      <c r="E23" s="9">
        <f>SUM(E24:E25)</f>
        <v>6955</v>
      </c>
      <c r="F23" s="25">
        <f t="shared" ref="F23:K23" si="8">SUM(F24:F25)</f>
        <v>13569</v>
      </c>
      <c r="G23" s="25">
        <f t="shared" si="8"/>
        <v>13569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96" t="s">
        <v>43</v>
      </c>
      <c r="M23" s="96" t="s">
        <v>44</v>
      </c>
    </row>
    <row r="24" spans="1:13" ht="45" x14ac:dyDescent="0.25">
      <c r="A24" s="113"/>
      <c r="B24" s="115"/>
      <c r="C24" s="100"/>
      <c r="D24" s="11" t="s">
        <v>31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97"/>
      <c r="M24" s="97"/>
    </row>
    <row r="25" spans="1:13" ht="38.25" customHeight="1" x14ac:dyDescent="0.25">
      <c r="A25" s="113"/>
      <c r="B25" s="115"/>
      <c r="C25" s="100"/>
      <c r="D25" s="27" t="s">
        <v>30</v>
      </c>
      <c r="E25" s="25">
        <f>SUM(E27)</f>
        <v>6955</v>
      </c>
      <c r="F25" s="25">
        <f>SUM(G25:K25)</f>
        <v>13569</v>
      </c>
      <c r="G25" s="25">
        <f>SUM(G27)</f>
        <v>13569</v>
      </c>
      <c r="H25" s="25">
        <f t="shared" ref="H25:K25" si="9">SUM(H27)</f>
        <v>0</v>
      </c>
      <c r="I25" s="25">
        <f t="shared" si="9"/>
        <v>0</v>
      </c>
      <c r="J25" s="25">
        <f t="shared" si="9"/>
        <v>0</v>
      </c>
      <c r="K25" s="25">
        <f t="shared" si="9"/>
        <v>0</v>
      </c>
      <c r="L25" s="97"/>
      <c r="M25" s="97"/>
    </row>
    <row r="26" spans="1:13" ht="24" customHeight="1" x14ac:dyDescent="0.25">
      <c r="A26" s="124" t="s">
        <v>13</v>
      </c>
      <c r="B26" s="107" t="s">
        <v>45</v>
      </c>
      <c r="C26" s="109" t="s">
        <v>28</v>
      </c>
      <c r="D26" s="41" t="s">
        <v>32</v>
      </c>
      <c r="E26" s="30">
        <f>SUM(E27)</f>
        <v>6955</v>
      </c>
      <c r="F26" s="30">
        <f>SUM(G26:K26)</f>
        <v>13569</v>
      </c>
      <c r="G26" s="31">
        <f>SUM(G27)</f>
        <v>13569</v>
      </c>
      <c r="H26" s="31">
        <f t="shared" ref="H26:K26" si="10">SUM(H27)</f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110" t="s">
        <v>43</v>
      </c>
      <c r="M26" s="110" t="s">
        <v>44</v>
      </c>
    </row>
    <row r="27" spans="1:13" ht="114" customHeight="1" x14ac:dyDescent="0.25">
      <c r="A27" s="124"/>
      <c r="B27" s="108"/>
      <c r="C27" s="109"/>
      <c r="D27" s="26" t="s">
        <v>30</v>
      </c>
      <c r="E27" s="31">
        <v>6955</v>
      </c>
      <c r="F27" s="30">
        <f>SUM(G27:K27)</f>
        <v>13569</v>
      </c>
      <c r="G27" s="31">
        <v>13569</v>
      </c>
      <c r="H27" s="31">
        <v>0</v>
      </c>
      <c r="I27" s="31">
        <v>0</v>
      </c>
      <c r="J27" s="31">
        <v>0</v>
      </c>
      <c r="K27" s="31">
        <v>0</v>
      </c>
      <c r="L27" s="110"/>
      <c r="M27" s="110"/>
    </row>
    <row r="28" spans="1:13" ht="19.5" customHeight="1" x14ac:dyDescent="0.25">
      <c r="A28" s="112" t="s">
        <v>46</v>
      </c>
      <c r="B28" s="96" t="s">
        <v>47</v>
      </c>
      <c r="C28" s="99" t="s">
        <v>28</v>
      </c>
      <c r="D28" s="42" t="s">
        <v>32</v>
      </c>
      <c r="E28" s="9">
        <f>SUM(E29:E30)</f>
        <v>824538.03074999992</v>
      </c>
      <c r="F28" s="25"/>
      <c r="G28" s="25"/>
      <c r="H28" s="25"/>
      <c r="I28" s="25"/>
      <c r="J28" s="25"/>
      <c r="K28" s="25"/>
      <c r="L28" s="110" t="s">
        <v>42</v>
      </c>
      <c r="M28" s="96" t="s">
        <v>49</v>
      </c>
    </row>
    <row r="29" spans="1:13" ht="45" x14ac:dyDescent="0.25">
      <c r="A29" s="113"/>
      <c r="B29" s="97"/>
      <c r="C29" s="100"/>
      <c r="D29" s="27" t="s">
        <v>31</v>
      </c>
      <c r="E29" s="25">
        <f>SUM(E32+E35)</f>
        <v>304503</v>
      </c>
      <c r="F29" s="25"/>
      <c r="G29" s="25"/>
      <c r="H29" s="25"/>
      <c r="I29" s="25"/>
      <c r="J29" s="25"/>
      <c r="K29" s="25"/>
      <c r="L29" s="110"/>
      <c r="M29" s="97"/>
    </row>
    <row r="30" spans="1:13" ht="39" customHeight="1" x14ac:dyDescent="0.25">
      <c r="A30" s="113"/>
      <c r="B30" s="97"/>
      <c r="C30" s="100"/>
      <c r="D30" s="27" t="s">
        <v>30</v>
      </c>
      <c r="E30" s="25">
        <f>SUM(E33+E36+E38)</f>
        <v>520035.03074999998</v>
      </c>
      <c r="F30" s="25"/>
      <c r="G30" s="25"/>
      <c r="H30" s="25"/>
      <c r="I30" s="25"/>
      <c r="J30" s="25"/>
      <c r="K30" s="25"/>
      <c r="L30" s="110"/>
      <c r="M30" s="97"/>
    </row>
    <row r="31" spans="1:13" ht="15.75" customHeight="1" x14ac:dyDescent="0.25">
      <c r="A31" s="112" t="s">
        <v>14</v>
      </c>
      <c r="B31" s="114" t="s">
        <v>48</v>
      </c>
      <c r="C31" s="99" t="s">
        <v>28</v>
      </c>
      <c r="D31" s="42" t="s">
        <v>32</v>
      </c>
      <c r="E31" s="32">
        <f>SUM(E32:E33)</f>
        <v>356980.76974999998</v>
      </c>
      <c r="F31" s="30"/>
      <c r="G31" s="30"/>
      <c r="H31" s="30"/>
      <c r="I31" s="30"/>
      <c r="J31" s="30"/>
      <c r="K31" s="30"/>
      <c r="L31" s="96" t="s">
        <v>42</v>
      </c>
      <c r="M31" s="96" t="s">
        <v>50</v>
      </c>
    </row>
    <row r="32" spans="1:13" ht="45" x14ac:dyDescent="0.25">
      <c r="A32" s="113"/>
      <c r="B32" s="115"/>
      <c r="C32" s="100"/>
      <c r="D32" s="27" t="s">
        <v>31</v>
      </c>
      <c r="E32" s="32">
        <v>295122</v>
      </c>
      <c r="F32" s="30"/>
      <c r="G32" s="30"/>
      <c r="H32" s="30"/>
      <c r="I32" s="30"/>
      <c r="J32" s="30"/>
      <c r="K32" s="30"/>
      <c r="L32" s="97"/>
      <c r="M32" s="97"/>
    </row>
    <row r="33" spans="1:13" ht="35.25" customHeight="1" x14ac:dyDescent="0.25">
      <c r="A33" s="113"/>
      <c r="B33" s="115"/>
      <c r="C33" s="100"/>
      <c r="D33" s="27" t="s">
        <v>30</v>
      </c>
      <c r="E33" s="32">
        <v>61858.769749999999</v>
      </c>
      <c r="F33" s="30"/>
      <c r="G33" s="30"/>
      <c r="H33" s="30"/>
      <c r="I33" s="30"/>
      <c r="J33" s="30"/>
      <c r="K33" s="30"/>
      <c r="L33" s="97"/>
      <c r="M33" s="97"/>
    </row>
    <row r="34" spans="1:13" ht="17.25" customHeight="1" x14ac:dyDescent="0.25">
      <c r="A34" s="112" t="s">
        <v>15</v>
      </c>
      <c r="B34" s="114" t="s">
        <v>51</v>
      </c>
      <c r="C34" s="99" t="s">
        <v>28</v>
      </c>
      <c r="D34" s="42" t="s">
        <v>32</v>
      </c>
      <c r="E34" s="32">
        <f>SUM(E35:E36)</f>
        <v>18699.379999999997</v>
      </c>
      <c r="F34" s="30"/>
      <c r="G34" s="30"/>
      <c r="H34" s="30"/>
      <c r="I34" s="30"/>
      <c r="J34" s="30"/>
      <c r="K34" s="30"/>
      <c r="L34" s="96" t="s">
        <v>42</v>
      </c>
      <c r="M34" s="96" t="s">
        <v>52</v>
      </c>
    </row>
    <row r="35" spans="1:13" ht="45" x14ac:dyDescent="0.25">
      <c r="A35" s="113"/>
      <c r="B35" s="115"/>
      <c r="C35" s="100"/>
      <c r="D35" s="27" t="s">
        <v>31</v>
      </c>
      <c r="E35" s="32">
        <v>9381</v>
      </c>
      <c r="F35" s="30"/>
      <c r="G35" s="30"/>
      <c r="H35" s="30"/>
      <c r="I35" s="30"/>
      <c r="J35" s="30"/>
      <c r="K35" s="30"/>
      <c r="L35" s="97"/>
      <c r="M35" s="97"/>
    </row>
    <row r="36" spans="1:13" ht="36.75" customHeight="1" x14ac:dyDescent="0.25">
      <c r="A36" s="113"/>
      <c r="B36" s="115"/>
      <c r="C36" s="100"/>
      <c r="D36" s="27" t="s">
        <v>30</v>
      </c>
      <c r="E36" s="32">
        <v>9318.3799999999992</v>
      </c>
      <c r="F36" s="30"/>
      <c r="G36" s="30"/>
      <c r="H36" s="30"/>
      <c r="I36" s="30"/>
      <c r="J36" s="30"/>
      <c r="K36" s="30"/>
      <c r="L36" s="97"/>
      <c r="M36" s="97"/>
    </row>
    <row r="37" spans="1:13" x14ac:dyDescent="0.25">
      <c r="A37" s="112" t="s">
        <v>53</v>
      </c>
      <c r="B37" s="114" t="s">
        <v>54</v>
      </c>
      <c r="C37" s="99" t="s">
        <v>28</v>
      </c>
      <c r="D37" s="42" t="s">
        <v>32</v>
      </c>
      <c r="E37" s="32">
        <f>SUM(E38:E38)</f>
        <v>448857.88099999999</v>
      </c>
      <c r="F37" s="30"/>
      <c r="G37" s="30"/>
      <c r="H37" s="30"/>
      <c r="I37" s="30"/>
      <c r="J37" s="30"/>
      <c r="K37" s="30"/>
      <c r="L37" s="96" t="s">
        <v>42</v>
      </c>
      <c r="M37" s="99" t="s">
        <v>55</v>
      </c>
    </row>
    <row r="38" spans="1:13" ht="36" customHeight="1" x14ac:dyDescent="0.25">
      <c r="A38" s="113"/>
      <c r="B38" s="115"/>
      <c r="C38" s="100"/>
      <c r="D38" s="27" t="s">
        <v>30</v>
      </c>
      <c r="E38" s="32">
        <v>448857.88099999999</v>
      </c>
      <c r="F38" s="30"/>
      <c r="G38" s="30"/>
      <c r="H38" s="30"/>
      <c r="I38" s="30"/>
      <c r="J38" s="30"/>
      <c r="K38" s="30"/>
      <c r="L38" s="97"/>
      <c r="M38" s="100"/>
    </row>
    <row r="39" spans="1:13" x14ac:dyDescent="0.25">
      <c r="A39" s="116" t="s">
        <v>18</v>
      </c>
      <c r="B39" s="117"/>
      <c r="C39" s="117"/>
      <c r="D39" s="117"/>
      <c r="E39" s="24">
        <f>SUM(E40:E41)</f>
        <v>831493.03074999992</v>
      </c>
      <c r="F39" s="39"/>
      <c r="G39" s="39"/>
      <c r="H39" s="39"/>
      <c r="I39" s="39"/>
      <c r="J39" s="39"/>
      <c r="K39" s="39"/>
      <c r="L39" s="29"/>
      <c r="M39" s="29"/>
    </row>
    <row r="40" spans="1:13" x14ac:dyDescent="0.25">
      <c r="A40" s="111" t="s">
        <v>31</v>
      </c>
      <c r="B40" s="111"/>
      <c r="C40" s="111"/>
      <c r="D40" s="111"/>
      <c r="E40" s="38">
        <f>SUM(E24+E29)</f>
        <v>304503</v>
      </c>
      <c r="F40" s="38"/>
      <c r="G40" s="38"/>
      <c r="H40" s="38"/>
      <c r="I40" s="38"/>
      <c r="J40" s="38"/>
      <c r="K40" s="38"/>
      <c r="L40" s="29"/>
      <c r="M40" s="29"/>
    </row>
    <row r="41" spans="1:13" x14ac:dyDescent="0.25">
      <c r="A41" s="92" t="s">
        <v>30</v>
      </c>
      <c r="B41" s="93"/>
      <c r="C41" s="93"/>
      <c r="D41" s="94"/>
      <c r="E41" s="7">
        <f>SUM(E25+E30)</f>
        <v>526990.03074999992</v>
      </c>
      <c r="F41" s="7"/>
      <c r="G41" s="7"/>
      <c r="H41" s="7"/>
      <c r="I41" s="7"/>
      <c r="J41" s="7"/>
      <c r="K41" s="7"/>
      <c r="L41" s="29"/>
      <c r="M41" s="29"/>
    </row>
    <row r="42" spans="1:13" x14ac:dyDescent="0.25">
      <c r="A42" s="131" t="s">
        <v>66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3"/>
    </row>
    <row r="43" spans="1:13" x14ac:dyDescent="0.25">
      <c r="A43" s="112" t="s">
        <v>16</v>
      </c>
      <c r="B43" s="114" t="s">
        <v>56</v>
      </c>
      <c r="C43" s="99" t="s">
        <v>28</v>
      </c>
      <c r="D43" s="29" t="s">
        <v>32</v>
      </c>
      <c r="E43" s="28">
        <f>SUM(E44)</f>
        <v>40404.974000000002</v>
      </c>
      <c r="F43" s="25"/>
      <c r="G43" s="25"/>
      <c r="H43" s="25"/>
      <c r="I43" s="25"/>
      <c r="J43" s="25"/>
      <c r="K43" s="25"/>
      <c r="L43" s="96" t="s">
        <v>42</v>
      </c>
      <c r="M43" s="96" t="s">
        <v>59</v>
      </c>
    </row>
    <row r="44" spans="1:13" ht="66.75" customHeight="1" x14ac:dyDescent="0.25">
      <c r="A44" s="113"/>
      <c r="B44" s="115"/>
      <c r="C44" s="100"/>
      <c r="D44" s="27" t="s">
        <v>30</v>
      </c>
      <c r="E44" s="28">
        <f>SUM(E46)</f>
        <v>40404.974000000002</v>
      </c>
      <c r="F44" s="25"/>
      <c r="G44" s="25"/>
      <c r="H44" s="25"/>
      <c r="I44" s="25"/>
      <c r="J44" s="25"/>
      <c r="K44" s="25"/>
      <c r="L44" s="97"/>
      <c r="M44" s="97"/>
    </row>
    <row r="45" spans="1:13" x14ac:dyDescent="0.25">
      <c r="A45" s="124" t="s">
        <v>17</v>
      </c>
      <c r="B45" s="107" t="s">
        <v>57</v>
      </c>
      <c r="C45" s="109" t="s">
        <v>28</v>
      </c>
      <c r="D45" s="41" t="s">
        <v>32</v>
      </c>
      <c r="E45" s="28">
        <f>SUM(E46)</f>
        <v>40404.974000000002</v>
      </c>
      <c r="F45" s="30"/>
      <c r="G45" s="31"/>
      <c r="H45" s="31"/>
      <c r="I45" s="31"/>
      <c r="J45" s="31"/>
      <c r="K45" s="31"/>
      <c r="L45" s="110" t="s">
        <v>42</v>
      </c>
      <c r="M45" s="96" t="s">
        <v>58</v>
      </c>
    </row>
    <row r="46" spans="1:13" ht="75" customHeight="1" x14ac:dyDescent="0.25">
      <c r="A46" s="124"/>
      <c r="B46" s="108"/>
      <c r="C46" s="109"/>
      <c r="D46" s="26" t="s">
        <v>30</v>
      </c>
      <c r="E46" s="33">
        <v>40404.974000000002</v>
      </c>
      <c r="F46" s="30"/>
      <c r="G46" s="31"/>
      <c r="H46" s="31"/>
      <c r="I46" s="31"/>
      <c r="J46" s="31"/>
      <c r="K46" s="31"/>
      <c r="L46" s="110"/>
      <c r="M46" s="97"/>
    </row>
    <row r="47" spans="1:13" x14ac:dyDescent="0.25">
      <c r="A47" s="92" t="s">
        <v>19</v>
      </c>
      <c r="B47" s="93"/>
      <c r="C47" s="93"/>
      <c r="D47" s="93"/>
      <c r="E47" s="24">
        <f>SUM(E48:E48)</f>
        <v>40404.974000000002</v>
      </c>
      <c r="F47" s="39"/>
      <c r="G47" s="39"/>
      <c r="H47" s="39"/>
      <c r="I47" s="39"/>
      <c r="J47" s="39"/>
      <c r="K47" s="39"/>
      <c r="L47" s="29"/>
      <c r="M47" s="29"/>
    </row>
    <row r="48" spans="1:13" x14ac:dyDescent="0.25">
      <c r="A48" s="116" t="s">
        <v>30</v>
      </c>
      <c r="B48" s="117"/>
      <c r="C48" s="117"/>
      <c r="D48" s="127"/>
      <c r="E48" s="7">
        <f>SUM(E43)</f>
        <v>40404.974000000002</v>
      </c>
      <c r="F48" s="7"/>
      <c r="G48" s="7"/>
      <c r="H48" s="7"/>
      <c r="I48" s="7"/>
      <c r="J48" s="7"/>
      <c r="K48" s="7"/>
      <c r="L48" s="29"/>
      <c r="M48" s="29"/>
    </row>
    <row r="49" spans="1:13" ht="10.5" customHeight="1" x14ac:dyDescent="0.25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30"/>
    </row>
    <row r="50" spans="1:13" x14ac:dyDescent="0.25">
      <c r="A50" s="10"/>
      <c r="B50" s="134" t="s">
        <v>20</v>
      </c>
      <c r="C50" s="135"/>
      <c r="D50" s="136"/>
      <c r="E50" s="7">
        <f>SUM(E51:E52)</f>
        <v>982316.00474999996</v>
      </c>
      <c r="F50" s="7"/>
      <c r="G50" s="7"/>
      <c r="H50" s="7"/>
      <c r="I50" s="7"/>
      <c r="J50" s="7"/>
      <c r="K50" s="7"/>
      <c r="L50" s="12"/>
      <c r="M50" s="12"/>
    </row>
    <row r="51" spans="1:13" ht="23.25" customHeight="1" x14ac:dyDescent="0.25">
      <c r="A51" s="10"/>
      <c r="B51" s="134" t="s">
        <v>31</v>
      </c>
      <c r="C51" s="135"/>
      <c r="D51" s="136"/>
      <c r="E51" s="7">
        <f>E20+E40</f>
        <v>412332</v>
      </c>
      <c r="F51" s="7"/>
      <c r="G51" s="7"/>
      <c r="H51" s="7"/>
      <c r="I51" s="7"/>
      <c r="J51" s="7"/>
      <c r="K51" s="7"/>
      <c r="L51" s="12"/>
      <c r="M51" s="12"/>
    </row>
    <row r="52" spans="1:13" ht="24.75" customHeight="1" x14ac:dyDescent="0.25">
      <c r="A52" s="10"/>
      <c r="B52" s="134" t="s">
        <v>30</v>
      </c>
      <c r="C52" s="135"/>
      <c r="D52" s="136"/>
      <c r="E52" s="7">
        <f>E21+E41+E48</f>
        <v>569984.00474999996</v>
      </c>
      <c r="F52" s="7"/>
      <c r="G52" s="7"/>
      <c r="H52" s="7"/>
      <c r="I52" s="7"/>
      <c r="J52" s="7"/>
      <c r="K52" s="7"/>
      <c r="L52" s="12"/>
      <c r="M52" s="12"/>
    </row>
    <row r="53" spans="1:13" ht="12.75" customHeight="1" x14ac:dyDescent="0.25">
      <c r="A53" s="13"/>
      <c r="B53" s="14"/>
      <c r="C53" s="14"/>
      <c r="D53" s="15"/>
      <c r="E53" s="16"/>
      <c r="F53" s="16"/>
      <c r="G53" s="16"/>
      <c r="H53" s="16"/>
      <c r="I53" s="16"/>
      <c r="J53" s="16"/>
      <c r="K53" s="16"/>
      <c r="L53" s="17"/>
      <c r="M53" s="17"/>
    </row>
    <row r="54" spans="1:13" x14ac:dyDescent="0.25">
      <c r="A54" s="125" t="s">
        <v>60</v>
      </c>
      <c r="B54" s="125"/>
      <c r="C54" s="125"/>
      <c r="D54" s="125"/>
      <c r="E54" s="18"/>
      <c r="F54" s="18"/>
      <c r="G54" s="18"/>
      <c r="H54" s="18"/>
      <c r="I54" s="18"/>
      <c r="J54" s="18"/>
      <c r="K54" s="18"/>
      <c r="L54" s="19"/>
      <c r="M54" s="19"/>
    </row>
    <row r="55" spans="1:13" x14ac:dyDescent="0.25">
      <c r="A55" s="125" t="s">
        <v>61</v>
      </c>
      <c r="B55" s="125"/>
      <c r="C55" s="125"/>
      <c r="D55" s="125"/>
      <c r="E55" s="18"/>
      <c r="F55" s="18"/>
      <c r="G55" s="18"/>
      <c r="H55" s="18"/>
      <c r="I55" s="18"/>
      <c r="J55" s="18"/>
      <c r="K55" s="18"/>
      <c r="L55" s="2"/>
      <c r="M55" s="20" t="s">
        <v>62</v>
      </c>
    </row>
    <row r="56" spans="1:13" x14ac:dyDescent="0.25">
      <c r="A56" s="21"/>
      <c r="B56" s="19"/>
      <c r="C56" s="22"/>
      <c r="D56" s="19"/>
      <c r="E56" s="18"/>
      <c r="F56" s="18"/>
      <c r="G56" s="18"/>
      <c r="H56" s="18"/>
      <c r="I56" s="18"/>
      <c r="J56" s="18"/>
      <c r="K56" s="18"/>
      <c r="L56" s="23"/>
      <c r="M56" s="23"/>
    </row>
    <row r="57" spans="1:13" x14ac:dyDescent="0.25">
      <c r="A57" s="125" t="s">
        <v>21</v>
      </c>
      <c r="B57" s="125"/>
      <c r="C57" s="3"/>
      <c r="D57" s="2"/>
      <c r="E57" s="4"/>
      <c r="F57" s="4"/>
      <c r="G57" s="4"/>
      <c r="H57" s="4"/>
      <c r="I57" s="4"/>
      <c r="J57" s="4"/>
      <c r="K57" s="4"/>
      <c r="L57" s="2"/>
      <c r="M57" s="2"/>
    </row>
    <row r="58" spans="1:13" x14ac:dyDescent="0.25">
      <c r="A58" s="125" t="s">
        <v>22</v>
      </c>
      <c r="B58" s="125"/>
      <c r="C58" s="125"/>
      <c r="D58" s="125"/>
      <c r="E58" s="125"/>
      <c r="F58" s="18"/>
      <c r="G58" s="18"/>
      <c r="H58" s="18"/>
      <c r="I58" s="18"/>
      <c r="J58" s="18"/>
      <c r="K58" s="18"/>
      <c r="L58" s="23"/>
      <c r="M58" s="23"/>
    </row>
    <row r="59" spans="1:13" x14ac:dyDescent="0.25">
      <c r="A59" s="125" t="s">
        <v>63</v>
      </c>
      <c r="B59" s="125"/>
      <c r="C59" s="125"/>
      <c r="D59" s="125"/>
      <c r="E59" s="125"/>
      <c r="F59" s="18"/>
      <c r="G59" s="18"/>
      <c r="H59" s="18"/>
      <c r="I59" s="18"/>
      <c r="J59" s="18"/>
      <c r="K59" s="18"/>
      <c r="L59" s="126"/>
      <c r="M59" s="126"/>
    </row>
    <row r="60" spans="1:13" x14ac:dyDescent="0.25">
      <c r="A60" s="125" t="s">
        <v>23</v>
      </c>
      <c r="B60" s="125"/>
      <c r="C60" s="125"/>
      <c r="D60" s="125"/>
      <c r="E60" s="18"/>
      <c r="F60" s="18"/>
      <c r="G60" s="18"/>
      <c r="H60" s="18"/>
      <c r="I60" s="18"/>
      <c r="J60" s="18"/>
      <c r="K60" s="18"/>
      <c r="L60" s="2"/>
      <c r="M60" s="20" t="s">
        <v>24</v>
      </c>
    </row>
  </sheetData>
  <mergeCells count="98">
    <mergeCell ref="A60:D60"/>
    <mergeCell ref="B50:D50"/>
    <mergeCell ref="B51:D51"/>
    <mergeCell ref="B52:D52"/>
    <mergeCell ref="A54:D54"/>
    <mergeCell ref="A58:E58"/>
    <mergeCell ref="A59:E59"/>
    <mergeCell ref="A39:D39"/>
    <mergeCell ref="A40:D40"/>
    <mergeCell ref="A55:D55"/>
    <mergeCell ref="A57:B57"/>
    <mergeCell ref="L59:M59"/>
    <mergeCell ref="A47:D47"/>
    <mergeCell ref="A48:D48"/>
    <mergeCell ref="A49:M49"/>
    <mergeCell ref="A41:D41"/>
    <mergeCell ref="A42:M42"/>
    <mergeCell ref="A43:A44"/>
    <mergeCell ref="B43:B44"/>
    <mergeCell ref="C43:C44"/>
    <mergeCell ref="L43:L44"/>
    <mergeCell ref="M43:M44"/>
    <mergeCell ref="A45:A46"/>
    <mergeCell ref="A37:A38"/>
    <mergeCell ref="B37:B38"/>
    <mergeCell ref="C37:C38"/>
    <mergeCell ref="L37:L38"/>
    <mergeCell ref="M37:M38"/>
    <mergeCell ref="C34:C36"/>
    <mergeCell ref="L34:L36"/>
    <mergeCell ref="M34:M36"/>
    <mergeCell ref="B34:B36"/>
    <mergeCell ref="A34:A36"/>
    <mergeCell ref="B23:B25"/>
    <mergeCell ref="A23:A25"/>
    <mergeCell ref="C23:C25"/>
    <mergeCell ref="L23:L25"/>
    <mergeCell ref="M23:M25"/>
    <mergeCell ref="A26:A27"/>
    <mergeCell ref="B26:B27"/>
    <mergeCell ref="C26:C27"/>
    <mergeCell ref="L26:L27"/>
    <mergeCell ref="M26:M27"/>
    <mergeCell ref="L17:L18"/>
    <mergeCell ref="M17:M18"/>
    <mergeCell ref="A7:A8"/>
    <mergeCell ref="B7:B8"/>
    <mergeCell ref="C7:C8"/>
    <mergeCell ref="D7:D8"/>
    <mergeCell ref="E7:E8"/>
    <mergeCell ref="F7:F8"/>
    <mergeCell ref="G7:K7"/>
    <mergeCell ref="B10:B13"/>
    <mergeCell ref="A10:A13"/>
    <mergeCell ref="C10:C13"/>
    <mergeCell ref="L14:L16"/>
    <mergeCell ref="M14:M16"/>
    <mergeCell ref="D11:D12"/>
    <mergeCell ref="E11:E12"/>
    <mergeCell ref="A19:D19"/>
    <mergeCell ref="B14:B16"/>
    <mergeCell ref="A14:A16"/>
    <mergeCell ref="C14:C16"/>
    <mergeCell ref="C17:C18"/>
    <mergeCell ref="B17:B18"/>
    <mergeCell ref="A17:A18"/>
    <mergeCell ref="B45:B46"/>
    <mergeCell ref="C45:C46"/>
    <mergeCell ref="L45:L46"/>
    <mergeCell ref="M45:M46"/>
    <mergeCell ref="A20:D20"/>
    <mergeCell ref="M31:M33"/>
    <mergeCell ref="B28:B30"/>
    <mergeCell ref="A28:A30"/>
    <mergeCell ref="C28:C30"/>
    <mergeCell ref="M28:M30"/>
    <mergeCell ref="L28:L30"/>
    <mergeCell ref="B31:B33"/>
    <mergeCell ref="C31:C33"/>
    <mergeCell ref="A31:A33"/>
    <mergeCell ref="L31:L33"/>
    <mergeCell ref="A22:M22"/>
    <mergeCell ref="K1:M1"/>
    <mergeCell ref="K2:M2"/>
    <mergeCell ref="A21:D21"/>
    <mergeCell ref="H11:H12"/>
    <mergeCell ref="I11:I12"/>
    <mergeCell ref="J11:J12"/>
    <mergeCell ref="K11:K12"/>
    <mergeCell ref="L11:L13"/>
    <mergeCell ref="M11:M13"/>
    <mergeCell ref="L7:L8"/>
    <mergeCell ref="M7:M8"/>
    <mergeCell ref="A9:M9"/>
    <mergeCell ref="F11:F12"/>
    <mergeCell ref="G11:G12"/>
    <mergeCell ref="A4:M4"/>
    <mergeCell ref="A5:M5"/>
  </mergeCells>
  <pageMargins left="0.23622047244094491" right="0.23622047244094491" top="0.74803149606299213" bottom="0.39370078740157483" header="0.31496062992125984" footer="0.31496062992125984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90" zoomScaleNormal="90" zoomScaleSheetLayoutView="90" workbookViewId="0">
      <selection activeCell="E3" sqref="E3"/>
    </sheetView>
  </sheetViews>
  <sheetFormatPr defaultColWidth="9.140625" defaultRowHeight="12.75" x14ac:dyDescent="0.2"/>
  <cols>
    <col min="1" max="1" width="4.7109375" style="44" customWidth="1"/>
    <col min="2" max="2" width="24.42578125" style="44" customWidth="1"/>
    <col min="3" max="3" width="12.7109375" style="44" customWidth="1"/>
    <col min="4" max="4" width="15.140625" style="44" customWidth="1"/>
    <col min="5" max="5" width="16.28515625" style="44" customWidth="1"/>
    <col min="6" max="6" width="14.7109375" style="44" customWidth="1"/>
    <col min="7" max="7" width="13" style="58" customWidth="1"/>
    <col min="8" max="8" width="13.5703125" style="44" customWidth="1"/>
    <col min="9" max="9" width="14.28515625" style="44" customWidth="1"/>
    <col min="10" max="10" width="12.85546875" style="44" customWidth="1"/>
    <col min="11" max="11" width="12.5703125" style="44" customWidth="1"/>
    <col min="12" max="13" width="13" style="44" customWidth="1"/>
    <col min="14" max="14" width="16.7109375" style="44" customWidth="1"/>
    <col min="15" max="15" width="23.28515625" style="44" customWidth="1"/>
    <col min="16" max="16384" width="9.140625" style="44"/>
  </cols>
  <sheetData>
    <row r="1" spans="1:15" ht="15" customHeight="1" x14ac:dyDescent="0.2">
      <c r="M1" s="137" t="s">
        <v>112</v>
      </c>
      <c r="N1" s="137"/>
      <c r="O1" s="137"/>
    </row>
    <row r="2" spans="1:15" x14ac:dyDescent="0.2">
      <c r="M2" s="137" t="s">
        <v>61</v>
      </c>
      <c r="N2" s="137"/>
      <c r="O2" s="137"/>
    </row>
    <row r="3" spans="1:15" ht="15" customHeight="1" x14ac:dyDescent="0.2">
      <c r="M3" s="137" t="s">
        <v>121</v>
      </c>
      <c r="N3" s="137"/>
      <c r="O3" s="137"/>
    </row>
    <row r="4" spans="1:15" ht="25.15" customHeight="1" x14ac:dyDescent="0.2">
      <c r="A4" s="43"/>
      <c r="B4" s="43"/>
      <c r="C4" s="43"/>
      <c r="D4" s="43"/>
      <c r="E4" s="43"/>
      <c r="F4" s="43"/>
      <c r="H4" s="43"/>
      <c r="I4" s="43"/>
      <c r="J4" s="43"/>
      <c r="K4" s="138" t="s">
        <v>89</v>
      </c>
      <c r="L4" s="138"/>
      <c r="M4" s="138"/>
      <c r="N4" s="138"/>
      <c r="O4" s="138"/>
    </row>
    <row r="5" spans="1:15" ht="15.75" x14ac:dyDescent="0.25">
      <c r="A5" s="139" t="s">
        <v>72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5.75" x14ac:dyDescent="0.2">
      <c r="A6" s="140" t="s">
        <v>27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6.899999999999999" customHeight="1" x14ac:dyDescent="0.2">
      <c r="A7" s="45"/>
      <c r="B7" s="46"/>
      <c r="C7" s="43"/>
      <c r="D7" s="46"/>
      <c r="E7" s="47"/>
      <c r="F7" s="47"/>
      <c r="G7" s="148"/>
      <c r="H7" s="148"/>
      <c r="I7" s="148"/>
      <c r="J7" s="47"/>
      <c r="K7" s="47"/>
      <c r="L7" s="47"/>
      <c r="M7" s="47"/>
      <c r="N7" s="46"/>
      <c r="O7" s="46"/>
    </row>
    <row r="8" spans="1:15" ht="21" customHeight="1" x14ac:dyDescent="0.2">
      <c r="A8" s="142" t="s">
        <v>0</v>
      </c>
      <c r="B8" s="143" t="s">
        <v>1</v>
      </c>
      <c r="C8" s="143" t="s">
        <v>2</v>
      </c>
      <c r="D8" s="143" t="s">
        <v>3</v>
      </c>
      <c r="E8" s="144" t="s">
        <v>71</v>
      </c>
      <c r="F8" s="144" t="s">
        <v>70</v>
      </c>
      <c r="G8" s="145" t="s">
        <v>5</v>
      </c>
      <c r="H8" s="146"/>
      <c r="I8" s="146"/>
      <c r="J8" s="146"/>
      <c r="K8" s="146"/>
      <c r="L8" s="146"/>
      <c r="M8" s="147"/>
      <c r="N8" s="143" t="s">
        <v>6</v>
      </c>
      <c r="O8" s="143" t="s">
        <v>7</v>
      </c>
    </row>
    <row r="9" spans="1:15" ht="49.15" customHeight="1" x14ac:dyDescent="0.2">
      <c r="A9" s="142"/>
      <c r="B9" s="143"/>
      <c r="C9" s="143"/>
      <c r="D9" s="143"/>
      <c r="E9" s="144"/>
      <c r="F9" s="144"/>
      <c r="G9" s="59" t="s">
        <v>73</v>
      </c>
      <c r="H9" s="56" t="s">
        <v>74</v>
      </c>
      <c r="I9" s="56" t="s">
        <v>75</v>
      </c>
      <c r="J9" s="56" t="s">
        <v>76</v>
      </c>
      <c r="K9" s="56" t="s">
        <v>77</v>
      </c>
      <c r="L9" s="56" t="s">
        <v>78</v>
      </c>
      <c r="M9" s="56" t="s">
        <v>79</v>
      </c>
      <c r="N9" s="143"/>
      <c r="O9" s="143"/>
    </row>
    <row r="10" spans="1:15" ht="19.149999999999999" customHeight="1" x14ac:dyDescent="0.2">
      <c r="A10" s="149" t="s">
        <v>69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22.9" customHeight="1" x14ac:dyDescent="0.2">
      <c r="A11" s="150" t="s">
        <v>8</v>
      </c>
      <c r="B11" s="152" t="s">
        <v>113</v>
      </c>
      <c r="C11" s="154" t="s">
        <v>93</v>
      </c>
      <c r="D11" s="67" t="s">
        <v>32</v>
      </c>
      <c r="E11" s="60">
        <f>SUM(E12:E13)</f>
        <v>110418</v>
      </c>
      <c r="F11" s="60">
        <f>SUM(F12:F13)</f>
        <v>447338</v>
      </c>
      <c r="G11" s="60">
        <f>SUM(G12:G13)</f>
        <v>147422</v>
      </c>
      <c r="H11" s="60">
        <f t="shared" ref="H11:M11" si="0">SUM(H12:H13)</f>
        <v>143110</v>
      </c>
      <c r="I11" s="60">
        <f t="shared" si="0"/>
        <v>143110</v>
      </c>
      <c r="J11" s="60">
        <f t="shared" si="0"/>
        <v>3424</v>
      </c>
      <c r="K11" s="60">
        <f t="shared" si="0"/>
        <v>3424</v>
      </c>
      <c r="L11" s="60">
        <f t="shared" si="0"/>
        <v>3424</v>
      </c>
      <c r="M11" s="60">
        <f t="shared" si="0"/>
        <v>3424</v>
      </c>
      <c r="N11" s="154" t="s">
        <v>117</v>
      </c>
      <c r="O11" s="157"/>
    </row>
    <row r="12" spans="1:15" ht="53.45" customHeight="1" x14ac:dyDescent="0.2">
      <c r="A12" s="151"/>
      <c r="B12" s="153"/>
      <c r="C12" s="155"/>
      <c r="D12" s="68" t="s">
        <v>67</v>
      </c>
      <c r="E12" s="60">
        <f>SUM(E15)</f>
        <v>107829</v>
      </c>
      <c r="F12" s="60">
        <f>SUM(G12:M12)</f>
        <v>420257</v>
      </c>
      <c r="G12" s="60">
        <f t="shared" ref="G12:M12" si="1">SUM(G15)</f>
        <v>143679</v>
      </c>
      <c r="H12" s="60">
        <f t="shared" si="1"/>
        <v>138289</v>
      </c>
      <c r="I12" s="60">
        <f t="shared" si="1"/>
        <v>138289</v>
      </c>
      <c r="J12" s="60">
        <f t="shared" si="1"/>
        <v>0</v>
      </c>
      <c r="K12" s="60">
        <f t="shared" si="1"/>
        <v>0</v>
      </c>
      <c r="L12" s="60">
        <f t="shared" si="1"/>
        <v>0</v>
      </c>
      <c r="M12" s="60">
        <f t="shared" si="1"/>
        <v>0</v>
      </c>
      <c r="N12" s="155"/>
      <c r="O12" s="160"/>
    </row>
    <row r="13" spans="1:15" ht="66" customHeight="1" x14ac:dyDescent="0.2">
      <c r="A13" s="151"/>
      <c r="B13" s="153"/>
      <c r="C13" s="155"/>
      <c r="D13" s="68" t="s">
        <v>30</v>
      </c>
      <c r="E13" s="60">
        <f>SUM(E16,E18)</f>
        <v>2589</v>
      </c>
      <c r="F13" s="60">
        <f>SUM(G13:M13)</f>
        <v>27081</v>
      </c>
      <c r="G13" s="60">
        <f>SUM(G16,G18)</f>
        <v>3743</v>
      </c>
      <c r="H13" s="60">
        <f>SUM(H16,H18)</f>
        <v>4821</v>
      </c>
      <c r="I13" s="60">
        <f t="shared" ref="I13:M13" si="2">SUM(I16,I18)</f>
        <v>4821</v>
      </c>
      <c r="J13" s="60">
        <f t="shared" si="2"/>
        <v>3424</v>
      </c>
      <c r="K13" s="60">
        <f t="shared" si="2"/>
        <v>3424</v>
      </c>
      <c r="L13" s="60">
        <f t="shared" si="2"/>
        <v>3424</v>
      </c>
      <c r="M13" s="60">
        <f t="shared" si="2"/>
        <v>3424</v>
      </c>
      <c r="N13" s="159"/>
      <c r="O13" s="158"/>
    </row>
    <row r="14" spans="1:15" ht="21.6" customHeight="1" x14ac:dyDescent="0.2">
      <c r="A14" s="150" t="s">
        <v>9</v>
      </c>
      <c r="B14" s="157" t="s">
        <v>87</v>
      </c>
      <c r="C14" s="154" t="s">
        <v>94</v>
      </c>
      <c r="D14" s="67" t="s">
        <v>32</v>
      </c>
      <c r="E14" s="60">
        <f>SUM(E15:E16)</f>
        <v>108918</v>
      </c>
      <c r="F14" s="60">
        <f t="shared" ref="F14:M14" si="3">SUM(F15:F16)</f>
        <v>424503</v>
      </c>
      <c r="G14" s="60">
        <f t="shared" si="3"/>
        <v>145131</v>
      </c>
      <c r="H14" s="60">
        <f t="shared" si="3"/>
        <v>139686</v>
      </c>
      <c r="I14" s="60">
        <f t="shared" si="3"/>
        <v>139686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0</v>
      </c>
      <c r="N14" s="154" t="s">
        <v>117</v>
      </c>
      <c r="O14" s="157" t="s">
        <v>35</v>
      </c>
    </row>
    <row r="15" spans="1:15" ht="58.15" customHeight="1" x14ac:dyDescent="0.2">
      <c r="A15" s="151"/>
      <c r="B15" s="160"/>
      <c r="C15" s="155"/>
      <c r="D15" s="69" t="s">
        <v>67</v>
      </c>
      <c r="E15" s="61">
        <v>107829</v>
      </c>
      <c r="F15" s="60">
        <f>SUM(G15:K15)</f>
        <v>420257</v>
      </c>
      <c r="G15" s="61">
        <v>143679</v>
      </c>
      <c r="H15" s="61">
        <v>138289</v>
      </c>
      <c r="I15" s="61">
        <v>138289</v>
      </c>
      <c r="J15" s="61">
        <v>0</v>
      </c>
      <c r="K15" s="61">
        <v>0</v>
      </c>
      <c r="L15" s="61">
        <v>0</v>
      </c>
      <c r="M15" s="61">
        <v>0</v>
      </c>
      <c r="N15" s="155"/>
      <c r="O15" s="160"/>
    </row>
    <row r="16" spans="1:15" ht="71.45" customHeight="1" x14ac:dyDescent="0.2">
      <c r="A16" s="151"/>
      <c r="B16" s="160"/>
      <c r="C16" s="155"/>
      <c r="D16" s="68" t="s">
        <v>30</v>
      </c>
      <c r="E16" s="61">
        <v>1089</v>
      </c>
      <c r="F16" s="60">
        <f t="shared" ref="F16" si="4">SUM(G16:K16)</f>
        <v>4246</v>
      </c>
      <c r="G16" s="61">
        <v>1452</v>
      </c>
      <c r="H16" s="61">
        <v>1397</v>
      </c>
      <c r="I16" s="61">
        <v>1397</v>
      </c>
      <c r="J16" s="61">
        <v>0</v>
      </c>
      <c r="K16" s="61">
        <v>0</v>
      </c>
      <c r="L16" s="61">
        <v>0</v>
      </c>
      <c r="M16" s="61">
        <v>0</v>
      </c>
      <c r="N16" s="155"/>
      <c r="O16" s="160"/>
    </row>
    <row r="17" spans="1:15" ht="22.15" customHeight="1" x14ac:dyDescent="0.2">
      <c r="A17" s="150" t="s">
        <v>10</v>
      </c>
      <c r="B17" s="157" t="s">
        <v>95</v>
      </c>
      <c r="C17" s="154" t="s">
        <v>94</v>
      </c>
      <c r="D17" s="67" t="s">
        <v>32</v>
      </c>
      <c r="E17" s="61">
        <f>SUM(E18)</f>
        <v>1500</v>
      </c>
      <c r="F17" s="61">
        <f t="shared" ref="F17:M17" si="5">SUM(F18)</f>
        <v>22835</v>
      </c>
      <c r="G17" s="61">
        <f t="shared" si="5"/>
        <v>2291</v>
      </c>
      <c r="H17" s="61">
        <f t="shared" si="5"/>
        <v>3424</v>
      </c>
      <c r="I17" s="61">
        <f t="shared" si="5"/>
        <v>3424</v>
      </c>
      <c r="J17" s="61">
        <f t="shared" si="5"/>
        <v>3424</v>
      </c>
      <c r="K17" s="61">
        <f t="shared" si="5"/>
        <v>3424</v>
      </c>
      <c r="L17" s="61">
        <f t="shared" si="5"/>
        <v>3424</v>
      </c>
      <c r="M17" s="61">
        <f t="shared" si="5"/>
        <v>3424</v>
      </c>
      <c r="N17" s="154" t="s">
        <v>117</v>
      </c>
      <c r="O17" s="157" t="s">
        <v>37</v>
      </c>
    </row>
    <row r="18" spans="1:15" ht="93" customHeight="1" x14ac:dyDescent="0.2">
      <c r="A18" s="156"/>
      <c r="B18" s="158"/>
      <c r="C18" s="159"/>
      <c r="D18" s="68" t="s">
        <v>30</v>
      </c>
      <c r="E18" s="61">
        <v>1500</v>
      </c>
      <c r="F18" s="60">
        <f>SUM(G18:M18)</f>
        <v>22835</v>
      </c>
      <c r="G18" s="61">
        <v>2291</v>
      </c>
      <c r="H18" s="61">
        <v>3424</v>
      </c>
      <c r="I18" s="61">
        <v>3424</v>
      </c>
      <c r="J18" s="61">
        <v>3424</v>
      </c>
      <c r="K18" s="61">
        <v>3424</v>
      </c>
      <c r="L18" s="61">
        <v>3424</v>
      </c>
      <c r="M18" s="61">
        <v>3424</v>
      </c>
      <c r="N18" s="159"/>
      <c r="O18" s="158"/>
    </row>
    <row r="19" spans="1:15" ht="22.9" customHeight="1" x14ac:dyDescent="0.2">
      <c r="A19" s="171" t="s">
        <v>81</v>
      </c>
      <c r="B19" s="172"/>
      <c r="C19" s="172"/>
      <c r="D19" s="173"/>
      <c r="E19" s="62">
        <f>SUM(E20:E21)</f>
        <v>110418</v>
      </c>
      <c r="F19" s="62">
        <f t="shared" ref="F19:M19" si="6">SUM(F20:F21)</f>
        <v>447338</v>
      </c>
      <c r="G19" s="62">
        <f t="shared" si="6"/>
        <v>147422</v>
      </c>
      <c r="H19" s="62">
        <f t="shared" si="6"/>
        <v>143110</v>
      </c>
      <c r="I19" s="62">
        <f t="shared" si="6"/>
        <v>143110</v>
      </c>
      <c r="J19" s="62">
        <f t="shared" si="6"/>
        <v>3424</v>
      </c>
      <c r="K19" s="62">
        <f t="shared" si="6"/>
        <v>3424</v>
      </c>
      <c r="L19" s="62">
        <f t="shared" si="6"/>
        <v>3424</v>
      </c>
      <c r="M19" s="62">
        <f t="shared" si="6"/>
        <v>3424</v>
      </c>
      <c r="N19" s="163"/>
      <c r="O19" s="163"/>
    </row>
    <row r="20" spans="1:15" ht="21" customHeight="1" x14ac:dyDescent="0.2">
      <c r="A20" s="166" t="s">
        <v>67</v>
      </c>
      <c r="B20" s="166"/>
      <c r="C20" s="166"/>
      <c r="D20" s="166"/>
      <c r="E20" s="63">
        <f t="shared" ref="E20:K20" si="7">SUM(E12)</f>
        <v>107829</v>
      </c>
      <c r="F20" s="63">
        <f t="shared" si="7"/>
        <v>420257</v>
      </c>
      <c r="G20" s="63">
        <f t="shared" si="7"/>
        <v>143679</v>
      </c>
      <c r="H20" s="63">
        <f t="shared" si="7"/>
        <v>138289</v>
      </c>
      <c r="I20" s="63">
        <f t="shared" si="7"/>
        <v>138289</v>
      </c>
      <c r="J20" s="63">
        <f t="shared" si="7"/>
        <v>0</v>
      </c>
      <c r="K20" s="63">
        <f t="shared" si="7"/>
        <v>0</v>
      </c>
      <c r="L20" s="63">
        <f t="shared" ref="L20:M20" si="8">SUM(L12)</f>
        <v>0</v>
      </c>
      <c r="M20" s="63">
        <f t="shared" si="8"/>
        <v>0</v>
      </c>
      <c r="N20" s="164"/>
      <c r="O20" s="164"/>
    </row>
    <row r="21" spans="1:15" ht="28.9" customHeight="1" x14ac:dyDescent="0.2">
      <c r="A21" s="167" t="s">
        <v>30</v>
      </c>
      <c r="B21" s="168"/>
      <c r="C21" s="168"/>
      <c r="D21" s="169"/>
      <c r="E21" s="62">
        <f t="shared" ref="E21:M21" si="9">SUM(E13)</f>
        <v>2589</v>
      </c>
      <c r="F21" s="62">
        <f t="shared" si="9"/>
        <v>27081</v>
      </c>
      <c r="G21" s="62">
        <f t="shared" si="9"/>
        <v>3743</v>
      </c>
      <c r="H21" s="62">
        <f t="shared" si="9"/>
        <v>4821</v>
      </c>
      <c r="I21" s="62">
        <f t="shared" si="9"/>
        <v>4821</v>
      </c>
      <c r="J21" s="62">
        <f t="shared" si="9"/>
        <v>3424</v>
      </c>
      <c r="K21" s="62">
        <f t="shared" si="9"/>
        <v>3424</v>
      </c>
      <c r="L21" s="62">
        <f t="shared" si="9"/>
        <v>3424</v>
      </c>
      <c r="M21" s="62">
        <f t="shared" si="9"/>
        <v>3424</v>
      </c>
      <c r="N21" s="165"/>
      <c r="O21" s="165"/>
    </row>
    <row r="22" spans="1:15" ht="18.600000000000001" customHeight="1" x14ac:dyDescent="0.2">
      <c r="A22" s="170" t="s">
        <v>82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5" ht="117" customHeight="1" x14ac:dyDescent="0.2">
      <c r="A23" s="70" t="s">
        <v>12</v>
      </c>
      <c r="B23" s="71" t="s">
        <v>80</v>
      </c>
      <c r="C23" s="72" t="s">
        <v>94</v>
      </c>
      <c r="D23" s="73" t="s">
        <v>30</v>
      </c>
      <c r="E23" s="60">
        <f>E25</f>
        <v>6955</v>
      </c>
      <c r="F23" s="60">
        <f>SUM(F24:F25)</f>
        <v>10937</v>
      </c>
      <c r="G23" s="60">
        <f>SUM(G24+G25)</f>
        <v>10937</v>
      </c>
      <c r="H23" s="60">
        <f t="shared" ref="H23:M23" si="10">SUM(H25)</f>
        <v>0</v>
      </c>
      <c r="I23" s="60">
        <f t="shared" si="10"/>
        <v>0</v>
      </c>
      <c r="J23" s="60">
        <f t="shared" si="10"/>
        <v>0</v>
      </c>
      <c r="K23" s="60">
        <f t="shared" si="10"/>
        <v>0</v>
      </c>
      <c r="L23" s="60">
        <f t="shared" si="10"/>
        <v>0</v>
      </c>
      <c r="M23" s="60">
        <f t="shared" si="10"/>
        <v>0</v>
      </c>
      <c r="N23" s="74" t="s">
        <v>118</v>
      </c>
      <c r="O23" s="75"/>
    </row>
    <row r="24" spans="1:15" ht="64.5" customHeight="1" x14ac:dyDescent="0.2">
      <c r="A24" s="70" t="s">
        <v>13</v>
      </c>
      <c r="B24" s="76" t="s">
        <v>97</v>
      </c>
      <c r="C24" s="72" t="s">
        <v>73</v>
      </c>
      <c r="D24" s="73" t="s">
        <v>30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74"/>
      <c r="O24" s="74" t="s">
        <v>44</v>
      </c>
    </row>
    <row r="25" spans="1:15" ht="86.25" customHeight="1" x14ac:dyDescent="0.2">
      <c r="A25" s="70" t="s">
        <v>10</v>
      </c>
      <c r="B25" s="72" t="s">
        <v>96</v>
      </c>
      <c r="C25" s="72" t="s">
        <v>73</v>
      </c>
      <c r="D25" s="68" t="s">
        <v>30</v>
      </c>
      <c r="E25" s="77">
        <v>6955</v>
      </c>
      <c r="F25" s="64">
        <f>SUM(G25:M25)</f>
        <v>10937</v>
      </c>
      <c r="G25" s="64">
        <v>10937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8" t="s">
        <v>92</v>
      </c>
      <c r="O25" s="79" t="s">
        <v>111</v>
      </c>
    </row>
    <row r="26" spans="1:15" ht="25.9" customHeight="1" x14ac:dyDescent="0.2">
      <c r="A26" s="161" t="s">
        <v>83</v>
      </c>
      <c r="B26" s="162" t="s">
        <v>84</v>
      </c>
      <c r="C26" s="154" t="s">
        <v>94</v>
      </c>
      <c r="D26" s="80" t="s">
        <v>32</v>
      </c>
      <c r="E26" s="60">
        <f>SUM(E27:E28)</f>
        <v>805838.65075000003</v>
      </c>
      <c r="F26" s="60">
        <f t="shared" ref="F26:M26" si="11">SUM(F27:F28)</f>
        <v>4440122.9899999993</v>
      </c>
      <c r="G26" s="60">
        <f t="shared" si="11"/>
        <v>732119.57000000007</v>
      </c>
      <c r="H26" s="60">
        <f t="shared" si="11"/>
        <v>731700.57</v>
      </c>
      <c r="I26" s="60">
        <f t="shared" si="11"/>
        <v>735172.57</v>
      </c>
      <c r="J26" s="60">
        <f t="shared" si="11"/>
        <v>560282.56999999995</v>
      </c>
      <c r="K26" s="60">
        <f t="shared" si="11"/>
        <v>560282.56999999995</v>
      </c>
      <c r="L26" s="60">
        <f t="shared" si="11"/>
        <v>560282.56999999995</v>
      </c>
      <c r="M26" s="60">
        <f t="shared" si="11"/>
        <v>560282.56999999995</v>
      </c>
      <c r="N26" s="174" t="s">
        <v>68</v>
      </c>
      <c r="O26" s="157"/>
    </row>
    <row r="27" spans="1:15" ht="57.6" customHeight="1" x14ac:dyDescent="0.2">
      <c r="A27" s="161"/>
      <c r="B27" s="162"/>
      <c r="C27" s="155"/>
      <c r="D27" s="73" t="s">
        <v>67</v>
      </c>
      <c r="E27" s="60">
        <f>E30</f>
        <v>295122</v>
      </c>
      <c r="F27" s="60">
        <f>SUM(G27:M27)</f>
        <v>491813</v>
      </c>
      <c r="G27" s="60">
        <f>G30+G34</f>
        <v>162821</v>
      </c>
      <c r="H27" s="60">
        <f t="shared" ref="H27:M27" si="12">H30+H34</f>
        <v>162847</v>
      </c>
      <c r="I27" s="60">
        <f t="shared" si="12"/>
        <v>166145</v>
      </c>
      <c r="J27" s="60">
        <f t="shared" si="12"/>
        <v>0</v>
      </c>
      <c r="K27" s="60">
        <f t="shared" si="12"/>
        <v>0</v>
      </c>
      <c r="L27" s="60">
        <f t="shared" si="12"/>
        <v>0</v>
      </c>
      <c r="M27" s="60">
        <f t="shared" si="12"/>
        <v>0</v>
      </c>
      <c r="N27" s="174"/>
      <c r="O27" s="160"/>
    </row>
    <row r="28" spans="1:15" ht="72.599999999999994" customHeight="1" x14ac:dyDescent="0.2">
      <c r="A28" s="161"/>
      <c r="B28" s="162"/>
      <c r="C28" s="155"/>
      <c r="D28" s="73" t="s">
        <v>30</v>
      </c>
      <c r="E28" s="60">
        <f>E31+E32+E37</f>
        <v>510716.65074999997</v>
      </c>
      <c r="F28" s="60">
        <f>SUM(G28:M28)</f>
        <v>3948309.9899999993</v>
      </c>
      <c r="G28" s="81">
        <f>G31+G32+G35+G37+G36</f>
        <v>569298.57000000007</v>
      </c>
      <c r="H28" s="81">
        <f t="shared" ref="H28:M28" si="13">H31+H32+H35+H37</f>
        <v>568853.56999999995</v>
      </c>
      <c r="I28" s="81">
        <f t="shared" si="13"/>
        <v>569027.56999999995</v>
      </c>
      <c r="J28" s="81">
        <f t="shared" si="13"/>
        <v>560282.56999999995</v>
      </c>
      <c r="K28" s="81">
        <f t="shared" si="13"/>
        <v>560282.56999999995</v>
      </c>
      <c r="L28" s="81">
        <f t="shared" si="13"/>
        <v>560282.56999999995</v>
      </c>
      <c r="M28" s="81">
        <f t="shared" si="13"/>
        <v>560282.56999999995</v>
      </c>
      <c r="N28" s="174"/>
      <c r="O28" s="160"/>
    </row>
    <row r="29" spans="1:15" ht="23.45" customHeight="1" x14ac:dyDescent="0.2">
      <c r="A29" s="161" t="s">
        <v>14</v>
      </c>
      <c r="B29" s="162" t="s">
        <v>114</v>
      </c>
      <c r="C29" s="154" t="s">
        <v>94</v>
      </c>
      <c r="D29" s="80" t="s">
        <v>32</v>
      </c>
      <c r="E29" s="61">
        <f>SUM(E30:E31)</f>
        <v>310672</v>
      </c>
      <c r="F29" s="61">
        <f t="shared" ref="F29:M29" si="14">SUM(F30:F31)</f>
        <v>512708</v>
      </c>
      <c r="G29" s="61">
        <f t="shared" si="14"/>
        <v>166400</v>
      </c>
      <c r="H29" s="61">
        <f t="shared" si="14"/>
        <v>171418</v>
      </c>
      <c r="I29" s="61">
        <f t="shared" si="14"/>
        <v>174890</v>
      </c>
      <c r="J29" s="61">
        <f t="shared" si="14"/>
        <v>0</v>
      </c>
      <c r="K29" s="61">
        <f t="shared" si="14"/>
        <v>0</v>
      </c>
      <c r="L29" s="61">
        <f t="shared" si="14"/>
        <v>0</v>
      </c>
      <c r="M29" s="61">
        <f t="shared" si="14"/>
        <v>0</v>
      </c>
      <c r="N29" s="154" t="s">
        <v>68</v>
      </c>
      <c r="O29" s="154" t="s">
        <v>49</v>
      </c>
    </row>
    <row r="30" spans="1:15" ht="51" x14ac:dyDescent="0.2">
      <c r="A30" s="161"/>
      <c r="B30" s="178"/>
      <c r="C30" s="155"/>
      <c r="D30" s="73" t="s">
        <v>67</v>
      </c>
      <c r="E30" s="61">
        <v>295122</v>
      </c>
      <c r="F30" s="60">
        <f t="shared" ref="F30:F37" si="15">SUM(G30:M30)</f>
        <v>487072</v>
      </c>
      <c r="G30" s="60">
        <v>158080</v>
      </c>
      <c r="H30" s="60">
        <v>162847</v>
      </c>
      <c r="I30" s="60">
        <v>166145</v>
      </c>
      <c r="J30" s="60">
        <v>0</v>
      </c>
      <c r="K30" s="60">
        <v>0</v>
      </c>
      <c r="L30" s="82">
        <v>0</v>
      </c>
      <c r="M30" s="82">
        <v>0</v>
      </c>
      <c r="N30" s="155"/>
      <c r="O30" s="155"/>
    </row>
    <row r="31" spans="1:15" ht="70.150000000000006" customHeight="1" x14ac:dyDescent="0.2">
      <c r="A31" s="161"/>
      <c r="B31" s="178"/>
      <c r="C31" s="155"/>
      <c r="D31" s="73" t="s">
        <v>30</v>
      </c>
      <c r="E31" s="61">
        <v>15550</v>
      </c>
      <c r="F31" s="60">
        <f t="shared" si="15"/>
        <v>25636</v>
      </c>
      <c r="G31" s="60">
        <v>8320</v>
      </c>
      <c r="H31" s="60">
        <v>8571</v>
      </c>
      <c r="I31" s="60">
        <v>8745</v>
      </c>
      <c r="J31" s="60">
        <v>0</v>
      </c>
      <c r="K31" s="60">
        <v>0</v>
      </c>
      <c r="L31" s="60">
        <v>0</v>
      </c>
      <c r="M31" s="60">
        <v>0</v>
      </c>
      <c r="N31" s="155"/>
      <c r="O31" s="155"/>
    </row>
    <row r="32" spans="1:15" ht="79.5" customHeight="1" x14ac:dyDescent="0.2">
      <c r="A32" s="83" t="s">
        <v>15</v>
      </c>
      <c r="B32" s="72" t="s">
        <v>115</v>
      </c>
      <c r="C32" s="74" t="s">
        <v>94</v>
      </c>
      <c r="D32" s="73" t="s">
        <v>30</v>
      </c>
      <c r="E32" s="61">
        <v>46308.769749999999</v>
      </c>
      <c r="F32" s="60">
        <f t="shared" si="15"/>
        <v>3393</v>
      </c>
      <c r="G32" s="60">
        <v>3393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159"/>
      <c r="O32" s="159"/>
    </row>
    <row r="33" spans="1:15" ht="17.25" customHeight="1" x14ac:dyDescent="0.2">
      <c r="A33" s="150" t="s">
        <v>53</v>
      </c>
      <c r="B33" s="157" t="s">
        <v>91</v>
      </c>
      <c r="C33" s="154" t="s">
        <v>98</v>
      </c>
      <c r="D33" s="73" t="s">
        <v>32</v>
      </c>
      <c r="E33" s="60">
        <f>SUM(E34:E35)</f>
        <v>9476</v>
      </c>
      <c r="F33" s="60">
        <f t="shared" si="15"/>
        <v>4811</v>
      </c>
      <c r="G33" s="60">
        <f>SUM(G34:G35)</f>
        <v>4811</v>
      </c>
      <c r="H33" s="60">
        <f t="shared" ref="H33:M33" si="16">SUM(H34:H35)</f>
        <v>0</v>
      </c>
      <c r="I33" s="60">
        <f t="shared" si="16"/>
        <v>0</v>
      </c>
      <c r="J33" s="60">
        <f t="shared" si="16"/>
        <v>0</v>
      </c>
      <c r="K33" s="60">
        <f t="shared" si="16"/>
        <v>0</v>
      </c>
      <c r="L33" s="60">
        <f t="shared" si="16"/>
        <v>0</v>
      </c>
      <c r="M33" s="60">
        <f t="shared" si="16"/>
        <v>0</v>
      </c>
      <c r="N33" s="154" t="s">
        <v>92</v>
      </c>
      <c r="O33" s="154" t="s">
        <v>100</v>
      </c>
    </row>
    <row r="34" spans="1:15" ht="51.75" customHeight="1" x14ac:dyDescent="0.2">
      <c r="A34" s="151"/>
      <c r="B34" s="160"/>
      <c r="C34" s="155"/>
      <c r="D34" s="73" t="s">
        <v>67</v>
      </c>
      <c r="E34" s="61">
        <v>9381</v>
      </c>
      <c r="F34" s="60">
        <f t="shared" si="15"/>
        <v>4741</v>
      </c>
      <c r="G34" s="60">
        <v>4741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155"/>
      <c r="O34" s="155"/>
    </row>
    <row r="35" spans="1:15" ht="67.5" customHeight="1" x14ac:dyDescent="0.2">
      <c r="A35" s="156"/>
      <c r="B35" s="158"/>
      <c r="C35" s="159"/>
      <c r="D35" s="73" t="s">
        <v>30</v>
      </c>
      <c r="E35" s="61">
        <v>95</v>
      </c>
      <c r="F35" s="60">
        <f t="shared" si="15"/>
        <v>70</v>
      </c>
      <c r="G35" s="60">
        <v>70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159"/>
      <c r="O35" s="159"/>
    </row>
    <row r="36" spans="1:15" ht="138.75" customHeight="1" x14ac:dyDescent="0.2">
      <c r="A36" s="84" t="s">
        <v>90</v>
      </c>
      <c r="B36" s="68" t="s">
        <v>99</v>
      </c>
      <c r="C36" s="78" t="s">
        <v>98</v>
      </c>
      <c r="D36" s="73" t="s">
        <v>30</v>
      </c>
      <c r="E36" s="61">
        <v>0</v>
      </c>
      <c r="F36" s="60">
        <v>145.672</v>
      </c>
      <c r="G36" s="60">
        <v>145.672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78" t="s">
        <v>92</v>
      </c>
      <c r="O36" s="78" t="s">
        <v>100</v>
      </c>
    </row>
    <row r="37" spans="1:15" ht="69.599999999999994" customHeight="1" x14ac:dyDescent="0.2">
      <c r="A37" s="83" t="s">
        <v>101</v>
      </c>
      <c r="B37" s="72" t="s">
        <v>88</v>
      </c>
      <c r="C37" s="74" t="s">
        <v>94</v>
      </c>
      <c r="D37" s="73" t="s">
        <v>30</v>
      </c>
      <c r="E37" s="61">
        <v>448857.88099999999</v>
      </c>
      <c r="F37" s="61">
        <f t="shared" si="15"/>
        <v>3919065.317999999</v>
      </c>
      <c r="G37" s="61">
        <v>557369.89800000004</v>
      </c>
      <c r="H37" s="61">
        <v>560282.56999999995</v>
      </c>
      <c r="I37" s="61">
        <v>560282.56999999995</v>
      </c>
      <c r="J37" s="61">
        <v>560282.56999999995</v>
      </c>
      <c r="K37" s="61">
        <v>560282.56999999995</v>
      </c>
      <c r="L37" s="61">
        <v>560282.56999999995</v>
      </c>
      <c r="M37" s="61">
        <v>560282.56999999995</v>
      </c>
      <c r="N37" s="74" t="s">
        <v>68</v>
      </c>
      <c r="O37" s="74" t="s">
        <v>55</v>
      </c>
    </row>
    <row r="38" spans="1:15" ht="69.599999999999994" customHeight="1" x14ac:dyDescent="0.2">
      <c r="A38" s="85" t="s">
        <v>102</v>
      </c>
      <c r="B38" s="69" t="s">
        <v>116</v>
      </c>
      <c r="C38" s="78" t="s">
        <v>98</v>
      </c>
      <c r="D38" s="86" t="s">
        <v>30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4" t="s">
        <v>92</v>
      </c>
      <c r="O38" s="74" t="s">
        <v>103</v>
      </c>
    </row>
    <row r="39" spans="1:15" ht="69.599999999999994" customHeight="1" x14ac:dyDescent="0.2">
      <c r="A39" s="87" t="s">
        <v>104</v>
      </c>
      <c r="B39" s="69" t="s">
        <v>105</v>
      </c>
      <c r="C39" s="78" t="s">
        <v>98</v>
      </c>
      <c r="D39" s="73" t="s">
        <v>30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74" t="s">
        <v>92</v>
      </c>
      <c r="O39" s="74" t="s">
        <v>106</v>
      </c>
    </row>
    <row r="40" spans="1:15" ht="24" customHeight="1" x14ac:dyDescent="0.2">
      <c r="A40" s="171" t="s">
        <v>81</v>
      </c>
      <c r="B40" s="172"/>
      <c r="C40" s="172"/>
      <c r="D40" s="173"/>
      <c r="E40" s="62">
        <f>E41+E42</f>
        <v>812793.65075000003</v>
      </c>
      <c r="F40" s="62">
        <f>SUM(F41:F42)</f>
        <v>4451059.9899999993</v>
      </c>
      <c r="G40" s="62">
        <f t="shared" ref="G40:M40" si="17">SUM(G41:G42)</f>
        <v>743056.57000000007</v>
      </c>
      <c r="H40" s="62">
        <f t="shared" si="17"/>
        <v>731700.57</v>
      </c>
      <c r="I40" s="62">
        <f t="shared" si="17"/>
        <v>735172.57</v>
      </c>
      <c r="J40" s="62">
        <f t="shared" si="17"/>
        <v>560282.56999999995</v>
      </c>
      <c r="K40" s="62">
        <f t="shared" si="17"/>
        <v>560282.56999999995</v>
      </c>
      <c r="L40" s="62">
        <f t="shared" si="17"/>
        <v>560282.56999999995</v>
      </c>
      <c r="M40" s="62">
        <f t="shared" si="17"/>
        <v>560282.56999999995</v>
      </c>
      <c r="N40" s="163"/>
      <c r="O40" s="163"/>
    </row>
    <row r="41" spans="1:15" ht="19.899999999999999" customHeight="1" x14ac:dyDescent="0.2">
      <c r="A41" s="166" t="s">
        <v>31</v>
      </c>
      <c r="B41" s="166"/>
      <c r="C41" s="166"/>
      <c r="D41" s="166"/>
      <c r="E41" s="63">
        <f t="shared" ref="E41:M41" si="18">E27</f>
        <v>295122</v>
      </c>
      <c r="F41" s="63">
        <f>G41+H41+I41+J41+K41+L41+M41</f>
        <v>491813</v>
      </c>
      <c r="G41" s="63">
        <f>G27</f>
        <v>162821</v>
      </c>
      <c r="H41" s="63">
        <f t="shared" si="18"/>
        <v>162847</v>
      </c>
      <c r="I41" s="63">
        <f t="shared" si="18"/>
        <v>166145</v>
      </c>
      <c r="J41" s="63">
        <f t="shared" si="18"/>
        <v>0</v>
      </c>
      <c r="K41" s="63">
        <f t="shared" si="18"/>
        <v>0</v>
      </c>
      <c r="L41" s="63">
        <f t="shared" si="18"/>
        <v>0</v>
      </c>
      <c r="M41" s="63">
        <f t="shared" si="18"/>
        <v>0</v>
      </c>
      <c r="N41" s="164"/>
      <c r="O41" s="164"/>
    </row>
    <row r="42" spans="1:15" ht="27" customHeight="1" x14ac:dyDescent="0.2">
      <c r="A42" s="167" t="s">
        <v>30</v>
      </c>
      <c r="B42" s="168"/>
      <c r="C42" s="168"/>
      <c r="D42" s="169"/>
      <c r="E42" s="62">
        <f>E23+E28</f>
        <v>517671.65074999997</v>
      </c>
      <c r="F42" s="63">
        <f>G42+H42+I42+J42+K42+L42+M42</f>
        <v>3959246.9899999993</v>
      </c>
      <c r="G42" s="62">
        <f t="shared" ref="G42:M42" si="19">G23+G28</f>
        <v>580235.57000000007</v>
      </c>
      <c r="H42" s="62">
        <f t="shared" si="19"/>
        <v>568853.56999999995</v>
      </c>
      <c r="I42" s="62">
        <f t="shared" si="19"/>
        <v>569027.56999999995</v>
      </c>
      <c r="J42" s="62">
        <f t="shared" si="19"/>
        <v>560282.56999999995</v>
      </c>
      <c r="K42" s="62">
        <f t="shared" si="19"/>
        <v>560282.56999999995</v>
      </c>
      <c r="L42" s="62">
        <f t="shared" si="19"/>
        <v>560282.56999999995</v>
      </c>
      <c r="M42" s="62">
        <f t="shared" si="19"/>
        <v>560282.56999999995</v>
      </c>
      <c r="N42" s="165"/>
      <c r="O42" s="165"/>
    </row>
    <row r="43" spans="1:15" ht="22.15" customHeight="1" x14ac:dyDescent="0.2">
      <c r="A43" s="175" t="s">
        <v>66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</row>
    <row r="44" spans="1:15" ht="68.45" customHeight="1" x14ac:dyDescent="0.2">
      <c r="A44" s="83" t="s">
        <v>12</v>
      </c>
      <c r="B44" s="88" t="s">
        <v>85</v>
      </c>
      <c r="C44" s="74" t="s">
        <v>94</v>
      </c>
      <c r="D44" s="73" t="s">
        <v>30</v>
      </c>
      <c r="E44" s="60">
        <f>E46</f>
        <v>40404.974000000002</v>
      </c>
      <c r="F44" s="60">
        <f>SUM(G44:M44)</f>
        <v>270327</v>
      </c>
      <c r="G44" s="60">
        <f t="shared" ref="G44:M44" si="20">G46</f>
        <v>40017</v>
      </c>
      <c r="H44" s="60">
        <f t="shared" si="20"/>
        <v>38385</v>
      </c>
      <c r="I44" s="60">
        <f t="shared" si="20"/>
        <v>38385</v>
      </c>
      <c r="J44" s="60">
        <f t="shared" si="20"/>
        <v>38385</v>
      </c>
      <c r="K44" s="60">
        <f t="shared" si="20"/>
        <v>38385</v>
      </c>
      <c r="L44" s="60">
        <f t="shared" si="20"/>
        <v>38385</v>
      </c>
      <c r="M44" s="60">
        <f t="shared" si="20"/>
        <v>38385</v>
      </c>
      <c r="N44" s="74"/>
      <c r="O44" s="72"/>
    </row>
    <row r="45" spans="1:15" ht="157.5" customHeight="1" x14ac:dyDescent="0.2">
      <c r="A45" s="83" t="s">
        <v>13</v>
      </c>
      <c r="B45" s="72" t="s">
        <v>107</v>
      </c>
      <c r="C45" s="74" t="s">
        <v>98</v>
      </c>
      <c r="D45" s="73" t="s">
        <v>30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74"/>
      <c r="O45" s="72"/>
    </row>
    <row r="46" spans="1:15" ht="204" customHeight="1" x14ac:dyDescent="0.2">
      <c r="A46" s="83" t="s">
        <v>10</v>
      </c>
      <c r="B46" s="72" t="s">
        <v>108</v>
      </c>
      <c r="C46" s="74" t="s">
        <v>109</v>
      </c>
      <c r="D46" s="73" t="s">
        <v>30</v>
      </c>
      <c r="E46" s="61">
        <v>40404.974000000002</v>
      </c>
      <c r="F46" s="60">
        <f>SUM(G46+H46+I46+J46+K46+L46+M46)</f>
        <v>270327</v>
      </c>
      <c r="G46" s="60">
        <v>40017</v>
      </c>
      <c r="H46" s="60">
        <v>38385</v>
      </c>
      <c r="I46" s="60">
        <v>38385</v>
      </c>
      <c r="J46" s="60">
        <v>38385</v>
      </c>
      <c r="K46" s="60">
        <v>38385</v>
      </c>
      <c r="L46" s="60">
        <v>38385</v>
      </c>
      <c r="M46" s="60">
        <v>38385</v>
      </c>
      <c r="N46" s="74" t="s">
        <v>92</v>
      </c>
      <c r="O46" s="72" t="s">
        <v>110</v>
      </c>
    </row>
    <row r="47" spans="1:15" ht="20.45" customHeight="1" x14ac:dyDescent="0.2">
      <c r="A47" s="167" t="s">
        <v>81</v>
      </c>
      <c r="B47" s="168"/>
      <c r="C47" s="168"/>
      <c r="D47" s="168"/>
      <c r="E47" s="89">
        <f>E48</f>
        <v>40404.974000000002</v>
      </c>
      <c r="F47" s="62">
        <f>F48</f>
        <v>270327</v>
      </c>
      <c r="G47" s="62">
        <f t="shared" ref="G47:M47" si="21">G48</f>
        <v>40017</v>
      </c>
      <c r="H47" s="62">
        <f t="shared" si="21"/>
        <v>38385</v>
      </c>
      <c r="I47" s="62">
        <f t="shared" si="21"/>
        <v>38385</v>
      </c>
      <c r="J47" s="62">
        <f t="shared" si="21"/>
        <v>38385</v>
      </c>
      <c r="K47" s="62">
        <f t="shared" si="21"/>
        <v>38385</v>
      </c>
      <c r="L47" s="62">
        <f t="shared" si="21"/>
        <v>38385</v>
      </c>
      <c r="M47" s="62">
        <f t="shared" si="21"/>
        <v>38385</v>
      </c>
      <c r="N47" s="163"/>
      <c r="O47" s="163"/>
    </row>
    <row r="48" spans="1:15" ht="21" customHeight="1" x14ac:dyDescent="0.2">
      <c r="A48" s="167" t="s">
        <v>30</v>
      </c>
      <c r="B48" s="168"/>
      <c r="C48" s="168"/>
      <c r="D48" s="169"/>
      <c r="E48" s="89">
        <f>E44</f>
        <v>40404.974000000002</v>
      </c>
      <c r="F48" s="62">
        <f>SUM(G48:M48)</f>
        <v>270327</v>
      </c>
      <c r="G48" s="62">
        <f t="shared" ref="G48:M48" si="22">G44</f>
        <v>40017</v>
      </c>
      <c r="H48" s="62">
        <f t="shared" si="22"/>
        <v>38385</v>
      </c>
      <c r="I48" s="62">
        <f t="shared" si="22"/>
        <v>38385</v>
      </c>
      <c r="J48" s="62">
        <f t="shared" si="22"/>
        <v>38385</v>
      </c>
      <c r="K48" s="62">
        <f t="shared" si="22"/>
        <v>38385</v>
      </c>
      <c r="L48" s="62">
        <f t="shared" si="22"/>
        <v>38385</v>
      </c>
      <c r="M48" s="62">
        <f t="shared" si="22"/>
        <v>38385</v>
      </c>
      <c r="N48" s="165"/>
      <c r="O48" s="165"/>
    </row>
    <row r="49" spans="1:15" ht="24" customHeight="1" x14ac:dyDescent="0.2">
      <c r="A49" s="167" t="s">
        <v>86</v>
      </c>
      <c r="B49" s="168"/>
      <c r="C49" s="168"/>
      <c r="D49" s="169"/>
      <c r="E49" s="62">
        <f>SUM(E50:E51)</f>
        <v>963616.62474999996</v>
      </c>
      <c r="F49" s="62">
        <f>SUM(G49:M49)</f>
        <v>5168724.99</v>
      </c>
      <c r="G49" s="62">
        <f>G50+G51</f>
        <v>930495.57000000007</v>
      </c>
      <c r="H49" s="62">
        <f t="shared" ref="H49:M49" si="23">H50+H51</f>
        <v>913195.57</v>
      </c>
      <c r="I49" s="62">
        <f t="shared" si="23"/>
        <v>916667.57</v>
      </c>
      <c r="J49" s="62">
        <f t="shared" si="23"/>
        <v>602091.56999999995</v>
      </c>
      <c r="K49" s="62">
        <f t="shared" si="23"/>
        <v>602091.56999999995</v>
      </c>
      <c r="L49" s="62">
        <f t="shared" si="23"/>
        <v>602091.56999999995</v>
      </c>
      <c r="M49" s="62">
        <f t="shared" si="23"/>
        <v>602091.56999999995</v>
      </c>
      <c r="N49" s="163"/>
      <c r="O49" s="163"/>
    </row>
    <row r="50" spans="1:15" ht="23.25" customHeight="1" x14ac:dyDescent="0.2">
      <c r="A50" s="167" t="s">
        <v>67</v>
      </c>
      <c r="B50" s="168"/>
      <c r="C50" s="168"/>
      <c r="D50" s="169"/>
      <c r="E50" s="62">
        <f>E20+E41</f>
        <v>402951</v>
      </c>
      <c r="F50" s="62">
        <f>SUM(G50:M50)</f>
        <v>912070</v>
      </c>
      <c r="G50" s="62">
        <f t="shared" ref="G50:M50" si="24">G20+G41</f>
        <v>306500</v>
      </c>
      <c r="H50" s="62">
        <f t="shared" si="24"/>
        <v>301136</v>
      </c>
      <c r="I50" s="62">
        <f t="shared" si="24"/>
        <v>304434</v>
      </c>
      <c r="J50" s="62">
        <f t="shared" si="24"/>
        <v>0</v>
      </c>
      <c r="K50" s="62">
        <f t="shared" si="24"/>
        <v>0</v>
      </c>
      <c r="L50" s="62">
        <f t="shared" si="24"/>
        <v>0</v>
      </c>
      <c r="M50" s="62">
        <f t="shared" si="24"/>
        <v>0</v>
      </c>
      <c r="N50" s="164"/>
      <c r="O50" s="164"/>
    </row>
    <row r="51" spans="1:15" ht="24.75" customHeight="1" x14ac:dyDescent="0.2">
      <c r="A51" s="167" t="s">
        <v>30</v>
      </c>
      <c r="B51" s="168"/>
      <c r="C51" s="168"/>
      <c r="D51" s="169"/>
      <c r="E51" s="62">
        <f>E21+E42+E48</f>
        <v>560665.62474999996</v>
      </c>
      <c r="F51" s="62">
        <f>SUM(G51:M51)</f>
        <v>4256654.9899999993</v>
      </c>
      <c r="G51" s="62">
        <f t="shared" ref="G51:M51" si="25">G21+G42+G48</f>
        <v>623995.57000000007</v>
      </c>
      <c r="H51" s="62">
        <f t="shared" si="25"/>
        <v>612059.56999999995</v>
      </c>
      <c r="I51" s="62">
        <f t="shared" si="25"/>
        <v>612233.56999999995</v>
      </c>
      <c r="J51" s="62">
        <f t="shared" si="25"/>
        <v>602091.56999999995</v>
      </c>
      <c r="K51" s="62">
        <f t="shared" si="25"/>
        <v>602091.56999999995</v>
      </c>
      <c r="L51" s="62">
        <f t="shared" si="25"/>
        <v>602091.56999999995</v>
      </c>
      <c r="M51" s="62">
        <f t="shared" si="25"/>
        <v>602091.56999999995</v>
      </c>
      <c r="N51" s="165"/>
      <c r="O51" s="165"/>
    </row>
    <row r="52" spans="1:15" ht="12.75" customHeight="1" x14ac:dyDescent="0.2">
      <c r="A52" s="48"/>
      <c r="B52" s="49"/>
      <c r="C52" s="49"/>
      <c r="D52" s="50"/>
      <c r="E52" s="51"/>
      <c r="F52" s="51"/>
      <c r="G52" s="65"/>
      <c r="H52" s="51"/>
      <c r="I52" s="51"/>
      <c r="J52" s="51"/>
      <c r="K52" s="51"/>
      <c r="L52" s="51"/>
      <c r="M52" s="51"/>
      <c r="N52" s="52"/>
      <c r="O52" s="52"/>
    </row>
    <row r="53" spans="1:15" x14ac:dyDescent="0.2">
      <c r="A53" s="57" t="s">
        <v>120</v>
      </c>
      <c r="B53" s="57"/>
      <c r="C53" s="57"/>
      <c r="D53" s="57"/>
      <c r="E53" s="47"/>
      <c r="F53" s="47"/>
      <c r="G53" s="66"/>
      <c r="H53" s="47"/>
      <c r="I53" s="47"/>
      <c r="J53" s="47"/>
      <c r="K53" s="47"/>
      <c r="L53" s="47"/>
      <c r="M53" s="47"/>
      <c r="N53" s="46"/>
      <c r="O53" s="46"/>
    </row>
    <row r="54" spans="1:15" x14ac:dyDescent="0.2">
      <c r="A54" s="179"/>
      <c r="B54" s="179"/>
      <c r="C54" s="179"/>
      <c r="D54" s="179"/>
      <c r="E54" s="47"/>
      <c r="F54" s="47"/>
      <c r="G54" s="66"/>
      <c r="H54" s="47"/>
      <c r="I54" s="47"/>
      <c r="J54" s="47"/>
      <c r="K54" s="47"/>
      <c r="L54" s="47"/>
      <c r="M54" s="47"/>
      <c r="N54" s="46"/>
      <c r="O54" s="43" t="s">
        <v>119</v>
      </c>
    </row>
    <row r="55" spans="1:15" x14ac:dyDescent="0.2">
      <c r="A55" s="53"/>
      <c r="B55" s="46"/>
      <c r="C55" s="54"/>
      <c r="D55" s="46"/>
      <c r="E55" s="47"/>
      <c r="F55" s="47"/>
      <c r="G55" s="66"/>
      <c r="H55" s="47"/>
      <c r="I55" s="47"/>
      <c r="J55" s="47"/>
      <c r="K55" s="47"/>
      <c r="L55" s="47"/>
      <c r="M55" s="47"/>
      <c r="N55" s="55"/>
      <c r="O55" s="55"/>
    </row>
    <row r="56" spans="1:15" x14ac:dyDescent="0.2">
      <c r="A56" s="179" t="s">
        <v>21</v>
      </c>
      <c r="B56" s="179"/>
      <c r="C56" s="43"/>
      <c r="D56" s="46"/>
      <c r="E56" s="47"/>
      <c r="F56" s="47"/>
      <c r="G56" s="66"/>
      <c r="H56" s="47"/>
      <c r="I56" s="47"/>
      <c r="J56" s="47"/>
      <c r="K56" s="47"/>
      <c r="L56" s="47"/>
      <c r="M56" s="47"/>
      <c r="N56" s="46"/>
      <c r="O56" s="46"/>
    </row>
    <row r="57" spans="1:15" x14ac:dyDescent="0.2">
      <c r="A57" s="179" t="s">
        <v>22</v>
      </c>
      <c r="B57" s="179"/>
      <c r="C57" s="179"/>
      <c r="D57" s="179"/>
      <c r="E57" s="179"/>
      <c r="F57" s="47"/>
      <c r="G57" s="66"/>
      <c r="H57" s="47"/>
      <c r="I57" s="47"/>
      <c r="J57" s="47"/>
      <c r="K57" s="47"/>
      <c r="L57" s="47"/>
      <c r="M57" s="47"/>
      <c r="N57" s="55"/>
      <c r="O57" s="55"/>
    </row>
    <row r="58" spans="1:15" x14ac:dyDescent="0.2">
      <c r="A58" s="179" t="s">
        <v>63</v>
      </c>
      <c r="B58" s="179"/>
      <c r="C58" s="179"/>
      <c r="D58" s="179"/>
      <c r="E58" s="179"/>
      <c r="F58" s="47"/>
      <c r="G58" s="66"/>
      <c r="H58" s="47"/>
      <c r="I58" s="47"/>
      <c r="J58" s="47"/>
      <c r="K58" s="47"/>
      <c r="L58" s="47"/>
      <c r="M58" s="47"/>
      <c r="N58" s="180"/>
      <c r="O58" s="180"/>
    </row>
    <row r="59" spans="1:15" x14ac:dyDescent="0.2">
      <c r="A59" s="179" t="s">
        <v>23</v>
      </c>
      <c r="B59" s="179"/>
      <c r="C59" s="179"/>
      <c r="D59" s="179"/>
      <c r="E59" s="47"/>
      <c r="F59" s="47"/>
      <c r="G59" s="66"/>
      <c r="H59" s="47"/>
      <c r="I59" s="47"/>
      <c r="J59" s="47"/>
      <c r="K59" s="47"/>
      <c r="L59" s="47"/>
      <c r="M59" s="47"/>
      <c r="N59" s="46"/>
      <c r="O59" s="43" t="s">
        <v>24</v>
      </c>
    </row>
  </sheetData>
  <mergeCells count="74">
    <mergeCell ref="O33:O35"/>
    <mergeCell ref="N33:N35"/>
    <mergeCell ref="A57:E57"/>
    <mergeCell ref="N40:N42"/>
    <mergeCell ref="A58:E58"/>
    <mergeCell ref="N58:O58"/>
    <mergeCell ref="O49:O51"/>
    <mergeCell ref="A59:D59"/>
    <mergeCell ref="A48:D48"/>
    <mergeCell ref="A54:D54"/>
    <mergeCell ref="A56:B56"/>
    <mergeCell ref="N49:N51"/>
    <mergeCell ref="A49:D49"/>
    <mergeCell ref="A50:D50"/>
    <mergeCell ref="A51:D51"/>
    <mergeCell ref="O29:O32"/>
    <mergeCell ref="N29:N32"/>
    <mergeCell ref="O40:O42"/>
    <mergeCell ref="A47:D47"/>
    <mergeCell ref="A41:D41"/>
    <mergeCell ref="A42:D42"/>
    <mergeCell ref="A43:O43"/>
    <mergeCell ref="N47:N48"/>
    <mergeCell ref="O47:O48"/>
    <mergeCell ref="A40:D40"/>
    <mergeCell ref="A29:A31"/>
    <mergeCell ref="B29:B31"/>
    <mergeCell ref="C29:C31"/>
    <mergeCell ref="A33:A35"/>
    <mergeCell ref="B33:B35"/>
    <mergeCell ref="C33:C35"/>
    <mergeCell ref="A26:A28"/>
    <mergeCell ref="B26:B28"/>
    <mergeCell ref="C26:C28"/>
    <mergeCell ref="O26:O28"/>
    <mergeCell ref="N19:N21"/>
    <mergeCell ref="A20:D20"/>
    <mergeCell ref="A21:D21"/>
    <mergeCell ref="A22:O22"/>
    <mergeCell ref="O19:O21"/>
    <mergeCell ref="A19:D19"/>
    <mergeCell ref="N26:N28"/>
    <mergeCell ref="A10:O10"/>
    <mergeCell ref="A11:A13"/>
    <mergeCell ref="B11:B13"/>
    <mergeCell ref="C11:C13"/>
    <mergeCell ref="A17:A18"/>
    <mergeCell ref="B17:B18"/>
    <mergeCell ref="C17:C18"/>
    <mergeCell ref="N17:N18"/>
    <mergeCell ref="O17:O18"/>
    <mergeCell ref="N11:N13"/>
    <mergeCell ref="O11:O13"/>
    <mergeCell ref="O14:O16"/>
    <mergeCell ref="A14:A16"/>
    <mergeCell ref="B14:B16"/>
    <mergeCell ref="C14:C16"/>
    <mergeCell ref="N14:N16"/>
    <mergeCell ref="A6:O6"/>
    <mergeCell ref="A8:A9"/>
    <mergeCell ref="B8:B9"/>
    <mergeCell ref="C8:C9"/>
    <mergeCell ref="D8:D9"/>
    <mergeCell ref="E8:E9"/>
    <mergeCell ref="F8:F9"/>
    <mergeCell ref="N8:N9"/>
    <mergeCell ref="O8:O9"/>
    <mergeCell ref="G8:M8"/>
    <mergeCell ref="G7:I7"/>
    <mergeCell ref="M1:O1"/>
    <mergeCell ref="M2:O2"/>
    <mergeCell ref="M3:O3"/>
    <mergeCell ref="K4:O4"/>
    <mergeCell ref="A5:O5"/>
  </mergeCells>
  <pageMargins left="0.23622047244094491" right="0.23622047244094491" top="0.39370078740157483" bottom="0.39370078740157483" header="0.31496062992125984" footer="0.31496062992125984"/>
  <pageSetup paperSize="9" scale="55" fitToWidth="0" fitToHeight="0" orientation="landscape" r:id="rId1"/>
  <rowBreaks count="2" manualBreakCount="2">
    <brk id="2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Рек МТДИ</vt:lpstr>
      <vt:lpstr>Лист2</vt:lpstr>
      <vt:lpstr>Лист3</vt:lpstr>
      <vt:lpstr>Лист1!Заголовки_для_печати</vt:lpstr>
      <vt:lpstr>'Рек МТДИ'!Заголовки_для_печати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Сухинин Андрей Анатольевич</dc:creator>
  <cp:lastModifiedBy>Зиминова Анна Юрьевна</cp:lastModifiedBy>
  <cp:lastPrinted>2020-08-19T12:58:38Z</cp:lastPrinted>
  <dcterms:created xsi:type="dcterms:W3CDTF">2018-06-21T12:23:07Z</dcterms:created>
  <dcterms:modified xsi:type="dcterms:W3CDTF">2020-09-10T14:23:52Z</dcterms:modified>
</cp:coreProperties>
</file>