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20" yWindow="570" windowWidth="22170" windowHeight="867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<sst xmlns="http://schemas.openxmlformats.org/spreadsheetml/2006/main" count="132" uniqueCount="132">
  <si>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</si>
  <si>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</si>
  <si>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</si>
  <si>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</si>
  <si>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</si>
  <si>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</si>
  <si>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</si>
  <si>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</si>
  <si>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</si>
  <si>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</si>
  <si>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</si>
  <si>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</si>
  <si>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</si>
  <si>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</si>
  <si>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</si>
  <si>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</si>
  <si>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</si>
  <si>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</si>
  <si>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</si>
  <si>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</si>
  <si>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</si>
  <si>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</si>
  <si>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</si>
  <si>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</si>
  <si>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</si>
  <si>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</si>
  <si>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</si>
  <si>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</si>
  <si>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</si>
  <si>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</si>
  <si>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</si>
  <si>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</si>
  <si>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</si>
  <si>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</si>
  <si>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</si>
  <si>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</si>
  <si>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</si>
  <si>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</si>
  <si>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</si>
  <si>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</si>
  <si>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</si>
  <si>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</si>
  <si>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</si>
  <si>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</si>
  <si>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</si>
  <si>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</si>
  <si>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</si>
  <si>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</si>
  <si>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</si>
  <si>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</si>
  <si>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</si>
  <si>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</si>
  <si>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</si>
  <si>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</si>
  <si>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</si>
  <si>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</si>
  <si>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</si>
  <si>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</si>
  <si>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</si>
  <si>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</si>
  <si>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</si>
  <si>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</si>
  <si>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</si>
  <si>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</si>
  <si>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</si>
  <si>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</si>
  <si>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</si>
  <si>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</si>
  <si>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</si>
  <si>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</si>
  <si>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</si>
  <si>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</si>
  <si>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</si>
  <si>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</si>
  <si>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</si>
  <si>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</si>
  <si>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</si>
  <si>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</si>
  <si>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</si>
  <si>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</si>
  <si>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</si>
  <si>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</si>
  <si>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</si>
  <si>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</si>
  <si>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</si>
  <si>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</si>
  <si>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</si>
  <si>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</si>
  <si>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</si>
  <si>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</si>
  <si>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</si>
  <si>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</si>
  <si>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</si>
  <si>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</si>
  <si>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</si>
  <si>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</si>
  <si>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</si>
  <si>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</si>
  <si>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</si>
  <si>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</si>
  <si>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</si>
  <si>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</si>
  <si>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</si>
  <si>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</si>
  <si>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</si>
  <si>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</si>
  <si>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</si>
  <si>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</si>
  <si>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Обслуживание государственного внутреннего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</si>
  <si>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</si>
  <si>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</si>
  <si>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</si>
  <si>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>План на 2019 год</t>
  </si>
  <si>
    <t>Кассовый план на 1 квартал 2019 года</t>
  </si>
  <si>
    <t>Исполнено за 1 квартал 2019 года</t>
  </si>
  <si>
    <t>План на 2020 год</t>
  </si>
  <si>
    <t>Кассовый план на 1 квартал 2020 года</t>
  </si>
  <si>
    <t>Исполнено за 1 квартал 2020 года</t>
  </si>
  <si>
    <t xml:space="preserve">       000 0406 0000000000 000</t>
  </si>
  <si>
    <t xml:space="preserve">       000 0602 0000000000 000</t>
  </si>
  <si>
    <t>% исполнения плана 2019 года</t>
  </si>
  <si>
    <t>% исполнения кассового плана за 1 квартал 2019 года</t>
  </si>
  <si>
    <t>% исполнения плана 2020 года</t>
  </si>
  <si>
    <t>% исполнения кассового плана за 1 квартал 2020 года</t>
  </si>
  <si>
    <r>
      <t xml:space="preserve">       </t>
    </r>
    <r>
      <rPr>
        <sz val="11"/>
        <rFont val="Times New Roman"/>
        <family val="1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</si>
  <si>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</si>
  <si>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</si>
  <si>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>за 1 квартал 2019 и 1 квартал 2020 года</t>
  </si>
  <si>
    <t>Отклонение плана 2020 от плана 2019</t>
  </si>
  <si>
    <t>Отклонение исполнения 1 квартала  2020 от 1 квартала 2019</t>
  </si>
  <si>
    <t>10=8-5</t>
  </si>
  <si>
    <t>9=6-3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</si>
</sst>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.00;[Red]\-##,##0.00;0.00;@"/>
  </numFmts>
  <fonts count="6"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5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3" fillId="0" borderId="1" xfId="20" applyFont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20" applyNumberFormat="1" applyFont="1" applyBorder="1" applyAlignment="1">
      <alignment horizontal="right" vertical="center" wrapText="1"/>
      <protection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20" applyFont="1" applyFill="1" applyBorder="1" applyAlignment="1">
      <alignment horizontal="left" vertical="center" wrapText="1"/>
      <protection/>
    </xf>
    <xf numFmtId="164" fontId="3" fillId="0" borderId="1" xfId="20" applyNumberFormat="1" applyFont="1" applyFill="1" applyBorder="1" applyAlignment="1">
      <alignment horizontal="right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5" fillId="0" borderId="0" xfId="0" applyNumberFormat="1" applyFont="1" applyFill="1" applyAlignment="1" applyProtection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 topLeftCell="B1">
      <selection activeCell="I5" sqref="I5:J5"/>
    </sheetView>
  </sheetViews>
  <sheetFormatPr defaultColWidth="8.8515625" defaultRowHeight="15"/>
  <cols>
    <col min="1" max="1" width="50.00390625" style="1" customWidth="1"/>
    <col min="2" max="2" width="29.7109375" style="1" bestFit="1" customWidth="1"/>
    <col min="3" max="8" width="18.140625" style="1" customWidth="1"/>
    <col min="9" max="10" width="18.140625" style="20" customWidth="1"/>
    <col min="11" max="14" width="18.140625" style="2" customWidth="1"/>
    <col min="15" max="16384" width="8.8515625" style="1" customWidth="1"/>
  </cols>
  <sheetData>
    <row r="1" spans="2:12" ht="19.15" customHeight="1">
      <c r="B1" s="24" t="s">
        <v>126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19.15" customHeight="1">
      <c r="B2" s="24" t="s">
        <v>127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4" ht="19.15" customHeight="1">
      <c r="A3" s="1" t="s">
        <v>125</v>
      </c>
      <c r="B3" s="22"/>
      <c r="C3" s="23"/>
      <c r="D3" s="23"/>
    </row>
    <row r="4" spans="1:14" ht="71.25">
      <c r="A4" s="21" t="s">
        <v>0</v>
      </c>
      <c r="B4" s="21"/>
      <c r="C4" s="17" t="s">
        <v>112</v>
      </c>
      <c r="D4" s="17" t="s">
        <v>113</v>
      </c>
      <c r="E4" s="17" t="s">
        <v>114</v>
      </c>
      <c r="F4" s="17" t="s">
        <v>115</v>
      </c>
      <c r="G4" s="17" t="s">
        <v>116</v>
      </c>
      <c r="H4" s="17" t="s">
        <v>117</v>
      </c>
      <c r="I4" s="19" t="s">
        <v>128</v>
      </c>
      <c r="J4" s="19" t="s">
        <v>129</v>
      </c>
      <c r="K4" s="18" t="s">
        <v>120</v>
      </c>
      <c r="L4" s="18" t="s">
        <v>121</v>
      </c>
      <c r="M4" s="18" t="s">
        <v>122</v>
      </c>
      <c r="N4" s="18" t="s">
        <v>123</v>
      </c>
    </row>
    <row r="5" spans="1:14" ht="15">
      <c r="A5" s="5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 t="s">
        <v>131</v>
      </c>
      <c r="J5" s="3" t="s">
        <v>130</v>
      </c>
      <c r="K5" s="4">
        <v>11</v>
      </c>
      <c r="L5" s="4">
        <v>12</v>
      </c>
      <c r="M5" s="4">
        <v>13</v>
      </c>
      <c r="N5" s="4">
        <v>14</v>
      </c>
    </row>
    <row r="6" spans="1:14" ht="28.5">
      <c r="A6" s="6" t="s">
        <v>57</v>
      </c>
      <c r="B6" s="7" t="s">
        <v>1</v>
      </c>
      <c r="C6" s="8">
        <f>SUM(C7:C13)</f>
        <v>1657.98</v>
      </c>
      <c r="D6" s="8">
        <f aca="true" t="shared" si="0" ref="D6:H6">SUM(D7:D13)</f>
        <v>374.17999999999995</v>
      </c>
      <c r="E6" s="8">
        <f t="shared" si="0"/>
        <v>241.57000000000002</v>
      </c>
      <c r="F6" s="8">
        <f t="shared" si="0"/>
        <v>2806.92</v>
      </c>
      <c r="G6" s="8">
        <f t="shared" si="0"/>
        <v>789.1500000000001</v>
      </c>
      <c r="H6" s="8">
        <f t="shared" si="0"/>
        <v>566.0899999999999</v>
      </c>
      <c r="I6" s="8">
        <f>F6-C6</f>
        <v>1148.94</v>
      </c>
      <c r="J6" s="8">
        <f>H6-E6</f>
        <v>324.51999999999987</v>
      </c>
      <c r="K6" s="9">
        <f>E6*100/C6</f>
        <v>14.570139567425423</v>
      </c>
      <c r="L6" s="9">
        <f>E6*100/D6</f>
        <v>64.55983751135818</v>
      </c>
      <c r="M6" s="9">
        <f>H6*100/F6</f>
        <v>20.16765707608339</v>
      </c>
      <c r="N6" s="9">
        <f>H6*100/G6</f>
        <v>71.73414433250964</v>
      </c>
    </row>
    <row r="7" spans="1:14" ht="45">
      <c r="A7" s="10" t="s">
        <v>58</v>
      </c>
      <c r="B7" s="11" t="s">
        <v>2</v>
      </c>
      <c r="C7" s="12">
        <v>5.65</v>
      </c>
      <c r="D7" s="12">
        <v>2.7</v>
      </c>
      <c r="E7" s="12">
        <v>1.7</v>
      </c>
      <c r="F7" s="13">
        <v>6.15</v>
      </c>
      <c r="G7" s="13">
        <v>2.55</v>
      </c>
      <c r="H7" s="13">
        <v>0.93</v>
      </c>
      <c r="I7" s="8">
        <f aca="true" t="shared" si="1" ref="I7:I62">F7-C7</f>
        <v>0.5</v>
      </c>
      <c r="J7" s="8">
        <f aca="true" t="shared" si="2" ref="J7:J62">H7-E7</f>
        <v>-0.7699999999999999</v>
      </c>
      <c r="K7" s="14">
        <f>E7*100/C7</f>
        <v>30.088495575221238</v>
      </c>
      <c r="L7" s="14">
        <f>E7*100/D7</f>
        <v>62.96296296296296</v>
      </c>
      <c r="M7" s="14">
        <f aca="true" t="shared" si="3" ref="M7:M62">H7*100/F7</f>
        <v>15.121951219512194</v>
      </c>
      <c r="N7" s="14">
        <f aca="true" t="shared" si="4" ref="N7:N62">H7*100/G7</f>
        <v>36.47058823529412</v>
      </c>
    </row>
    <row r="8" spans="1:14" ht="60">
      <c r="A8" s="10" t="s">
        <v>59</v>
      </c>
      <c r="B8" s="11" t="s">
        <v>3</v>
      </c>
      <c r="C8" s="12">
        <v>2.7</v>
      </c>
      <c r="D8" s="12">
        <v>2.62</v>
      </c>
      <c r="E8" s="12">
        <v>0.66</v>
      </c>
      <c r="F8" s="13">
        <v>11.14</v>
      </c>
      <c r="G8" s="13">
        <v>5.84</v>
      </c>
      <c r="H8" s="13">
        <v>1.6</v>
      </c>
      <c r="I8" s="8">
        <f t="shared" si="1"/>
        <v>8.440000000000001</v>
      </c>
      <c r="J8" s="8">
        <f t="shared" si="2"/>
        <v>0.9400000000000001</v>
      </c>
      <c r="K8" s="14">
        <f aca="true" t="shared" si="5" ref="K8:K62">E8*100/C8</f>
        <v>24.444444444444443</v>
      </c>
      <c r="L8" s="14">
        <f aca="true" t="shared" si="6" ref="L8:L62">E8*100/D8</f>
        <v>25.19083969465649</v>
      </c>
      <c r="M8" s="14">
        <f t="shared" si="3"/>
        <v>14.362657091561939</v>
      </c>
      <c r="N8" s="14">
        <f t="shared" si="4"/>
        <v>27.397260273972602</v>
      </c>
    </row>
    <row r="9" spans="1:14" ht="60">
      <c r="A9" s="10" t="s">
        <v>60</v>
      </c>
      <c r="B9" s="11" t="s">
        <v>4</v>
      </c>
      <c r="C9" s="12">
        <v>454.98</v>
      </c>
      <c r="D9" s="12">
        <v>111.07</v>
      </c>
      <c r="E9" s="12">
        <v>86.95</v>
      </c>
      <c r="F9" s="13">
        <v>1167.8</v>
      </c>
      <c r="G9" s="13">
        <v>323.81</v>
      </c>
      <c r="H9" s="13">
        <v>197.57</v>
      </c>
      <c r="I9" s="8">
        <f t="shared" si="1"/>
        <v>712.8199999999999</v>
      </c>
      <c r="J9" s="8">
        <f t="shared" si="2"/>
        <v>110.61999999999999</v>
      </c>
      <c r="K9" s="14">
        <f t="shared" si="5"/>
        <v>19.110730141984263</v>
      </c>
      <c r="L9" s="14">
        <f t="shared" si="6"/>
        <v>78.28396506707482</v>
      </c>
      <c r="M9" s="14">
        <f t="shared" si="3"/>
        <v>16.91813666723754</v>
      </c>
      <c r="N9" s="14">
        <f t="shared" si="4"/>
        <v>61.01417497915444</v>
      </c>
    </row>
    <row r="10" spans="1:14" ht="45">
      <c r="A10" s="10" t="s">
        <v>61</v>
      </c>
      <c r="B10" s="11" t="s">
        <v>5</v>
      </c>
      <c r="C10" s="12">
        <v>101.03</v>
      </c>
      <c r="D10" s="12">
        <v>27.33</v>
      </c>
      <c r="E10" s="12">
        <v>20.96</v>
      </c>
      <c r="F10" s="13">
        <v>96.2</v>
      </c>
      <c r="G10" s="13">
        <v>20.17</v>
      </c>
      <c r="H10" s="13">
        <v>17.4</v>
      </c>
      <c r="I10" s="8">
        <f t="shared" si="1"/>
        <v>-4.829999999999998</v>
      </c>
      <c r="J10" s="8">
        <f t="shared" si="2"/>
        <v>-3.5600000000000023</v>
      </c>
      <c r="K10" s="14">
        <f t="shared" si="5"/>
        <v>20.74631297634366</v>
      </c>
      <c r="L10" s="14">
        <f t="shared" si="6"/>
        <v>76.69227954628613</v>
      </c>
      <c r="M10" s="14">
        <f t="shared" si="3"/>
        <v>18.087318087318085</v>
      </c>
      <c r="N10" s="14">
        <f t="shared" si="4"/>
        <v>86.26673277144272</v>
      </c>
    </row>
    <row r="11" spans="1:14" ht="30">
      <c r="A11" s="10" t="s">
        <v>109</v>
      </c>
      <c r="B11" s="11" t="s">
        <v>6</v>
      </c>
      <c r="C11" s="12">
        <v>32.72</v>
      </c>
      <c r="D11" s="12">
        <v>0</v>
      </c>
      <c r="E11" s="12">
        <v>0</v>
      </c>
      <c r="F11" s="13">
        <v>0</v>
      </c>
      <c r="G11" s="13">
        <v>0</v>
      </c>
      <c r="H11" s="13">
        <v>0</v>
      </c>
      <c r="I11" s="8">
        <f t="shared" si="1"/>
        <v>-32.72</v>
      </c>
      <c r="J11" s="8">
        <f t="shared" si="2"/>
        <v>0</v>
      </c>
      <c r="K11" s="14">
        <f t="shared" si="5"/>
        <v>0</v>
      </c>
      <c r="L11" s="14">
        <v>0</v>
      </c>
      <c r="M11" s="14">
        <v>0</v>
      </c>
      <c r="N11" s="14">
        <v>0</v>
      </c>
    </row>
    <row r="12" spans="1:14" ht="15">
      <c r="A12" s="10" t="s">
        <v>62</v>
      </c>
      <c r="B12" s="11" t="s">
        <v>7</v>
      </c>
      <c r="C12" s="12">
        <v>15</v>
      </c>
      <c r="D12" s="12">
        <v>0</v>
      </c>
      <c r="E12" s="12">
        <v>0</v>
      </c>
      <c r="F12" s="13">
        <v>24.26</v>
      </c>
      <c r="G12" s="13">
        <v>0.74</v>
      </c>
      <c r="H12" s="13">
        <v>0</v>
      </c>
      <c r="I12" s="8">
        <f t="shared" si="1"/>
        <v>9.260000000000002</v>
      </c>
      <c r="J12" s="8">
        <f t="shared" si="2"/>
        <v>0</v>
      </c>
      <c r="K12" s="14">
        <f t="shared" si="5"/>
        <v>0</v>
      </c>
      <c r="L12" s="14">
        <v>0</v>
      </c>
      <c r="M12" s="14">
        <f t="shared" si="3"/>
        <v>0</v>
      </c>
      <c r="N12" s="14">
        <f t="shared" si="4"/>
        <v>0</v>
      </c>
    </row>
    <row r="13" spans="1:14" ht="15">
      <c r="A13" s="10" t="s">
        <v>63</v>
      </c>
      <c r="B13" s="11" t="s">
        <v>8</v>
      </c>
      <c r="C13" s="12">
        <v>1045.9</v>
      </c>
      <c r="D13" s="12">
        <v>230.46</v>
      </c>
      <c r="E13" s="12">
        <v>131.3</v>
      </c>
      <c r="F13" s="13">
        <v>1501.37</v>
      </c>
      <c r="G13" s="13">
        <v>436.04</v>
      </c>
      <c r="H13" s="13">
        <v>348.59</v>
      </c>
      <c r="I13" s="8">
        <f t="shared" si="1"/>
        <v>455.4699999999998</v>
      </c>
      <c r="J13" s="8">
        <f t="shared" si="2"/>
        <v>217.28999999999996</v>
      </c>
      <c r="K13" s="14">
        <f t="shared" si="5"/>
        <v>12.5537814322593</v>
      </c>
      <c r="L13" s="14">
        <f t="shared" si="6"/>
        <v>56.97301050073766</v>
      </c>
      <c r="M13" s="14">
        <f t="shared" si="3"/>
        <v>23.218127443601514</v>
      </c>
      <c r="N13" s="14">
        <f t="shared" si="4"/>
        <v>79.94450050454087</v>
      </c>
    </row>
    <row r="14" spans="1:14" ht="28.5">
      <c r="A14" s="6" t="s">
        <v>110</v>
      </c>
      <c r="B14" s="7" t="s">
        <v>9</v>
      </c>
      <c r="C14" s="8">
        <f>C15</f>
        <v>0.02</v>
      </c>
      <c r="D14" s="8">
        <f aca="true" t="shared" si="7" ref="D14:H14">D15</f>
        <v>0</v>
      </c>
      <c r="E14" s="8">
        <f t="shared" si="7"/>
        <v>0</v>
      </c>
      <c r="F14" s="8">
        <f t="shared" si="7"/>
        <v>0</v>
      </c>
      <c r="G14" s="8">
        <f t="shared" si="7"/>
        <v>0</v>
      </c>
      <c r="H14" s="8">
        <f t="shared" si="7"/>
        <v>0</v>
      </c>
      <c r="I14" s="8">
        <f t="shared" si="1"/>
        <v>-0.02</v>
      </c>
      <c r="J14" s="8">
        <f t="shared" si="2"/>
        <v>0</v>
      </c>
      <c r="K14" s="9">
        <f t="shared" si="5"/>
        <v>0</v>
      </c>
      <c r="L14" s="9">
        <v>0</v>
      </c>
      <c r="M14" s="9">
        <v>0</v>
      </c>
      <c r="N14" s="9">
        <v>0</v>
      </c>
    </row>
    <row r="15" spans="1:14" ht="15">
      <c r="A15" s="10" t="s">
        <v>111</v>
      </c>
      <c r="B15" s="11" t="s">
        <v>10</v>
      </c>
      <c r="C15" s="12">
        <v>0.02</v>
      </c>
      <c r="D15" s="12">
        <v>0</v>
      </c>
      <c r="E15" s="12">
        <v>0</v>
      </c>
      <c r="F15" s="13">
        <v>0</v>
      </c>
      <c r="G15" s="13">
        <v>0</v>
      </c>
      <c r="H15" s="13">
        <v>0</v>
      </c>
      <c r="I15" s="8">
        <f t="shared" si="1"/>
        <v>-0.02</v>
      </c>
      <c r="J15" s="8">
        <f t="shared" si="2"/>
        <v>0</v>
      </c>
      <c r="K15" s="14">
        <f t="shared" si="5"/>
        <v>0</v>
      </c>
      <c r="L15" s="14">
        <v>0</v>
      </c>
      <c r="M15" s="14">
        <v>0</v>
      </c>
      <c r="N15" s="14">
        <v>0</v>
      </c>
    </row>
    <row r="16" spans="1:14" ht="28.5">
      <c r="A16" s="6" t="s">
        <v>64</v>
      </c>
      <c r="B16" s="7" t="s">
        <v>11</v>
      </c>
      <c r="C16" s="8">
        <f>C17+C18</f>
        <v>63.81</v>
      </c>
      <c r="D16" s="8">
        <f aca="true" t="shared" si="8" ref="D16:H16">D17+D18</f>
        <v>16.13</v>
      </c>
      <c r="E16" s="8">
        <f t="shared" si="8"/>
        <v>10.49</v>
      </c>
      <c r="F16" s="8">
        <f t="shared" si="8"/>
        <v>180.85</v>
      </c>
      <c r="G16" s="8">
        <f t="shared" si="8"/>
        <v>41.04</v>
      </c>
      <c r="H16" s="8">
        <f t="shared" si="8"/>
        <v>26.71</v>
      </c>
      <c r="I16" s="8">
        <f t="shared" si="1"/>
        <v>117.03999999999999</v>
      </c>
      <c r="J16" s="8">
        <f t="shared" si="2"/>
        <v>16.22</v>
      </c>
      <c r="K16" s="9">
        <f t="shared" si="5"/>
        <v>16.439429556495845</v>
      </c>
      <c r="L16" s="9">
        <f t="shared" si="6"/>
        <v>65.03409795412276</v>
      </c>
      <c r="M16" s="9">
        <f t="shared" si="3"/>
        <v>14.769145700857065</v>
      </c>
      <c r="N16" s="9">
        <f t="shared" si="4"/>
        <v>65.08284600389864</v>
      </c>
    </row>
    <row r="17" spans="1:14" ht="45">
      <c r="A17" s="10" t="s">
        <v>65</v>
      </c>
      <c r="B17" s="11" t="s">
        <v>12</v>
      </c>
      <c r="C17" s="12">
        <v>62.7</v>
      </c>
      <c r="D17" s="12">
        <v>16</v>
      </c>
      <c r="E17" s="12">
        <v>10.36</v>
      </c>
      <c r="F17" s="13">
        <v>104.8</v>
      </c>
      <c r="G17" s="13">
        <v>18.33</v>
      </c>
      <c r="H17" s="13">
        <v>11.29</v>
      </c>
      <c r="I17" s="8">
        <f t="shared" si="1"/>
        <v>42.099999999999994</v>
      </c>
      <c r="J17" s="8">
        <f t="shared" si="2"/>
        <v>0.9299999999999997</v>
      </c>
      <c r="K17" s="14">
        <f t="shared" si="5"/>
        <v>16.523125996810208</v>
      </c>
      <c r="L17" s="14">
        <f t="shared" si="6"/>
        <v>64.75</v>
      </c>
      <c r="M17" s="14">
        <f t="shared" si="3"/>
        <v>10.772900763358779</v>
      </c>
      <c r="N17" s="14">
        <f t="shared" si="4"/>
        <v>61.59301691216585</v>
      </c>
    </row>
    <row r="18" spans="1:14" ht="30">
      <c r="A18" s="10" t="s">
        <v>66</v>
      </c>
      <c r="B18" s="11" t="s">
        <v>13</v>
      </c>
      <c r="C18" s="12">
        <v>1.11</v>
      </c>
      <c r="D18" s="12">
        <v>0.13</v>
      </c>
      <c r="E18" s="12">
        <v>0.13</v>
      </c>
      <c r="F18" s="13">
        <v>76.05</v>
      </c>
      <c r="G18" s="13">
        <v>22.71</v>
      </c>
      <c r="H18" s="13">
        <v>15.42</v>
      </c>
      <c r="I18" s="8">
        <f t="shared" si="1"/>
        <v>74.94</v>
      </c>
      <c r="J18" s="8">
        <f t="shared" si="2"/>
        <v>15.29</v>
      </c>
      <c r="K18" s="14">
        <f t="shared" si="5"/>
        <v>11.711711711711711</v>
      </c>
      <c r="L18" s="14">
        <f t="shared" si="6"/>
        <v>100</v>
      </c>
      <c r="M18" s="14">
        <f t="shared" si="3"/>
        <v>20.27613412228797</v>
      </c>
      <c r="N18" s="14">
        <f t="shared" si="4"/>
        <v>67.89960369881109</v>
      </c>
    </row>
    <row r="19" spans="1:14" ht="28.5">
      <c r="A19" s="6" t="s">
        <v>67</v>
      </c>
      <c r="B19" s="7" t="s">
        <v>14</v>
      </c>
      <c r="C19" s="8">
        <f>SUM(C20:C25)</f>
        <v>1040.7</v>
      </c>
      <c r="D19" s="8">
        <f aca="true" t="shared" si="9" ref="D19:H19">SUM(D20:D25)</f>
        <v>158.43</v>
      </c>
      <c r="E19" s="8">
        <f t="shared" si="9"/>
        <v>112.16</v>
      </c>
      <c r="F19" s="8">
        <f t="shared" si="9"/>
        <v>1138.45</v>
      </c>
      <c r="G19" s="8">
        <f t="shared" si="9"/>
        <v>181.55</v>
      </c>
      <c r="H19" s="8">
        <f t="shared" si="9"/>
        <v>116.38000000000001</v>
      </c>
      <c r="I19" s="8">
        <f t="shared" si="1"/>
        <v>97.75</v>
      </c>
      <c r="J19" s="8">
        <f t="shared" si="2"/>
        <v>4.220000000000013</v>
      </c>
      <c r="K19" s="14">
        <f t="shared" si="5"/>
        <v>10.777361391371192</v>
      </c>
      <c r="L19" s="14">
        <f t="shared" si="6"/>
        <v>70.7946727261251</v>
      </c>
      <c r="M19" s="14">
        <f t="shared" si="3"/>
        <v>10.222671175721377</v>
      </c>
      <c r="N19" s="14">
        <f t="shared" si="4"/>
        <v>64.10355274029193</v>
      </c>
    </row>
    <row r="20" spans="1:14" ht="15">
      <c r="A20" s="10" t="s">
        <v>68</v>
      </c>
      <c r="B20" s="11" t="s">
        <v>15</v>
      </c>
      <c r="C20" s="12">
        <v>5.97</v>
      </c>
      <c r="D20" s="12">
        <v>1.48</v>
      </c>
      <c r="E20" s="12">
        <v>0.58</v>
      </c>
      <c r="F20" s="13">
        <v>6.45</v>
      </c>
      <c r="G20" s="13">
        <v>6.01</v>
      </c>
      <c r="H20" s="13">
        <v>0.39</v>
      </c>
      <c r="I20" s="8">
        <f t="shared" si="1"/>
        <v>0.4800000000000004</v>
      </c>
      <c r="J20" s="8">
        <f t="shared" si="2"/>
        <v>-0.18999999999999995</v>
      </c>
      <c r="K20" s="14">
        <f t="shared" si="5"/>
        <v>9.715242881072026</v>
      </c>
      <c r="L20" s="14">
        <f t="shared" si="6"/>
        <v>39.189189189189186</v>
      </c>
      <c r="M20" s="14">
        <f t="shared" si="3"/>
        <v>6.046511627906977</v>
      </c>
      <c r="N20" s="14">
        <f t="shared" si="4"/>
        <v>6.489184692179701</v>
      </c>
    </row>
    <row r="21" spans="1:14" ht="15">
      <c r="A21" s="15" t="s">
        <v>69</v>
      </c>
      <c r="B21" s="11" t="s">
        <v>118</v>
      </c>
      <c r="C21" s="12">
        <v>0</v>
      </c>
      <c r="D21" s="12">
        <v>0</v>
      </c>
      <c r="E21" s="12">
        <v>0</v>
      </c>
      <c r="F21" s="13">
        <v>2.95</v>
      </c>
      <c r="G21" s="13">
        <v>0.01</v>
      </c>
      <c r="H21" s="13">
        <v>0.01</v>
      </c>
      <c r="I21" s="8">
        <f t="shared" si="1"/>
        <v>2.95</v>
      </c>
      <c r="J21" s="8">
        <f t="shared" si="2"/>
        <v>0.01</v>
      </c>
      <c r="K21" s="14">
        <v>0</v>
      </c>
      <c r="L21" s="14">
        <v>0</v>
      </c>
      <c r="M21" s="14">
        <f t="shared" si="3"/>
        <v>0.3389830508474576</v>
      </c>
      <c r="N21" s="14">
        <f t="shared" si="4"/>
        <v>100</v>
      </c>
    </row>
    <row r="22" spans="1:14" ht="15">
      <c r="A22" s="10" t="s">
        <v>70</v>
      </c>
      <c r="B22" s="11" t="s">
        <v>16</v>
      </c>
      <c r="C22" s="12">
        <v>110.42</v>
      </c>
      <c r="D22" s="12">
        <v>11.09</v>
      </c>
      <c r="E22" s="12">
        <v>10.55</v>
      </c>
      <c r="F22" s="16">
        <v>148.52</v>
      </c>
      <c r="G22" s="16">
        <v>1.21</v>
      </c>
      <c r="H22" s="16">
        <v>0</v>
      </c>
      <c r="I22" s="8">
        <f t="shared" si="1"/>
        <v>38.10000000000001</v>
      </c>
      <c r="J22" s="8">
        <f t="shared" si="2"/>
        <v>-10.55</v>
      </c>
      <c r="K22" s="14">
        <f t="shared" si="5"/>
        <v>9.55442854555334</v>
      </c>
      <c r="L22" s="14">
        <f t="shared" si="6"/>
        <v>95.1307484220018</v>
      </c>
      <c r="M22" s="14">
        <f t="shared" si="3"/>
        <v>0</v>
      </c>
      <c r="N22" s="14">
        <f t="shared" si="4"/>
        <v>0</v>
      </c>
    </row>
    <row r="23" spans="1:14" ht="15">
      <c r="A23" s="10" t="s">
        <v>71</v>
      </c>
      <c r="B23" s="11" t="s">
        <v>17</v>
      </c>
      <c r="C23" s="12">
        <v>878.45</v>
      </c>
      <c r="D23" s="12">
        <v>139.15</v>
      </c>
      <c r="E23" s="12">
        <v>100.11</v>
      </c>
      <c r="F23" s="13">
        <v>899.78</v>
      </c>
      <c r="G23" s="13">
        <v>167.19</v>
      </c>
      <c r="H23" s="13">
        <v>112.83</v>
      </c>
      <c r="I23" s="8">
        <f t="shared" si="1"/>
        <v>21.329999999999927</v>
      </c>
      <c r="J23" s="8">
        <f t="shared" si="2"/>
        <v>12.719999999999999</v>
      </c>
      <c r="K23" s="14">
        <f t="shared" si="5"/>
        <v>11.3962092321703</v>
      </c>
      <c r="L23" s="14">
        <f t="shared" si="6"/>
        <v>71.94394538268055</v>
      </c>
      <c r="M23" s="14">
        <f t="shared" si="3"/>
        <v>12.539731934472872</v>
      </c>
      <c r="N23" s="14">
        <f t="shared" si="4"/>
        <v>67.48609366588911</v>
      </c>
    </row>
    <row r="24" spans="1:14" ht="15">
      <c r="A24" s="10" t="s">
        <v>72</v>
      </c>
      <c r="B24" s="11" t="s">
        <v>18</v>
      </c>
      <c r="C24" s="12">
        <v>22.12</v>
      </c>
      <c r="D24" s="12">
        <v>0.97</v>
      </c>
      <c r="E24" s="12">
        <v>0</v>
      </c>
      <c r="F24" s="13">
        <v>32.12</v>
      </c>
      <c r="G24" s="13">
        <v>3.83</v>
      </c>
      <c r="H24" s="13">
        <v>1.23</v>
      </c>
      <c r="I24" s="8">
        <f t="shared" si="1"/>
        <v>9.999999999999996</v>
      </c>
      <c r="J24" s="8">
        <f t="shared" si="2"/>
        <v>1.23</v>
      </c>
      <c r="K24" s="14">
        <f t="shared" si="5"/>
        <v>0</v>
      </c>
      <c r="L24" s="14">
        <f t="shared" si="6"/>
        <v>0</v>
      </c>
      <c r="M24" s="14">
        <f t="shared" si="3"/>
        <v>3.829389788293898</v>
      </c>
      <c r="N24" s="14">
        <f t="shared" si="4"/>
        <v>32.114882506527415</v>
      </c>
    </row>
    <row r="25" spans="1:14" ht="30">
      <c r="A25" s="10" t="s">
        <v>73</v>
      </c>
      <c r="B25" s="11" t="s">
        <v>19</v>
      </c>
      <c r="C25" s="12">
        <v>23.74</v>
      </c>
      <c r="D25" s="12">
        <v>5.74</v>
      </c>
      <c r="E25" s="12">
        <v>0.92</v>
      </c>
      <c r="F25" s="13">
        <v>48.63</v>
      </c>
      <c r="G25" s="13">
        <v>3.3</v>
      </c>
      <c r="H25" s="13">
        <v>1.92</v>
      </c>
      <c r="I25" s="8">
        <f t="shared" si="1"/>
        <v>24.890000000000004</v>
      </c>
      <c r="J25" s="8">
        <f t="shared" si="2"/>
        <v>0.9999999999999999</v>
      </c>
      <c r="K25" s="14">
        <f t="shared" si="5"/>
        <v>3.875315922493682</v>
      </c>
      <c r="L25" s="14">
        <f t="shared" si="6"/>
        <v>16.02787456445993</v>
      </c>
      <c r="M25" s="14">
        <f t="shared" si="3"/>
        <v>3.948180135718692</v>
      </c>
      <c r="N25" s="14">
        <f t="shared" si="4"/>
        <v>58.18181818181819</v>
      </c>
    </row>
    <row r="26" spans="1:14" ht="28.5">
      <c r="A26" s="6" t="s">
        <v>74</v>
      </c>
      <c r="B26" s="7" t="s">
        <v>20</v>
      </c>
      <c r="C26" s="8">
        <f>SUM(C27:C30)</f>
        <v>219.63</v>
      </c>
      <c r="D26" s="8">
        <f aca="true" t="shared" si="10" ref="D26:H26">SUM(D27:D30)</f>
        <v>66.17</v>
      </c>
      <c r="E26" s="8">
        <f t="shared" si="10"/>
        <v>59.07999999999999</v>
      </c>
      <c r="F26" s="8">
        <f t="shared" si="10"/>
        <v>3436.9300000000003</v>
      </c>
      <c r="G26" s="8">
        <f t="shared" si="10"/>
        <v>683.78</v>
      </c>
      <c r="H26" s="8">
        <f t="shared" si="10"/>
        <v>544.3700000000001</v>
      </c>
      <c r="I26" s="8">
        <f t="shared" si="1"/>
        <v>3217.3</v>
      </c>
      <c r="J26" s="8">
        <f t="shared" si="2"/>
        <v>485.29000000000013</v>
      </c>
      <c r="K26" s="9">
        <f t="shared" si="5"/>
        <v>26.89978600373355</v>
      </c>
      <c r="L26" s="9">
        <f t="shared" si="6"/>
        <v>89.28517455040047</v>
      </c>
      <c r="M26" s="9">
        <f t="shared" si="3"/>
        <v>15.838844550223603</v>
      </c>
      <c r="N26" s="9">
        <f t="shared" si="4"/>
        <v>79.61186346485714</v>
      </c>
    </row>
    <row r="27" spans="1:14" ht="15">
      <c r="A27" s="10" t="s">
        <v>75</v>
      </c>
      <c r="B27" s="11" t="s">
        <v>21</v>
      </c>
      <c r="C27" s="12">
        <v>20.26</v>
      </c>
      <c r="D27" s="12">
        <v>6.02</v>
      </c>
      <c r="E27" s="12">
        <v>5.37</v>
      </c>
      <c r="F27" s="13">
        <v>115.07</v>
      </c>
      <c r="G27" s="13">
        <v>31.98</v>
      </c>
      <c r="H27" s="13">
        <v>22.93</v>
      </c>
      <c r="I27" s="8">
        <f t="shared" si="1"/>
        <v>94.80999999999999</v>
      </c>
      <c r="J27" s="8">
        <f t="shared" si="2"/>
        <v>17.56</v>
      </c>
      <c r="K27" s="14">
        <f t="shared" si="5"/>
        <v>26.505429417571566</v>
      </c>
      <c r="L27" s="14">
        <f t="shared" si="6"/>
        <v>89.20265780730898</v>
      </c>
      <c r="M27" s="14">
        <f t="shared" si="3"/>
        <v>19.927000955939864</v>
      </c>
      <c r="N27" s="14">
        <f t="shared" si="4"/>
        <v>71.7010631644778</v>
      </c>
    </row>
    <row r="28" spans="1:14" ht="15">
      <c r="A28" s="10" t="s">
        <v>76</v>
      </c>
      <c r="B28" s="11" t="s">
        <v>22</v>
      </c>
      <c r="C28" s="12">
        <v>46.18</v>
      </c>
      <c r="D28" s="12">
        <v>46.18</v>
      </c>
      <c r="E28" s="12">
        <v>46.18</v>
      </c>
      <c r="F28" s="13">
        <v>477.96</v>
      </c>
      <c r="G28" s="13">
        <v>140.56</v>
      </c>
      <c r="H28" s="13">
        <v>137.52</v>
      </c>
      <c r="I28" s="8">
        <f t="shared" si="1"/>
        <v>431.78</v>
      </c>
      <c r="J28" s="8">
        <f t="shared" si="2"/>
        <v>91.34</v>
      </c>
      <c r="K28" s="14">
        <f t="shared" si="5"/>
        <v>100</v>
      </c>
      <c r="L28" s="14">
        <f t="shared" si="6"/>
        <v>100</v>
      </c>
      <c r="M28" s="14">
        <f t="shared" si="3"/>
        <v>28.77228219934723</v>
      </c>
      <c r="N28" s="14">
        <f t="shared" si="4"/>
        <v>97.83722253841776</v>
      </c>
    </row>
    <row r="29" spans="1:14" ht="15">
      <c r="A29" s="10" t="s">
        <v>77</v>
      </c>
      <c r="B29" s="11" t="s">
        <v>23</v>
      </c>
      <c r="C29" s="12">
        <v>152.16</v>
      </c>
      <c r="D29" s="12">
        <v>13.43</v>
      </c>
      <c r="E29" s="12">
        <v>7.37</v>
      </c>
      <c r="F29" s="13">
        <v>2843.27</v>
      </c>
      <c r="G29" s="13">
        <v>510.61</v>
      </c>
      <c r="H29" s="13">
        <v>383.85</v>
      </c>
      <c r="I29" s="8">
        <f t="shared" si="1"/>
        <v>2691.11</v>
      </c>
      <c r="J29" s="8">
        <f t="shared" si="2"/>
        <v>376.48</v>
      </c>
      <c r="K29" s="14">
        <f t="shared" si="5"/>
        <v>4.843585699263933</v>
      </c>
      <c r="L29" s="14">
        <f t="shared" si="6"/>
        <v>54.87714072970961</v>
      </c>
      <c r="M29" s="14">
        <f t="shared" si="3"/>
        <v>13.50030071009788</v>
      </c>
      <c r="N29" s="14">
        <f t="shared" si="4"/>
        <v>75.17479093633105</v>
      </c>
    </row>
    <row r="30" spans="1:14" ht="30">
      <c r="A30" s="10" t="s">
        <v>78</v>
      </c>
      <c r="B30" s="11" t="s">
        <v>24</v>
      </c>
      <c r="C30" s="12">
        <v>1.03</v>
      </c>
      <c r="D30" s="12">
        <v>0.54</v>
      </c>
      <c r="E30" s="12">
        <v>0.16</v>
      </c>
      <c r="F30" s="13">
        <v>0.63</v>
      </c>
      <c r="G30" s="13">
        <v>0.63</v>
      </c>
      <c r="H30" s="13">
        <v>0.07</v>
      </c>
      <c r="I30" s="8">
        <f t="shared" si="1"/>
        <v>-0.4</v>
      </c>
      <c r="J30" s="8">
        <f t="shared" si="2"/>
        <v>-0.09</v>
      </c>
      <c r="K30" s="14">
        <f t="shared" si="5"/>
        <v>15.533980582524272</v>
      </c>
      <c r="L30" s="14">
        <f t="shared" si="6"/>
        <v>29.629629629629626</v>
      </c>
      <c r="M30" s="14">
        <f t="shared" si="3"/>
        <v>11.111111111111112</v>
      </c>
      <c r="N30" s="14">
        <f t="shared" si="4"/>
        <v>11.111111111111112</v>
      </c>
    </row>
    <row r="31" spans="1:14" ht="28.5">
      <c r="A31" s="6" t="s">
        <v>79</v>
      </c>
      <c r="B31" s="7" t="s">
        <v>25</v>
      </c>
      <c r="C31" s="8">
        <f>SUM(C32:C34)</f>
        <v>22.259999999999998</v>
      </c>
      <c r="D31" s="8">
        <f aca="true" t="shared" si="11" ref="D31:H31">SUM(D32:D34)</f>
        <v>0</v>
      </c>
      <c r="E31" s="8">
        <f t="shared" si="11"/>
        <v>0</v>
      </c>
      <c r="F31" s="8">
        <f t="shared" si="11"/>
        <v>964.66</v>
      </c>
      <c r="G31" s="8">
        <f t="shared" si="11"/>
        <v>19.05</v>
      </c>
      <c r="H31" s="8">
        <f t="shared" si="11"/>
        <v>0</v>
      </c>
      <c r="I31" s="8">
        <f t="shared" si="1"/>
        <v>942.4</v>
      </c>
      <c r="J31" s="8">
        <f t="shared" si="2"/>
        <v>0</v>
      </c>
      <c r="K31" s="9">
        <f t="shared" si="5"/>
        <v>0</v>
      </c>
      <c r="L31" s="9">
        <v>0</v>
      </c>
      <c r="M31" s="9">
        <f t="shared" si="3"/>
        <v>0</v>
      </c>
      <c r="N31" s="9">
        <f t="shared" si="4"/>
        <v>0</v>
      </c>
    </row>
    <row r="32" spans="1:14" ht="15">
      <c r="A32" s="6" t="s">
        <v>124</v>
      </c>
      <c r="B32" s="11" t="s">
        <v>119</v>
      </c>
      <c r="C32" s="12">
        <v>0</v>
      </c>
      <c r="D32" s="12">
        <v>0</v>
      </c>
      <c r="E32" s="12">
        <v>0</v>
      </c>
      <c r="F32" s="13">
        <v>368.5</v>
      </c>
      <c r="G32" s="13">
        <v>18.75</v>
      </c>
      <c r="H32" s="13">
        <v>0</v>
      </c>
      <c r="I32" s="8">
        <f t="shared" si="1"/>
        <v>368.5</v>
      </c>
      <c r="J32" s="8">
        <f t="shared" si="2"/>
        <v>0</v>
      </c>
      <c r="K32" s="14">
        <v>0</v>
      </c>
      <c r="L32" s="14">
        <v>0</v>
      </c>
      <c r="M32" s="14">
        <f t="shared" si="3"/>
        <v>0</v>
      </c>
      <c r="N32" s="14">
        <f t="shared" si="4"/>
        <v>0</v>
      </c>
    </row>
    <row r="33" spans="1:14" ht="30">
      <c r="A33" s="10" t="s">
        <v>80</v>
      </c>
      <c r="B33" s="11" t="s">
        <v>26</v>
      </c>
      <c r="C33" s="12">
        <v>3.36</v>
      </c>
      <c r="D33" s="12">
        <v>0</v>
      </c>
      <c r="E33" s="12">
        <v>0</v>
      </c>
      <c r="F33" s="13">
        <v>3.86</v>
      </c>
      <c r="G33" s="13">
        <v>0.3</v>
      </c>
      <c r="H33" s="13">
        <v>0</v>
      </c>
      <c r="I33" s="8">
        <f t="shared" si="1"/>
        <v>0.5</v>
      </c>
      <c r="J33" s="8">
        <f t="shared" si="2"/>
        <v>0</v>
      </c>
      <c r="K33" s="14">
        <f t="shared" si="5"/>
        <v>0</v>
      </c>
      <c r="L33" s="14">
        <v>0</v>
      </c>
      <c r="M33" s="14">
        <f t="shared" si="3"/>
        <v>0</v>
      </c>
      <c r="N33" s="14">
        <f t="shared" si="4"/>
        <v>0</v>
      </c>
    </row>
    <row r="34" spans="1:14" ht="30">
      <c r="A34" s="10" t="s">
        <v>81</v>
      </c>
      <c r="B34" s="11" t="s">
        <v>27</v>
      </c>
      <c r="C34" s="12">
        <v>18.9</v>
      </c>
      <c r="D34" s="12">
        <v>0</v>
      </c>
      <c r="E34" s="12">
        <v>0</v>
      </c>
      <c r="F34" s="13">
        <v>592.3</v>
      </c>
      <c r="G34" s="13">
        <v>0</v>
      </c>
      <c r="H34" s="13">
        <v>0</v>
      </c>
      <c r="I34" s="8">
        <f t="shared" si="1"/>
        <v>573.4</v>
      </c>
      <c r="J34" s="8">
        <f t="shared" si="2"/>
        <v>0</v>
      </c>
      <c r="K34" s="14">
        <f t="shared" si="5"/>
        <v>0</v>
      </c>
      <c r="L34" s="14">
        <v>0</v>
      </c>
      <c r="M34" s="14">
        <f t="shared" si="3"/>
        <v>0</v>
      </c>
      <c r="N34" s="14">
        <v>0</v>
      </c>
    </row>
    <row r="35" spans="1:14" ht="28.5">
      <c r="A35" s="6" t="s">
        <v>82</v>
      </c>
      <c r="B35" s="7" t="s">
        <v>28</v>
      </c>
      <c r="C35" s="8">
        <f>SUM(C36:C41)</f>
        <v>9110.779999999999</v>
      </c>
      <c r="D35" s="8">
        <f aca="true" t="shared" si="12" ref="D35:H35">SUM(D36:D41)</f>
        <v>1897.5700000000002</v>
      </c>
      <c r="E35" s="8">
        <f t="shared" si="12"/>
        <v>1555.1299999999997</v>
      </c>
      <c r="F35" s="8">
        <f t="shared" si="12"/>
        <v>9841.089999999998</v>
      </c>
      <c r="G35" s="8">
        <f t="shared" si="12"/>
        <v>2178.6099999999997</v>
      </c>
      <c r="H35" s="8">
        <f t="shared" si="12"/>
        <v>1788.1599999999996</v>
      </c>
      <c r="I35" s="8">
        <f t="shared" si="1"/>
        <v>730.3099999999995</v>
      </c>
      <c r="J35" s="8">
        <f t="shared" si="2"/>
        <v>233.02999999999997</v>
      </c>
      <c r="K35" s="9">
        <f t="shared" si="5"/>
        <v>17.069120316811514</v>
      </c>
      <c r="L35" s="9">
        <f t="shared" si="6"/>
        <v>81.95376191655642</v>
      </c>
      <c r="M35" s="9">
        <f t="shared" si="3"/>
        <v>18.170344951626294</v>
      </c>
      <c r="N35" s="9">
        <f t="shared" si="4"/>
        <v>82.07802222518028</v>
      </c>
    </row>
    <row r="36" spans="1:14" ht="15">
      <c r="A36" s="10" t="s">
        <v>83</v>
      </c>
      <c r="B36" s="11" t="s">
        <v>29</v>
      </c>
      <c r="C36" s="12">
        <v>3021.74</v>
      </c>
      <c r="D36" s="12">
        <v>607.38</v>
      </c>
      <c r="E36" s="12">
        <v>509.76</v>
      </c>
      <c r="F36" s="13">
        <v>3856.46</v>
      </c>
      <c r="G36" s="13">
        <v>835.99</v>
      </c>
      <c r="H36" s="13">
        <v>694.68</v>
      </c>
      <c r="I36" s="8">
        <f t="shared" si="1"/>
        <v>834.7200000000003</v>
      </c>
      <c r="J36" s="8">
        <f t="shared" si="2"/>
        <v>184.91999999999996</v>
      </c>
      <c r="K36" s="14">
        <f t="shared" si="5"/>
        <v>16.869750541078982</v>
      </c>
      <c r="L36" s="14">
        <f t="shared" si="6"/>
        <v>83.92768942013237</v>
      </c>
      <c r="M36" s="14">
        <f t="shared" si="3"/>
        <v>18.013411263179187</v>
      </c>
      <c r="N36" s="14">
        <f t="shared" si="4"/>
        <v>83.09668775942296</v>
      </c>
    </row>
    <row r="37" spans="1:14" ht="15">
      <c r="A37" s="10" t="s">
        <v>84</v>
      </c>
      <c r="B37" s="11" t="s">
        <v>30</v>
      </c>
      <c r="C37" s="12">
        <v>5241.28</v>
      </c>
      <c r="D37" s="12">
        <v>1127.13</v>
      </c>
      <c r="E37" s="12">
        <v>905.38</v>
      </c>
      <c r="F37" s="13">
        <v>5305.16</v>
      </c>
      <c r="G37" s="13">
        <v>1196.85</v>
      </c>
      <c r="H37" s="13">
        <v>985.73</v>
      </c>
      <c r="I37" s="8">
        <f t="shared" si="1"/>
        <v>63.88000000000011</v>
      </c>
      <c r="J37" s="8">
        <f t="shared" si="2"/>
        <v>80.35000000000002</v>
      </c>
      <c r="K37" s="14">
        <f t="shared" si="5"/>
        <v>17.274024665730508</v>
      </c>
      <c r="L37" s="14">
        <f t="shared" si="6"/>
        <v>80.32613806748111</v>
      </c>
      <c r="M37" s="14">
        <f t="shared" si="3"/>
        <v>18.58058946384275</v>
      </c>
      <c r="N37" s="14">
        <f t="shared" si="4"/>
        <v>82.36036261854034</v>
      </c>
    </row>
    <row r="38" spans="1:14" ht="15">
      <c r="A38" s="10" t="s">
        <v>85</v>
      </c>
      <c r="B38" s="11" t="s">
        <v>31</v>
      </c>
      <c r="C38" s="12">
        <v>441.8</v>
      </c>
      <c r="D38" s="12">
        <v>88.12</v>
      </c>
      <c r="E38" s="12">
        <v>78.03</v>
      </c>
      <c r="F38" s="13">
        <v>471.95</v>
      </c>
      <c r="G38" s="13">
        <v>99.46</v>
      </c>
      <c r="H38" s="13">
        <v>84.46</v>
      </c>
      <c r="I38" s="8">
        <f t="shared" si="1"/>
        <v>30.149999999999977</v>
      </c>
      <c r="J38" s="8">
        <f t="shared" si="2"/>
        <v>6.429999999999993</v>
      </c>
      <c r="K38" s="14">
        <f t="shared" si="5"/>
        <v>17.661837935717518</v>
      </c>
      <c r="L38" s="14">
        <f t="shared" si="6"/>
        <v>88.54970494779845</v>
      </c>
      <c r="M38" s="14">
        <f t="shared" si="3"/>
        <v>17.895963555461385</v>
      </c>
      <c r="N38" s="14">
        <f t="shared" si="4"/>
        <v>84.91856022521617</v>
      </c>
    </row>
    <row r="39" spans="1:14" ht="30">
      <c r="A39" s="10" t="s">
        <v>86</v>
      </c>
      <c r="B39" s="11" t="s">
        <v>32</v>
      </c>
      <c r="C39" s="12">
        <v>22.5</v>
      </c>
      <c r="D39" s="12">
        <v>6.04</v>
      </c>
      <c r="E39" s="12">
        <v>3.09</v>
      </c>
      <c r="F39" s="13">
        <v>19.56</v>
      </c>
      <c r="G39" s="13">
        <v>5.72</v>
      </c>
      <c r="H39" s="13">
        <v>4.34</v>
      </c>
      <c r="I39" s="8">
        <f t="shared" si="1"/>
        <v>-2.9400000000000013</v>
      </c>
      <c r="J39" s="8">
        <f t="shared" si="2"/>
        <v>1.25</v>
      </c>
      <c r="K39" s="14">
        <f t="shared" si="5"/>
        <v>13.733333333333333</v>
      </c>
      <c r="L39" s="14">
        <f t="shared" si="6"/>
        <v>51.158940397350996</v>
      </c>
      <c r="M39" s="14">
        <f t="shared" si="3"/>
        <v>22.188139059304707</v>
      </c>
      <c r="N39" s="14">
        <f t="shared" si="4"/>
        <v>75.87412587412588</v>
      </c>
    </row>
    <row r="40" spans="1:14" ht="15">
      <c r="A40" s="10" t="s">
        <v>87</v>
      </c>
      <c r="B40" s="11" t="s">
        <v>33</v>
      </c>
      <c r="C40" s="12">
        <v>9.56</v>
      </c>
      <c r="D40" s="12">
        <v>0.98</v>
      </c>
      <c r="E40" s="12">
        <v>0</v>
      </c>
      <c r="F40" s="13">
        <v>27.8</v>
      </c>
      <c r="G40" s="13">
        <v>11.44</v>
      </c>
      <c r="H40" s="13">
        <v>2.84</v>
      </c>
      <c r="I40" s="8">
        <f t="shared" si="1"/>
        <v>18.240000000000002</v>
      </c>
      <c r="J40" s="8">
        <f t="shared" si="2"/>
        <v>2.84</v>
      </c>
      <c r="K40" s="14">
        <f t="shared" si="5"/>
        <v>0</v>
      </c>
      <c r="L40" s="14">
        <f t="shared" si="6"/>
        <v>0</v>
      </c>
      <c r="M40" s="14">
        <f t="shared" si="3"/>
        <v>10.215827338129497</v>
      </c>
      <c r="N40" s="14">
        <f t="shared" si="4"/>
        <v>24.825174825174827</v>
      </c>
    </row>
    <row r="41" spans="1:14" ht="15">
      <c r="A41" s="10" t="s">
        <v>88</v>
      </c>
      <c r="B41" s="11" t="s">
        <v>34</v>
      </c>
      <c r="C41" s="12">
        <v>373.9</v>
      </c>
      <c r="D41" s="12">
        <v>67.92</v>
      </c>
      <c r="E41" s="12">
        <v>58.87</v>
      </c>
      <c r="F41" s="13">
        <v>160.16</v>
      </c>
      <c r="G41" s="13">
        <v>29.15</v>
      </c>
      <c r="H41" s="13">
        <v>16.11</v>
      </c>
      <c r="I41" s="8">
        <f t="shared" si="1"/>
        <v>-213.73999999999998</v>
      </c>
      <c r="J41" s="8">
        <f t="shared" si="2"/>
        <v>-42.76</v>
      </c>
      <c r="K41" s="14">
        <f t="shared" si="5"/>
        <v>15.744851564589464</v>
      </c>
      <c r="L41" s="14">
        <f t="shared" si="6"/>
        <v>86.67550058892814</v>
      </c>
      <c r="M41" s="14">
        <f t="shared" si="3"/>
        <v>10.058691308691309</v>
      </c>
      <c r="N41" s="14">
        <f t="shared" si="4"/>
        <v>55.26586620926244</v>
      </c>
    </row>
    <row r="42" spans="1:14" ht="28.5">
      <c r="A42" s="6" t="s">
        <v>89</v>
      </c>
      <c r="B42" s="7" t="s">
        <v>35</v>
      </c>
      <c r="C42" s="8">
        <f>SUM(C43:C44)</f>
        <v>405</v>
      </c>
      <c r="D42" s="8">
        <f aca="true" t="shared" si="13" ref="D42:H42">SUM(D43:D44)</f>
        <v>80.57000000000001</v>
      </c>
      <c r="E42" s="8">
        <f t="shared" si="13"/>
        <v>57.49</v>
      </c>
      <c r="F42" s="8">
        <f t="shared" si="13"/>
        <v>1526.36</v>
      </c>
      <c r="G42" s="8">
        <f t="shared" si="13"/>
        <v>300.14</v>
      </c>
      <c r="H42" s="8">
        <f t="shared" si="13"/>
        <v>178.76000000000002</v>
      </c>
      <c r="I42" s="8">
        <f t="shared" si="1"/>
        <v>1121.36</v>
      </c>
      <c r="J42" s="8">
        <f t="shared" si="2"/>
        <v>121.27000000000001</v>
      </c>
      <c r="K42" s="9">
        <f t="shared" si="5"/>
        <v>14.195061728395062</v>
      </c>
      <c r="L42" s="9">
        <f t="shared" si="6"/>
        <v>71.3541020230855</v>
      </c>
      <c r="M42" s="9">
        <f t="shared" si="3"/>
        <v>11.711522838648815</v>
      </c>
      <c r="N42" s="9">
        <f t="shared" si="4"/>
        <v>59.558872526154474</v>
      </c>
    </row>
    <row r="43" spans="1:14" ht="15">
      <c r="A43" s="10" t="s">
        <v>90</v>
      </c>
      <c r="B43" s="11" t="s">
        <v>36</v>
      </c>
      <c r="C43" s="12">
        <v>385.51</v>
      </c>
      <c r="D43" s="12">
        <v>73.56</v>
      </c>
      <c r="E43" s="12">
        <v>53.75</v>
      </c>
      <c r="F43" s="13">
        <v>1500.06</v>
      </c>
      <c r="G43" s="13">
        <v>295.65</v>
      </c>
      <c r="H43" s="13">
        <v>175.33</v>
      </c>
      <c r="I43" s="8">
        <f t="shared" si="1"/>
        <v>1114.55</v>
      </c>
      <c r="J43" s="8">
        <f t="shared" si="2"/>
        <v>121.58000000000001</v>
      </c>
      <c r="K43" s="14">
        <f t="shared" si="5"/>
        <v>13.942569583149595</v>
      </c>
      <c r="L43" s="14">
        <f t="shared" si="6"/>
        <v>73.06960304513322</v>
      </c>
      <c r="M43" s="14">
        <f t="shared" si="3"/>
        <v>11.688199138701119</v>
      </c>
      <c r="N43" s="14">
        <f t="shared" si="4"/>
        <v>59.30323017081008</v>
      </c>
    </row>
    <row r="44" spans="1:14" ht="30">
      <c r="A44" s="10" t="s">
        <v>91</v>
      </c>
      <c r="B44" s="11" t="s">
        <v>37</v>
      </c>
      <c r="C44" s="12">
        <v>19.49</v>
      </c>
      <c r="D44" s="12">
        <v>7.01</v>
      </c>
      <c r="E44" s="12">
        <v>3.74</v>
      </c>
      <c r="F44" s="13">
        <v>26.3</v>
      </c>
      <c r="G44" s="13">
        <v>4.49</v>
      </c>
      <c r="H44" s="13">
        <v>3.43</v>
      </c>
      <c r="I44" s="8">
        <f t="shared" si="1"/>
        <v>6.810000000000002</v>
      </c>
      <c r="J44" s="8">
        <f t="shared" si="2"/>
        <v>-0.31000000000000005</v>
      </c>
      <c r="K44" s="14">
        <f t="shared" si="5"/>
        <v>19.189327860441253</v>
      </c>
      <c r="L44" s="14">
        <f t="shared" si="6"/>
        <v>53.35235378031384</v>
      </c>
      <c r="M44" s="14">
        <f t="shared" si="3"/>
        <v>13.041825095057034</v>
      </c>
      <c r="N44" s="14">
        <f t="shared" si="4"/>
        <v>76.39198218262806</v>
      </c>
    </row>
    <row r="45" spans="1:14" ht="28.5">
      <c r="A45" s="6" t="s">
        <v>92</v>
      </c>
      <c r="B45" s="7" t="s">
        <v>38</v>
      </c>
      <c r="C45" s="8">
        <f>C46</f>
        <v>52.71</v>
      </c>
      <c r="D45" s="8">
        <f aca="true" t="shared" si="14" ref="D45:H45">D46</f>
        <v>8.78</v>
      </c>
      <c r="E45" s="8">
        <f t="shared" si="14"/>
        <v>7.4</v>
      </c>
      <c r="F45" s="8">
        <f t="shared" si="14"/>
        <v>0.12</v>
      </c>
      <c r="G45" s="8">
        <f t="shared" si="14"/>
        <v>0.12</v>
      </c>
      <c r="H45" s="8">
        <f t="shared" si="14"/>
        <v>0.12</v>
      </c>
      <c r="I45" s="8">
        <f t="shared" si="1"/>
        <v>-52.59</v>
      </c>
      <c r="J45" s="8">
        <f t="shared" si="2"/>
        <v>-7.28</v>
      </c>
      <c r="K45" s="9">
        <f t="shared" si="5"/>
        <v>14.039081768165433</v>
      </c>
      <c r="L45" s="9">
        <f t="shared" si="6"/>
        <v>84.28246013667426</v>
      </c>
      <c r="M45" s="9">
        <f t="shared" si="3"/>
        <v>100</v>
      </c>
      <c r="N45" s="9">
        <f t="shared" si="4"/>
        <v>100</v>
      </c>
    </row>
    <row r="46" spans="1:14" ht="15">
      <c r="A46" s="10" t="s">
        <v>93</v>
      </c>
      <c r="B46" s="11" t="s">
        <v>39</v>
      </c>
      <c r="C46" s="12">
        <v>52.71</v>
      </c>
      <c r="D46" s="12">
        <v>8.78</v>
      </c>
      <c r="E46" s="12">
        <v>7.4</v>
      </c>
      <c r="F46" s="13">
        <v>0.12</v>
      </c>
      <c r="G46" s="13">
        <v>0.12</v>
      </c>
      <c r="H46" s="13">
        <v>0.12</v>
      </c>
      <c r="I46" s="8">
        <f t="shared" si="1"/>
        <v>-52.59</v>
      </c>
      <c r="J46" s="8">
        <f t="shared" si="2"/>
        <v>-7.28</v>
      </c>
      <c r="K46" s="14">
        <f t="shared" si="5"/>
        <v>14.039081768165433</v>
      </c>
      <c r="L46" s="14">
        <f t="shared" si="6"/>
        <v>84.28246013667426</v>
      </c>
      <c r="M46" s="14">
        <f t="shared" si="3"/>
        <v>100</v>
      </c>
      <c r="N46" s="14">
        <f t="shared" si="4"/>
        <v>100</v>
      </c>
    </row>
    <row r="47" spans="1:14" ht="28.5">
      <c r="A47" s="6" t="s">
        <v>94</v>
      </c>
      <c r="B47" s="7" t="s">
        <v>40</v>
      </c>
      <c r="C47" s="8">
        <f>SUM(C48:C51)</f>
        <v>285.8</v>
      </c>
      <c r="D47" s="8">
        <f aca="true" t="shared" si="15" ref="D47:H47">SUM(D48:D51)</f>
        <v>52.98</v>
      </c>
      <c r="E47" s="8">
        <f t="shared" si="15"/>
        <v>37.699999999999996</v>
      </c>
      <c r="F47" s="8">
        <f t="shared" si="15"/>
        <v>534.18</v>
      </c>
      <c r="G47" s="8">
        <f t="shared" si="15"/>
        <v>107.53</v>
      </c>
      <c r="H47" s="8">
        <f t="shared" si="15"/>
        <v>47.94</v>
      </c>
      <c r="I47" s="8">
        <f t="shared" si="1"/>
        <v>248.37999999999994</v>
      </c>
      <c r="J47" s="8">
        <f t="shared" si="2"/>
        <v>10.240000000000002</v>
      </c>
      <c r="K47" s="9">
        <f t="shared" si="5"/>
        <v>13.191042687193839</v>
      </c>
      <c r="L47" s="9">
        <f t="shared" si="6"/>
        <v>71.15892789731974</v>
      </c>
      <c r="M47" s="9">
        <f t="shared" si="3"/>
        <v>8.974502976524768</v>
      </c>
      <c r="N47" s="9">
        <f t="shared" si="4"/>
        <v>44.582907095694225</v>
      </c>
    </row>
    <row r="48" spans="1:14" ht="15">
      <c r="A48" s="10" t="s">
        <v>95</v>
      </c>
      <c r="B48" s="11" t="s">
        <v>41</v>
      </c>
      <c r="C48" s="12">
        <v>13.98</v>
      </c>
      <c r="D48" s="12">
        <v>2.33</v>
      </c>
      <c r="E48" s="12">
        <v>2.28</v>
      </c>
      <c r="F48" s="13">
        <v>26.74</v>
      </c>
      <c r="G48" s="13">
        <v>7.26</v>
      </c>
      <c r="H48" s="13">
        <v>6.92</v>
      </c>
      <c r="I48" s="8">
        <f t="shared" si="1"/>
        <v>12.759999999999998</v>
      </c>
      <c r="J48" s="8">
        <f t="shared" si="2"/>
        <v>4.640000000000001</v>
      </c>
      <c r="K48" s="14">
        <f t="shared" si="5"/>
        <v>16.309012875536478</v>
      </c>
      <c r="L48" s="14">
        <f t="shared" si="6"/>
        <v>97.85407725321888</v>
      </c>
      <c r="M48" s="14">
        <f t="shared" si="3"/>
        <v>25.87883320867614</v>
      </c>
      <c r="N48" s="14">
        <f t="shared" si="4"/>
        <v>95.3168044077135</v>
      </c>
    </row>
    <row r="49" spans="1:14" ht="15">
      <c r="A49" s="10" t="s">
        <v>96</v>
      </c>
      <c r="B49" s="11" t="s">
        <v>42</v>
      </c>
      <c r="C49" s="12">
        <v>72.23</v>
      </c>
      <c r="D49" s="12">
        <v>17.24</v>
      </c>
      <c r="E49" s="12">
        <v>11.34</v>
      </c>
      <c r="F49" s="13">
        <v>229.26</v>
      </c>
      <c r="G49" s="13">
        <v>58.5</v>
      </c>
      <c r="H49" s="13">
        <v>17.19</v>
      </c>
      <c r="I49" s="8">
        <f t="shared" si="1"/>
        <v>157.02999999999997</v>
      </c>
      <c r="J49" s="8">
        <f t="shared" si="2"/>
        <v>5.850000000000001</v>
      </c>
      <c r="K49" s="14">
        <f t="shared" si="5"/>
        <v>15.699847708708292</v>
      </c>
      <c r="L49" s="14">
        <f t="shared" si="6"/>
        <v>65.77726218097449</v>
      </c>
      <c r="M49" s="14">
        <f t="shared" si="3"/>
        <v>7.498037163046324</v>
      </c>
      <c r="N49" s="14">
        <f t="shared" si="4"/>
        <v>29.384615384615387</v>
      </c>
    </row>
    <row r="50" spans="1:14" ht="15">
      <c r="A50" s="10" t="s">
        <v>97</v>
      </c>
      <c r="B50" s="11" t="s">
        <v>43</v>
      </c>
      <c r="C50" s="12">
        <v>198.79</v>
      </c>
      <c r="D50" s="12">
        <v>33.41</v>
      </c>
      <c r="E50" s="12">
        <v>24.08</v>
      </c>
      <c r="F50" s="13">
        <v>277.88</v>
      </c>
      <c r="G50" s="13">
        <v>41.62</v>
      </c>
      <c r="H50" s="13">
        <v>23.83</v>
      </c>
      <c r="I50" s="8">
        <f t="shared" si="1"/>
        <v>79.09</v>
      </c>
      <c r="J50" s="8">
        <f t="shared" si="2"/>
        <v>-0.25</v>
      </c>
      <c r="K50" s="14">
        <f t="shared" si="5"/>
        <v>12.113285376527994</v>
      </c>
      <c r="L50" s="14">
        <f t="shared" si="6"/>
        <v>72.07422927267287</v>
      </c>
      <c r="M50" s="14">
        <f t="shared" si="3"/>
        <v>8.575644162948036</v>
      </c>
      <c r="N50" s="14">
        <f t="shared" si="4"/>
        <v>57.25612686208554</v>
      </c>
    </row>
    <row r="51" spans="1:14" ht="15">
      <c r="A51" s="10" t="s">
        <v>98</v>
      </c>
      <c r="B51" s="11" t="s">
        <v>44</v>
      </c>
      <c r="C51" s="12">
        <v>0.8</v>
      </c>
      <c r="D51" s="12">
        <v>0</v>
      </c>
      <c r="E51" s="12">
        <v>0</v>
      </c>
      <c r="F51" s="13">
        <v>0.3</v>
      </c>
      <c r="G51" s="13">
        <v>0.15</v>
      </c>
      <c r="H51" s="13">
        <v>0</v>
      </c>
      <c r="I51" s="8">
        <f t="shared" si="1"/>
        <v>-0.5</v>
      </c>
      <c r="J51" s="8">
        <f t="shared" si="2"/>
        <v>0</v>
      </c>
      <c r="K51" s="14">
        <f t="shared" si="5"/>
        <v>0</v>
      </c>
      <c r="L51" s="14">
        <v>0</v>
      </c>
      <c r="M51" s="14">
        <f t="shared" si="3"/>
        <v>0</v>
      </c>
      <c r="N51" s="14">
        <f t="shared" si="4"/>
        <v>0</v>
      </c>
    </row>
    <row r="52" spans="1:14" ht="28.5">
      <c r="A52" s="6" t="s">
        <v>99</v>
      </c>
      <c r="B52" s="7" t="s">
        <v>45</v>
      </c>
      <c r="C52" s="8">
        <f>SUM(C53:C56)</f>
        <v>631.06</v>
      </c>
      <c r="D52" s="8">
        <f aca="true" t="shared" si="16" ref="D52:H52">SUM(D53:D56)</f>
        <v>117.5</v>
      </c>
      <c r="E52" s="8">
        <f t="shared" si="16"/>
        <v>95.31</v>
      </c>
      <c r="F52" s="8">
        <f t="shared" si="16"/>
        <v>799.61</v>
      </c>
      <c r="G52" s="8">
        <f t="shared" si="16"/>
        <v>185.79999999999998</v>
      </c>
      <c r="H52" s="8">
        <f t="shared" si="16"/>
        <v>114.94999999999999</v>
      </c>
      <c r="I52" s="8">
        <f t="shared" si="1"/>
        <v>168.55000000000007</v>
      </c>
      <c r="J52" s="8">
        <f t="shared" si="2"/>
        <v>19.639999999999986</v>
      </c>
      <c r="K52" s="9">
        <f t="shared" si="5"/>
        <v>15.10315976293855</v>
      </c>
      <c r="L52" s="9">
        <f t="shared" si="6"/>
        <v>81.11489361702128</v>
      </c>
      <c r="M52" s="9">
        <f t="shared" si="3"/>
        <v>14.375758182113778</v>
      </c>
      <c r="N52" s="9">
        <f t="shared" si="4"/>
        <v>61.86759956942949</v>
      </c>
    </row>
    <row r="53" spans="1:14" ht="15">
      <c r="A53" s="10" t="s">
        <v>100</v>
      </c>
      <c r="B53" s="11" t="s">
        <v>46</v>
      </c>
      <c r="C53" s="12">
        <v>14.33</v>
      </c>
      <c r="D53" s="12">
        <v>3.75</v>
      </c>
      <c r="E53" s="12">
        <v>1.97</v>
      </c>
      <c r="F53" s="13">
        <v>15.28</v>
      </c>
      <c r="G53" s="13">
        <v>5.21</v>
      </c>
      <c r="H53" s="13">
        <v>2.88</v>
      </c>
      <c r="I53" s="8">
        <f t="shared" si="1"/>
        <v>0.9499999999999993</v>
      </c>
      <c r="J53" s="8">
        <f t="shared" si="2"/>
        <v>0.9099999999999999</v>
      </c>
      <c r="K53" s="14">
        <f t="shared" si="5"/>
        <v>13.74738311235171</v>
      </c>
      <c r="L53" s="14">
        <f t="shared" si="6"/>
        <v>52.53333333333333</v>
      </c>
      <c r="M53" s="14">
        <f t="shared" si="3"/>
        <v>18.848167539267017</v>
      </c>
      <c r="N53" s="14">
        <f t="shared" si="4"/>
        <v>55.27831094049904</v>
      </c>
    </row>
    <row r="54" spans="1:14" ht="15">
      <c r="A54" s="10" t="s">
        <v>101</v>
      </c>
      <c r="B54" s="11" t="s">
        <v>47</v>
      </c>
      <c r="C54" s="12">
        <v>112.46</v>
      </c>
      <c r="D54" s="12">
        <v>4.95</v>
      </c>
      <c r="E54" s="12">
        <v>4.42</v>
      </c>
      <c r="F54" s="13">
        <v>283.91</v>
      </c>
      <c r="G54" s="13">
        <v>60.75</v>
      </c>
      <c r="H54" s="13">
        <v>37.33</v>
      </c>
      <c r="I54" s="8">
        <f t="shared" si="1"/>
        <v>171.45000000000005</v>
      </c>
      <c r="J54" s="8">
        <f t="shared" si="2"/>
        <v>32.91</v>
      </c>
      <c r="K54" s="14">
        <f t="shared" si="5"/>
        <v>3.9302863240263206</v>
      </c>
      <c r="L54" s="14">
        <f t="shared" si="6"/>
        <v>89.29292929292929</v>
      </c>
      <c r="M54" s="14">
        <f t="shared" si="3"/>
        <v>13.14853298580536</v>
      </c>
      <c r="N54" s="14">
        <f t="shared" si="4"/>
        <v>61.44855967078189</v>
      </c>
    </row>
    <row r="55" spans="1:14" ht="15">
      <c r="A55" s="10" t="s">
        <v>102</v>
      </c>
      <c r="B55" s="11" t="s">
        <v>48</v>
      </c>
      <c r="C55" s="12">
        <v>487.73</v>
      </c>
      <c r="D55" s="12">
        <v>102.47</v>
      </c>
      <c r="E55" s="12">
        <v>83.42</v>
      </c>
      <c r="F55" s="13">
        <v>482.25</v>
      </c>
      <c r="G55" s="13">
        <v>115.32</v>
      </c>
      <c r="H55" s="13">
        <v>71.52</v>
      </c>
      <c r="I55" s="8">
        <f t="shared" si="1"/>
        <v>-5.480000000000018</v>
      </c>
      <c r="J55" s="8">
        <f t="shared" si="2"/>
        <v>-11.900000000000006</v>
      </c>
      <c r="K55" s="14">
        <f t="shared" si="5"/>
        <v>17.103725421852253</v>
      </c>
      <c r="L55" s="14">
        <f t="shared" si="6"/>
        <v>81.40919293451742</v>
      </c>
      <c r="M55" s="14">
        <f t="shared" si="3"/>
        <v>14.830482115085536</v>
      </c>
      <c r="N55" s="14">
        <f t="shared" si="4"/>
        <v>62.01873048907388</v>
      </c>
    </row>
    <row r="56" spans="1:14" ht="30">
      <c r="A56" s="10" t="s">
        <v>103</v>
      </c>
      <c r="B56" s="11" t="s">
        <v>49</v>
      </c>
      <c r="C56" s="12">
        <v>16.54</v>
      </c>
      <c r="D56" s="12">
        <v>6.33</v>
      </c>
      <c r="E56" s="12">
        <v>5.5</v>
      </c>
      <c r="F56" s="13">
        <v>18.17</v>
      </c>
      <c r="G56" s="13">
        <v>4.52</v>
      </c>
      <c r="H56" s="13">
        <v>3.22</v>
      </c>
      <c r="I56" s="8">
        <f t="shared" si="1"/>
        <v>1.6300000000000026</v>
      </c>
      <c r="J56" s="8">
        <f t="shared" si="2"/>
        <v>-2.28</v>
      </c>
      <c r="K56" s="14">
        <f t="shared" si="5"/>
        <v>33.252720677146314</v>
      </c>
      <c r="L56" s="14">
        <f t="shared" si="6"/>
        <v>86.88783570300158</v>
      </c>
      <c r="M56" s="14">
        <f t="shared" si="3"/>
        <v>17.72151898734177</v>
      </c>
      <c r="N56" s="14">
        <f t="shared" si="4"/>
        <v>71.23893805309736</v>
      </c>
    </row>
    <row r="57" spans="1:14" ht="28.5">
      <c r="A57" s="6" t="s">
        <v>104</v>
      </c>
      <c r="B57" s="7" t="s">
        <v>50</v>
      </c>
      <c r="C57" s="8">
        <f>SUM(C58:C59)</f>
        <v>49.26</v>
      </c>
      <c r="D57" s="8">
        <f aca="true" t="shared" si="17" ref="D57:H57">SUM(D58:D59)</f>
        <v>16.9</v>
      </c>
      <c r="E57" s="8">
        <f t="shared" si="17"/>
        <v>10.5</v>
      </c>
      <c r="F57" s="8">
        <f t="shared" si="17"/>
        <v>54.39</v>
      </c>
      <c r="G57" s="8">
        <f t="shared" si="17"/>
        <v>12.35</v>
      </c>
      <c r="H57" s="8">
        <f t="shared" si="17"/>
        <v>9.35</v>
      </c>
      <c r="I57" s="8">
        <f t="shared" si="1"/>
        <v>5.130000000000003</v>
      </c>
      <c r="J57" s="8">
        <f t="shared" si="2"/>
        <v>-1.1500000000000004</v>
      </c>
      <c r="K57" s="9">
        <f t="shared" si="5"/>
        <v>21.315468940316688</v>
      </c>
      <c r="L57" s="9">
        <f t="shared" si="6"/>
        <v>62.130177514792905</v>
      </c>
      <c r="M57" s="9">
        <f t="shared" si="3"/>
        <v>17.190660047802904</v>
      </c>
      <c r="N57" s="9">
        <f t="shared" si="4"/>
        <v>75.7085020242915</v>
      </c>
    </row>
    <row r="58" spans="1:14" ht="15">
      <c r="A58" s="10" t="s">
        <v>105</v>
      </c>
      <c r="B58" s="11" t="s">
        <v>51</v>
      </c>
      <c r="C58" s="12">
        <v>10</v>
      </c>
      <c r="D58" s="12">
        <v>2.9</v>
      </c>
      <c r="E58" s="12">
        <v>0</v>
      </c>
      <c r="F58" s="13">
        <v>25</v>
      </c>
      <c r="G58" s="13">
        <v>3</v>
      </c>
      <c r="H58" s="13">
        <v>0</v>
      </c>
      <c r="I58" s="8">
        <f t="shared" si="1"/>
        <v>15</v>
      </c>
      <c r="J58" s="8">
        <f t="shared" si="2"/>
        <v>0</v>
      </c>
      <c r="K58" s="14">
        <f t="shared" si="5"/>
        <v>0</v>
      </c>
      <c r="L58" s="14">
        <f t="shared" si="6"/>
        <v>0</v>
      </c>
      <c r="M58" s="14">
        <f t="shared" si="3"/>
        <v>0</v>
      </c>
      <c r="N58" s="14">
        <f t="shared" si="4"/>
        <v>0</v>
      </c>
    </row>
    <row r="59" spans="1:14" ht="15">
      <c r="A59" s="10" t="s">
        <v>106</v>
      </c>
      <c r="B59" s="11" t="s">
        <v>52</v>
      </c>
      <c r="C59" s="12">
        <v>39.26</v>
      </c>
      <c r="D59" s="12">
        <v>14</v>
      </c>
      <c r="E59" s="12">
        <v>10.5</v>
      </c>
      <c r="F59" s="13">
        <v>29.39</v>
      </c>
      <c r="G59" s="13">
        <v>9.35</v>
      </c>
      <c r="H59" s="13">
        <v>9.35</v>
      </c>
      <c r="I59" s="8">
        <f t="shared" si="1"/>
        <v>-9.869999999999997</v>
      </c>
      <c r="J59" s="8">
        <f t="shared" si="2"/>
        <v>-1.1500000000000004</v>
      </c>
      <c r="K59" s="14">
        <f t="shared" si="5"/>
        <v>26.74477840040754</v>
      </c>
      <c r="L59" s="14">
        <f t="shared" si="6"/>
        <v>75</v>
      </c>
      <c r="M59" s="14">
        <f t="shared" si="3"/>
        <v>31.81354202109561</v>
      </c>
      <c r="N59" s="14">
        <f t="shared" si="4"/>
        <v>100</v>
      </c>
    </row>
    <row r="60" spans="1:14" ht="42.75">
      <c r="A60" s="6" t="s">
        <v>107</v>
      </c>
      <c r="B60" s="7" t="s">
        <v>53</v>
      </c>
      <c r="C60" s="8">
        <f>C61</f>
        <v>58</v>
      </c>
      <c r="D60" s="8">
        <f aca="true" t="shared" si="18" ref="D60:H60">D61</f>
        <v>18.3</v>
      </c>
      <c r="E60" s="8">
        <f t="shared" si="18"/>
        <v>9.45</v>
      </c>
      <c r="F60" s="8">
        <f t="shared" si="18"/>
        <v>191</v>
      </c>
      <c r="G60" s="8">
        <f t="shared" si="18"/>
        <v>39.1</v>
      </c>
      <c r="H60" s="8">
        <f t="shared" si="18"/>
        <v>31.36</v>
      </c>
      <c r="I60" s="8">
        <f t="shared" si="1"/>
        <v>133</v>
      </c>
      <c r="J60" s="8">
        <f t="shared" si="2"/>
        <v>21.91</v>
      </c>
      <c r="K60" s="9">
        <f t="shared" si="5"/>
        <v>16.29310344827586</v>
      </c>
      <c r="L60" s="9">
        <f t="shared" si="6"/>
        <v>51.639344262295076</v>
      </c>
      <c r="M60" s="9">
        <f t="shared" si="3"/>
        <v>16.418848167539267</v>
      </c>
      <c r="N60" s="9">
        <f t="shared" si="4"/>
        <v>80.20460358056266</v>
      </c>
    </row>
    <row r="61" spans="1:14" ht="30">
      <c r="A61" s="10" t="s">
        <v>108</v>
      </c>
      <c r="B61" s="11" t="s">
        <v>54</v>
      </c>
      <c r="C61" s="12">
        <v>58</v>
      </c>
      <c r="D61" s="12">
        <v>18.3</v>
      </c>
      <c r="E61" s="12">
        <v>9.45</v>
      </c>
      <c r="F61" s="13">
        <v>191</v>
      </c>
      <c r="G61" s="13">
        <v>39.1</v>
      </c>
      <c r="H61" s="13">
        <v>31.36</v>
      </c>
      <c r="I61" s="8">
        <f t="shared" si="1"/>
        <v>133</v>
      </c>
      <c r="J61" s="8">
        <f t="shared" si="2"/>
        <v>21.91</v>
      </c>
      <c r="K61" s="14">
        <f t="shared" si="5"/>
        <v>16.29310344827586</v>
      </c>
      <c r="L61" s="14">
        <f t="shared" si="6"/>
        <v>51.639344262295076</v>
      </c>
      <c r="M61" s="14">
        <f t="shared" si="3"/>
        <v>16.418848167539267</v>
      </c>
      <c r="N61" s="14">
        <f t="shared" si="4"/>
        <v>80.20460358056266</v>
      </c>
    </row>
    <row r="62" spans="1:14" ht="28.5">
      <c r="A62" s="6" t="s">
        <v>56</v>
      </c>
      <c r="B62" s="7" t="s">
        <v>55</v>
      </c>
      <c r="C62" s="8">
        <f>C6+C14+C16+C19+C26+C31+C35+C42+C45+C47+C52+C57+C60</f>
        <v>13597.009999999998</v>
      </c>
      <c r="D62" s="8">
        <f aca="true" t="shared" si="19" ref="D62:H62">D6+D14+D16+D19+D26+D31+D35+D42+D45+D47+D52+D57+D60</f>
        <v>2807.5100000000007</v>
      </c>
      <c r="E62" s="8">
        <f t="shared" si="19"/>
        <v>2196.2799999999993</v>
      </c>
      <c r="F62" s="8">
        <f t="shared" si="19"/>
        <v>21474.56</v>
      </c>
      <c r="G62" s="8">
        <f t="shared" si="19"/>
        <v>4538.22</v>
      </c>
      <c r="H62" s="8">
        <f t="shared" si="19"/>
        <v>3424.19</v>
      </c>
      <c r="I62" s="8">
        <f t="shared" si="1"/>
        <v>7877.550000000003</v>
      </c>
      <c r="J62" s="8">
        <f t="shared" si="2"/>
        <v>1227.9100000000008</v>
      </c>
      <c r="K62" s="9">
        <f t="shared" si="5"/>
        <v>16.152668858815282</v>
      </c>
      <c r="L62" s="9">
        <f t="shared" si="6"/>
        <v>78.2287507435414</v>
      </c>
      <c r="M62" s="9">
        <f t="shared" si="3"/>
        <v>15.94533252369315</v>
      </c>
      <c r="N62" s="9">
        <f t="shared" si="4"/>
        <v>75.45226983266566</v>
      </c>
    </row>
  </sheetData>
  <mergeCells count="4">
    <mergeCell ref="A4:B4"/>
    <mergeCell ref="B3:D3"/>
    <mergeCell ref="B1:L1"/>
    <mergeCell ref="B2:L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0" r:id="rId1"/>
  <headerFoot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Лаврухина Анна Николаевна</dc:creator>
  <cp:keywords/>
  <dc:description/>
  <cp:lastModifiedBy>Синдияшкин  Максим Викторович</cp:lastModifiedBy>
  <cp:lastPrinted>2020-07-24T08:17:11Z</cp:lastPrinted>
  <dcterms:created xsi:type="dcterms:W3CDTF">2020-07-23T13:54:05Z</dcterms:created>
  <dcterms:modified xsi:type="dcterms:W3CDTF">2020-10-19T09:45:44Z</dcterms:modified>
  <cp:category/>
  <cp:version/>
  <cp:contentType/>
  <cp:contentStatus/>
</cp:coreProperties>
</file>