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628" windowHeight="6300" tabRatio="948" activeTab="0"/>
  </bookViews>
  <sheets>
    <sheet name="Приложение №1" sheetId="1" r:id="rId1"/>
  </sheets>
  <definedNames>
    <definedName name="_xlnm.Print_Titles" localSheetId="0">'Приложение №1'!$12:$12</definedName>
    <definedName name="_xlnm.Print_Area" localSheetId="0">'Приложение №1'!$A$1:$H$137</definedName>
  </definedNames>
  <calcPr fullCalcOnLoad="1"/>
</workbook>
</file>

<file path=xl/sharedStrings.xml><?xml version="1.0" encoding="utf-8"?>
<sst xmlns="http://schemas.openxmlformats.org/spreadsheetml/2006/main" count="258" uniqueCount="251">
  <si>
    <t>Прочие неналоговые доходы бюджетов муниципальных районов (компенсационная стоимость за уничтожение зеленых насаждений)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</si>
  <si>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Финансово-казначейским Управлением Администрации Одинцовского муниципального района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</si>
  <si>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Контрольно-ревизионной комиссией Одинцовского муниципального района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</si>
  <si>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Комитетом муниципального заказа и целевых программ Одинцовского муниципального района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</si>
  <si>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Управлением учета и распределения жилой площади Администрации Одинцовского муниципального района</t>
  </si>
  <si>
    <t>Иные межбюджетные трансферты бюджетам муниципальных образований Московской области на комплектование книжных фондов библиотек муниципальных образований за счет средств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</si>
  <si>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отделом торговли</t>
  </si>
  <si>
    <t>000 2 02 04014 05 0061 151</t>
  </si>
  <si>
    <t>000 2 02 04014 05 0062 151</t>
  </si>
  <si>
    <t>000 2 02 04014 05 0064 151</t>
  </si>
  <si>
    <t>000 2 02 04014 05 0067 151</t>
  </si>
  <si>
    <t>000 2 02 04014 05 0068 151</t>
  </si>
  <si>
    <t>000 2 02 04014 05 0072 151</t>
  </si>
  <si>
    <t xml:space="preserve">094 1 17 05050 05 0200 180   </t>
  </si>
  <si>
    <t xml:space="preserve">080 1 17 05050 05 0400 180   </t>
  </si>
  <si>
    <t xml:space="preserve">003 1 17 05050 05 0200 180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</si>
  <si>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</si>
  <si>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</si>
  <si>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</si>
  <si>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>000 2 02 04014 05 0063 151</t>
  </si>
  <si>
    <t xml:space="preserve">000 1 11 05013 10 0000 120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</si>
  <si>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</si>
  <si>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</si>
  <si>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000 2 02 02999 05 0075 151</t>
  </si>
  <si>
    <t>000 2 02 02999 05 0000 151</t>
  </si>
  <si>
    <t>Субвенции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</t>
  </si>
  <si>
    <t>000 2 02 03000 00 0000 151</t>
  </si>
  <si>
    <t>Прочие субсидии бюджетам муниципальных районов всего, в том числе:</t>
  </si>
  <si>
    <t>Субвенции бюджетам муниципальных районов на ежемесячное денежное вознаграждение за классное руководство</t>
  </si>
  <si>
    <t>000 2 02 04000 00 0000 151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</si>
  <si>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</si>
  <si>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</si>
  <si>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</si>
  <si>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</si>
  <si>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</si>
  <si>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</si>
  <si>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</si>
  <si>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</si>
  <si>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</si>
  <si>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</si>
  <si>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</si>
  <si>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</si>
  <si>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</si>
  <si>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</si>
  <si>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 xml:space="preserve">Приложение  № 1 </t>
  </si>
  <si>
    <t xml:space="preserve">Одинцовского муниципального района </t>
  </si>
  <si>
    <t>000 1 12 00000 00 0000 000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</si>
  <si>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</si>
  <si>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</si>
  <si>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</si>
  <si>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</si>
  <si>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</si>
  <si>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</si>
  <si>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</si>
  <si>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</si>
  <si>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</si>
  <si>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000 1 01 02000 01 0000 110</t>
  </si>
  <si>
    <t>000 1 05 00000 00 0000 000</t>
  </si>
  <si>
    <t>000 1 11 05000 00 0000 120</t>
  </si>
  <si>
    <t>000 1 11 00000 00 0000 000</t>
  </si>
  <si>
    <t>ГОСУДАРСТВЕННАЯ ПОШЛИНА</t>
  </si>
  <si>
    <t xml:space="preserve">000 1 14 06000 00 0000 430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</si>
  <si>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</si>
  <si>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Субвенции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</si>
  <si>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>Субвенции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</si>
  <si>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>000 2 02 03999 05 0000 151</t>
  </si>
  <si>
    <t>Субвенции на организацию оказания медицинской помощи на территории муниципального образования</t>
  </si>
  <si>
    <t>000 2 02 03022 05 0000 151</t>
  </si>
  <si>
    <t>000 2 02 03024 05 0000 151</t>
  </si>
  <si>
    <t>000 2 02 03029 05 0000 151</t>
  </si>
  <si>
    <t>000 2 02 04014 05 0000 151</t>
  </si>
  <si>
    <t>070 1 08 07150 01 0000 110</t>
  </si>
  <si>
    <t xml:space="preserve">080 1 11 07015 05 0000 120   </t>
  </si>
  <si>
    <t xml:space="preserve">000 1 17 05050 05 0000 180   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</si>
  <si>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</si>
  <si>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</si>
  <si>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 на обеспечение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</si>
  <si>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000 1 11 01000 00 0000 120</t>
  </si>
  <si>
    <t>000 2 07 00000 00 0000 180</t>
  </si>
  <si>
    <t xml:space="preserve">Прочие неналоговые доходы бюджетов муниципальных районов </t>
  </si>
  <si>
    <t>Единый сельскохозяйственный налог</t>
  </si>
  <si>
    <t xml:space="preserve">  000 2 02 03021 05 0000 151  </t>
  </si>
  <si>
    <t>000 1 11 09000 00 0000 120</t>
  </si>
  <si>
    <t>НАЛОГОВЫЕ И НЕНАЛОГОВЫЕ ДОХОДЫ</t>
  </si>
  <si>
    <t>182 1 05 02010 02 0000 110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</si>
  <si>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</si>
  <si>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Межбюджетные трансферты, передаваемые бюджетам муниципальных районов из бюджетов поселений для целевого финансирования мероприятий, предусмотренных Программой социально-экономического развития Одинцовского муниципального района</t>
  </si>
  <si>
    <t>Прочие доходы  от  использования имущества   и   прав,   находящихся   в государственной  и муниципальной собственности  (за   исключением имущества  бюджетных и автономных   учреждений,  а также   имущества   государственных   и муниципальных унитарных предприятий, 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</si>
  <si>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</si>
  <si>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080 1 11 09045 05 0100 120</t>
  </si>
  <si>
    <t xml:space="preserve">070 1 17 05050 05 0100 180   </t>
  </si>
  <si>
    <t>000 2 02 03022 05 0018 151</t>
  </si>
  <si>
    <t>000 2 02 03024 05 0007 151</t>
  </si>
  <si>
    <t>000 2 02 03024 05 0008 151</t>
  </si>
  <si>
    <t>000 2 02 03029 05 0002 151</t>
  </si>
  <si>
    <t>000 2 02 03022 05 0045 151</t>
  </si>
  <si>
    <t>000 2 02 03024 05 0013 151</t>
  </si>
  <si>
    <t>000 2 02 03024 05 0012 151</t>
  </si>
  <si>
    <t>000 2 02 03024 05 0011 151</t>
  </si>
  <si>
    <t>000 2 02 03029 05 0030 151</t>
  </si>
  <si>
    <t>000 2 02 03999 05 0010 151</t>
  </si>
  <si>
    <t>000 2 02 03999 05 0004 151</t>
  </si>
  <si>
    <t>000 2 02 03999 05 0006 151</t>
  </si>
  <si>
    <t>000 2 02 03999 05 0014 151</t>
  </si>
  <si>
    <t>000 2 02 03999 05 0019 151</t>
  </si>
  <si>
    <t>000 2 02 03999 05 0005 151</t>
  </si>
  <si>
    <t>000 2 02 02999 05 0003 151</t>
  </si>
  <si>
    <t>Субсидии на внедрение современных образовательных технологий</t>
  </si>
  <si>
    <t xml:space="preserve">начальник Финансово-казначейского Управления                                                                                                          </t>
  </si>
  <si>
    <t>000 1 05 02000 02 0000 110</t>
  </si>
  <si>
    <t>000 1 05 03000 01 0000 110</t>
  </si>
  <si>
    <t xml:space="preserve">048 1 12 01000 01 0000 120   </t>
  </si>
  <si>
    <t>Плата за негативное  воздействие  на  окружающую среду</t>
  </si>
  <si>
    <t>Субсидии бюджетам  муниципальных районов на  бюджетные инвестиции для  модернизации  объектов коммунальной инфраструктуры</t>
  </si>
  <si>
    <t>000 2 02 02999 05 0031 151</t>
  </si>
  <si>
    <t>000 2 02 02999 05 0041 151</t>
  </si>
  <si>
    <t>Субсидии на закупку технологического оборудования для столовых и мебели для залов питания общеобразовательных учреждений муниципальных образований – победителей областного конкурсного отбора муниципальных проектов совершенствования организации питания обучающихся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</si>
  <si>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</si>
  <si>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</si>
  <si>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</si>
  <si>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 xml:space="preserve">000 1 17 05050 05 0200 180   </t>
  </si>
  <si>
    <t xml:space="preserve">000 1 17 05050 05 0400 180   </t>
  </si>
  <si>
    <t>000 2 02 04014 05 0092 151</t>
  </si>
  <si>
    <t>Иные межбюджетные трансферты на переданные поселениями полномочия по жилищно-коммунальному хозяйству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</si>
  <si>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фонда)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</si>
  <si>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</si>
  <si>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 xml:space="preserve"> План на 2013 год </t>
  </si>
  <si>
    <t>Налог на прибыль организаций</t>
  </si>
  <si>
    <t>Налог на доходы физических лиц</t>
  </si>
  <si>
    <t>НАЛОГИ НА ПРИБЫЛЬ, ДОХОДЫ</t>
  </si>
  <si>
    <t>Налог, взимаемый в связи с применением  упрощенной системы налогообложения</t>
  </si>
  <si>
    <t xml:space="preserve">Налог на имущество организаций </t>
  </si>
  <si>
    <t xml:space="preserve">НАЛОГИ НА ИМУЩЕСТВО    </t>
  </si>
  <si>
    <t xml:space="preserve">Субвенции на финансовое обеспечение содержания детей (присмотр и уход за детьми) в негосударственных дошкольных образовательных учреждениях </t>
  </si>
  <si>
    <t>Субвенции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области, в соответствии с Законом Московской области № 7/2005-ОЗ "О компенсации расходов на проезд к месту учебы и обратно отдельным категориям обучающихся"</t>
  </si>
  <si>
    <t>Субвенции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Московской области, прошедших государственную аккредитацию, в соответствии с Законом Московской области № 24/2005-ОЗ "О частичной компенсации стоимости питания отдельным категориям обучающихся в образовательных учреждениях"</t>
  </si>
  <si>
    <t>Субвенции на 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образовательных учреждениях высшего профессионального образования, находящихся на территории Московской области,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</t>
  </si>
  <si>
    <t>Субвенции по финансовому обеспечению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пособия, технические средства обучения, игры, игрушки, расходные материалы</t>
  </si>
  <si>
    <t>Безвозмездные поступления от других бюджетов бюджетной системы Российской Федерации всего, в том числе:</t>
  </si>
  <si>
    <t>Субвенции бюджетам субъектов Российской Федерации и муниципальных образований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</si>
  <si>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всего, в том числе:</t>
  </si>
  <si>
    <t>Субвенции бюджетам муниципальных районов на выполнение передаваемых  полномочий субъектов Российской Федерации всего, в том числе:</t>
  </si>
  <si>
    <t>Прочие субвенции бюджетам муниципальных районов всего, в том числе:</t>
  </si>
  <si>
    <t>Прочие безвозмездные поступления всего, в том числе:</t>
  </si>
  <si>
    <t xml:space="preserve">Субвенции 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</si>
  <si>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на обеспечение переданных муниципальным районам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</si>
  <si>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 в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детям-сиротам и детям, оставшимся без попечения родителей"</t>
  </si>
  <si>
    <t xml:space="preserve">Субвенции по обеспечению выплаты компенсации части родительской платы за содержание ребенка (присмотр и уход за ребенком) 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 </t>
  </si>
  <si>
    <t xml:space="preserve">Субвенции на выплаты компенсации части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 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</si>
  <si>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</si>
  <si>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</si>
  <si>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000 2 02 03999 05 0093 151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</si>
  <si>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всего, в том числе:</t>
  </si>
  <si>
    <t>080 1 11 05075 05 0000 120</t>
  </si>
  <si>
    <t>000 1 05 04000 02 0000 110</t>
  </si>
  <si>
    <t>Налог, взимаемый в связи с применением патентной системы налогообложения</t>
  </si>
  <si>
    <t>070 2 07 05030 05 0000 180</t>
  </si>
  <si>
    <t>Прочие безвозмездные поступления в бюджеты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</si>
  <si>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</si>
  <si>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000 2 02 02999 05 0016 151</t>
  </si>
  <si>
    <t xml:space="preserve">Субсидии на проведение капитального ремонта,  ремонта ограждений, замену оконных конструкций, выполнение противопожарных мероприятий в муниципальных общеобразовательных учреждениях       </t>
  </si>
  <si>
    <t>000 2 02 02999 05 0024 151</t>
  </si>
  <si>
    <t xml:space="preserve">Субсидии на внедрение автоматизированной системы управления бюджетным процессом Московской области в части, относящейся к этапам составления и исполнения бюджетов муниципальных районов Московской области                                     </t>
  </si>
  <si>
    <t>000 2 02 02999 05 0057 151</t>
  </si>
  <si>
    <t>000 2 02 03119 05 0000 151</t>
  </si>
  <si>
    <t>Субвенции бюджетам муниципальных районов на обеспечение предоставления жилых помещений детям- сиротам и детям, оставшимся без попечения родителей, лицам из их числа по договорам найма специализированных жилых помещений</t>
  </si>
  <si>
    <t>000 2 02 02999 05 0032 151</t>
  </si>
  <si>
    <t>000 2 02 02999 05 0037 151</t>
  </si>
  <si>
    <t>Субсидии, предоставляемые в рамках долгосрочной целевой программы Московской области "Развитие здравоохранения Московской области на 2013-2015 годы" подраздела 3.3.7 "Совершенствование системы оказания медицинской помощи больным сосудистыми заболеваниями" на приобретение медицинского оборудования</t>
  </si>
  <si>
    <t>Субсидии на повышение заработной платы работников муниципальных учреждений в сферах образования, культуры, физической культуры и спорта с 1 мая 2013 года и с 1 сентября 2013 года</t>
  </si>
  <si>
    <t>Субсидии, предоставляемые в рамках долгосрочной целевой программы Московской области "Развитие здравоохранения Московской области на 2013-2015 годы" подраздела 4.2 "Укрепление материально-технической базы учреждений здравоохранения Московской области" на оснащение оборудованием</t>
  </si>
  <si>
    <t>Субвенции на 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</t>
  </si>
  <si>
    <t>000 2 02 03070 05 0000 151</t>
  </si>
  <si>
    <t>Субсидии на закупку учебного оборудования и мебели для муниципальных общеобразовательных учреждений – победителей областного конкурса муниципальных общеобразовательных учреждений, разрабатывающих и внедряющих инновационные образовательные проекты</t>
  </si>
  <si>
    <t>Субсидии в рамках подпрограммы "Модернизация здравоохранения Московской области на 2011 - 2013 годы" долгосрочной целевой программы Московской области "Предупреждение и борьба с заболеваниями социального характера в Московской области на 2009 - 2013 годы"</t>
  </si>
  <si>
    <t>000 2 02 04014 05 0163 151</t>
  </si>
  <si>
    <t>Иные межбюджетные трансферты на реализацию долгосрочной целевой программы "Повышение качества управления муниципальными финансами Одинцовского муниципального района Московской области"</t>
  </si>
  <si>
    <t>Иные межбюджетные трансферты всего, в том числе: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</si>
  <si>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всего, в том числе:</t>
  </si>
  <si>
    <t>000 2 02 02999 05 0058 151</t>
  </si>
  <si>
    <t>Субсидии на закупку оборудования для общеобразовательных учреждений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</si>
  <si>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000 2 02 03069 05 0000 151</t>
  </si>
  <si>
    <t>000 2 02 03078 05 0000 151</t>
  </si>
  <si>
    <t>Субвенции бюджетам муниципальных районов на модернизацию региональных систем общего образования</t>
  </si>
  <si>
    <t>000 2 02 02999 05 0094 151</t>
  </si>
  <si>
    <t>Субсидии на совершенствование организации медицинской помощи пострадавшим при дорожно-транспортных происшествиях в рамках долгосрочной целевой программы Московской области "Предупреждение и борьба с заболеваниями социального характера в Московской области на 2009 - 2012 годы"</t>
  </si>
  <si>
    <t>000 2 02 02999 05 0102 151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</si>
  <si>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07 мая 2008 года  № 714 "Об обеспечении жильем ветеранов Великой Отечественной войны 1941 - 1945 годов"</t>
  </si>
  <si>
    <t>080 1 11 09045 05 0200 120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</si>
  <si>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продажи права на заключение договора аренды муниципального имущества)</t>
  </si>
  <si>
    <t xml:space="preserve">000 1 13 02000 00 0000 130   </t>
  </si>
  <si>
    <t>Доходы от компенсации затрат государства</t>
  </si>
  <si>
    <t xml:space="preserve">000 1 13 00000 00 0000 000   </t>
  </si>
  <si>
    <t>ДОХОДЫ ОТ ОКАЗАНИЯ ПЛАТНЫХ УСЛУГ (РАБОТ) И КОМПЕНСАЦИИ ЗАТРАТ ГОСУДАРСТВА</t>
  </si>
  <si>
    <t xml:space="preserve">070 1 17 05050 05 0300 180   </t>
  </si>
  <si>
    <t>Прочие неналоговые доходы бюджетов муниципальных районов (плата за установку и эксплуатацию рекламных конструкций)</t>
  </si>
  <si>
    <t xml:space="preserve">003 1 17 05050 05 0400 180   </t>
  </si>
  <si>
    <t xml:space="preserve">056 1 17 05050 05 0400 180   </t>
  </si>
  <si>
    <t xml:space="preserve">070 1 17 05050 05 0400 180   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</si>
  <si>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</si>
  <si>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</si>
  <si>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Субсидии на проектирование и строительство физкультурно-оздоровительных комплексов с универсальным спортивным залом в рамках долгосрочной целевой программы Московской области "Развитие физической культуры и спорта в Московской области на 2013-2015 годы"    </t>
  </si>
  <si>
    <t xml:space="preserve">Допол-нительный план </t>
  </si>
  <si>
    <t>Исполнено</t>
  </si>
  <si>
    <t xml:space="preserve">% испол-нения </t>
  </si>
  <si>
    <t>Отклонение</t>
  </si>
  <si>
    <t>Исполнение бюджета Одинцовского муниципального района по доходам за 2013 год</t>
  </si>
  <si>
    <t>Уточненный план на 2013 год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</si>
  <si>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</si>
  <si>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061 1 17 05050 05 0400 180   </t>
  </si>
  <si>
    <t xml:space="preserve">070 1 17 05050 05 0500 180   </t>
  </si>
  <si>
    <t xml:space="preserve">Прочие неналоговые доходы бюджетов муниципальных районов (плата за право заключения муниципального контракта) </t>
  </si>
  <si>
    <t>ЗАДОЛЖЕННОСТЬ И ПЕРЕРАСЧЕТЫ ПО ОТМЕНЕННЫМ НАЛОГАМ, СБОРАМ И ИНЫМ ОБЯЗАТЕЛЬНЫМ ПЛАТЕЖАМ</t>
  </si>
  <si>
    <t>000 1 17 01050 05 0000 180</t>
  </si>
  <si>
    <t>Невыясненные поступления, зачисляемые в бюджеты муниципальных районов</t>
  </si>
  <si>
    <t xml:space="preserve">Заместитель руководителя Администрации,                                                                                                       </t>
  </si>
  <si>
    <t>Р.А. Анашкина</t>
  </si>
  <si>
    <t>Субсидии на капитальные вложения в объекты общественной инфраструктуры в целях обеспечения рационального использования топливно-энергетических ресурсов</t>
  </si>
  <si>
    <t>000 2 02 02999 05 0106 151</t>
  </si>
  <si>
    <t>000 2 02 02999 05 0097 151</t>
  </si>
  <si>
    <t>Субсидии, предоставляемые в рамках долгосрочной целевой программы МО "Развитие здравоохранения в МО на 2013 - 2015 годы" раздела 2 "Формирование здорового образа жизни у населения Московская область" на приобретение оборудования</t>
  </si>
  <si>
    <t>000 2 02 02999 05 0025 151</t>
  </si>
  <si>
    <t>000 2 02 02999 05 0026 151</t>
  </si>
  <si>
    <t xml:space="preserve">Субсидии на оплату первоначального взноса при получении ипотечного жилищного кредита, привлекаемого в целях приобретения жилого помещения на основании договора купли-продажи жилого помещения молодым, в возрасте до 35 лет, учителям государственных образовательных организаций Московской области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соответствии с долгосрочной целевой программой Московской области «О поддержке отдельных категорий граждан при улучшении ими жилищных условий с использованием ипотечных жилищных кредитов на 2013-2024 годы» за счет средств областного бюджета </t>
  </si>
  <si>
    <t>Субсидии на возмещение части затрат в связи с предоставлением ипотечного кредита молодым, в возрасте до 35 лет, учителям государственных образовательных организаций Московской области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за счет средств, перечисленных из федерального бюджета в 2013 году</t>
  </si>
  <si>
    <t>000 2 02 02999 05 0103 151</t>
  </si>
  <si>
    <t>000 2 02 02999 05 0104 151</t>
  </si>
  <si>
    <t>Субсидии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 за счет средств областного бюджета</t>
  </si>
  <si>
    <t>Субсидии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 за счет средств федерального бюджета</t>
  </si>
  <si>
    <t>Иные межбюджетные трансферты  на финансирование мероприятий по проведению капитального, текущего ремонта, благоустройству территорий, приобретению оборудования, мебели, мягкого инвентаря, игр, игрушек в целях приведения в нормативное состояние муниципальных дошкольных образовательных учреждений, переданных в муниципальную собственность от Министерства обороны Российской Федерации, на 2013 год</t>
  </si>
  <si>
    <t>000 2 02 04999 05 0071 151</t>
  </si>
  <si>
    <t>000 2 02 04999 05 0000 151</t>
  </si>
  <si>
    <t>Прочие межбюджетные трансферты, передаваемые бюджетам муниципальных районов</t>
  </si>
  <si>
    <t>000 1 06 01000 00 0000 110</t>
  </si>
  <si>
    <t>Налог на имущество физических лиц</t>
  </si>
  <si>
    <t xml:space="preserve">080 1 11 05035 05 0000 120   </t>
  </si>
  <si>
    <t>000 1 01 00000 00 0000 000</t>
  </si>
  <si>
    <t>000 1 01 01000 00 0000 110</t>
  </si>
  <si>
    <t xml:space="preserve">000 1 05 01000 00 0000 110   </t>
  </si>
  <si>
    <t xml:space="preserve">000 1 06 00000 00 0000 000   </t>
  </si>
  <si>
    <t xml:space="preserve">000 1 06 02000 02 0000 110   </t>
  </si>
  <si>
    <t xml:space="preserve">000 1 09 00000 00 0000 000   </t>
  </si>
  <si>
    <t xml:space="preserve">000 2 02 02077 05 0000 151   </t>
  </si>
  <si>
    <t xml:space="preserve">000 2 02 02078 05 0000 151   </t>
  </si>
  <si>
    <t>000 1 14 02000 00 0000 000</t>
  </si>
  <si>
    <t>Доходы от реализации имущества, находящегося в  государственной и муниципальной собственности (за исключением имущества автономных учреждений, а    также имущества государственных и муниципальных унитарных  предприятий, в том числе казенных)</t>
  </si>
  <si>
    <t>Московской области</t>
  </si>
  <si>
    <t>000 2 18 05000 05 0000 180</t>
  </si>
  <si>
    <t>Доходы бюджетов муниципальных районов от возврата организациями остатков субсидий прошлых лет</t>
  </si>
  <si>
    <t xml:space="preserve"> к решению Совета депутатов</t>
  </si>
  <si>
    <t>от 28.04.2014 г.    №  2/39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</si>
</sst>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#,##0.00_ ;[Red]\-#,##0.00_ "/>
  </numFmts>
  <fonts count="50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6"/>
      <name val="Times New Roman CYR"/>
      <family val="1"/>
    </font>
    <font>
      <sz val="16"/>
      <name val="Times New Roman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7"/>
      <name val="Times New Roman CYR"/>
      <family val="1"/>
    </font>
    <font>
      <sz val="17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left" vertical="center" wrapText="1"/>
      <protection hidden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right" vertical="center"/>
    </xf>
    <xf numFmtId="169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69" fontId="7" fillId="0" borderId="10" xfId="0" applyNumberFormat="1" applyFont="1" applyFill="1" applyBorder="1" applyAlignment="1">
      <alignment vertical="center"/>
    </xf>
    <xf numFmtId="169" fontId="0" fillId="0" borderId="10" xfId="0" applyNumberFormat="1" applyFont="1" applyFill="1" applyBorder="1" applyAlignment="1">
      <alignment vertical="center"/>
    </xf>
    <xf numFmtId="16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/>
    </xf>
    <xf numFmtId="164" fontId="7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 vertical="center"/>
    </xf>
    <xf numFmtId="164" fontId="11" fillId="0" borderId="0" xfId="0" applyNumberFormat="1" applyFont="1" applyFill="1" applyAlignment="1">
      <alignment horizontal="right" vertical="center"/>
    </xf>
    <xf numFmtId="169" fontId="7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Alignment="1">
      <alignment/>
    </xf>
    <xf numFmtId="1" fontId="49" fillId="0" borderId="10" xfId="53" applyNumberFormat="1" applyFont="1" applyBorder="1" applyAlignment="1">
      <alignment vertical="center" wrapText="1"/>
      <protection/>
    </xf>
    <xf numFmtId="1" fontId="49" fillId="0" borderId="10" xfId="53" applyNumberFormat="1" applyFont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137"/>
  <sheetViews>
    <sheetView tabSelected="1" workbookViewId="0" topLeftCell="A1">
      <selection activeCell="H7" sqref="H7"/>
    </sheetView>
  </sheetViews>
  <sheetFormatPr defaultColWidth="9.00390625" defaultRowHeight="15.75"/>
  <cols>
    <col min="1" max="1" width="24.25390625" style="1" customWidth="1"/>
    <col min="2" max="2" width="39.375" style="2" customWidth="1"/>
    <col min="3" max="3" width="12.625" style="26" customWidth="1"/>
    <col min="4" max="4" width="12.00390625" style="30" customWidth="1"/>
    <col min="5" max="5" width="12.25390625" style="15" customWidth="1"/>
    <col min="6" max="6" width="12.625" style="15" customWidth="1"/>
    <col min="7" max="7" width="7.125" style="15" customWidth="1"/>
    <col min="8" max="8" width="12.375" style="15" customWidth="1"/>
    <col min="9" max="16384" width="9.00390625" style="15" customWidth="1"/>
  </cols>
  <sheetData>
    <row r="1" spans="1:8" ht="15">
      <c r="A1" s="19"/>
      <c r="B1" s="45"/>
      <c r="C1" s="45"/>
      <c r="F1" s="47" t="s">
        <v>44</v>
      </c>
      <c r="G1" s="48"/>
      <c r="H1" s="48"/>
    </row>
    <row r="2" spans="1:8" ht="15">
      <c r="A2" s="19"/>
      <c r="B2" s="45"/>
      <c r="C2" s="45"/>
      <c r="E2" s="47" t="s">
        <v>249</v>
      </c>
      <c r="F2" s="49"/>
      <c r="G2" s="49"/>
      <c r="H2" s="49"/>
    </row>
    <row r="3" spans="1:8" ht="15">
      <c r="A3" s="19"/>
      <c r="B3" s="45"/>
      <c r="C3" s="45"/>
      <c r="E3" s="47" t="s">
        <v>45</v>
      </c>
      <c r="F3" s="49"/>
      <c r="G3" s="49"/>
      <c r="H3" s="49"/>
    </row>
    <row r="4" spans="1:8" ht="15">
      <c r="A4" s="19"/>
      <c r="B4" s="19"/>
      <c r="C4" s="19"/>
      <c r="E4" s="47" t="s">
        <v>246</v>
      </c>
      <c r="F4" s="49"/>
      <c r="G4" s="49"/>
      <c r="H4" s="49"/>
    </row>
    <row r="5" spans="1:8" ht="17.25" customHeight="1">
      <c r="A5" s="18"/>
      <c r="B5" s="46"/>
      <c r="C5" s="46"/>
      <c r="E5" s="47" t="s">
        <v>250</v>
      </c>
      <c r="F5" s="49"/>
      <c r="G5" s="49"/>
      <c r="H5" s="49"/>
    </row>
    <row r="6" spans="1:8" ht="17.25" customHeight="1">
      <c r="A6" s="18"/>
      <c r="B6" s="18"/>
      <c r="C6" s="18"/>
      <c r="E6" s="31"/>
      <c r="F6" s="44"/>
      <c r="G6" s="44"/>
      <c r="H6" s="44"/>
    </row>
    <row r="7" spans="1:8" ht="17.25" customHeight="1">
      <c r="A7" s="18"/>
      <c r="B7" s="18"/>
      <c r="C7" s="18"/>
      <c r="E7" s="31"/>
      <c r="F7" s="44"/>
      <c r="G7" s="44"/>
      <c r="H7" s="44"/>
    </row>
    <row r="8" spans="1:8" ht="15">
      <c r="A8" s="18"/>
      <c r="B8" s="18"/>
      <c r="C8" s="18"/>
      <c r="F8" s="31"/>
      <c r="G8" s="32"/>
      <c r="H8" s="32"/>
    </row>
    <row r="9" spans="1:8" ht="21">
      <c r="A9" s="54" t="s">
        <v>206</v>
      </c>
      <c r="B9" s="54"/>
      <c r="C9" s="54"/>
      <c r="D9" s="54"/>
      <c r="E9" s="54"/>
      <c r="F9" s="54"/>
      <c r="G9" s="55"/>
      <c r="H9" s="55"/>
    </row>
    <row r="10" spans="1:8" ht="15" customHeight="1">
      <c r="A10" s="40"/>
      <c r="B10" s="40"/>
      <c r="C10" s="40"/>
      <c r="D10" s="40"/>
      <c r="E10" s="40"/>
      <c r="F10" s="40"/>
      <c r="G10" s="41"/>
      <c r="H10" s="41"/>
    </row>
    <row r="11" spans="1:8" ht="18" customHeight="1">
      <c r="A11" s="33"/>
      <c r="B11" s="33"/>
      <c r="C11" s="33"/>
      <c r="D11" s="33"/>
      <c r="E11" s="33"/>
      <c r="F11" s="33"/>
      <c r="G11" s="34"/>
      <c r="H11" s="34"/>
    </row>
    <row r="12" spans="1:8" ht="46.5">
      <c r="A12" s="12" t="s">
        <v>54</v>
      </c>
      <c r="B12" s="12" t="s">
        <v>36</v>
      </c>
      <c r="C12" s="16" t="s">
        <v>126</v>
      </c>
      <c r="D12" s="3" t="s">
        <v>202</v>
      </c>
      <c r="E12" s="3" t="s">
        <v>207</v>
      </c>
      <c r="F12" s="3" t="s">
        <v>203</v>
      </c>
      <c r="G12" s="3" t="s">
        <v>204</v>
      </c>
      <c r="H12" s="3" t="s">
        <v>205</v>
      </c>
    </row>
    <row r="13" spans="1:8" ht="30.75">
      <c r="A13" s="20" t="s">
        <v>32</v>
      </c>
      <c r="B13" s="4" t="s">
        <v>83</v>
      </c>
      <c r="C13" s="27">
        <f>C14+C31</f>
        <v>4509871</v>
      </c>
      <c r="D13" s="25">
        <v>0</v>
      </c>
      <c r="E13" s="39">
        <f aca="true" t="shared" si="0" ref="E13:E64">C13+D13</f>
        <v>4509871</v>
      </c>
      <c r="F13" s="27">
        <f>F14+F31</f>
        <v>4496108.026</v>
      </c>
      <c r="G13" s="35">
        <f>F13/E13*100</f>
        <v>99.69482555044257</v>
      </c>
      <c r="H13" s="27">
        <f>H14+H31</f>
        <v>-13762.973999999911</v>
      </c>
    </row>
    <row r="14" spans="1:8" ht="21" customHeight="1">
      <c r="A14" s="3"/>
      <c r="B14" s="4" t="s">
        <v>17</v>
      </c>
      <c r="C14" s="27">
        <f>C15+C18+C24+C27</f>
        <v>3481049</v>
      </c>
      <c r="D14" s="25">
        <v>0</v>
      </c>
      <c r="E14" s="39">
        <f t="shared" si="0"/>
        <v>3481049</v>
      </c>
      <c r="F14" s="27">
        <f>F15+F18+F24+F27+F30</f>
        <v>3446302.8549999995</v>
      </c>
      <c r="G14" s="35">
        <f aca="true" t="shared" si="1" ref="G14:G72">F14/E14*100</f>
        <v>99.00184843706595</v>
      </c>
      <c r="H14" s="27">
        <f>H15+H18+H24+H27+H30</f>
        <v>-34746.144999999975</v>
      </c>
    </row>
    <row r="15" spans="1:8" ht="23.25" customHeight="1">
      <c r="A15" s="3" t="s">
        <v>236</v>
      </c>
      <c r="B15" s="9" t="s">
        <v>129</v>
      </c>
      <c r="C15" s="28">
        <f>C16+C17</f>
        <v>1940555</v>
      </c>
      <c r="D15" s="25">
        <v>0</v>
      </c>
      <c r="E15" s="25">
        <f t="shared" si="0"/>
        <v>1940555</v>
      </c>
      <c r="F15" s="28">
        <f>F16+F17</f>
        <v>1908117.213</v>
      </c>
      <c r="G15" s="24">
        <f t="shared" si="1"/>
        <v>98.32842733135624</v>
      </c>
      <c r="H15" s="28">
        <f>H16+H17</f>
        <v>-32437.786999999968</v>
      </c>
    </row>
    <row r="16" spans="1:8" ht="23.25" customHeight="1">
      <c r="A16" s="3" t="s">
        <v>237</v>
      </c>
      <c r="B16" s="9" t="s">
        <v>127</v>
      </c>
      <c r="C16" s="28">
        <v>132387</v>
      </c>
      <c r="D16" s="25">
        <v>0</v>
      </c>
      <c r="E16" s="25">
        <f t="shared" si="0"/>
        <v>132387</v>
      </c>
      <c r="F16" s="28">
        <v>101187.896</v>
      </c>
      <c r="G16" s="24">
        <f t="shared" si="1"/>
        <v>76.43340811408976</v>
      </c>
      <c r="H16" s="29">
        <f aca="true" t="shared" si="2" ref="H16:H72">F16-E16</f>
        <v>-31199.104000000007</v>
      </c>
    </row>
    <row r="17" spans="1:8" ht="23.25" customHeight="1">
      <c r="A17" s="3" t="s">
        <v>56</v>
      </c>
      <c r="B17" s="5" t="s">
        <v>128</v>
      </c>
      <c r="C17" s="28">
        <v>1808168</v>
      </c>
      <c r="D17" s="25">
        <v>0</v>
      </c>
      <c r="E17" s="25">
        <f t="shared" si="0"/>
        <v>1808168</v>
      </c>
      <c r="F17" s="28">
        <v>1806929.317</v>
      </c>
      <c r="G17" s="24">
        <f t="shared" si="1"/>
        <v>99.93149513761995</v>
      </c>
      <c r="H17" s="29">
        <f t="shared" si="2"/>
        <v>-1238.6829999999609</v>
      </c>
    </row>
    <row r="18" spans="1:8" ht="21.75" customHeight="1">
      <c r="A18" s="3" t="s">
        <v>57</v>
      </c>
      <c r="B18" s="5" t="s">
        <v>34</v>
      </c>
      <c r="C18" s="28">
        <f>C19+C20+C22+C23</f>
        <v>1342730</v>
      </c>
      <c r="D18" s="25">
        <v>0</v>
      </c>
      <c r="E18" s="25">
        <f t="shared" si="0"/>
        <v>1342730</v>
      </c>
      <c r="F18" s="28">
        <f>F19+F20+F22+F23</f>
        <v>1345933.4279999998</v>
      </c>
      <c r="G18" s="24">
        <f t="shared" si="1"/>
        <v>100.23857573749002</v>
      </c>
      <c r="H18" s="28">
        <f>H19+H20+H22+H23</f>
        <v>3203.4279999999753</v>
      </c>
    </row>
    <row r="19" spans="1:8" ht="36" customHeight="1">
      <c r="A19" s="3" t="s">
        <v>238</v>
      </c>
      <c r="B19" s="5" t="s">
        <v>130</v>
      </c>
      <c r="C19" s="28">
        <v>748702</v>
      </c>
      <c r="D19" s="25">
        <v>0</v>
      </c>
      <c r="E19" s="25">
        <f t="shared" si="0"/>
        <v>748702</v>
      </c>
      <c r="F19" s="28">
        <v>861868.034</v>
      </c>
      <c r="G19" s="24">
        <f t="shared" si="1"/>
        <v>115.11496349682517</v>
      </c>
      <c r="H19" s="29">
        <f t="shared" si="2"/>
        <v>113166.03399999999</v>
      </c>
    </row>
    <row r="20" spans="1:8" ht="37.5" customHeight="1">
      <c r="A20" s="3" t="s">
        <v>109</v>
      </c>
      <c r="B20" s="5" t="s">
        <v>53</v>
      </c>
      <c r="C20" s="28">
        <f>C21</f>
        <v>592160</v>
      </c>
      <c r="D20" s="25">
        <v>0</v>
      </c>
      <c r="E20" s="25">
        <f t="shared" si="0"/>
        <v>592160</v>
      </c>
      <c r="F20" s="28">
        <f>F21</f>
        <v>475879.789</v>
      </c>
      <c r="G20" s="24">
        <f t="shared" si="1"/>
        <v>80.36337966090245</v>
      </c>
      <c r="H20" s="28">
        <f>H21</f>
        <v>-116280.21100000001</v>
      </c>
    </row>
    <row r="21" spans="1:8" ht="30.75" hidden="1">
      <c r="A21" s="3" t="s">
        <v>84</v>
      </c>
      <c r="B21" s="5" t="s">
        <v>53</v>
      </c>
      <c r="C21" s="28">
        <v>592160</v>
      </c>
      <c r="D21" s="25">
        <v>0</v>
      </c>
      <c r="E21" s="25">
        <f t="shared" si="0"/>
        <v>592160</v>
      </c>
      <c r="F21" s="28">
        <v>475879.789</v>
      </c>
      <c r="G21" s="24">
        <f t="shared" si="1"/>
        <v>80.36337966090245</v>
      </c>
      <c r="H21" s="29">
        <f t="shared" si="2"/>
        <v>-116280.21100000001</v>
      </c>
    </row>
    <row r="22" spans="1:8" ht="21" customHeight="1">
      <c r="A22" s="3" t="s">
        <v>110</v>
      </c>
      <c r="B22" s="5" t="s">
        <v>80</v>
      </c>
      <c r="C22" s="28">
        <v>309</v>
      </c>
      <c r="D22" s="25">
        <v>0</v>
      </c>
      <c r="E22" s="25">
        <v>309</v>
      </c>
      <c r="F22" s="28">
        <v>509.094</v>
      </c>
      <c r="G22" s="24">
        <f t="shared" si="1"/>
        <v>164.75533980582523</v>
      </c>
      <c r="H22" s="28">
        <f>F22-E22</f>
        <v>200.094</v>
      </c>
    </row>
    <row r="23" spans="1:8" ht="36" customHeight="1">
      <c r="A23" s="3" t="s">
        <v>154</v>
      </c>
      <c r="B23" s="5" t="s">
        <v>155</v>
      </c>
      <c r="C23" s="28">
        <v>1559</v>
      </c>
      <c r="D23" s="25">
        <v>0</v>
      </c>
      <c r="E23" s="25">
        <v>1559</v>
      </c>
      <c r="F23" s="28">
        <v>7676.511</v>
      </c>
      <c r="G23" s="24">
        <f t="shared" si="1"/>
        <v>492.3996792815908</v>
      </c>
      <c r="H23" s="28">
        <f>F23-E23</f>
        <v>6117.511</v>
      </c>
    </row>
    <row r="24" spans="1:8" ht="22.5" customHeight="1">
      <c r="A24" s="3" t="s">
        <v>239</v>
      </c>
      <c r="B24" s="5" t="s">
        <v>132</v>
      </c>
      <c r="C24" s="28">
        <f>C26</f>
        <v>153493</v>
      </c>
      <c r="D24" s="25">
        <v>0</v>
      </c>
      <c r="E24" s="25">
        <f t="shared" si="0"/>
        <v>153493</v>
      </c>
      <c r="F24" s="28">
        <f>F25+F26</f>
        <v>139852.80000000002</v>
      </c>
      <c r="G24" s="24">
        <f t="shared" si="1"/>
        <v>91.11347097261766</v>
      </c>
      <c r="H24" s="28">
        <f>H25+H26</f>
        <v>-13640.199999999988</v>
      </c>
    </row>
    <row r="25" spans="1:8" ht="24" customHeight="1">
      <c r="A25" s="6" t="s">
        <v>233</v>
      </c>
      <c r="B25" s="5" t="s">
        <v>234</v>
      </c>
      <c r="C25" s="28">
        <v>0</v>
      </c>
      <c r="D25" s="25">
        <v>0</v>
      </c>
      <c r="E25" s="25">
        <v>0</v>
      </c>
      <c r="F25" s="28">
        <v>-0.226</v>
      </c>
      <c r="G25" s="24"/>
      <c r="H25" s="29">
        <f t="shared" si="2"/>
        <v>-0.226</v>
      </c>
    </row>
    <row r="26" spans="1:8" ht="22.5" customHeight="1">
      <c r="A26" s="3" t="s">
        <v>240</v>
      </c>
      <c r="B26" s="9" t="s">
        <v>131</v>
      </c>
      <c r="C26" s="28">
        <v>153493</v>
      </c>
      <c r="D26" s="25">
        <v>0</v>
      </c>
      <c r="E26" s="25">
        <f t="shared" si="0"/>
        <v>153493</v>
      </c>
      <c r="F26" s="28">
        <v>139853.026</v>
      </c>
      <c r="G26" s="24">
        <f t="shared" si="1"/>
        <v>91.11361821060244</v>
      </c>
      <c r="H26" s="29">
        <f t="shared" si="2"/>
        <v>-13639.973999999987</v>
      </c>
    </row>
    <row r="27" spans="1:8" ht="24" customHeight="1">
      <c r="A27" s="6" t="s">
        <v>43</v>
      </c>
      <c r="B27" s="5" t="s">
        <v>60</v>
      </c>
      <c r="C27" s="28">
        <f>C28+C29</f>
        <v>44271</v>
      </c>
      <c r="D27" s="25">
        <v>0</v>
      </c>
      <c r="E27" s="25">
        <f t="shared" si="0"/>
        <v>44271</v>
      </c>
      <c r="F27" s="28">
        <f>F28+F29</f>
        <v>52383.997</v>
      </c>
      <c r="G27" s="24">
        <f t="shared" si="1"/>
        <v>118.32575952655237</v>
      </c>
      <c r="H27" s="28">
        <f>H28+H29</f>
        <v>8112.997000000003</v>
      </c>
    </row>
    <row r="28" spans="1:8" ht="78">
      <c r="A28" s="6" t="s">
        <v>55</v>
      </c>
      <c r="B28" s="5" t="s">
        <v>62</v>
      </c>
      <c r="C28" s="28">
        <v>42921</v>
      </c>
      <c r="D28" s="25">
        <v>0</v>
      </c>
      <c r="E28" s="25">
        <f t="shared" si="0"/>
        <v>42921</v>
      </c>
      <c r="F28" s="28">
        <v>48861.997</v>
      </c>
      <c r="G28" s="24">
        <f t="shared" si="1"/>
        <v>113.84170219705972</v>
      </c>
      <c r="H28" s="29">
        <f t="shared" si="2"/>
        <v>5940.997000000003</v>
      </c>
    </row>
    <row r="29" spans="1:8" ht="46.5">
      <c r="A29" s="6" t="s">
        <v>71</v>
      </c>
      <c r="B29" s="5" t="s">
        <v>33</v>
      </c>
      <c r="C29" s="28">
        <v>1350</v>
      </c>
      <c r="D29" s="25">
        <v>0</v>
      </c>
      <c r="E29" s="25">
        <f t="shared" si="0"/>
        <v>1350</v>
      </c>
      <c r="F29" s="28">
        <v>3522</v>
      </c>
      <c r="G29" s="24">
        <f t="shared" si="1"/>
        <v>260.8888888888889</v>
      </c>
      <c r="H29" s="29">
        <f t="shared" si="2"/>
        <v>2172</v>
      </c>
    </row>
    <row r="30" spans="1:8" ht="54.75" customHeight="1">
      <c r="A30" s="3" t="s">
        <v>241</v>
      </c>
      <c r="B30" s="5" t="s">
        <v>212</v>
      </c>
      <c r="C30" s="28">
        <v>0</v>
      </c>
      <c r="D30" s="25">
        <v>0</v>
      </c>
      <c r="E30" s="25">
        <v>0</v>
      </c>
      <c r="F30" s="28">
        <v>15.417</v>
      </c>
      <c r="G30" s="24"/>
      <c r="H30" s="29">
        <f t="shared" si="2"/>
        <v>15.417</v>
      </c>
    </row>
    <row r="31" spans="1:8" ht="24" customHeight="1">
      <c r="A31" s="6"/>
      <c r="B31" s="11" t="s">
        <v>18</v>
      </c>
      <c r="C31" s="27">
        <f>C32+C43+C47+C50+C51+C45</f>
        <v>1028822</v>
      </c>
      <c r="D31" s="27">
        <f>D32+D43+D47+D50+D51+D45</f>
        <v>0</v>
      </c>
      <c r="E31" s="39">
        <f t="shared" si="0"/>
        <v>1028822</v>
      </c>
      <c r="F31" s="27">
        <f>F32+F43+F47+F50+F51+F45</f>
        <v>1049805.1709999999</v>
      </c>
      <c r="G31" s="35">
        <f t="shared" si="1"/>
        <v>102.0395336608276</v>
      </c>
      <c r="H31" s="27">
        <f>H32+H43+H47+H50+H51+H45</f>
        <v>20983.171000000064</v>
      </c>
    </row>
    <row r="32" spans="1:8" ht="65.25" customHeight="1">
      <c r="A32" s="3" t="s">
        <v>59</v>
      </c>
      <c r="B32" s="5" t="s">
        <v>39</v>
      </c>
      <c r="C32" s="28">
        <f>C33+C34+C38+C40</f>
        <v>609918</v>
      </c>
      <c r="D32" s="28">
        <f>D33+D34+D38+D40</f>
        <v>0</v>
      </c>
      <c r="E32" s="25">
        <f t="shared" si="0"/>
        <v>609918</v>
      </c>
      <c r="F32" s="28">
        <f>F33+F34+F38+F40</f>
        <v>824107.517</v>
      </c>
      <c r="G32" s="24">
        <f t="shared" si="1"/>
        <v>135.11775632134155</v>
      </c>
      <c r="H32" s="28">
        <f>H33+H34+H38+H40</f>
        <v>214189.51700000005</v>
      </c>
    </row>
    <row r="33" spans="1:8" ht="113.25" customHeight="1">
      <c r="A33" s="3" t="s">
        <v>77</v>
      </c>
      <c r="B33" s="10" t="s">
        <v>21</v>
      </c>
      <c r="C33" s="28">
        <v>50000</v>
      </c>
      <c r="D33" s="25">
        <v>0</v>
      </c>
      <c r="E33" s="25">
        <f t="shared" si="0"/>
        <v>50000</v>
      </c>
      <c r="F33" s="28">
        <v>15224.605</v>
      </c>
      <c r="G33" s="24">
        <f t="shared" si="1"/>
        <v>30.449209999999997</v>
      </c>
      <c r="H33" s="29">
        <f t="shared" si="2"/>
        <v>-34775.395000000004</v>
      </c>
    </row>
    <row r="34" spans="1:8" ht="144.75" customHeight="1">
      <c r="A34" s="3" t="s">
        <v>58</v>
      </c>
      <c r="B34" s="10" t="s">
        <v>85</v>
      </c>
      <c r="C34" s="28">
        <f>C35+C37</f>
        <v>557338</v>
      </c>
      <c r="D34" s="25">
        <v>0</v>
      </c>
      <c r="E34" s="25">
        <f t="shared" si="0"/>
        <v>557338</v>
      </c>
      <c r="F34" s="28">
        <f>F35+F36+F37</f>
        <v>792755.789</v>
      </c>
      <c r="G34" s="24">
        <f t="shared" si="1"/>
        <v>142.2396802299502</v>
      </c>
      <c r="H34" s="28">
        <f>H35+H36+H37</f>
        <v>235417.78900000005</v>
      </c>
    </row>
    <row r="35" spans="1:8" ht="116.25" customHeight="1">
      <c r="A35" s="3" t="s">
        <v>20</v>
      </c>
      <c r="B35" s="10" t="s">
        <v>22</v>
      </c>
      <c r="C35" s="28">
        <v>391451</v>
      </c>
      <c r="D35" s="25">
        <v>0</v>
      </c>
      <c r="E35" s="25">
        <f t="shared" si="0"/>
        <v>391451</v>
      </c>
      <c r="F35" s="28">
        <v>609364.454</v>
      </c>
      <c r="G35" s="24">
        <f t="shared" si="1"/>
        <v>155.66813062171258</v>
      </c>
      <c r="H35" s="29">
        <f t="shared" si="2"/>
        <v>217913.45400000003</v>
      </c>
    </row>
    <row r="36" spans="1:8" ht="118.5" customHeight="1">
      <c r="A36" s="3" t="s">
        <v>235</v>
      </c>
      <c r="B36" s="10" t="s">
        <v>208</v>
      </c>
      <c r="C36" s="28">
        <v>0</v>
      </c>
      <c r="D36" s="25">
        <v>0</v>
      </c>
      <c r="E36" s="25">
        <f>C36+D36</f>
        <v>0</v>
      </c>
      <c r="F36" s="28">
        <v>201.146</v>
      </c>
      <c r="G36" s="24"/>
      <c r="H36" s="29">
        <f t="shared" si="2"/>
        <v>201.146</v>
      </c>
    </row>
    <row r="37" spans="1:8" ht="62.25">
      <c r="A37" s="3" t="s">
        <v>153</v>
      </c>
      <c r="B37" s="10" t="s">
        <v>158</v>
      </c>
      <c r="C37" s="28">
        <v>165887</v>
      </c>
      <c r="D37" s="25">
        <v>0</v>
      </c>
      <c r="E37" s="25">
        <f t="shared" si="0"/>
        <v>165887</v>
      </c>
      <c r="F37" s="28">
        <v>183190.189</v>
      </c>
      <c r="G37" s="24">
        <f t="shared" si="1"/>
        <v>110.43070825320851</v>
      </c>
      <c r="H37" s="29">
        <f t="shared" si="2"/>
        <v>17303.189000000013</v>
      </c>
    </row>
    <row r="38" spans="1:8" ht="30.75">
      <c r="A38" s="3" t="s">
        <v>47</v>
      </c>
      <c r="B38" s="5" t="s">
        <v>48</v>
      </c>
      <c r="C38" s="28">
        <f>C39</f>
        <v>1662</v>
      </c>
      <c r="D38" s="25">
        <v>0</v>
      </c>
      <c r="E38" s="25">
        <f t="shared" si="0"/>
        <v>1662</v>
      </c>
      <c r="F38" s="28">
        <f>F39</f>
        <v>1380.192</v>
      </c>
      <c r="G38" s="24">
        <f t="shared" si="1"/>
        <v>83.04404332129964</v>
      </c>
      <c r="H38" s="28">
        <f>H39</f>
        <v>-281.808</v>
      </c>
    </row>
    <row r="39" spans="1:8" ht="86.25" customHeight="1">
      <c r="A39" s="3" t="s">
        <v>72</v>
      </c>
      <c r="B39" s="5" t="s">
        <v>35</v>
      </c>
      <c r="C39" s="28">
        <v>1662</v>
      </c>
      <c r="D39" s="25">
        <v>0</v>
      </c>
      <c r="E39" s="25">
        <f t="shared" si="0"/>
        <v>1662</v>
      </c>
      <c r="F39" s="28">
        <v>1380.192</v>
      </c>
      <c r="G39" s="24">
        <f t="shared" si="1"/>
        <v>83.04404332129964</v>
      </c>
      <c r="H39" s="29">
        <f t="shared" si="2"/>
        <v>-281.808</v>
      </c>
    </row>
    <row r="40" spans="1:8" ht="133.5" customHeight="1">
      <c r="A40" s="7" t="s">
        <v>82</v>
      </c>
      <c r="B40" s="5" t="s">
        <v>87</v>
      </c>
      <c r="C40" s="28">
        <f>C41+C42</f>
        <v>918</v>
      </c>
      <c r="D40" s="25">
        <v>0</v>
      </c>
      <c r="E40" s="25">
        <f t="shared" si="0"/>
        <v>918</v>
      </c>
      <c r="F40" s="28">
        <f>F41+F42</f>
        <v>14746.931</v>
      </c>
      <c r="G40" s="24">
        <f t="shared" si="1"/>
        <v>1606.4194989106752</v>
      </c>
      <c r="H40" s="28">
        <f>H41+H42</f>
        <v>13828.931</v>
      </c>
    </row>
    <row r="41" spans="1:8" ht="163.5" customHeight="1">
      <c r="A41" s="7" t="s">
        <v>89</v>
      </c>
      <c r="B41" s="8" t="s">
        <v>124</v>
      </c>
      <c r="C41" s="28">
        <v>918</v>
      </c>
      <c r="D41" s="25">
        <v>0</v>
      </c>
      <c r="E41" s="25">
        <f t="shared" si="0"/>
        <v>918</v>
      </c>
      <c r="F41" s="28">
        <v>1297.806</v>
      </c>
      <c r="G41" s="24">
        <f t="shared" si="1"/>
        <v>141.3732026143791</v>
      </c>
      <c r="H41" s="29">
        <f t="shared" si="2"/>
        <v>379.80600000000004</v>
      </c>
    </row>
    <row r="42" spans="1:8" ht="151.5" customHeight="1">
      <c r="A42" s="7" t="s">
        <v>188</v>
      </c>
      <c r="B42" s="8" t="s">
        <v>189</v>
      </c>
      <c r="C42" s="28">
        <v>0</v>
      </c>
      <c r="D42" s="25">
        <v>0</v>
      </c>
      <c r="E42" s="25">
        <f t="shared" si="0"/>
        <v>0</v>
      </c>
      <c r="F42" s="28">
        <v>13449.125</v>
      </c>
      <c r="G42" s="24"/>
      <c r="H42" s="29">
        <f t="shared" si="2"/>
        <v>13449.125</v>
      </c>
    </row>
    <row r="43" spans="1:8" ht="30.75">
      <c r="A43" s="3" t="s">
        <v>46</v>
      </c>
      <c r="B43" s="5" t="s">
        <v>40</v>
      </c>
      <c r="C43" s="28">
        <f>C44</f>
        <v>23712</v>
      </c>
      <c r="D43" s="25">
        <v>0</v>
      </c>
      <c r="E43" s="25">
        <f t="shared" si="0"/>
        <v>23712</v>
      </c>
      <c r="F43" s="28">
        <f>F44</f>
        <v>21434.401</v>
      </c>
      <c r="G43" s="24">
        <f t="shared" si="1"/>
        <v>90.39474105937923</v>
      </c>
      <c r="H43" s="28">
        <f>H44</f>
        <v>-2277.5989999999983</v>
      </c>
    </row>
    <row r="44" spans="1:8" ht="30.75">
      <c r="A44" s="3" t="s">
        <v>111</v>
      </c>
      <c r="B44" s="5" t="s">
        <v>112</v>
      </c>
      <c r="C44" s="28">
        <v>23712</v>
      </c>
      <c r="D44" s="25">
        <v>0</v>
      </c>
      <c r="E44" s="25">
        <f t="shared" si="0"/>
        <v>23712</v>
      </c>
      <c r="F44" s="28">
        <v>21434.401</v>
      </c>
      <c r="G44" s="24">
        <f t="shared" si="1"/>
        <v>90.39474105937923</v>
      </c>
      <c r="H44" s="29">
        <f t="shared" si="2"/>
        <v>-2277.5989999999983</v>
      </c>
    </row>
    <row r="45" spans="1:8" ht="46.5">
      <c r="A45" s="3" t="s">
        <v>192</v>
      </c>
      <c r="B45" s="5" t="s">
        <v>193</v>
      </c>
      <c r="C45" s="28">
        <f>C46</f>
        <v>0</v>
      </c>
      <c r="D45" s="25">
        <v>0</v>
      </c>
      <c r="E45" s="25">
        <f t="shared" si="0"/>
        <v>0</v>
      </c>
      <c r="F45" s="28">
        <f>F46</f>
        <v>1483.782</v>
      </c>
      <c r="G45" s="24"/>
      <c r="H45" s="28">
        <f>H46</f>
        <v>1483.782</v>
      </c>
    </row>
    <row r="46" spans="1:8" ht="15">
      <c r="A46" s="3" t="s">
        <v>190</v>
      </c>
      <c r="B46" s="5" t="s">
        <v>191</v>
      </c>
      <c r="C46" s="28">
        <v>0</v>
      </c>
      <c r="D46" s="25">
        <v>0</v>
      </c>
      <c r="E46" s="25">
        <f t="shared" si="0"/>
        <v>0</v>
      </c>
      <c r="F46" s="28">
        <v>1483.782</v>
      </c>
      <c r="G46" s="24"/>
      <c r="H46" s="29">
        <f t="shared" si="2"/>
        <v>1483.782</v>
      </c>
    </row>
    <row r="47" spans="1:8" ht="48.75" customHeight="1">
      <c r="A47" s="3" t="s">
        <v>50</v>
      </c>
      <c r="B47" s="5" t="s">
        <v>41</v>
      </c>
      <c r="C47" s="28">
        <f>C48+C49</f>
        <v>350000</v>
      </c>
      <c r="D47" s="25">
        <v>0</v>
      </c>
      <c r="E47" s="28">
        <f>E48+E49</f>
        <v>350000</v>
      </c>
      <c r="F47" s="28">
        <f>F48+F49</f>
        <v>131037.307</v>
      </c>
      <c r="G47" s="24">
        <f t="shared" si="1"/>
        <v>37.439230571428574</v>
      </c>
      <c r="H47" s="28">
        <f>H48+H49</f>
        <v>-218962.693</v>
      </c>
    </row>
    <row r="48" spans="1:8" ht="132.75" customHeight="1">
      <c r="A48" s="42" t="s">
        <v>244</v>
      </c>
      <c r="B48" s="43" t="s">
        <v>245</v>
      </c>
      <c r="C48" s="28">
        <v>200000</v>
      </c>
      <c r="D48" s="28">
        <v>0</v>
      </c>
      <c r="E48" s="28">
        <f>C48+D48</f>
        <v>200000</v>
      </c>
      <c r="F48" s="28">
        <v>45810.715</v>
      </c>
      <c r="G48" s="24">
        <f t="shared" si="1"/>
        <v>22.905357499999997</v>
      </c>
      <c r="H48" s="28">
        <f>F48-E48</f>
        <v>-154189.285</v>
      </c>
    </row>
    <row r="49" spans="1:8" s="17" customFormat="1" ht="78">
      <c r="A49" s="3" t="s">
        <v>61</v>
      </c>
      <c r="B49" s="9" t="s">
        <v>88</v>
      </c>
      <c r="C49" s="28">
        <v>150000</v>
      </c>
      <c r="D49" s="28">
        <v>0</v>
      </c>
      <c r="E49" s="25">
        <f>C49+D49</f>
        <v>150000</v>
      </c>
      <c r="F49" s="28">
        <v>85226.592</v>
      </c>
      <c r="G49" s="24">
        <f t="shared" si="1"/>
        <v>56.817728</v>
      </c>
      <c r="H49" s="28">
        <f>F49-E49</f>
        <v>-64773.407999999996</v>
      </c>
    </row>
    <row r="50" spans="1:8" ht="30.75">
      <c r="A50" s="3" t="s">
        <v>37</v>
      </c>
      <c r="B50" s="5" t="s">
        <v>38</v>
      </c>
      <c r="C50" s="28">
        <v>36152</v>
      </c>
      <c r="D50" s="28">
        <v>0</v>
      </c>
      <c r="E50" s="25">
        <f t="shared" si="0"/>
        <v>36152</v>
      </c>
      <c r="F50" s="28">
        <v>40842.314</v>
      </c>
      <c r="G50" s="24">
        <f t="shared" si="1"/>
        <v>112.97387143173268</v>
      </c>
      <c r="H50" s="29">
        <f t="shared" si="2"/>
        <v>4690.3139999999985</v>
      </c>
    </row>
    <row r="51" spans="1:8" ht="21" customHeight="1">
      <c r="A51" s="3" t="s">
        <v>51</v>
      </c>
      <c r="B51" s="5" t="s">
        <v>52</v>
      </c>
      <c r="C51" s="28">
        <f>C53</f>
        <v>9040</v>
      </c>
      <c r="D51" s="28">
        <f>D53</f>
        <v>0</v>
      </c>
      <c r="E51" s="25">
        <f t="shared" si="0"/>
        <v>9040</v>
      </c>
      <c r="F51" s="28">
        <f>F52+F53</f>
        <v>30899.85</v>
      </c>
      <c r="G51" s="24">
        <f t="shared" si="1"/>
        <v>341.8125</v>
      </c>
      <c r="H51" s="28">
        <f>H52+H53</f>
        <v>21859.850000000002</v>
      </c>
    </row>
    <row r="52" spans="1:8" ht="36.75" customHeight="1">
      <c r="A52" s="3" t="s">
        <v>213</v>
      </c>
      <c r="B52" s="5" t="s">
        <v>214</v>
      </c>
      <c r="C52" s="28">
        <v>0</v>
      </c>
      <c r="D52" s="28">
        <v>0</v>
      </c>
      <c r="E52" s="25">
        <v>0</v>
      </c>
      <c r="F52" s="28">
        <v>-3691.371</v>
      </c>
      <c r="G52" s="24"/>
      <c r="H52" s="29">
        <f t="shared" si="2"/>
        <v>-3691.371</v>
      </c>
    </row>
    <row r="53" spans="1:8" ht="39" customHeight="1">
      <c r="A53" s="3" t="s">
        <v>73</v>
      </c>
      <c r="B53" s="5" t="s">
        <v>149</v>
      </c>
      <c r="C53" s="28">
        <f>C54+C55+C59+C58</f>
        <v>9040</v>
      </c>
      <c r="D53" s="28">
        <v>0</v>
      </c>
      <c r="E53" s="25">
        <f t="shared" si="0"/>
        <v>9040</v>
      </c>
      <c r="F53" s="28">
        <f>F54+F55+F59+F58+F65</f>
        <v>34591.221</v>
      </c>
      <c r="G53" s="24">
        <f t="shared" si="1"/>
        <v>382.64625</v>
      </c>
      <c r="H53" s="28">
        <f>H54+H55+H59+H58+H65</f>
        <v>25551.221</v>
      </c>
    </row>
    <row r="54" spans="1:8" ht="62.25">
      <c r="A54" s="3" t="s">
        <v>90</v>
      </c>
      <c r="B54" s="5" t="s">
        <v>0</v>
      </c>
      <c r="C54" s="28">
        <v>8000</v>
      </c>
      <c r="D54" s="28">
        <v>0</v>
      </c>
      <c r="E54" s="25">
        <f t="shared" si="0"/>
        <v>8000</v>
      </c>
      <c r="F54" s="28">
        <v>20991.736</v>
      </c>
      <c r="G54" s="24">
        <f t="shared" si="1"/>
        <v>262.3967</v>
      </c>
      <c r="H54" s="29">
        <f t="shared" si="2"/>
        <v>12991.736</v>
      </c>
    </row>
    <row r="55" spans="1:8" ht="90" customHeight="1">
      <c r="A55" s="3" t="s">
        <v>120</v>
      </c>
      <c r="B55" s="5" t="s">
        <v>150</v>
      </c>
      <c r="C55" s="28">
        <f>C56+C57</f>
        <v>1025</v>
      </c>
      <c r="D55" s="28">
        <v>0</v>
      </c>
      <c r="E55" s="25">
        <f t="shared" si="0"/>
        <v>1025</v>
      </c>
      <c r="F55" s="28">
        <f>F56+F57</f>
        <v>1289.1989999999998</v>
      </c>
      <c r="G55" s="24">
        <f t="shared" si="1"/>
        <v>125.77551219512193</v>
      </c>
      <c r="H55" s="28">
        <f>H56+H57</f>
        <v>264.1989999999999</v>
      </c>
    </row>
    <row r="56" spans="1:8" ht="78">
      <c r="A56" s="3" t="s">
        <v>15</v>
      </c>
      <c r="B56" s="5" t="s">
        <v>16</v>
      </c>
      <c r="C56" s="28">
        <v>25</v>
      </c>
      <c r="D56" s="28">
        <v>0</v>
      </c>
      <c r="E56" s="25">
        <f t="shared" si="0"/>
        <v>25</v>
      </c>
      <c r="F56" s="28">
        <v>178.608</v>
      </c>
      <c r="G56" s="24">
        <f t="shared" si="1"/>
        <v>714.432</v>
      </c>
      <c r="H56" s="29">
        <f t="shared" si="2"/>
        <v>153.608</v>
      </c>
    </row>
    <row r="57" spans="1:8" ht="78">
      <c r="A57" s="3" t="s">
        <v>13</v>
      </c>
      <c r="B57" s="5" t="s">
        <v>16</v>
      </c>
      <c r="C57" s="28">
        <v>1000</v>
      </c>
      <c r="D57" s="28">
        <v>0</v>
      </c>
      <c r="E57" s="25">
        <f t="shared" si="0"/>
        <v>1000</v>
      </c>
      <c r="F57" s="28">
        <v>1110.591</v>
      </c>
      <c r="G57" s="24">
        <f t="shared" si="1"/>
        <v>111.05909999999999</v>
      </c>
      <c r="H57" s="29">
        <f t="shared" si="2"/>
        <v>110.5909999999999</v>
      </c>
    </row>
    <row r="58" spans="1:8" ht="53.25" customHeight="1">
      <c r="A58" s="3" t="s">
        <v>194</v>
      </c>
      <c r="B58" s="5" t="s">
        <v>195</v>
      </c>
      <c r="C58" s="28">
        <v>0</v>
      </c>
      <c r="D58" s="28">
        <v>0</v>
      </c>
      <c r="E58" s="25">
        <f t="shared" si="0"/>
        <v>0</v>
      </c>
      <c r="F58" s="28">
        <v>10882.76</v>
      </c>
      <c r="G58" s="24"/>
      <c r="H58" s="29">
        <f t="shared" si="2"/>
        <v>10882.76</v>
      </c>
    </row>
    <row r="59" spans="1:8" ht="37.5" customHeight="1">
      <c r="A59" s="3" t="s">
        <v>121</v>
      </c>
      <c r="B59" s="5" t="s">
        <v>149</v>
      </c>
      <c r="C59" s="28">
        <f>C64+C60+C61+C63</f>
        <v>15</v>
      </c>
      <c r="D59" s="28">
        <f>D64+D60+D61+D63</f>
        <v>0</v>
      </c>
      <c r="E59" s="25">
        <f t="shared" si="0"/>
        <v>15</v>
      </c>
      <c r="F59" s="28">
        <f>F64+F60+F61+F62+F63</f>
        <v>590.886</v>
      </c>
      <c r="G59" s="24">
        <f t="shared" si="1"/>
        <v>3939.2399999999993</v>
      </c>
      <c r="H59" s="28">
        <f>H64+H60+H61+H62+H63</f>
        <v>575.886</v>
      </c>
    </row>
    <row r="60" spans="1:8" ht="30.75">
      <c r="A60" s="3" t="s">
        <v>196</v>
      </c>
      <c r="B60" s="5" t="s">
        <v>79</v>
      </c>
      <c r="C60" s="28">
        <v>0</v>
      </c>
      <c r="D60" s="28">
        <v>0</v>
      </c>
      <c r="E60" s="25">
        <f t="shared" si="0"/>
        <v>0</v>
      </c>
      <c r="F60" s="28">
        <v>215.698</v>
      </c>
      <c r="G60" s="24"/>
      <c r="H60" s="29">
        <f t="shared" si="2"/>
        <v>215.698</v>
      </c>
    </row>
    <row r="61" spans="1:8" ht="30.75">
      <c r="A61" s="3" t="s">
        <v>197</v>
      </c>
      <c r="B61" s="5" t="s">
        <v>79</v>
      </c>
      <c r="C61" s="28">
        <v>0</v>
      </c>
      <c r="D61" s="28">
        <v>0</v>
      </c>
      <c r="E61" s="25">
        <f t="shared" si="0"/>
        <v>0</v>
      </c>
      <c r="F61" s="28">
        <v>52.334</v>
      </c>
      <c r="G61" s="24"/>
      <c r="H61" s="29">
        <f t="shared" si="2"/>
        <v>52.334</v>
      </c>
    </row>
    <row r="62" spans="1:8" ht="30.75">
      <c r="A62" s="3" t="s">
        <v>209</v>
      </c>
      <c r="B62" s="5" t="s">
        <v>79</v>
      </c>
      <c r="C62" s="28">
        <v>0</v>
      </c>
      <c r="D62" s="28">
        <v>0</v>
      </c>
      <c r="E62" s="25">
        <f>C62+D62</f>
        <v>0</v>
      </c>
      <c r="F62" s="28">
        <v>70.729</v>
      </c>
      <c r="G62" s="24"/>
      <c r="H62" s="29">
        <f t="shared" si="2"/>
        <v>70.729</v>
      </c>
    </row>
    <row r="63" spans="1:8" ht="30.75">
      <c r="A63" s="3" t="s">
        <v>198</v>
      </c>
      <c r="B63" s="5" t="s">
        <v>79</v>
      </c>
      <c r="C63" s="28">
        <v>0</v>
      </c>
      <c r="D63" s="28">
        <v>0</v>
      </c>
      <c r="E63" s="25">
        <f t="shared" si="0"/>
        <v>0</v>
      </c>
      <c r="F63" s="28">
        <v>252.125</v>
      </c>
      <c r="G63" s="24"/>
      <c r="H63" s="29">
        <f t="shared" si="2"/>
        <v>252.125</v>
      </c>
    </row>
    <row r="64" spans="1:8" ht="30.75">
      <c r="A64" s="3" t="s">
        <v>14</v>
      </c>
      <c r="B64" s="5" t="s">
        <v>79</v>
      </c>
      <c r="C64" s="28">
        <v>15</v>
      </c>
      <c r="D64" s="28">
        <v>0</v>
      </c>
      <c r="E64" s="25">
        <f t="shared" si="0"/>
        <v>15</v>
      </c>
      <c r="F64" s="28">
        <v>0</v>
      </c>
      <c r="G64" s="24">
        <f t="shared" si="1"/>
        <v>0</v>
      </c>
      <c r="H64" s="29">
        <f t="shared" si="2"/>
        <v>-15</v>
      </c>
    </row>
    <row r="65" spans="1:8" ht="46.5">
      <c r="A65" s="3" t="s">
        <v>210</v>
      </c>
      <c r="B65" s="5" t="s">
        <v>211</v>
      </c>
      <c r="C65" s="28">
        <v>0</v>
      </c>
      <c r="D65" s="28">
        <v>0</v>
      </c>
      <c r="E65" s="25">
        <f>C65+D65</f>
        <v>0</v>
      </c>
      <c r="F65" s="28">
        <v>836.64</v>
      </c>
      <c r="G65" s="24"/>
      <c r="H65" s="29">
        <f t="shared" si="2"/>
        <v>836.64</v>
      </c>
    </row>
    <row r="66" spans="1:8" ht="22.5" customHeight="1">
      <c r="A66" s="20" t="s">
        <v>31</v>
      </c>
      <c r="B66" s="4" t="s">
        <v>49</v>
      </c>
      <c r="C66" s="27">
        <f>C67+C130+C132+C133</f>
        <v>3387536.87</v>
      </c>
      <c r="D66" s="27">
        <f>D67+D130+D132+D133</f>
        <v>-507419.1000000001</v>
      </c>
      <c r="E66" s="27">
        <f>E67+E130+E132+E133</f>
        <v>2880117.77</v>
      </c>
      <c r="F66" s="27">
        <f>F67+F130+F132+F133</f>
        <v>2767607.103</v>
      </c>
      <c r="G66" s="35">
        <f t="shared" si="1"/>
        <v>96.09353936245462</v>
      </c>
      <c r="H66" s="27">
        <f>H67+H130+H132+H133</f>
        <v>-112510.66700000004</v>
      </c>
    </row>
    <row r="67" spans="1:8" ht="52.5" customHeight="1">
      <c r="A67" s="3" t="s">
        <v>30</v>
      </c>
      <c r="B67" s="9" t="s">
        <v>138</v>
      </c>
      <c r="C67" s="28">
        <f>C68+C90+C116</f>
        <v>3417648.87</v>
      </c>
      <c r="D67" s="28">
        <f>D68+D90+D116</f>
        <v>-507419.1000000001</v>
      </c>
      <c r="E67" s="25">
        <f aca="true" t="shared" si="3" ref="E67:E111">C67+D67</f>
        <v>2910229.77</v>
      </c>
      <c r="F67" s="28">
        <f>F68+F90+F116</f>
        <v>2802162.94</v>
      </c>
      <c r="G67" s="24">
        <f t="shared" si="1"/>
        <v>96.28665643125491</v>
      </c>
      <c r="H67" s="28">
        <f>H68+H90+H116</f>
        <v>-108066.83000000006</v>
      </c>
    </row>
    <row r="68" spans="1:8" ht="56.25" customHeight="1">
      <c r="A68" s="3" t="s">
        <v>74</v>
      </c>
      <c r="B68" s="9" t="s">
        <v>75</v>
      </c>
      <c r="C68" s="28">
        <f>C69+C70+C71</f>
        <v>853993.97</v>
      </c>
      <c r="D68" s="28">
        <f>D69+D70+D71</f>
        <v>-551764.8</v>
      </c>
      <c r="E68" s="25">
        <f>E69+E70+E71</f>
        <v>302229.17000000004</v>
      </c>
      <c r="F68" s="28">
        <f>F69+F70+F71</f>
        <v>284788.008</v>
      </c>
      <c r="G68" s="24">
        <f t="shared" si="1"/>
        <v>94.22915994508404</v>
      </c>
      <c r="H68" s="28">
        <f>H69+H70+H71</f>
        <v>-17441.162000000004</v>
      </c>
    </row>
    <row r="69" spans="1:8" ht="70.5" customHeight="1">
      <c r="A69" s="3" t="s">
        <v>242</v>
      </c>
      <c r="B69" s="9" t="s">
        <v>125</v>
      </c>
      <c r="C69" s="28">
        <v>145000</v>
      </c>
      <c r="D69" s="25">
        <v>-145000</v>
      </c>
      <c r="E69" s="25">
        <f t="shared" si="3"/>
        <v>0</v>
      </c>
      <c r="F69" s="28">
        <v>0</v>
      </c>
      <c r="G69" s="24"/>
      <c r="H69" s="29">
        <f t="shared" si="2"/>
        <v>0</v>
      </c>
    </row>
    <row r="70" spans="1:8" ht="67.5" customHeight="1">
      <c r="A70" s="3" t="s">
        <v>243</v>
      </c>
      <c r="B70" s="9" t="s">
        <v>113</v>
      </c>
      <c r="C70" s="28">
        <v>558000</v>
      </c>
      <c r="D70" s="25">
        <v>-558000</v>
      </c>
      <c r="E70" s="25">
        <f t="shared" si="3"/>
        <v>0</v>
      </c>
      <c r="F70" s="28">
        <v>0</v>
      </c>
      <c r="G70" s="24"/>
      <c r="H70" s="29">
        <f t="shared" si="2"/>
        <v>0</v>
      </c>
    </row>
    <row r="71" spans="1:8" ht="41.25" customHeight="1">
      <c r="A71" s="3" t="s">
        <v>24</v>
      </c>
      <c r="B71" s="21" t="s">
        <v>27</v>
      </c>
      <c r="C71" s="25">
        <f>C72+C73+C74+C77+C78+C80+C81+C82+C83+C84+C85+C86+C89</f>
        <v>150993.97</v>
      </c>
      <c r="D71" s="25">
        <f>D72+D73+D74+D75+D76+D77+D78+D80+D81+D82+D83+D84+D85+D86+D87+D88+D89</f>
        <v>151235.2</v>
      </c>
      <c r="E71" s="25">
        <f>E72+E73+E74+E75+E76+E77+E78+E80+E81+E82+E83+E84+E85+E86+E87+E88+E89</f>
        <v>302229.17000000004</v>
      </c>
      <c r="F71" s="25">
        <f>F72+F73+F74+F75+F76+F77+F78+F80+F81+F82+F83+F84+F85+F86+F87+F88+F89</f>
        <v>284788.008</v>
      </c>
      <c r="G71" s="24">
        <f t="shared" si="1"/>
        <v>94.22915994508404</v>
      </c>
      <c r="H71" s="25">
        <f>H72+H73+H74+H75+H76+H77+H78+H80+H81+H82+H83+H84+H85+H86+H87+H88+H89</f>
        <v>-17441.162000000004</v>
      </c>
    </row>
    <row r="72" spans="1:8" ht="30.75">
      <c r="A72" s="3" t="s">
        <v>106</v>
      </c>
      <c r="B72" s="21" t="s">
        <v>107</v>
      </c>
      <c r="C72" s="28">
        <v>840</v>
      </c>
      <c r="D72" s="25">
        <v>0</v>
      </c>
      <c r="E72" s="25">
        <f t="shared" si="3"/>
        <v>840</v>
      </c>
      <c r="F72" s="28">
        <v>840</v>
      </c>
      <c r="G72" s="24">
        <f t="shared" si="1"/>
        <v>100</v>
      </c>
      <c r="H72" s="29">
        <f t="shared" si="2"/>
        <v>0</v>
      </c>
    </row>
    <row r="73" spans="1:8" ht="101.25" customHeight="1">
      <c r="A73" s="3" t="s">
        <v>159</v>
      </c>
      <c r="B73" s="21" t="s">
        <v>160</v>
      </c>
      <c r="C73" s="28">
        <v>22675</v>
      </c>
      <c r="D73" s="25">
        <v>0</v>
      </c>
      <c r="E73" s="25">
        <f t="shared" si="3"/>
        <v>22675</v>
      </c>
      <c r="F73" s="28">
        <v>22499.274</v>
      </c>
      <c r="G73" s="24">
        <f aca="true" t="shared" si="4" ref="G73:G134">F73/E73*100</f>
        <v>99.2250231532525</v>
      </c>
      <c r="H73" s="29">
        <f aca="true" t="shared" si="5" ref="H73:H133">F73-E73</f>
        <v>-175.72599999999875</v>
      </c>
    </row>
    <row r="74" spans="1:8" ht="100.5" customHeight="1">
      <c r="A74" s="3" t="s">
        <v>161</v>
      </c>
      <c r="B74" s="21" t="s">
        <v>162</v>
      </c>
      <c r="C74" s="28">
        <v>4202</v>
      </c>
      <c r="D74" s="25">
        <v>0</v>
      </c>
      <c r="E74" s="25">
        <f t="shared" si="3"/>
        <v>4202</v>
      </c>
      <c r="F74" s="28">
        <v>1680.6</v>
      </c>
      <c r="G74" s="24">
        <f t="shared" si="4"/>
        <v>39.995240361732506</v>
      </c>
      <c r="H74" s="29">
        <f t="shared" si="5"/>
        <v>-2521.4</v>
      </c>
    </row>
    <row r="75" spans="1:8" ht="306" customHeight="1">
      <c r="A75" s="3" t="s">
        <v>221</v>
      </c>
      <c r="B75" s="9" t="s">
        <v>223</v>
      </c>
      <c r="C75" s="28">
        <v>0</v>
      </c>
      <c r="D75" s="25">
        <v>2024</v>
      </c>
      <c r="E75" s="25">
        <f>C75+D75</f>
        <v>2024</v>
      </c>
      <c r="F75" s="28">
        <v>578.261</v>
      </c>
      <c r="G75" s="24">
        <f>F75/E75*100</f>
        <v>28.570207509881424</v>
      </c>
      <c r="H75" s="29">
        <f>F75-E75</f>
        <v>-1445.739</v>
      </c>
    </row>
    <row r="76" spans="1:8" ht="179.25" customHeight="1">
      <c r="A76" s="3" t="s">
        <v>222</v>
      </c>
      <c r="B76" s="9" t="s">
        <v>224</v>
      </c>
      <c r="C76" s="28">
        <v>0</v>
      </c>
      <c r="D76" s="25">
        <v>1945</v>
      </c>
      <c r="E76" s="25">
        <f>C76+D76</f>
        <v>1945</v>
      </c>
      <c r="F76" s="28">
        <v>555.584</v>
      </c>
      <c r="G76" s="24">
        <f>F76/E76*100</f>
        <v>28.56473007712082</v>
      </c>
      <c r="H76" s="29">
        <f>F76-E76</f>
        <v>-1389.4160000000002</v>
      </c>
    </row>
    <row r="77" spans="1:8" ht="129.75" customHeight="1">
      <c r="A77" s="3" t="s">
        <v>114</v>
      </c>
      <c r="B77" s="21" t="s">
        <v>116</v>
      </c>
      <c r="C77" s="28">
        <v>5500</v>
      </c>
      <c r="D77" s="25">
        <v>0</v>
      </c>
      <c r="E77" s="25">
        <f t="shared" si="3"/>
        <v>5500</v>
      </c>
      <c r="F77" s="28">
        <v>5500</v>
      </c>
      <c r="G77" s="24">
        <f t="shared" si="4"/>
        <v>100</v>
      </c>
      <c r="H77" s="29">
        <f t="shared" si="5"/>
        <v>0</v>
      </c>
    </row>
    <row r="78" spans="1:8" ht="132.75" customHeight="1">
      <c r="A78" s="3" t="s">
        <v>166</v>
      </c>
      <c r="B78" s="23" t="s">
        <v>170</v>
      </c>
      <c r="C78" s="28">
        <v>50000</v>
      </c>
      <c r="D78" s="25">
        <v>0</v>
      </c>
      <c r="E78" s="25">
        <f t="shared" si="3"/>
        <v>50000</v>
      </c>
      <c r="F78" s="28">
        <v>49994.6</v>
      </c>
      <c r="G78" s="24">
        <f t="shared" si="4"/>
        <v>99.9892</v>
      </c>
      <c r="H78" s="29">
        <f t="shared" si="5"/>
        <v>-5.400000000001455</v>
      </c>
    </row>
    <row r="79" spans="1:8" ht="150.75" customHeight="1">
      <c r="A79" s="3" t="s">
        <v>167</v>
      </c>
      <c r="B79" s="23" t="s">
        <v>168</v>
      </c>
      <c r="C79" s="28">
        <v>120000</v>
      </c>
      <c r="D79" s="25">
        <v>0</v>
      </c>
      <c r="E79" s="25">
        <f t="shared" si="3"/>
        <v>120000</v>
      </c>
      <c r="F79" s="28">
        <v>120000</v>
      </c>
      <c r="G79" s="24">
        <f t="shared" si="4"/>
        <v>100</v>
      </c>
      <c r="H79" s="29">
        <f t="shared" si="5"/>
        <v>0</v>
      </c>
    </row>
    <row r="80" spans="1:8" ht="132.75" customHeight="1">
      <c r="A80" s="3" t="s">
        <v>115</v>
      </c>
      <c r="B80" s="23" t="s">
        <v>173</v>
      </c>
      <c r="C80" s="28">
        <v>5000</v>
      </c>
      <c r="D80" s="25">
        <v>0</v>
      </c>
      <c r="E80" s="25">
        <f t="shared" si="3"/>
        <v>5000</v>
      </c>
      <c r="F80" s="28">
        <v>4999.627</v>
      </c>
      <c r="G80" s="24">
        <f t="shared" si="4"/>
        <v>99.99254</v>
      </c>
      <c r="H80" s="29">
        <f t="shared" si="5"/>
        <v>-0.37299999999959255</v>
      </c>
    </row>
    <row r="81" spans="1:8" ht="78">
      <c r="A81" s="3" t="s">
        <v>163</v>
      </c>
      <c r="B81" s="23" t="s">
        <v>169</v>
      </c>
      <c r="C81" s="28">
        <v>26186</v>
      </c>
      <c r="D81" s="25">
        <v>0</v>
      </c>
      <c r="E81" s="25">
        <f t="shared" si="3"/>
        <v>26186</v>
      </c>
      <c r="F81" s="28">
        <v>26186</v>
      </c>
      <c r="G81" s="24">
        <f t="shared" si="4"/>
        <v>100</v>
      </c>
      <c r="H81" s="29">
        <f t="shared" si="5"/>
        <v>0</v>
      </c>
    </row>
    <row r="82" spans="1:8" ht="117" customHeight="1">
      <c r="A82" s="3" t="s">
        <v>179</v>
      </c>
      <c r="B82" s="23" t="s">
        <v>180</v>
      </c>
      <c r="C82" s="28">
        <v>1000</v>
      </c>
      <c r="D82" s="25">
        <v>0</v>
      </c>
      <c r="E82" s="25">
        <f t="shared" si="3"/>
        <v>1000</v>
      </c>
      <c r="F82" s="28">
        <v>1000</v>
      </c>
      <c r="G82" s="24">
        <f t="shared" si="4"/>
        <v>100</v>
      </c>
      <c r="H82" s="29">
        <f t="shared" si="5"/>
        <v>0</v>
      </c>
    </row>
    <row r="83" spans="1:8" ht="130.5" customHeight="1">
      <c r="A83" s="3" t="s">
        <v>23</v>
      </c>
      <c r="B83" s="23" t="s">
        <v>174</v>
      </c>
      <c r="C83" s="28">
        <v>15441.97</v>
      </c>
      <c r="D83" s="25">
        <v>0</v>
      </c>
      <c r="E83" s="25">
        <f t="shared" si="3"/>
        <v>15441.97</v>
      </c>
      <c r="F83" s="28">
        <v>15381.97</v>
      </c>
      <c r="G83" s="24">
        <f t="shared" si="4"/>
        <v>99.61144853927316</v>
      </c>
      <c r="H83" s="29">
        <f t="shared" si="5"/>
        <v>-60</v>
      </c>
    </row>
    <row r="84" spans="1:8" ht="136.5" customHeight="1">
      <c r="A84" s="3" t="s">
        <v>184</v>
      </c>
      <c r="B84" s="23" t="s">
        <v>185</v>
      </c>
      <c r="C84" s="28">
        <v>10549</v>
      </c>
      <c r="D84" s="25">
        <v>0</v>
      </c>
      <c r="E84" s="25">
        <f t="shared" si="3"/>
        <v>10549</v>
      </c>
      <c r="F84" s="28">
        <v>10548.281</v>
      </c>
      <c r="G84" s="24">
        <f t="shared" si="4"/>
        <v>99.99318418807471</v>
      </c>
      <c r="H84" s="29">
        <f t="shared" si="5"/>
        <v>-0.7189999999991414</v>
      </c>
    </row>
    <row r="85" spans="1:8" ht="116.25" customHeight="1">
      <c r="A85" s="3" t="s">
        <v>219</v>
      </c>
      <c r="B85" s="23" t="s">
        <v>220</v>
      </c>
      <c r="C85" s="28">
        <v>0</v>
      </c>
      <c r="D85" s="25">
        <v>766.2</v>
      </c>
      <c r="E85" s="25">
        <f>C85+D85</f>
        <v>766.2</v>
      </c>
      <c r="F85" s="28">
        <v>760.75</v>
      </c>
      <c r="G85" s="24">
        <f>F85/E85*100</f>
        <v>99.28869746802401</v>
      </c>
      <c r="H85" s="29">
        <f>F85-E85</f>
        <v>-5.4500000000000455</v>
      </c>
    </row>
    <row r="86" spans="1:8" ht="132" customHeight="1">
      <c r="A86" s="3" t="s">
        <v>186</v>
      </c>
      <c r="B86" s="23" t="s">
        <v>201</v>
      </c>
      <c r="C86" s="28">
        <v>9600</v>
      </c>
      <c r="D86" s="25">
        <v>0</v>
      </c>
      <c r="E86" s="25">
        <f t="shared" si="3"/>
        <v>9600</v>
      </c>
      <c r="F86" s="28">
        <v>0</v>
      </c>
      <c r="G86" s="24">
        <f t="shared" si="4"/>
        <v>0</v>
      </c>
      <c r="H86" s="29">
        <f t="shared" si="5"/>
        <v>-9600</v>
      </c>
    </row>
    <row r="87" spans="1:8" ht="162.75" customHeight="1">
      <c r="A87" s="3" t="s">
        <v>225</v>
      </c>
      <c r="B87" s="10" t="s">
        <v>227</v>
      </c>
      <c r="C87" s="28">
        <v>0</v>
      </c>
      <c r="D87" s="25">
        <v>465</v>
      </c>
      <c r="E87" s="25">
        <f t="shared" si="3"/>
        <v>465</v>
      </c>
      <c r="F87" s="28">
        <v>310.721</v>
      </c>
      <c r="G87" s="24">
        <f t="shared" si="4"/>
        <v>66.82172043010752</v>
      </c>
      <c r="H87" s="29">
        <f t="shared" si="5"/>
        <v>-154.279</v>
      </c>
    </row>
    <row r="88" spans="1:8" ht="164.25" customHeight="1">
      <c r="A88" s="3" t="s">
        <v>226</v>
      </c>
      <c r="B88" s="10" t="s">
        <v>228</v>
      </c>
      <c r="C88" s="28">
        <v>0</v>
      </c>
      <c r="D88" s="25">
        <v>1035</v>
      </c>
      <c r="E88" s="25">
        <f t="shared" si="3"/>
        <v>1035</v>
      </c>
      <c r="F88" s="28">
        <v>0</v>
      </c>
      <c r="G88" s="24">
        <f t="shared" si="4"/>
        <v>0</v>
      </c>
      <c r="H88" s="29">
        <f t="shared" si="5"/>
        <v>-1035</v>
      </c>
    </row>
    <row r="89" spans="1:8" ht="83.25" customHeight="1">
      <c r="A89" s="3" t="s">
        <v>218</v>
      </c>
      <c r="B89" s="9" t="s">
        <v>217</v>
      </c>
      <c r="C89" s="28">
        <v>0</v>
      </c>
      <c r="D89" s="25">
        <v>145000</v>
      </c>
      <c r="E89" s="25">
        <f>C89+D89</f>
        <v>145000</v>
      </c>
      <c r="F89" s="28">
        <v>143952.34</v>
      </c>
      <c r="G89" s="24">
        <f>F89/E89*100</f>
        <v>99.27747586206897</v>
      </c>
      <c r="H89" s="29">
        <f>F89-E89</f>
        <v>-1047.6600000000035</v>
      </c>
    </row>
    <row r="90" spans="1:8" ht="53.25" customHeight="1">
      <c r="A90" s="3" t="s">
        <v>26</v>
      </c>
      <c r="B90" s="10" t="s">
        <v>139</v>
      </c>
      <c r="C90" s="28">
        <f>C91+C92+C95+C101+C107+C108+C105+C104+C106</f>
        <v>2277078.9</v>
      </c>
      <c r="D90" s="28">
        <f>D91+D92+D95+D101+D107+D108+D105+D104+D106</f>
        <v>7841.700000000001</v>
      </c>
      <c r="E90" s="25">
        <f t="shared" si="3"/>
        <v>2284920.6</v>
      </c>
      <c r="F90" s="28">
        <f>F91+F92+F95+F101+F107+F108+F105+F104+F106</f>
        <v>2214897.352</v>
      </c>
      <c r="G90" s="24">
        <f t="shared" si="4"/>
        <v>96.93541876247252</v>
      </c>
      <c r="H90" s="28">
        <f>H91+H92+H95+H101+H107+H108+H105+H104+H106</f>
        <v>-70023.24800000007</v>
      </c>
    </row>
    <row r="91" spans="1:8" ht="50.25" customHeight="1">
      <c r="A91" s="6" t="s">
        <v>81</v>
      </c>
      <c r="B91" s="22" t="s">
        <v>28</v>
      </c>
      <c r="C91" s="28">
        <v>17198</v>
      </c>
      <c r="D91" s="25">
        <v>-1024</v>
      </c>
      <c r="E91" s="25">
        <f t="shared" si="3"/>
        <v>16174</v>
      </c>
      <c r="F91" s="28">
        <v>16114.037</v>
      </c>
      <c r="G91" s="24">
        <f t="shared" si="4"/>
        <v>99.62926301471498</v>
      </c>
      <c r="H91" s="29">
        <f t="shared" si="5"/>
        <v>-59.96299999999974</v>
      </c>
    </row>
    <row r="92" spans="1:8" ht="66" customHeight="1">
      <c r="A92" s="3" t="s">
        <v>67</v>
      </c>
      <c r="B92" s="9" t="s">
        <v>140</v>
      </c>
      <c r="C92" s="28">
        <f>C93+C94</f>
        <v>104967</v>
      </c>
      <c r="D92" s="28">
        <f>D93+D94</f>
        <v>-20000</v>
      </c>
      <c r="E92" s="25">
        <f t="shared" si="3"/>
        <v>84967</v>
      </c>
      <c r="F92" s="28">
        <f>F93+F94</f>
        <v>77424.705</v>
      </c>
      <c r="G92" s="24">
        <f t="shared" si="4"/>
        <v>91.12326550307766</v>
      </c>
      <c r="H92" s="28">
        <f>H93+H94</f>
        <v>-7542.294999999998</v>
      </c>
    </row>
    <row r="93" spans="1:8" ht="88.5" customHeight="1">
      <c r="A93" s="3" t="s">
        <v>91</v>
      </c>
      <c r="B93" s="10" t="s">
        <v>76</v>
      </c>
      <c r="C93" s="28">
        <v>17834</v>
      </c>
      <c r="D93" s="25">
        <v>0</v>
      </c>
      <c r="E93" s="25">
        <f t="shared" si="3"/>
        <v>17834</v>
      </c>
      <c r="F93" s="28">
        <v>15030.731</v>
      </c>
      <c r="G93" s="24">
        <f t="shared" si="4"/>
        <v>84.28132219356286</v>
      </c>
      <c r="H93" s="29">
        <f t="shared" si="5"/>
        <v>-2803.2690000000002</v>
      </c>
    </row>
    <row r="94" spans="1:8" ht="84" customHeight="1">
      <c r="A94" s="3" t="s">
        <v>95</v>
      </c>
      <c r="B94" s="10" t="s">
        <v>144</v>
      </c>
      <c r="C94" s="28">
        <v>87133</v>
      </c>
      <c r="D94" s="25">
        <v>-20000</v>
      </c>
      <c r="E94" s="25">
        <f t="shared" si="3"/>
        <v>67133</v>
      </c>
      <c r="F94" s="28">
        <v>62393.974</v>
      </c>
      <c r="G94" s="24">
        <f t="shared" si="4"/>
        <v>92.94083982542118</v>
      </c>
      <c r="H94" s="29">
        <f t="shared" si="5"/>
        <v>-4739.025999999998</v>
      </c>
    </row>
    <row r="95" spans="1:8" ht="66.75" customHeight="1">
      <c r="A95" s="3" t="s">
        <v>68</v>
      </c>
      <c r="B95" s="9" t="s">
        <v>141</v>
      </c>
      <c r="C95" s="28">
        <f>C96+C97+C98+C99+C100</f>
        <v>106101</v>
      </c>
      <c r="D95" s="28">
        <f>D96+D97+D98+D99+D100</f>
        <v>0</v>
      </c>
      <c r="E95" s="25">
        <f t="shared" si="3"/>
        <v>106101</v>
      </c>
      <c r="F95" s="28">
        <f>F96+F97+F98+F99+F100</f>
        <v>100645.957</v>
      </c>
      <c r="G95" s="24">
        <f t="shared" si="4"/>
        <v>94.85863186963364</v>
      </c>
      <c r="H95" s="28">
        <f>H96+H97+H98+H99+H100</f>
        <v>-5455.043</v>
      </c>
    </row>
    <row r="96" spans="1:8" ht="78">
      <c r="A96" s="3" t="s">
        <v>92</v>
      </c>
      <c r="B96" s="9" t="s">
        <v>63</v>
      </c>
      <c r="C96" s="28">
        <v>11688</v>
      </c>
      <c r="D96" s="25">
        <v>0</v>
      </c>
      <c r="E96" s="25">
        <f t="shared" si="3"/>
        <v>11688</v>
      </c>
      <c r="F96" s="28">
        <v>11688</v>
      </c>
      <c r="G96" s="24">
        <f t="shared" si="4"/>
        <v>100</v>
      </c>
      <c r="H96" s="29">
        <f t="shared" si="5"/>
        <v>0</v>
      </c>
    </row>
    <row r="97" spans="1:8" ht="133.5" customHeight="1">
      <c r="A97" s="3" t="s">
        <v>93</v>
      </c>
      <c r="B97" s="9" t="s">
        <v>145</v>
      </c>
      <c r="C97" s="28">
        <v>13137</v>
      </c>
      <c r="D97" s="25">
        <v>0</v>
      </c>
      <c r="E97" s="25">
        <f t="shared" si="3"/>
        <v>13137</v>
      </c>
      <c r="F97" s="28">
        <v>13137</v>
      </c>
      <c r="G97" s="24">
        <f t="shared" si="4"/>
        <v>100</v>
      </c>
      <c r="H97" s="29">
        <f t="shared" si="5"/>
        <v>0</v>
      </c>
    </row>
    <row r="98" spans="1:8" ht="216.75" customHeight="1">
      <c r="A98" s="3" t="s">
        <v>98</v>
      </c>
      <c r="B98" s="9" t="s">
        <v>146</v>
      </c>
      <c r="C98" s="28">
        <v>9854</v>
      </c>
      <c r="D98" s="25">
        <v>0</v>
      </c>
      <c r="E98" s="25">
        <f t="shared" si="3"/>
        <v>9854</v>
      </c>
      <c r="F98" s="28">
        <v>5132.987</v>
      </c>
      <c r="G98" s="24">
        <f t="shared" si="4"/>
        <v>52.09038968946621</v>
      </c>
      <c r="H98" s="29">
        <f t="shared" si="5"/>
        <v>-4721.013</v>
      </c>
    </row>
    <row r="99" spans="1:8" ht="159.75" customHeight="1">
      <c r="A99" s="3" t="s">
        <v>97</v>
      </c>
      <c r="B99" s="9" t="s">
        <v>134</v>
      </c>
      <c r="C99" s="28">
        <v>802</v>
      </c>
      <c r="D99" s="25">
        <v>0</v>
      </c>
      <c r="E99" s="25">
        <f t="shared" si="3"/>
        <v>802</v>
      </c>
      <c r="F99" s="28">
        <v>67.97</v>
      </c>
      <c r="G99" s="24">
        <f t="shared" si="4"/>
        <v>8.475062344139651</v>
      </c>
      <c r="H99" s="29">
        <f t="shared" si="5"/>
        <v>-734.03</v>
      </c>
    </row>
    <row r="100" spans="1:8" ht="216" customHeight="1">
      <c r="A100" s="3" t="s">
        <v>96</v>
      </c>
      <c r="B100" s="9" t="s">
        <v>135</v>
      </c>
      <c r="C100" s="28">
        <v>70620</v>
      </c>
      <c r="D100" s="25">
        <v>0</v>
      </c>
      <c r="E100" s="25">
        <f t="shared" si="3"/>
        <v>70620</v>
      </c>
      <c r="F100" s="28">
        <v>70620</v>
      </c>
      <c r="G100" s="24">
        <f t="shared" si="4"/>
        <v>100</v>
      </c>
      <c r="H100" s="29">
        <f t="shared" si="5"/>
        <v>0</v>
      </c>
    </row>
    <row r="101" spans="1:8" ht="120" customHeight="1">
      <c r="A101" s="3" t="s">
        <v>69</v>
      </c>
      <c r="B101" s="9" t="s">
        <v>152</v>
      </c>
      <c r="C101" s="28">
        <f>C102+C103</f>
        <v>58298</v>
      </c>
      <c r="D101" s="25">
        <v>0</v>
      </c>
      <c r="E101" s="25">
        <f t="shared" si="3"/>
        <v>58298</v>
      </c>
      <c r="F101" s="28">
        <f>F102+F103</f>
        <v>44872.659</v>
      </c>
      <c r="G101" s="24">
        <f t="shared" si="4"/>
        <v>76.97118082953102</v>
      </c>
      <c r="H101" s="28">
        <f>H102+H103</f>
        <v>-13425.341</v>
      </c>
    </row>
    <row r="102" spans="1:8" ht="162" customHeight="1">
      <c r="A102" s="3" t="s">
        <v>94</v>
      </c>
      <c r="B102" s="10" t="s">
        <v>147</v>
      </c>
      <c r="C102" s="28">
        <v>3947</v>
      </c>
      <c r="D102" s="25">
        <v>0</v>
      </c>
      <c r="E102" s="25">
        <f t="shared" si="3"/>
        <v>3947</v>
      </c>
      <c r="F102" s="28">
        <v>3279.977</v>
      </c>
      <c r="G102" s="24">
        <f t="shared" si="4"/>
        <v>83.10050671395996</v>
      </c>
      <c r="H102" s="29">
        <f t="shared" si="5"/>
        <v>-667.0230000000001</v>
      </c>
    </row>
    <row r="103" spans="1:8" ht="140.25">
      <c r="A103" s="3" t="s">
        <v>99</v>
      </c>
      <c r="B103" s="10" t="s">
        <v>148</v>
      </c>
      <c r="C103" s="28">
        <v>54351</v>
      </c>
      <c r="D103" s="25">
        <v>0</v>
      </c>
      <c r="E103" s="25">
        <f t="shared" si="3"/>
        <v>54351</v>
      </c>
      <c r="F103" s="28">
        <v>41592.682</v>
      </c>
      <c r="G103" s="24">
        <f t="shared" si="4"/>
        <v>76.52606575775975</v>
      </c>
      <c r="H103" s="29">
        <f t="shared" si="5"/>
        <v>-12758.318</v>
      </c>
    </row>
    <row r="104" spans="1:8" ht="151.5" customHeight="1">
      <c r="A104" s="3" t="s">
        <v>181</v>
      </c>
      <c r="B104" s="10" t="s">
        <v>187</v>
      </c>
      <c r="C104" s="28">
        <v>1758.6</v>
      </c>
      <c r="D104" s="25">
        <v>1822</v>
      </c>
      <c r="E104" s="25">
        <f t="shared" si="3"/>
        <v>3580.6</v>
      </c>
      <c r="F104" s="28">
        <v>3580.56</v>
      </c>
      <c r="G104" s="24">
        <f t="shared" si="4"/>
        <v>99.99888286879293</v>
      </c>
      <c r="H104" s="29">
        <f t="shared" si="5"/>
        <v>-0.03999999999996362</v>
      </c>
    </row>
    <row r="105" spans="1:8" ht="120" customHeight="1">
      <c r="A105" s="3" t="s">
        <v>172</v>
      </c>
      <c r="B105" s="10" t="s">
        <v>117</v>
      </c>
      <c r="C105" s="28">
        <v>9672.3</v>
      </c>
      <c r="D105" s="25">
        <v>16706.7</v>
      </c>
      <c r="E105" s="25">
        <f t="shared" si="3"/>
        <v>26379</v>
      </c>
      <c r="F105" s="28">
        <v>0</v>
      </c>
      <c r="G105" s="24">
        <f t="shared" si="4"/>
        <v>0</v>
      </c>
      <c r="H105" s="29">
        <f t="shared" si="5"/>
        <v>-26379</v>
      </c>
    </row>
    <row r="106" spans="1:8" ht="50.25" customHeight="1">
      <c r="A106" s="3" t="s">
        <v>182</v>
      </c>
      <c r="B106" s="10" t="s">
        <v>183</v>
      </c>
      <c r="C106" s="28">
        <v>18070</v>
      </c>
      <c r="D106" s="25">
        <v>0</v>
      </c>
      <c r="E106" s="25">
        <f t="shared" si="3"/>
        <v>18070</v>
      </c>
      <c r="F106" s="28">
        <v>18070</v>
      </c>
      <c r="G106" s="24">
        <f t="shared" si="4"/>
        <v>100</v>
      </c>
      <c r="H106" s="29">
        <f t="shared" si="5"/>
        <v>0</v>
      </c>
    </row>
    <row r="107" spans="1:8" ht="105.75" customHeight="1">
      <c r="A107" s="3" t="s">
        <v>164</v>
      </c>
      <c r="B107" s="10" t="s">
        <v>165</v>
      </c>
      <c r="C107" s="28">
        <v>14829</v>
      </c>
      <c r="D107" s="25">
        <v>0</v>
      </c>
      <c r="E107" s="25">
        <f t="shared" si="3"/>
        <v>14829</v>
      </c>
      <c r="F107" s="28">
        <v>13862.075</v>
      </c>
      <c r="G107" s="24">
        <f t="shared" si="4"/>
        <v>93.47949962910513</v>
      </c>
      <c r="H107" s="29">
        <f t="shared" si="5"/>
        <v>-966.9249999999993</v>
      </c>
    </row>
    <row r="108" spans="1:8" ht="40.5" customHeight="1">
      <c r="A108" s="3" t="s">
        <v>65</v>
      </c>
      <c r="B108" s="9" t="s">
        <v>142</v>
      </c>
      <c r="C108" s="28">
        <f>C109+C110+C111+C112+C113+C114+C115</f>
        <v>1946185</v>
      </c>
      <c r="D108" s="28">
        <f>D109+D110+D111+D112+D113+D114+D115</f>
        <v>10337</v>
      </c>
      <c r="E108" s="25">
        <f t="shared" si="3"/>
        <v>1956522</v>
      </c>
      <c r="F108" s="28">
        <f>F109+F110+F111+F112+F113+F114+F115</f>
        <v>1940327.3589999997</v>
      </c>
      <c r="G108" s="24">
        <f t="shared" si="4"/>
        <v>99.1722740148079</v>
      </c>
      <c r="H108" s="28">
        <f>H109+H110+H111+H112+H113+H114+H115</f>
        <v>-16194.641000000074</v>
      </c>
    </row>
    <row r="109" spans="1:8" ht="150" customHeight="1">
      <c r="A109" s="3" t="s">
        <v>101</v>
      </c>
      <c r="B109" s="9" t="s">
        <v>64</v>
      </c>
      <c r="C109" s="28">
        <v>36816</v>
      </c>
      <c r="D109" s="25">
        <v>-5316</v>
      </c>
      <c r="E109" s="25">
        <f t="shared" si="3"/>
        <v>31500</v>
      </c>
      <c r="F109" s="28">
        <v>29721.422</v>
      </c>
      <c r="G109" s="24">
        <f t="shared" si="4"/>
        <v>94.35372063492063</v>
      </c>
      <c r="H109" s="29">
        <f t="shared" si="5"/>
        <v>-1778.5780000000013</v>
      </c>
    </row>
    <row r="110" spans="1:8" ht="51" customHeight="1">
      <c r="A110" s="3" t="s">
        <v>105</v>
      </c>
      <c r="B110" s="9" t="s">
        <v>66</v>
      </c>
      <c r="C110" s="28">
        <v>186727</v>
      </c>
      <c r="D110" s="25">
        <v>0</v>
      </c>
      <c r="E110" s="25">
        <f t="shared" si="3"/>
        <v>186727</v>
      </c>
      <c r="F110" s="28">
        <v>179575</v>
      </c>
      <c r="G110" s="24">
        <f t="shared" si="4"/>
        <v>96.16980940089007</v>
      </c>
      <c r="H110" s="29">
        <f t="shared" si="5"/>
        <v>-7152</v>
      </c>
    </row>
    <row r="111" spans="1:8" ht="96" customHeight="1">
      <c r="A111" s="3" t="s">
        <v>102</v>
      </c>
      <c r="B111" s="9" t="s">
        <v>25</v>
      </c>
      <c r="C111" s="28">
        <v>1136</v>
      </c>
      <c r="D111" s="25">
        <v>-913</v>
      </c>
      <c r="E111" s="25">
        <f t="shared" si="3"/>
        <v>223</v>
      </c>
      <c r="F111" s="28">
        <v>223</v>
      </c>
      <c r="G111" s="24">
        <f t="shared" si="4"/>
        <v>100</v>
      </c>
      <c r="H111" s="29">
        <f t="shared" si="5"/>
        <v>0</v>
      </c>
    </row>
    <row r="112" spans="1:8" ht="405">
      <c r="A112" s="3" t="s">
        <v>100</v>
      </c>
      <c r="B112" s="9" t="s">
        <v>171</v>
      </c>
      <c r="C112" s="28">
        <v>1611854</v>
      </c>
      <c r="D112" s="25">
        <v>11633</v>
      </c>
      <c r="E112" s="25">
        <f>C112+D112</f>
        <v>1623487</v>
      </c>
      <c r="F112" s="28">
        <v>1619572.947</v>
      </c>
      <c r="G112" s="24">
        <f t="shared" si="4"/>
        <v>99.75891072734183</v>
      </c>
      <c r="H112" s="29">
        <f t="shared" si="5"/>
        <v>-3914.0530000000726</v>
      </c>
    </row>
    <row r="113" spans="1:8" ht="249">
      <c r="A113" s="3" t="s">
        <v>103</v>
      </c>
      <c r="B113" s="9" t="s">
        <v>136</v>
      </c>
      <c r="C113" s="29">
        <v>4152</v>
      </c>
      <c r="D113" s="25">
        <v>0</v>
      </c>
      <c r="E113" s="25">
        <f>C113+D113</f>
        <v>4152</v>
      </c>
      <c r="F113" s="29">
        <v>3330.954</v>
      </c>
      <c r="G113" s="24">
        <f t="shared" si="4"/>
        <v>80.22528901734104</v>
      </c>
      <c r="H113" s="29">
        <f t="shared" si="5"/>
        <v>-821.0459999999998</v>
      </c>
    </row>
    <row r="114" spans="1:8" ht="229.5" customHeight="1">
      <c r="A114" s="3" t="s">
        <v>104</v>
      </c>
      <c r="B114" s="9" t="s">
        <v>137</v>
      </c>
      <c r="C114" s="29">
        <v>97799</v>
      </c>
      <c r="D114" s="25">
        <v>204</v>
      </c>
      <c r="E114" s="25">
        <f>C114+D114</f>
        <v>98003</v>
      </c>
      <c r="F114" s="29">
        <v>96487.072</v>
      </c>
      <c r="G114" s="24">
        <f t="shared" si="4"/>
        <v>98.45318204544759</v>
      </c>
      <c r="H114" s="29">
        <f t="shared" si="5"/>
        <v>-1515.9279999999999</v>
      </c>
    </row>
    <row r="115" spans="1:8" ht="72" customHeight="1">
      <c r="A115" s="3" t="s">
        <v>151</v>
      </c>
      <c r="B115" s="9" t="s">
        <v>133</v>
      </c>
      <c r="C115" s="29">
        <v>7701</v>
      </c>
      <c r="D115" s="25">
        <v>4729</v>
      </c>
      <c r="E115" s="25">
        <f>C115+D115</f>
        <v>12430</v>
      </c>
      <c r="F115" s="29">
        <v>11416.964</v>
      </c>
      <c r="G115" s="24">
        <f t="shared" si="4"/>
        <v>91.85007240547064</v>
      </c>
      <c r="H115" s="29">
        <f t="shared" si="5"/>
        <v>-1013.0360000000001</v>
      </c>
    </row>
    <row r="116" spans="1:8" ht="30.75">
      <c r="A116" s="3" t="s">
        <v>29</v>
      </c>
      <c r="B116" s="10" t="s">
        <v>177</v>
      </c>
      <c r="C116" s="28">
        <f>C118+C117</f>
        <v>286576</v>
      </c>
      <c r="D116" s="28">
        <f>D118+D117+D128</f>
        <v>36504</v>
      </c>
      <c r="E116" s="28">
        <f>E118+E117+E128</f>
        <v>323080</v>
      </c>
      <c r="F116" s="28">
        <f>F118+F117+F128</f>
        <v>302477.58</v>
      </c>
      <c r="G116" s="24">
        <f t="shared" si="4"/>
        <v>93.62312120836945</v>
      </c>
      <c r="H116" s="28">
        <f>H118+H117+H128</f>
        <v>-20602.42</v>
      </c>
    </row>
    <row r="117" spans="1:8" ht="90.75" customHeight="1">
      <c r="A117" s="3" t="s">
        <v>119</v>
      </c>
      <c r="B117" s="10" t="s">
        <v>118</v>
      </c>
      <c r="C117" s="28">
        <v>12260</v>
      </c>
      <c r="D117" s="25">
        <v>2195</v>
      </c>
      <c r="E117" s="25">
        <f>C117+D117</f>
        <v>14455</v>
      </c>
      <c r="F117" s="28">
        <v>14455</v>
      </c>
      <c r="G117" s="24">
        <f t="shared" si="4"/>
        <v>100</v>
      </c>
      <c r="H117" s="29">
        <f t="shared" si="5"/>
        <v>0</v>
      </c>
    </row>
    <row r="118" spans="1:8" ht="108.75">
      <c r="A118" s="3" t="s">
        <v>70</v>
      </c>
      <c r="B118" s="9" t="s">
        <v>178</v>
      </c>
      <c r="C118" s="28">
        <f>C119+C120+C121+C122+C123+C124+C125+C126+C127</f>
        <v>274316</v>
      </c>
      <c r="D118" s="28">
        <f>D119+D120+D121+D122+D123+D124+D125+D126+D127</f>
        <v>1300</v>
      </c>
      <c r="E118" s="28">
        <f>E119+E120+E121+E122+E123+E124+E125+E126+E127</f>
        <v>275616</v>
      </c>
      <c r="F118" s="28">
        <f>F119+F120+F121+F122+F123+F124+F125+F126+F127</f>
        <v>255616</v>
      </c>
      <c r="G118" s="24">
        <f t="shared" si="4"/>
        <v>92.74352722628585</v>
      </c>
      <c r="H118" s="28">
        <f>H119+H120+H121+H122+H123+H124+H125+H126+H127</f>
        <v>-20000</v>
      </c>
    </row>
    <row r="119" spans="1:8" ht="135.75" customHeight="1">
      <c r="A119" s="3" t="s">
        <v>7</v>
      </c>
      <c r="B119" s="9" t="s">
        <v>2</v>
      </c>
      <c r="C119" s="28">
        <v>7500</v>
      </c>
      <c r="D119" s="25">
        <v>0</v>
      </c>
      <c r="E119" s="25">
        <f aca="true" t="shared" si="6" ref="E119:E127">C119+D119</f>
        <v>7500</v>
      </c>
      <c r="F119" s="28">
        <v>7500</v>
      </c>
      <c r="G119" s="24">
        <f t="shared" si="4"/>
        <v>100</v>
      </c>
      <c r="H119" s="29">
        <f t="shared" si="5"/>
        <v>0</v>
      </c>
    </row>
    <row r="120" spans="1:8" ht="134.25" customHeight="1">
      <c r="A120" s="3" t="s">
        <v>8</v>
      </c>
      <c r="B120" s="9" t="s">
        <v>3</v>
      </c>
      <c r="C120" s="28">
        <v>4962</v>
      </c>
      <c r="D120" s="25">
        <v>0</v>
      </c>
      <c r="E120" s="25">
        <f t="shared" si="6"/>
        <v>4962</v>
      </c>
      <c r="F120" s="28">
        <v>4962</v>
      </c>
      <c r="G120" s="24">
        <f t="shared" si="4"/>
        <v>100</v>
      </c>
      <c r="H120" s="29">
        <f t="shared" si="5"/>
        <v>0</v>
      </c>
    </row>
    <row r="121" spans="1:8" ht="138.75" customHeight="1">
      <c r="A121" s="3" t="s">
        <v>19</v>
      </c>
      <c r="B121" s="9" t="s">
        <v>1</v>
      </c>
      <c r="C121" s="28">
        <v>10050</v>
      </c>
      <c r="D121" s="25">
        <v>0</v>
      </c>
      <c r="E121" s="25">
        <f t="shared" si="6"/>
        <v>10050</v>
      </c>
      <c r="F121" s="28">
        <v>10050</v>
      </c>
      <c r="G121" s="24">
        <f t="shared" si="4"/>
        <v>100</v>
      </c>
      <c r="H121" s="29">
        <f t="shared" si="5"/>
        <v>0</v>
      </c>
    </row>
    <row r="122" spans="1:8" ht="108.75">
      <c r="A122" s="3" t="s">
        <v>9</v>
      </c>
      <c r="B122" s="9" t="s">
        <v>6</v>
      </c>
      <c r="C122" s="28">
        <v>2976</v>
      </c>
      <c r="D122" s="25">
        <v>0</v>
      </c>
      <c r="E122" s="25">
        <f t="shared" si="6"/>
        <v>2976</v>
      </c>
      <c r="F122" s="28">
        <v>2976</v>
      </c>
      <c r="G122" s="24">
        <f t="shared" si="4"/>
        <v>100</v>
      </c>
      <c r="H122" s="29">
        <f t="shared" si="5"/>
        <v>0</v>
      </c>
    </row>
    <row r="123" spans="1:8" ht="147.75" customHeight="1">
      <c r="A123" s="3" t="s">
        <v>10</v>
      </c>
      <c r="B123" s="9" t="s">
        <v>4</v>
      </c>
      <c r="C123" s="28">
        <v>7224</v>
      </c>
      <c r="D123" s="25">
        <v>0</v>
      </c>
      <c r="E123" s="25">
        <f t="shared" si="6"/>
        <v>7224</v>
      </c>
      <c r="F123" s="28">
        <v>7224</v>
      </c>
      <c r="G123" s="24">
        <f t="shared" si="4"/>
        <v>100</v>
      </c>
      <c r="H123" s="29">
        <f t="shared" si="5"/>
        <v>0</v>
      </c>
    </row>
    <row r="124" spans="1:8" ht="90" customHeight="1">
      <c r="A124" s="3" t="s">
        <v>11</v>
      </c>
      <c r="B124" s="9" t="s">
        <v>5</v>
      </c>
      <c r="C124" s="28">
        <v>3675</v>
      </c>
      <c r="D124" s="25">
        <v>0</v>
      </c>
      <c r="E124" s="25">
        <f t="shared" si="6"/>
        <v>3675</v>
      </c>
      <c r="F124" s="28">
        <v>3675</v>
      </c>
      <c r="G124" s="24">
        <f t="shared" si="4"/>
        <v>100</v>
      </c>
      <c r="H124" s="29">
        <f t="shared" si="5"/>
        <v>0</v>
      </c>
    </row>
    <row r="125" spans="1:8" ht="108.75">
      <c r="A125" s="3" t="s">
        <v>12</v>
      </c>
      <c r="B125" s="9" t="s">
        <v>86</v>
      </c>
      <c r="C125" s="28">
        <v>232904</v>
      </c>
      <c r="D125" s="25">
        <v>1300</v>
      </c>
      <c r="E125" s="25">
        <f t="shared" si="6"/>
        <v>234204</v>
      </c>
      <c r="F125" s="28">
        <v>214204</v>
      </c>
      <c r="G125" s="24">
        <f t="shared" si="4"/>
        <v>91.46043620091886</v>
      </c>
      <c r="H125" s="29">
        <f t="shared" si="5"/>
        <v>-20000</v>
      </c>
    </row>
    <row r="126" spans="1:8" ht="49.5" customHeight="1">
      <c r="A126" s="3" t="s">
        <v>122</v>
      </c>
      <c r="B126" s="9" t="s">
        <v>123</v>
      </c>
      <c r="C126" s="28">
        <v>3450</v>
      </c>
      <c r="D126" s="25">
        <v>0</v>
      </c>
      <c r="E126" s="25">
        <f t="shared" si="6"/>
        <v>3450</v>
      </c>
      <c r="F126" s="28">
        <v>3450</v>
      </c>
      <c r="G126" s="24">
        <f t="shared" si="4"/>
        <v>100</v>
      </c>
      <c r="H126" s="29">
        <f t="shared" si="5"/>
        <v>0</v>
      </c>
    </row>
    <row r="127" spans="1:8" ht="93">
      <c r="A127" s="3" t="s">
        <v>175</v>
      </c>
      <c r="B127" s="9" t="s">
        <v>176</v>
      </c>
      <c r="C127" s="28">
        <v>1575</v>
      </c>
      <c r="D127" s="25">
        <v>0</v>
      </c>
      <c r="E127" s="25">
        <f t="shared" si="6"/>
        <v>1575</v>
      </c>
      <c r="F127" s="28">
        <v>1575</v>
      </c>
      <c r="G127" s="24">
        <f t="shared" si="4"/>
        <v>100</v>
      </c>
      <c r="H127" s="29">
        <f t="shared" si="5"/>
        <v>0</v>
      </c>
    </row>
    <row r="128" spans="1:8" ht="49.5" customHeight="1">
      <c r="A128" s="3" t="s">
        <v>231</v>
      </c>
      <c r="B128" s="9" t="s">
        <v>232</v>
      </c>
      <c r="C128" s="25">
        <f>C129</f>
        <v>0</v>
      </c>
      <c r="D128" s="25">
        <f>D129</f>
        <v>33009</v>
      </c>
      <c r="E128" s="25">
        <f>E129</f>
        <v>33009</v>
      </c>
      <c r="F128" s="25">
        <f>F129</f>
        <v>32406.58</v>
      </c>
      <c r="G128" s="24">
        <f>F128/E128*100</f>
        <v>98.17498258050836</v>
      </c>
      <c r="H128" s="29">
        <f>F128-E128</f>
        <v>-602.4199999999983</v>
      </c>
    </row>
    <row r="129" spans="1:8" ht="190.5" customHeight="1">
      <c r="A129" s="3" t="s">
        <v>230</v>
      </c>
      <c r="B129" s="9" t="s">
        <v>229</v>
      </c>
      <c r="C129" s="28">
        <v>0</v>
      </c>
      <c r="D129" s="25">
        <v>33009</v>
      </c>
      <c r="E129" s="25">
        <f aca="true" t="shared" si="7" ref="E129:E134">C129+D129</f>
        <v>33009</v>
      </c>
      <c r="F129" s="28">
        <v>32406.58</v>
      </c>
      <c r="G129" s="24">
        <f>F129/E129*100</f>
        <v>98.17498258050836</v>
      </c>
      <c r="H129" s="29">
        <f>F129-E129</f>
        <v>-602.4199999999983</v>
      </c>
    </row>
    <row r="130" spans="1:8" ht="30.75">
      <c r="A130" s="3" t="s">
        <v>78</v>
      </c>
      <c r="B130" s="9" t="s">
        <v>143</v>
      </c>
      <c r="C130" s="28">
        <f>C131</f>
        <v>15000</v>
      </c>
      <c r="D130" s="28">
        <f>D131</f>
        <v>0</v>
      </c>
      <c r="E130" s="25">
        <f t="shared" si="7"/>
        <v>15000</v>
      </c>
      <c r="F130" s="28">
        <v>10611.876</v>
      </c>
      <c r="G130" s="24">
        <f t="shared" si="4"/>
        <v>70.74584</v>
      </c>
      <c r="H130" s="29">
        <f t="shared" si="5"/>
        <v>-4388.124</v>
      </c>
    </row>
    <row r="131" spans="1:8" ht="30.75">
      <c r="A131" s="3" t="s">
        <v>156</v>
      </c>
      <c r="B131" s="9" t="s">
        <v>157</v>
      </c>
      <c r="C131" s="28">
        <v>15000</v>
      </c>
      <c r="D131" s="25">
        <v>0</v>
      </c>
      <c r="E131" s="25">
        <f t="shared" si="7"/>
        <v>15000</v>
      </c>
      <c r="F131" s="28">
        <v>10611.876</v>
      </c>
      <c r="G131" s="24">
        <f t="shared" si="4"/>
        <v>70.74584</v>
      </c>
      <c r="H131" s="29">
        <f t="shared" si="5"/>
        <v>-4388.124</v>
      </c>
    </row>
    <row r="132" spans="1:8" ht="51.75" customHeight="1">
      <c r="A132" s="3" t="s">
        <v>247</v>
      </c>
      <c r="B132" s="9" t="s">
        <v>248</v>
      </c>
      <c r="C132" s="25">
        <v>3857</v>
      </c>
      <c r="D132" s="25">
        <v>0</v>
      </c>
      <c r="E132" s="25">
        <f t="shared" si="7"/>
        <v>3857</v>
      </c>
      <c r="F132" s="25">
        <v>3856.94</v>
      </c>
      <c r="G132" s="24">
        <f t="shared" si="4"/>
        <v>99.99844438682915</v>
      </c>
      <c r="H132" s="29">
        <f t="shared" si="5"/>
        <v>-0.05999999999994543</v>
      </c>
    </row>
    <row r="133" spans="1:8" ht="69" customHeight="1">
      <c r="A133" s="3" t="s">
        <v>199</v>
      </c>
      <c r="B133" s="9" t="s">
        <v>200</v>
      </c>
      <c r="C133" s="25">
        <v>-48969</v>
      </c>
      <c r="D133" s="25">
        <v>0</v>
      </c>
      <c r="E133" s="25">
        <f t="shared" si="7"/>
        <v>-48969</v>
      </c>
      <c r="F133" s="25">
        <v>-49024.653</v>
      </c>
      <c r="G133" s="24">
        <f t="shared" si="4"/>
        <v>100.11364945169392</v>
      </c>
      <c r="H133" s="29">
        <f t="shared" si="5"/>
        <v>-55.65299999999843</v>
      </c>
    </row>
    <row r="134" spans="1:8" ht="24.75" customHeight="1">
      <c r="A134" s="3"/>
      <c r="B134" s="4" t="s">
        <v>42</v>
      </c>
      <c r="C134" s="27">
        <f>C13+C66</f>
        <v>7897407.87</v>
      </c>
      <c r="D134" s="27">
        <f>D13+D66</f>
        <v>-507419.1000000001</v>
      </c>
      <c r="E134" s="39">
        <f t="shared" si="7"/>
        <v>7389988.77</v>
      </c>
      <c r="F134" s="27">
        <f>F13+F66</f>
        <v>7263715.129</v>
      </c>
      <c r="G134" s="35">
        <f t="shared" si="4"/>
        <v>98.29128778229523</v>
      </c>
      <c r="H134" s="27">
        <f>H13+H66</f>
        <v>-126273.64099999996</v>
      </c>
    </row>
    <row r="135" spans="1:2" ht="15">
      <c r="A135" s="13"/>
      <c r="B135" s="14"/>
    </row>
    <row r="136" spans="1:8" ht="18">
      <c r="A136" s="53" t="s">
        <v>215</v>
      </c>
      <c r="B136" s="53"/>
      <c r="C136" s="36"/>
      <c r="D136" s="37"/>
      <c r="E136" s="36"/>
      <c r="F136" s="36"/>
      <c r="G136" s="36"/>
      <c r="H136" s="36"/>
    </row>
    <row r="137" spans="1:8" ht="18">
      <c r="A137" s="52" t="s">
        <v>108</v>
      </c>
      <c r="B137" s="52"/>
      <c r="C137" s="38"/>
      <c r="D137" s="37"/>
      <c r="E137" s="36"/>
      <c r="F137" s="50" t="s">
        <v>216</v>
      </c>
      <c r="G137" s="51"/>
      <c r="H137" s="49"/>
    </row>
  </sheetData>
  <sheetProtection/>
  <mergeCells count="13">
    <mergeCell ref="F137:H137"/>
    <mergeCell ref="A137:B137"/>
    <mergeCell ref="A136:B136"/>
    <mergeCell ref="A9:H9"/>
    <mergeCell ref="B1:C1"/>
    <mergeCell ref="B2:C2"/>
    <mergeCell ref="B3:C3"/>
    <mergeCell ref="B5:C5"/>
    <mergeCell ref="F1:H1"/>
    <mergeCell ref="E2:H2"/>
    <mergeCell ref="E3:H3"/>
    <mergeCell ref="E5:H5"/>
    <mergeCell ref="E4:H4"/>
  </mergeCells>
  <printOptions/>
  <pageMargins left="0.31496062992125984" right="0.1968503937007874" top="0.5905511811023623" bottom="0.5118110236220472" header="0.11811023622047245" footer="0.11811023622047245"/>
  <pageSetup fitToHeight="9" horizontalDpi="600" verticalDpi="600" orientation="portrait" paperSize="9" scale="70" r:id="rId1"/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Одиночкин Сергей Станиславович</cp:lastModifiedBy>
  <cp:lastPrinted>2014-04-28T11:51:22Z</cp:lastPrinted>
  <dcterms:created xsi:type="dcterms:W3CDTF">2004-10-05T07:40:56Z</dcterms:created>
  <dcterms:modified xsi:type="dcterms:W3CDTF">2014-05-22T07:15:02Z</dcterms:modified>
  <cp:category/>
  <cp:version/>
  <cp:contentType/>
  <cp:contentStatus/>
</cp:coreProperties>
</file>