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ил.1 исполнение 2015" sheetId="1" r:id="rId1"/>
    <sheet name="Лист1" sheetId="2" r:id="rId2"/>
  </sheets>
  <definedNames>
    <definedName name="_xlnm.Print_Titles" localSheetId="0">'Прил.1 исполнение 2015'!$12:$12</definedName>
    <definedName name="_xlnm.Print_Area" localSheetId="0">'Прил.1 исполнение 2015'!$A$1:$H$152</definedName>
  </definedNames>
  <calcPr fullCalcOnLoad="1"/>
</workbook>
</file>

<file path=xl/sharedStrings.xml><?xml version="1.0" encoding="utf-8"?>
<sst xmlns="http://schemas.openxmlformats.org/spreadsheetml/2006/main" count="287" uniqueCount="280">
  <si>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</si>
  <si>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</si>
  <si>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</si>
  <si>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</si>
  <si>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</si>
  <si>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</si>
  <si>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</si>
  <si>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</si>
  <si>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</si>
  <si>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</si>
  <si>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</si>
  <si>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</si>
  <si>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</si>
  <si>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</si>
  <si>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</si>
  <si>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</si>
  <si>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</si>
  <si>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</si>
  <si>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</si>
  <si>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</si>
  <si>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</si>
  <si>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</si>
  <si>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</si>
  <si>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</si>
  <si>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</si>
  <si>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</si>
  <si>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</si>
  <si>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</si>
  <si>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</si>
  <si>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</si>
  <si>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</si>
  <si>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</si>
  <si>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</si>
  <si>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</si>
  <si>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</si>
  <si>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</si>
  <si>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</si>
  <si>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</si>
  <si>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</si>
  <si>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</si>
  <si>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</si>
  <si>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</si>
  <si>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</si>
  <si>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</si>
  <si>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</si>
  <si>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>000 1 11 01000 00 0000 120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</si>
  <si>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</si>
  <si>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</si>
  <si>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</si>
  <si>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</si>
  <si>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</si>
  <si>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</si>
  <si>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</si>
  <si>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</si>
  <si>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</si>
  <si>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</si>
  <si>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</si>
  <si>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</si>
  <si>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</si>
  <si>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</si>
  <si>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</si>
  <si>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</si>
  <si>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</si>
  <si>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</si>
  <si>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</si>
  <si>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</si>
  <si>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000 1 05 02000 02 0000 110</t>
  </si>
  <si>
    <t>000 1 05 03000 01 0000 110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</si>
  <si>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</si>
  <si>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</si>
  <si>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</si>
  <si>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</si>
  <si>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</si>
  <si>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</si>
  <si>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</si>
  <si>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</si>
  <si>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</si>
  <si>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Прочие субвенции бюджетам муниципальных районов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</si>
  <si>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</si>
  <si>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</si>
  <si>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</si>
  <si>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</si>
  <si>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000 2 02 03999 05 0093 151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</si>
  <si>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</si>
  <si>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</si>
  <si>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</si>
  <si>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</si>
  <si>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000  2 02 03119 05 0000 151   </t>
  </si>
  <si>
    <t>000 2 02 03999 05 0105 151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</si>
  <si>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</si>
  <si>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</si>
  <si>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</si>
  <si>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 xml:space="preserve">Заместитель руководителя Администрации,                                                                                                    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</si>
  <si>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всего, в том числе:</t>
  </si>
  <si>
    <t>Плата за негативное воздействие на окружающую среду</t>
  </si>
  <si>
    <t xml:space="preserve">Субвенции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</si>
  <si>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</si>
  <si>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</si>
  <si>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</si>
  <si>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</si>
  <si>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</si>
  <si>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</si>
  <si>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</si>
  <si>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</si>
  <si>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</si>
  <si>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011 1 11 05013 10 0000 120   </t>
  </si>
  <si>
    <t xml:space="preserve">080 1 11 05013 10 0000 120   </t>
  </si>
  <si>
    <t>Субвенции бюджетам муниципальных районов на выполнение передаваемых полномочий субъектов Российской Федерации всего, в том числе:</t>
  </si>
  <si>
    <t>Московской области</t>
  </si>
  <si>
    <t>Одинцовского муниципального района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</si>
  <si>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</si>
  <si>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000  2 02 02077 05 0102 151   </t>
  </si>
  <si>
    <t>Субсидии на финансирование мероприятий по проектированию и строительству физкультурно-оздоровительных комплексов с универсальным спортивным залом в рамках государственной программы Московской области "Спорт Подмосковья"</t>
  </si>
  <si>
    <t>000 2 02 02000 00 0000 151</t>
  </si>
  <si>
    <t>Субсидии бюджетам бюджетной системы Российской Федерации (межбюджетные субсидии) всего, в том числе:</t>
  </si>
  <si>
    <t>000 2 02 02999 05 0042 151</t>
  </si>
  <si>
    <t>000 2 02 02999 05 0089 151</t>
  </si>
  <si>
    <t>Субсидии на государственную поддержку частных дошкольных образовательных учреждений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</si>
  <si>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Субсидии на обеспечение подвоза обучающихся к месту обучения в муниципальные общеобразовательные организации, расположенные в сельской местности</t>
  </si>
  <si>
    <t>000 103 02000 01 0000 110</t>
  </si>
  <si>
    <t>Налог на доходы физических лиц</t>
  </si>
  <si>
    <t>000 2 02 02999 05 0000 151</t>
  </si>
  <si>
    <t>Прочие субсидии бюджетам муниципальных районов, всего, в том числе:</t>
  </si>
  <si>
    <t>000 2 02 02999 05 0099 151</t>
  </si>
  <si>
    <t xml:space="preserve">Субсидии на выплату грантов Губернатора Московской области лучшим образовательным организациям в Московской области </t>
  </si>
  <si>
    <t>000 2 02 04000 00 0000 151</t>
  </si>
  <si>
    <t>Иные межбюджетные трансферты всего, в том числе: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</si>
  <si>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</si>
  <si>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</si>
  <si>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000 2 02 04014 05 0061 151</t>
  </si>
  <si>
    <t>000 2 02 04014 05 0062 151</t>
  </si>
  <si>
    <t>000 2 02 04014 05 0063 151</t>
  </si>
  <si>
    <t>000 2 02 04014 05 0064 151</t>
  </si>
  <si>
    <t>000 2 02 04014 05 0067 151</t>
  </si>
  <si>
    <t>000 2 02 04014 05 0068 151</t>
  </si>
  <si>
    <t>000 2 07 00000 00 0000 180</t>
  </si>
  <si>
    <t>Прочие безвозмездные поступления всего, в том числе:</t>
  </si>
  <si>
    <t>000 2 02 03999 05 0004 151</t>
  </si>
  <si>
    <t>Субвенции на обеспечение полноценным питанием беременных женщин, кормящих матерей, а также детей в возрасте до трёх лет в соответствии с Законом Московской области от 27.02.2006 № 26/2006-ОЗ "О порядке обеспечения полноценным питанием беременных женщин, кормящих матерей, а также детей в возрасте до трёх лет в Московской области"</t>
  </si>
  <si>
    <t>000 2 02 03024 05 0005 151</t>
  </si>
  <si>
    <t>Субвенции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</si>
  <si>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</si>
  <si>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</si>
  <si>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</si>
  <si>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</si>
  <si>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</si>
  <si>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</si>
  <si>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</si>
  <si>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</si>
  <si>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 xml:space="preserve">000 1 14 02053 05 0000 410 </t>
  </si>
  <si>
    <t>000 1 11 05075 05 0000 120</t>
  </si>
  <si>
    <t xml:space="preserve">000 1 11 07015 05 0000 120   </t>
  </si>
  <si>
    <t xml:space="preserve">000 1 12 01000 01 0000 120  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</si>
  <si>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реализацию муниципальной программы "Безопасность в Одинцовском муниципальном районе Московской области"</t>
  </si>
  <si>
    <t xml:space="preserve">Межбюджетные трансферты, передаваемые бюджетам муниципальных районов из бюджетов поселений на осуществление Управлением жилищных отношений Администрации Одинцовского муниципального района части полномочий по решению вопросов местного значения в соответствии с заключенными соглашениями  </t>
  </si>
  <si>
    <t>Иные межбюджетные трансферты бюджетам муниципальных образований Московской области на комплектование книжных фондов библиотек  поселений</t>
  </si>
  <si>
    <t xml:space="preserve">Межбюджетные трансферты, передаваемые бюджетам муниципальных районов из бюджетов поселений на осуществление Финансово-казначейским Управлением Администрации Одинцовского муниципального района части полномочий по решению вопросов местного значения </t>
  </si>
  <si>
    <t>000 2 02 04014 05 0059 151</t>
  </si>
  <si>
    <t>000 2 02 02999 05 0017 151</t>
  </si>
  <si>
    <t>Субсидии на софинансирование расходов 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</t>
  </si>
  <si>
    <t>АКЦИЗЫ ПО ПОДАКЦИЗНЫМ ТОВАРАМ (ПРОДУКЦИИ), ПРОИЗВОДИМЫМ НА ТЕРРИТОРИИ РОССИЙСКОЙ ФЕДЕРАЦИИ</t>
  </si>
  <si>
    <t xml:space="preserve">000  2 02 02077 05 0086 151   </t>
  </si>
  <si>
    <t>Субсидии бюджетам муниципальных районов на софинансирование капитальных вложений в объекты водоснабжения и водоотведения (строительство очистных сооружений в с.Лайково)</t>
  </si>
  <si>
    <t xml:space="preserve">000 2 02 02077 05 0000 151   </t>
  </si>
  <si>
    <t>Субсидии  бюджетам  муниципальных  районов на софинансирование капитальных вложений в объекты муниципальной собственности всего,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</si>
  <si>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</si>
  <si>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</si>
  <si>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</si>
  <si>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</si>
  <si>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</si>
  <si>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080 1 11 05013 13 0000 120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</si>
  <si>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</si>
  <si>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</si>
  <si>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</si>
  <si>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080 1 14 06013 10 0000 430</t>
  </si>
  <si>
    <t>080 1 14 06013 13 0000 430</t>
  </si>
  <si>
    <t>Доходы от продажи земельных участков, находящихся в в государственной и муниципальной собственности, всего, в том числе: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</si>
  <si>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</si>
  <si>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лет, всего, в том числе: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</si>
  <si>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</si>
  <si>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</si>
  <si>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</si>
  <si>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056 2 07 05030 05 0000 180</t>
  </si>
  <si>
    <t>Прочие безвозмездные поступления в бюджеты муниципальных районов</t>
  </si>
  <si>
    <t>Прочие неналоговые доходы бюджетов муниципальных районов (прочие доходы)</t>
  </si>
  <si>
    <t xml:space="preserve">000 1 17 05050 05 0600 180   </t>
  </si>
  <si>
    <t>Прочие неналоговые доходы бюджетов муниципальных районов (прочие доходы), всего, в том числе:</t>
  </si>
  <si>
    <t xml:space="preserve">070 1 17 05050 05 0600 180   </t>
  </si>
  <si>
    <t>056 2 18 05010 05 0000 151</t>
  </si>
  <si>
    <t>000 2 02 02999 05 0034 151</t>
  </si>
  <si>
    <t>Субсидии на софинансирование расходов на создание многофункциональных центров предоставления государственных и муниципальных услуг подпрограммы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</t>
  </si>
  <si>
    <t>Субсидии на мероприятия по организации отдыха детей в каникулярное время</t>
  </si>
  <si>
    <t>000 2 02 02999 05 0032 151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</si>
  <si>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</si>
  <si>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</si>
  <si>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056 2 18 05010 05 0000 180</t>
  </si>
  <si>
    <t>056 2 18 05030 05 0000 180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</si>
  <si>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</si>
  <si>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</si>
  <si>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070 2 18 05010 05 0000 151</t>
  </si>
  <si>
    <t xml:space="preserve">Межбюджетные трансферты, передаваемые бюджетам муниципальных районов из бюджетов поселений на осуществление Управлением развития и предпринимательства Администрации Одинцовского муниципального района части полномочий по решению вопросов местного значения </t>
  </si>
  <si>
    <t>Межбюджетные трансферты, передаваемые бюджетам муниципальных районов из бюджетов поселений, в соответствии с заключенными соглашениями на целевое финансирование мероприятий муниципальных программ Одинцовского муниципального района</t>
  </si>
  <si>
    <t>Иные межбюджетные трансферты 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</t>
  </si>
  <si>
    <t>000 2 02 04014 05 0038 151</t>
  </si>
  <si>
    <t>Межбюджетные трансферты, передаваемые бюджетам муниципальных районов из бюджетов поселений на осуществление Контрольно-счетной палатой Одинцовского муниципального района части полномочий по решению вопросов местного значения в соответствии с заключенными соглашениями</t>
  </si>
  <si>
    <t>000 2 02 02999 05 0036 151</t>
  </si>
  <si>
    <t>Субсидия на создание территориальных обособленных структурных подразделений (офисов) многофункциональных центров муниципальных образований (удаленных рабочих мест многофункциональных центров муниципальных образований) государственной программы Московской области "Эффективная власть" на 2014-2018 годы</t>
  </si>
  <si>
    <t>000 2 02 04014 05 0039 151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</si>
  <si>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на целевое финансирование мероприятия "Поставка оборудования для обустройства специализированных площадок для сбора и хранения мусора" муниципальной программы Одинцовского муниципального района "Содержание и развитие жилищно-коммунального хозяйства Одинцовского муниципального района Московской области"</t>
  </si>
  <si>
    <t>000 2 02 02077 05 0021 151</t>
  </si>
  <si>
    <t>Субсидия на софинансирование капитальных вложений в объекты муниципальной собственности (Котельная мощностью 4 МВт в пос. Горки-2)</t>
  </si>
  <si>
    <t>000 2 02 02999 05 0051 151</t>
  </si>
  <si>
    <t>000 2 02 02999 05 0058 151</t>
  </si>
  <si>
    <t>000 2 02 02999 05 0075 151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</si>
  <si>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</si>
  <si>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Субсидии на закупку оборудования для общеобразовательных организаций муниципальных образований Московской области -победителей областного конкурса на присвоение статуса Региональной инновационной площадки Московской области</t>
  </si>
  <si>
    <t>Субсидии для обеспечения учреждений дошкольного, начального, неполного среднего и среднего образования доступом к сети Интернет</t>
  </si>
  <si>
    <t>003 2 02 02999 05 0033 151</t>
  </si>
  <si>
    <t>Субсидии на закупку оборудования для дошкольных образовательных организаций -победителей областного конкурса на присвоение статуса Региональной инновационной площадки Московской области</t>
  </si>
  <si>
    <t>Субсидии на проведение мероприятий по формированию в субъекте Российской Федерации сети базовых общеобразовательных организаций, в которых созданы условия для инклюзивного обучения детей-инвалидов, за счет средств, предоставляемых из бюджета Московской области</t>
  </si>
  <si>
    <t>000 2 02 02999 05 0104 151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</si>
  <si>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</si>
  <si>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</si>
  <si>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по строительству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</t>
  </si>
  <si>
    <t>Иные межбюджетные трансферты, передаваемые бюджетам муниципальных районов из бюджетов поселений, в соответствии с заключенными соглашениями по строительству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</t>
  </si>
  <si>
    <t>000 2 02 04014 05 0043 151</t>
  </si>
  <si>
    <t>000 2 02 04014 05 0044 151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</si>
  <si>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</si>
  <si>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</si>
  <si>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</si>
  <si>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</si>
  <si>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003 1 13 02995 05 0100 130</t>
  </si>
  <si>
    <t>Прочие доходы от компенсации затрат бюджетов муниципальных районов (дебиторская задолженность прошлых лет)</t>
  </si>
  <si>
    <t>056 1 13 02995 05 0100 130</t>
  </si>
  <si>
    <t>070 1 13 02995 05 0100 130</t>
  </si>
  <si>
    <t>094 1 13 02995 05 0100 130</t>
  </si>
  <si>
    <t>Прочие неналоговые доходы бюджетов муниципальных районов (плата за право заключения муниципального контракта)</t>
  </si>
  <si>
    <t>Прочие неналоговые доходы бюджетов муниципальных районов (плата за размещение нестационарных торговых объектов)</t>
  </si>
  <si>
    <t xml:space="preserve">070 1 17 05050 05 0500 180   </t>
  </si>
  <si>
    <t xml:space="preserve">070 1 17 05050 05 0700 180  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</si>
  <si>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</si>
  <si>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070 1 14 02052 05 0000 410 </t>
  </si>
  <si>
    <t>Субсидии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</si>
  <si>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t>000 2 02 02999 05 0106 151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</si>
  <si>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</si>
  <si>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</si>
  <si>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Исполнено </t>
  </si>
  <si>
    <t>% испол-нения</t>
  </si>
  <si>
    <t>Отклонение</t>
  </si>
  <si>
    <t>000 1 09 00000 00 0000 000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</si>
  <si>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</si>
  <si>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</si>
  <si>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с физических лиц, обладающих земельным участком, расположенным в границах межселенных территорий (пени по соответствующему платежу)</t>
  </si>
  <si>
    <t>000 1 06 00000 00 0000 000</t>
  </si>
  <si>
    <t>182 1 06 06043 05 2100 110</t>
  </si>
  <si>
    <t>080 1 11 05035 05 0000 120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</si>
  <si>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</t>
  </si>
  <si>
    <t>080 1 14 06025 05 0000 430</t>
  </si>
  <si>
    <t>Доходы от продажи земельных участков, находящихся в собственности муниципальных районов</t>
  </si>
  <si>
    <t>Невыясненные поступления, зачисисляемые в бюджеты муниципальных районов</t>
  </si>
  <si>
    <t>000 1 17 01000 00 0000 180</t>
  </si>
  <si>
    <t>Невыясненные поступления</t>
  </si>
  <si>
    <t>070 1 17 01050 05 0000 180</t>
  </si>
  <si>
    <t>080 1 17 01050 05 0000 180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</si>
  <si>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</si>
  <si>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003 1 18 05000 05 0000 180</t>
  </si>
  <si>
    <t xml:space="preserve">000 2 02 02051 05 0000 151   </t>
  </si>
  <si>
    <t>Субсидии  бюджетам  муниципальных  районов на реализацию федеральных целевых программ</t>
  </si>
  <si>
    <t>070 2 07 05030 05 0000 180</t>
  </si>
  <si>
    <t>(тыс. руб.)</t>
  </si>
  <si>
    <t xml:space="preserve">Уточненный план                    на 2015 год </t>
  </si>
  <si>
    <t>План                                  на 2015 год</t>
  </si>
  <si>
    <t>Дополни-тельный план на 2015</t>
  </si>
  <si>
    <t>Наименование дохода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</si>
  <si>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</si>
  <si>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1 </t>
  </si>
  <si>
    <t xml:space="preserve">начальник Финансово-казначейского управления                                                                                                                                  Р.А. Анашкина                                                                                    </t>
  </si>
  <si>
    <t>Доходы бюджета Одинцовского муниципального района за 2015 год</t>
  </si>
  <si>
    <t>к решению Совета депутатов</t>
  </si>
  <si>
    <t>от 28.04. 2016 г. № 1/15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</si>
</sst>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\ ###\ ###\ ###\ ###\ ##0.00;[Red]\-#\ ###\ ###\ ###\ ###\ ##0.00"/>
    <numFmt numFmtId="184" formatCode="#,##0.00000_ ;[Red]\-#,##0.00000_ "/>
  </numFmts>
  <fonts count="52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5"/>
      <name val="Times New Roman CYR"/>
      <family val="1"/>
    </font>
    <font>
      <sz val="13"/>
      <name val="Times New Roman Cyr"/>
      <family val="1"/>
    </font>
    <font>
      <sz val="13"/>
      <name val="Times New Roman"/>
      <family val="1"/>
    </font>
    <font>
      <sz val="13.5"/>
      <name val="Times New Roman Cyr"/>
      <family val="1"/>
    </font>
    <font>
      <sz val="13.5"/>
      <name val="Times New Roman"/>
      <family val="1"/>
    </font>
    <font>
      <b/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10" xfId="0" applyFont="1" applyFill="1" applyBorder="1" applyAlignment="1">
      <alignment horizontal="justify" wrapText="1"/>
    </xf>
    <xf numFmtId="177" fontId="9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1" fontId="51" fillId="0" borderId="10" xfId="53" applyNumberFormat="1" applyFont="1" applyFill="1" applyBorder="1" applyAlignment="1">
      <alignment horizontal="justify" vertical="center" wrapText="1"/>
      <protection/>
    </xf>
    <xf numFmtId="178" fontId="51" fillId="0" borderId="10" xfId="53" applyNumberFormat="1" applyFont="1" applyFill="1" applyBorder="1" applyAlignment="1">
      <alignment vertical="center"/>
      <protection/>
    </xf>
    <xf numFmtId="1" fontId="51" fillId="0" borderId="10" xfId="53" applyNumberFormat="1" applyFont="1" applyFill="1" applyBorder="1" applyAlignment="1">
      <alignment horizontal="center" vertical="center" wrapText="1"/>
      <protection/>
    </xf>
    <xf numFmtId="0" fontId="51" fillId="0" borderId="10" xfId="53" applyFont="1" applyFill="1" applyBorder="1" applyAlignment="1">
      <alignment horizontal="center" vertical="center"/>
      <protection/>
    </xf>
    <xf numFmtId="0" fontId="51" fillId="0" borderId="10" xfId="53" applyFont="1" applyFill="1" applyBorder="1" applyAlignment="1">
      <alignment horizontal="justify" vertical="center" wrapText="1"/>
      <protection/>
    </xf>
    <xf numFmtId="179" fontId="51" fillId="0" borderId="10" xfId="53" applyNumberFormat="1" applyFont="1" applyFill="1" applyBorder="1" applyAlignment="1">
      <alignment vertical="center"/>
      <protection/>
    </xf>
    <xf numFmtId="0" fontId="51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4" fontId="0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horizontal="justify" vertical="center" wrapText="1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1" fontId="51" fillId="0" borderId="10" xfId="53" applyNumberFormat="1" applyFont="1" applyFill="1" applyBorder="1" applyAlignment="1">
      <alignment horizontal="left" vertical="center" wrapText="1"/>
      <protection/>
    </xf>
    <xf numFmtId="177" fontId="0" fillId="0" borderId="10" xfId="54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indent="3"/>
    </xf>
    <xf numFmtId="0" fontId="14" fillId="0" borderId="0" xfId="0" applyFont="1" applyFill="1" applyAlignment="1">
      <alignment horizontal="left" indent="3"/>
    </xf>
    <xf numFmtId="0" fontId="13" fillId="0" borderId="0" xfId="0" applyFont="1" applyFill="1" applyAlignment="1">
      <alignment horizontal="left" wrapText="1" indent="3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152"/>
  <sheetViews>
    <sheetView tabSelected="1" workbookViewId="0" topLeftCell="A1">
      <selection activeCell="B3" sqref="B3:C3"/>
    </sheetView>
  </sheetViews>
  <sheetFormatPr defaultColWidth="9.00390625" defaultRowHeight="15.75"/>
  <cols>
    <col min="1" max="1" width="26.375" style="1" customWidth="1"/>
    <col min="2" max="2" width="52.875" style="3" customWidth="1"/>
    <col min="3" max="3" width="14.125" style="3" customWidth="1"/>
    <col min="4" max="4" width="12.25390625" style="3" customWidth="1"/>
    <col min="5" max="5" width="14.375" style="3" customWidth="1"/>
    <col min="6" max="6" width="14.375" style="11" customWidth="1"/>
    <col min="7" max="7" width="9.00390625" style="11" customWidth="1"/>
    <col min="8" max="8" width="13.75390625" style="11" customWidth="1"/>
    <col min="9" max="16384" width="9.00390625" style="11" customWidth="1"/>
  </cols>
  <sheetData>
    <row r="1" spans="2:8" ht="17.25">
      <c r="B1" s="57"/>
      <c r="C1" s="57"/>
      <c r="D1" s="11"/>
      <c r="E1" s="63" t="s">
        <v>275</v>
      </c>
      <c r="F1" s="64"/>
      <c r="G1" s="64"/>
      <c r="H1" s="64"/>
    </row>
    <row r="2" spans="2:8" ht="17.25">
      <c r="B2" s="57"/>
      <c r="C2" s="57"/>
      <c r="D2" s="11"/>
      <c r="E2" s="63" t="s">
        <v>278</v>
      </c>
      <c r="F2" s="64"/>
      <c r="G2" s="64"/>
      <c r="H2" s="64"/>
    </row>
    <row r="3" spans="2:8" ht="17.25">
      <c r="B3" s="57"/>
      <c r="C3" s="57"/>
      <c r="D3" s="11"/>
      <c r="E3" s="63" t="s">
        <v>109</v>
      </c>
      <c r="F3" s="64"/>
      <c r="G3" s="64"/>
      <c r="H3" s="64"/>
    </row>
    <row r="4" spans="2:8" ht="17.25">
      <c r="B4" s="57"/>
      <c r="C4" s="57"/>
      <c r="D4" s="11"/>
      <c r="E4" s="63" t="s">
        <v>108</v>
      </c>
      <c r="F4" s="64"/>
      <c r="G4" s="64"/>
      <c r="H4" s="64"/>
    </row>
    <row r="5" spans="2:8" ht="15.75" customHeight="1">
      <c r="B5" s="58" t="s">
        <v>274</v>
      </c>
      <c r="C5" s="58"/>
      <c r="D5" s="11"/>
      <c r="E5" s="65" t="s">
        <v>279</v>
      </c>
      <c r="F5" s="64"/>
      <c r="G5" s="64"/>
      <c r="H5" s="64"/>
    </row>
    <row r="6" spans="2:8" ht="15.75" customHeight="1">
      <c r="B6" s="14"/>
      <c r="C6" s="14"/>
      <c r="D6" s="11"/>
      <c r="E6" s="11"/>
      <c r="F6" s="51"/>
      <c r="G6" s="51"/>
      <c r="H6" s="53"/>
    </row>
    <row r="7" spans="2:8" ht="15.75" customHeight="1">
      <c r="B7" s="14"/>
      <c r="C7" s="14"/>
      <c r="D7" s="11"/>
      <c r="E7" s="11"/>
      <c r="F7" s="51"/>
      <c r="G7" s="51"/>
      <c r="H7" s="53"/>
    </row>
    <row r="8" ht="15.75" customHeight="1"/>
    <row r="9" spans="1:8" ht="21.75" customHeight="1">
      <c r="A9" s="62" t="s">
        <v>277</v>
      </c>
      <c r="B9" s="62"/>
      <c r="C9" s="62"/>
      <c r="D9" s="62"/>
      <c r="E9" s="62"/>
      <c r="F9" s="62"/>
      <c r="G9" s="62"/>
      <c r="H9" s="62"/>
    </row>
    <row r="10" spans="1:8" ht="14.25" customHeight="1">
      <c r="A10" s="43"/>
      <c r="B10" s="43"/>
      <c r="C10" s="43"/>
      <c r="D10" s="43"/>
      <c r="E10" s="43"/>
      <c r="F10" s="43"/>
      <c r="G10" s="43"/>
      <c r="H10" s="43"/>
    </row>
    <row r="11" spans="1:8" ht="18" customHeight="1">
      <c r="A11" s="2"/>
      <c r="B11" s="12"/>
      <c r="C11" s="12"/>
      <c r="D11" s="12"/>
      <c r="E11" s="12"/>
      <c r="H11" s="52" t="s">
        <v>269</v>
      </c>
    </row>
    <row r="12" spans="1:8" ht="60.75" customHeight="1">
      <c r="A12" s="8" t="s">
        <v>30</v>
      </c>
      <c r="B12" s="8" t="s">
        <v>273</v>
      </c>
      <c r="C12" s="4" t="s">
        <v>271</v>
      </c>
      <c r="D12" s="39" t="s">
        <v>272</v>
      </c>
      <c r="E12" s="39" t="s">
        <v>270</v>
      </c>
      <c r="F12" s="4" t="s">
        <v>246</v>
      </c>
      <c r="G12" s="4" t="s">
        <v>247</v>
      </c>
      <c r="H12" s="4" t="s">
        <v>248</v>
      </c>
    </row>
    <row r="13" spans="1:8" ht="22.5" customHeight="1">
      <c r="A13" s="15" t="s">
        <v>11</v>
      </c>
      <c r="B13" s="17" t="s">
        <v>49</v>
      </c>
      <c r="C13" s="22">
        <f>C14+C33</f>
        <v>4425457</v>
      </c>
      <c r="D13" s="22">
        <f>D14+D33</f>
        <v>0</v>
      </c>
      <c r="E13" s="42">
        <f aca="true" t="shared" si="0" ref="E13:E18">C13+D13</f>
        <v>4425457</v>
      </c>
      <c r="F13" s="22">
        <f>F14+F33</f>
        <v>4264241.9350000005</v>
      </c>
      <c r="G13" s="40">
        <f>ROUND(F13/E13*100,1)</f>
        <v>96.4</v>
      </c>
      <c r="H13" s="22">
        <f>F13-E13</f>
        <v>-161215.06499999948</v>
      </c>
    </row>
    <row r="14" spans="1:8" ht="22.5" customHeight="1">
      <c r="A14" s="4"/>
      <c r="B14" s="17" t="s">
        <v>4</v>
      </c>
      <c r="C14" s="22">
        <f>C15+C17+C22+C29</f>
        <v>1872712</v>
      </c>
      <c r="D14" s="22">
        <f>D15+D17+D22+D29</f>
        <v>0</v>
      </c>
      <c r="E14" s="42">
        <f t="shared" si="0"/>
        <v>1872712</v>
      </c>
      <c r="F14" s="22">
        <f>F15+F17+F22+F27+F29+F32</f>
        <v>1954438.6479999998</v>
      </c>
      <c r="G14" s="40">
        <f aca="true" t="shared" si="1" ref="G14:G86">ROUND(F14/E14*100,1)</f>
        <v>104.4</v>
      </c>
      <c r="H14" s="22">
        <f>F14-E14</f>
        <v>81726.64799999981</v>
      </c>
    </row>
    <row r="15" spans="1:8" ht="22.5" customHeight="1">
      <c r="A15" s="4" t="s">
        <v>70</v>
      </c>
      <c r="B15" s="16" t="s">
        <v>71</v>
      </c>
      <c r="C15" s="23">
        <f>C16</f>
        <v>836258</v>
      </c>
      <c r="D15" s="23">
        <f>D16</f>
        <v>0</v>
      </c>
      <c r="E15" s="24">
        <f t="shared" si="0"/>
        <v>836258</v>
      </c>
      <c r="F15" s="23">
        <f>F16</f>
        <v>865518.467</v>
      </c>
      <c r="G15" s="41">
        <f t="shared" si="1"/>
        <v>103.5</v>
      </c>
      <c r="H15" s="23">
        <f>F15-E15</f>
        <v>29260.466999999946</v>
      </c>
    </row>
    <row r="16" spans="1:8" ht="22.5" customHeight="1">
      <c r="A16" s="4" t="s">
        <v>32</v>
      </c>
      <c r="B16" s="18" t="s">
        <v>120</v>
      </c>
      <c r="C16" s="24">
        <v>836258</v>
      </c>
      <c r="D16" s="24">
        <v>0</v>
      </c>
      <c r="E16" s="24">
        <f t="shared" si="0"/>
        <v>836258</v>
      </c>
      <c r="F16" s="24">
        <v>865518.467</v>
      </c>
      <c r="G16" s="41">
        <f t="shared" si="1"/>
        <v>103.5</v>
      </c>
      <c r="H16" s="23">
        <f>F16-E16</f>
        <v>29260.466999999946</v>
      </c>
    </row>
    <row r="17" spans="1:8" ht="57" customHeight="1">
      <c r="A17" s="4" t="s">
        <v>119</v>
      </c>
      <c r="B17" s="16" t="s">
        <v>160</v>
      </c>
      <c r="C17" s="25">
        <f>SUM(C18:C21)</f>
        <v>41654</v>
      </c>
      <c r="D17" s="25">
        <f>SUM(D18:D21)</f>
        <v>0</v>
      </c>
      <c r="E17" s="24">
        <f t="shared" si="0"/>
        <v>41654</v>
      </c>
      <c r="F17" s="25">
        <f>SUM(F18:F21)</f>
        <v>38976.998999999996</v>
      </c>
      <c r="G17" s="41">
        <f t="shared" si="1"/>
        <v>93.6</v>
      </c>
      <c r="H17" s="23">
        <f>F17-E17</f>
        <v>-2677.001000000004</v>
      </c>
    </row>
    <row r="18" spans="1:8" ht="83.25" customHeight="1">
      <c r="A18" s="4" t="s">
        <v>145</v>
      </c>
      <c r="B18" s="16" t="s">
        <v>141</v>
      </c>
      <c r="C18" s="25">
        <v>14008</v>
      </c>
      <c r="D18" s="25">
        <v>0</v>
      </c>
      <c r="E18" s="24">
        <f t="shared" si="0"/>
        <v>14008</v>
      </c>
      <c r="F18" s="25">
        <v>13587.492</v>
      </c>
      <c r="G18" s="41">
        <f t="shared" si="1"/>
        <v>97</v>
      </c>
      <c r="H18" s="23">
        <f aca="true" t="shared" si="2" ref="H18:H90">F18-E18</f>
        <v>-420.5079999999998</v>
      </c>
    </row>
    <row r="19" spans="1:8" ht="99.75" customHeight="1">
      <c r="A19" s="4" t="s">
        <v>146</v>
      </c>
      <c r="B19" s="16" t="s">
        <v>142</v>
      </c>
      <c r="C19" s="25">
        <v>303</v>
      </c>
      <c r="D19" s="25">
        <v>0</v>
      </c>
      <c r="E19" s="24">
        <f aca="true" t="shared" si="3" ref="E19:E77">C19+D19</f>
        <v>303</v>
      </c>
      <c r="F19" s="25">
        <v>368.095</v>
      </c>
      <c r="G19" s="41">
        <f t="shared" si="1"/>
        <v>121.5</v>
      </c>
      <c r="H19" s="23">
        <f t="shared" si="2"/>
        <v>65.09500000000003</v>
      </c>
    </row>
    <row r="20" spans="1:8" ht="84" customHeight="1">
      <c r="A20" s="4" t="s">
        <v>147</v>
      </c>
      <c r="B20" s="16" t="s">
        <v>143</v>
      </c>
      <c r="C20" s="25">
        <v>27343</v>
      </c>
      <c r="D20" s="25">
        <v>0</v>
      </c>
      <c r="E20" s="24">
        <f t="shared" si="3"/>
        <v>27343</v>
      </c>
      <c r="F20" s="25">
        <v>26768.995</v>
      </c>
      <c r="G20" s="41">
        <f t="shared" si="1"/>
        <v>97.9</v>
      </c>
      <c r="H20" s="23">
        <f t="shared" si="2"/>
        <v>-574.005000000001</v>
      </c>
    </row>
    <row r="21" spans="1:8" ht="84" customHeight="1">
      <c r="A21" s="4" t="s">
        <v>148</v>
      </c>
      <c r="B21" s="16" t="s">
        <v>144</v>
      </c>
      <c r="C21" s="25">
        <v>0</v>
      </c>
      <c r="D21" s="25">
        <v>0</v>
      </c>
      <c r="E21" s="24">
        <f t="shared" si="3"/>
        <v>0</v>
      </c>
      <c r="F21" s="25">
        <v>-1747.583</v>
      </c>
      <c r="G21" s="41">
        <v>0</v>
      </c>
      <c r="H21" s="23">
        <f t="shared" si="2"/>
        <v>-1747.583</v>
      </c>
    </row>
    <row r="22" spans="1:8" ht="22.5" customHeight="1">
      <c r="A22" s="4" t="s">
        <v>33</v>
      </c>
      <c r="B22" s="18" t="s">
        <v>13</v>
      </c>
      <c r="C22" s="23">
        <f>C23+C24+C25+C26</f>
        <v>928087</v>
      </c>
      <c r="D22" s="23">
        <f>D23+D24+D25+D26</f>
        <v>0</v>
      </c>
      <c r="E22" s="24">
        <f t="shared" si="3"/>
        <v>928087</v>
      </c>
      <c r="F22" s="23">
        <f>F23+F24+F25+F26</f>
        <v>978347.791</v>
      </c>
      <c r="G22" s="41">
        <f t="shared" si="1"/>
        <v>105.4</v>
      </c>
      <c r="H22" s="23">
        <f t="shared" si="2"/>
        <v>50260.79099999997</v>
      </c>
    </row>
    <row r="23" spans="1:8" ht="33" customHeight="1">
      <c r="A23" s="4" t="s">
        <v>73</v>
      </c>
      <c r="B23" s="18" t="s">
        <v>72</v>
      </c>
      <c r="C23" s="23">
        <v>533346</v>
      </c>
      <c r="D23" s="23">
        <v>0</v>
      </c>
      <c r="E23" s="24">
        <f t="shared" si="3"/>
        <v>533346</v>
      </c>
      <c r="F23" s="23">
        <v>564929.341</v>
      </c>
      <c r="G23" s="41">
        <f t="shared" si="1"/>
        <v>105.9</v>
      </c>
      <c r="H23" s="23">
        <f t="shared" si="2"/>
        <v>31583.341000000015</v>
      </c>
    </row>
    <row r="24" spans="1:8" ht="33" customHeight="1">
      <c r="A24" s="4" t="s">
        <v>66</v>
      </c>
      <c r="B24" s="18" t="s">
        <v>29</v>
      </c>
      <c r="C24" s="23">
        <v>373080</v>
      </c>
      <c r="D24" s="23">
        <v>0</v>
      </c>
      <c r="E24" s="24">
        <f t="shared" si="3"/>
        <v>373080</v>
      </c>
      <c r="F24" s="23">
        <v>383461.05</v>
      </c>
      <c r="G24" s="41">
        <f t="shared" si="1"/>
        <v>102.8</v>
      </c>
      <c r="H24" s="23">
        <f t="shared" si="2"/>
        <v>10381.049999999988</v>
      </c>
    </row>
    <row r="25" spans="1:8" ht="22.5" customHeight="1">
      <c r="A25" s="4" t="s">
        <v>67</v>
      </c>
      <c r="B25" s="18" t="s">
        <v>46</v>
      </c>
      <c r="C25" s="23">
        <v>620</v>
      </c>
      <c r="D25" s="23">
        <v>0</v>
      </c>
      <c r="E25" s="24">
        <f t="shared" si="3"/>
        <v>620</v>
      </c>
      <c r="F25" s="23">
        <v>601.705</v>
      </c>
      <c r="G25" s="41">
        <f t="shared" si="1"/>
        <v>97</v>
      </c>
      <c r="H25" s="23">
        <f t="shared" si="2"/>
        <v>-18.29499999999996</v>
      </c>
    </row>
    <row r="26" spans="1:8" ht="33" customHeight="1">
      <c r="A26" s="4" t="s">
        <v>84</v>
      </c>
      <c r="B26" s="18" t="s">
        <v>85</v>
      </c>
      <c r="C26" s="23">
        <v>21041</v>
      </c>
      <c r="D26" s="23">
        <v>0</v>
      </c>
      <c r="E26" s="24">
        <f t="shared" si="3"/>
        <v>21041</v>
      </c>
      <c r="F26" s="23">
        <v>29355.695</v>
      </c>
      <c r="G26" s="41">
        <f t="shared" si="1"/>
        <v>139.5</v>
      </c>
      <c r="H26" s="23">
        <f t="shared" si="2"/>
        <v>8314.695</v>
      </c>
    </row>
    <row r="27" spans="1:8" ht="22.5" customHeight="1">
      <c r="A27" s="31" t="s">
        <v>253</v>
      </c>
      <c r="B27" s="54" t="s">
        <v>251</v>
      </c>
      <c r="C27" s="23">
        <f>C28</f>
        <v>0</v>
      </c>
      <c r="D27" s="23">
        <f>D28</f>
        <v>0</v>
      </c>
      <c r="E27" s="24">
        <f t="shared" si="3"/>
        <v>0</v>
      </c>
      <c r="F27" s="23">
        <f>F28</f>
        <v>0.062</v>
      </c>
      <c r="G27" s="41">
        <v>0</v>
      </c>
      <c r="H27" s="23">
        <f>F27-E27</f>
        <v>0.062</v>
      </c>
    </row>
    <row r="28" spans="1:8" ht="51.75" customHeight="1">
      <c r="A28" s="31" t="s">
        <v>254</v>
      </c>
      <c r="B28" s="29" t="s">
        <v>252</v>
      </c>
      <c r="C28" s="23">
        <v>0</v>
      </c>
      <c r="D28" s="23">
        <v>0</v>
      </c>
      <c r="E28" s="24">
        <f t="shared" si="3"/>
        <v>0</v>
      </c>
      <c r="F28" s="23">
        <v>0.062</v>
      </c>
      <c r="G28" s="41">
        <v>0</v>
      </c>
      <c r="H28" s="23">
        <f>F28-E28</f>
        <v>0.062</v>
      </c>
    </row>
    <row r="29" spans="1:8" ht="22.5" customHeight="1">
      <c r="A29" s="6" t="s">
        <v>21</v>
      </c>
      <c r="B29" s="18" t="s">
        <v>36</v>
      </c>
      <c r="C29" s="25">
        <f>C30+C31</f>
        <v>66713</v>
      </c>
      <c r="D29" s="25">
        <f>D30+D31</f>
        <v>0</v>
      </c>
      <c r="E29" s="24">
        <f t="shared" si="3"/>
        <v>66713</v>
      </c>
      <c r="F29" s="25">
        <f>F30+F31</f>
        <v>71595.28</v>
      </c>
      <c r="G29" s="41">
        <f>ROUND(F29/E29*100,1)</f>
        <v>107.3</v>
      </c>
      <c r="H29" s="23">
        <f t="shared" si="2"/>
        <v>4882.279999999999</v>
      </c>
    </row>
    <row r="30" spans="1:8" ht="51" customHeight="1">
      <c r="A30" s="6" t="s">
        <v>31</v>
      </c>
      <c r="B30" s="18" t="s">
        <v>37</v>
      </c>
      <c r="C30" s="25">
        <v>66338</v>
      </c>
      <c r="D30" s="25">
        <v>0</v>
      </c>
      <c r="E30" s="24">
        <f t="shared" si="3"/>
        <v>66338</v>
      </c>
      <c r="F30" s="25">
        <v>71215.28</v>
      </c>
      <c r="G30" s="41">
        <f t="shared" si="1"/>
        <v>107.4</v>
      </c>
      <c r="H30" s="23">
        <f t="shared" si="2"/>
        <v>4877.279999999999</v>
      </c>
    </row>
    <row r="31" spans="1:8" ht="34.5" customHeight="1">
      <c r="A31" s="6" t="s">
        <v>43</v>
      </c>
      <c r="B31" s="18" t="s">
        <v>12</v>
      </c>
      <c r="C31" s="25">
        <v>375</v>
      </c>
      <c r="D31" s="25">
        <v>0</v>
      </c>
      <c r="E31" s="24">
        <f t="shared" si="3"/>
        <v>375</v>
      </c>
      <c r="F31" s="25">
        <v>380</v>
      </c>
      <c r="G31" s="41">
        <f t="shared" si="1"/>
        <v>101.3</v>
      </c>
      <c r="H31" s="23">
        <f t="shared" si="2"/>
        <v>5</v>
      </c>
    </row>
    <row r="32" spans="1:8" ht="50.25" customHeight="1">
      <c r="A32" s="31" t="s">
        <v>249</v>
      </c>
      <c r="B32" s="29" t="s">
        <v>250</v>
      </c>
      <c r="C32" s="25">
        <v>0</v>
      </c>
      <c r="D32" s="25">
        <v>0</v>
      </c>
      <c r="E32" s="24">
        <f t="shared" si="3"/>
        <v>0</v>
      </c>
      <c r="F32" s="25">
        <v>0.049</v>
      </c>
      <c r="G32" s="41">
        <v>0</v>
      </c>
      <c r="H32" s="23">
        <f>F32-E32</f>
        <v>0.049</v>
      </c>
    </row>
    <row r="33" spans="1:8" ht="22.5" customHeight="1">
      <c r="A33" s="6"/>
      <c r="B33" s="19" t="s">
        <v>5</v>
      </c>
      <c r="C33" s="22">
        <f>C34+C48+C50+C56+C63+C64</f>
        <v>2552745</v>
      </c>
      <c r="D33" s="22">
        <f>D34+D48+D50+D56+D63+D64</f>
        <v>0</v>
      </c>
      <c r="E33" s="42">
        <f t="shared" si="3"/>
        <v>2552745</v>
      </c>
      <c r="F33" s="22">
        <f>F34+F48+F50+F56+F63+F64+F77</f>
        <v>2309803.2870000005</v>
      </c>
      <c r="G33" s="40">
        <f t="shared" si="1"/>
        <v>90.5</v>
      </c>
      <c r="H33" s="22">
        <f t="shared" si="2"/>
        <v>-242941.71299999952</v>
      </c>
    </row>
    <row r="34" spans="1:8" ht="51" customHeight="1">
      <c r="A34" s="4" t="s">
        <v>35</v>
      </c>
      <c r="B34" s="18" t="s">
        <v>17</v>
      </c>
      <c r="C34" s="23">
        <f>C35+C36+C43+C45</f>
        <v>1395446</v>
      </c>
      <c r="D34" s="23">
        <f>D35+D36+D43+D45</f>
        <v>0</v>
      </c>
      <c r="E34" s="24">
        <f t="shared" si="3"/>
        <v>1395446</v>
      </c>
      <c r="F34" s="23">
        <f>F35+F36+F43+F45</f>
        <v>1377225.4300000002</v>
      </c>
      <c r="G34" s="41">
        <f t="shared" si="1"/>
        <v>98.7</v>
      </c>
      <c r="H34" s="23">
        <f t="shared" si="2"/>
        <v>-18220.569999999832</v>
      </c>
    </row>
    <row r="35" spans="1:8" ht="84.75" customHeight="1">
      <c r="A35" s="4" t="s">
        <v>45</v>
      </c>
      <c r="B35" s="16" t="s">
        <v>6</v>
      </c>
      <c r="C35" s="23">
        <v>47855</v>
      </c>
      <c r="D35" s="23">
        <v>0</v>
      </c>
      <c r="E35" s="24">
        <f t="shared" si="3"/>
        <v>47855</v>
      </c>
      <c r="F35" s="23">
        <v>40355.475</v>
      </c>
      <c r="G35" s="41">
        <f t="shared" si="1"/>
        <v>84.3</v>
      </c>
      <c r="H35" s="23">
        <f t="shared" si="2"/>
        <v>-7499.5250000000015</v>
      </c>
    </row>
    <row r="36" spans="1:8" ht="102" customHeight="1">
      <c r="A36" s="4" t="s">
        <v>34</v>
      </c>
      <c r="B36" s="16" t="s">
        <v>50</v>
      </c>
      <c r="C36" s="26">
        <f>C37+C38+C39+C40+C42</f>
        <v>1208068</v>
      </c>
      <c r="D36" s="26">
        <f>D37+D38+D39+D40+D42</f>
        <v>0</v>
      </c>
      <c r="E36" s="24">
        <f t="shared" si="3"/>
        <v>1208068</v>
      </c>
      <c r="F36" s="26">
        <f>F37+F38+F39+F40+F41+F42</f>
        <v>1239086.135</v>
      </c>
      <c r="G36" s="41">
        <f t="shared" si="1"/>
        <v>102.6</v>
      </c>
      <c r="H36" s="23">
        <f t="shared" si="2"/>
        <v>31018.13500000001</v>
      </c>
    </row>
    <row r="37" spans="1:8" ht="114.75" customHeight="1">
      <c r="A37" s="4" t="s">
        <v>105</v>
      </c>
      <c r="B37" s="29" t="s">
        <v>165</v>
      </c>
      <c r="C37" s="30">
        <v>1673</v>
      </c>
      <c r="D37" s="30">
        <v>0</v>
      </c>
      <c r="E37" s="24">
        <f t="shared" si="3"/>
        <v>1673</v>
      </c>
      <c r="F37" s="30">
        <v>2365.662</v>
      </c>
      <c r="G37" s="41">
        <f t="shared" si="1"/>
        <v>141.4</v>
      </c>
      <c r="H37" s="23">
        <f t="shared" si="2"/>
        <v>692.6619999999998</v>
      </c>
    </row>
    <row r="38" spans="1:8" ht="132.75" customHeight="1">
      <c r="A38" s="4" t="s">
        <v>106</v>
      </c>
      <c r="B38" s="29" t="s">
        <v>166</v>
      </c>
      <c r="C38" s="30">
        <v>354833</v>
      </c>
      <c r="D38" s="30">
        <v>0</v>
      </c>
      <c r="E38" s="24">
        <f t="shared" si="3"/>
        <v>354833</v>
      </c>
      <c r="F38" s="30">
        <v>349359.909</v>
      </c>
      <c r="G38" s="41">
        <f t="shared" si="1"/>
        <v>98.5</v>
      </c>
      <c r="H38" s="23">
        <f t="shared" si="2"/>
        <v>-5473.091000000015</v>
      </c>
    </row>
    <row r="39" spans="1:8" ht="118.5" customHeight="1">
      <c r="A39" s="31" t="s">
        <v>169</v>
      </c>
      <c r="B39" s="29" t="s">
        <v>167</v>
      </c>
      <c r="C39" s="30">
        <v>5825</v>
      </c>
      <c r="D39" s="30">
        <v>0</v>
      </c>
      <c r="E39" s="24">
        <f t="shared" si="3"/>
        <v>5825</v>
      </c>
      <c r="F39" s="30">
        <v>6350.783</v>
      </c>
      <c r="G39" s="41">
        <f t="shared" si="1"/>
        <v>109</v>
      </c>
      <c r="H39" s="23">
        <f t="shared" si="2"/>
        <v>525.7830000000004</v>
      </c>
    </row>
    <row r="40" spans="1:8" ht="130.5" customHeight="1">
      <c r="A40" s="31" t="s">
        <v>170</v>
      </c>
      <c r="B40" s="29" t="s">
        <v>168</v>
      </c>
      <c r="C40" s="30">
        <v>565737</v>
      </c>
      <c r="D40" s="30">
        <v>0</v>
      </c>
      <c r="E40" s="24">
        <f t="shared" si="3"/>
        <v>565737</v>
      </c>
      <c r="F40" s="30">
        <v>548395.464</v>
      </c>
      <c r="G40" s="41">
        <f t="shared" si="1"/>
        <v>96.9</v>
      </c>
      <c r="H40" s="23">
        <f t="shared" si="2"/>
        <v>-17341.535999999964</v>
      </c>
    </row>
    <row r="41" spans="1:8" ht="57" customHeight="1">
      <c r="A41" s="31" t="s">
        <v>255</v>
      </c>
      <c r="B41" s="29" t="s">
        <v>256</v>
      </c>
      <c r="C41" s="30">
        <v>0</v>
      </c>
      <c r="D41" s="30">
        <v>0</v>
      </c>
      <c r="E41" s="24">
        <f t="shared" si="3"/>
        <v>0</v>
      </c>
      <c r="F41" s="30">
        <v>-14.118</v>
      </c>
      <c r="G41" s="41">
        <v>0</v>
      </c>
      <c r="H41" s="23">
        <f>F41-E41</f>
        <v>-14.118</v>
      </c>
    </row>
    <row r="42" spans="1:8" ht="52.5" customHeight="1">
      <c r="A42" s="4" t="s">
        <v>150</v>
      </c>
      <c r="B42" s="16" t="s">
        <v>86</v>
      </c>
      <c r="C42" s="23">
        <v>280000</v>
      </c>
      <c r="D42" s="23">
        <v>0</v>
      </c>
      <c r="E42" s="24">
        <f t="shared" si="3"/>
        <v>280000</v>
      </c>
      <c r="F42" s="23">
        <v>332628.435</v>
      </c>
      <c r="G42" s="41">
        <f t="shared" si="1"/>
        <v>118.8</v>
      </c>
      <c r="H42" s="23">
        <f t="shared" si="2"/>
        <v>52628.435</v>
      </c>
    </row>
    <row r="43" spans="1:8" ht="33.75" customHeight="1">
      <c r="A43" s="4" t="s">
        <v>23</v>
      </c>
      <c r="B43" s="18" t="s">
        <v>24</v>
      </c>
      <c r="C43" s="23">
        <f>C44</f>
        <v>3971</v>
      </c>
      <c r="D43" s="23">
        <f>D44</f>
        <v>0</v>
      </c>
      <c r="E43" s="24">
        <f t="shared" si="3"/>
        <v>3971</v>
      </c>
      <c r="F43" s="23">
        <f>F44</f>
        <v>3976.989</v>
      </c>
      <c r="G43" s="41">
        <f t="shared" si="1"/>
        <v>100.2</v>
      </c>
      <c r="H43" s="23">
        <f t="shared" si="2"/>
        <v>5.989000000000033</v>
      </c>
    </row>
    <row r="44" spans="1:8" ht="68.25" customHeight="1">
      <c r="A44" s="4" t="s">
        <v>151</v>
      </c>
      <c r="B44" s="18" t="s">
        <v>14</v>
      </c>
      <c r="C44" s="23">
        <v>3971</v>
      </c>
      <c r="D44" s="23">
        <v>0</v>
      </c>
      <c r="E44" s="24">
        <f t="shared" si="3"/>
        <v>3971</v>
      </c>
      <c r="F44" s="23">
        <v>3976.989</v>
      </c>
      <c r="G44" s="41">
        <f t="shared" si="1"/>
        <v>100.2</v>
      </c>
      <c r="H44" s="23">
        <f t="shared" si="2"/>
        <v>5.989000000000033</v>
      </c>
    </row>
    <row r="45" spans="1:8" ht="102" customHeight="1">
      <c r="A45" s="7" t="s">
        <v>48</v>
      </c>
      <c r="B45" s="18" t="s">
        <v>93</v>
      </c>
      <c r="C45" s="23">
        <f>C46+C47</f>
        <v>135552</v>
      </c>
      <c r="D45" s="23">
        <f>D46+D47</f>
        <v>0</v>
      </c>
      <c r="E45" s="24">
        <f t="shared" si="3"/>
        <v>135552</v>
      </c>
      <c r="F45" s="23">
        <f>F46+F47</f>
        <v>93806.831</v>
      </c>
      <c r="G45" s="41">
        <f t="shared" si="1"/>
        <v>69.2</v>
      </c>
      <c r="H45" s="23">
        <f t="shared" si="2"/>
        <v>-41745.168999999994</v>
      </c>
    </row>
    <row r="46" spans="1:8" ht="133.5" customHeight="1">
      <c r="A46" s="7" t="s">
        <v>52</v>
      </c>
      <c r="B46" s="20" t="s">
        <v>69</v>
      </c>
      <c r="C46" s="23">
        <v>1171</v>
      </c>
      <c r="D46" s="23">
        <v>0</v>
      </c>
      <c r="E46" s="24">
        <f t="shared" si="3"/>
        <v>1171</v>
      </c>
      <c r="F46" s="23">
        <v>1380.516</v>
      </c>
      <c r="G46" s="41">
        <f t="shared" si="1"/>
        <v>117.9</v>
      </c>
      <c r="H46" s="23">
        <f t="shared" si="2"/>
        <v>209.51600000000008</v>
      </c>
    </row>
    <row r="47" spans="1:8" ht="118.5" customHeight="1">
      <c r="A47" s="7" t="s">
        <v>90</v>
      </c>
      <c r="B47" s="20" t="s">
        <v>91</v>
      </c>
      <c r="C47" s="23">
        <v>134381</v>
      </c>
      <c r="D47" s="23">
        <v>0</v>
      </c>
      <c r="E47" s="24">
        <f t="shared" si="3"/>
        <v>134381</v>
      </c>
      <c r="F47" s="23">
        <v>92426.315</v>
      </c>
      <c r="G47" s="41">
        <f t="shared" si="1"/>
        <v>68.8</v>
      </c>
      <c r="H47" s="23">
        <f t="shared" si="2"/>
        <v>-41954.685</v>
      </c>
    </row>
    <row r="48" spans="1:8" ht="33.75" customHeight="1">
      <c r="A48" s="4" t="s">
        <v>22</v>
      </c>
      <c r="B48" s="18" t="s">
        <v>18</v>
      </c>
      <c r="C48" s="23">
        <f>C49</f>
        <v>18549</v>
      </c>
      <c r="D48" s="23">
        <f>D49</f>
        <v>0</v>
      </c>
      <c r="E48" s="24">
        <f t="shared" si="3"/>
        <v>18549</v>
      </c>
      <c r="F48" s="23">
        <f>F49</f>
        <v>18165.243</v>
      </c>
      <c r="G48" s="41">
        <f t="shared" si="1"/>
        <v>97.9</v>
      </c>
      <c r="H48" s="23">
        <f t="shared" si="2"/>
        <v>-383.7570000000014</v>
      </c>
    </row>
    <row r="49" spans="1:8" ht="22.5" customHeight="1">
      <c r="A49" s="4" t="s">
        <v>152</v>
      </c>
      <c r="B49" s="18" t="s">
        <v>94</v>
      </c>
      <c r="C49" s="23">
        <v>18549</v>
      </c>
      <c r="D49" s="23">
        <v>0</v>
      </c>
      <c r="E49" s="24">
        <f t="shared" si="3"/>
        <v>18549</v>
      </c>
      <c r="F49" s="23">
        <v>18165.243</v>
      </c>
      <c r="G49" s="41">
        <f t="shared" si="1"/>
        <v>97.9</v>
      </c>
      <c r="H49" s="23">
        <f t="shared" si="2"/>
        <v>-383.7570000000014</v>
      </c>
    </row>
    <row r="50" spans="1:8" ht="39.75" customHeight="1">
      <c r="A50" s="36" t="s">
        <v>227</v>
      </c>
      <c r="B50" s="29" t="s">
        <v>228</v>
      </c>
      <c r="C50" s="37">
        <f>C51</f>
        <v>670</v>
      </c>
      <c r="D50" s="37">
        <f>D51</f>
        <v>0</v>
      </c>
      <c r="E50" s="24">
        <f t="shared" si="3"/>
        <v>670</v>
      </c>
      <c r="F50" s="55">
        <f>F51</f>
        <v>670.121</v>
      </c>
      <c r="G50" s="41">
        <f t="shared" si="1"/>
        <v>100</v>
      </c>
      <c r="H50" s="23">
        <f t="shared" si="2"/>
        <v>0.1209999999999809</v>
      </c>
    </row>
    <row r="51" spans="1:8" ht="22.5" customHeight="1">
      <c r="A51" s="36" t="s">
        <v>229</v>
      </c>
      <c r="B51" s="29" t="s">
        <v>230</v>
      </c>
      <c r="C51" s="37">
        <f>C52+C53+C54+C55</f>
        <v>670</v>
      </c>
      <c r="D51" s="37">
        <f>D52+D53+D54+D55</f>
        <v>0</v>
      </c>
      <c r="E51" s="24">
        <f t="shared" si="3"/>
        <v>670</v>
      </c>
      <c r="F51" s="55">
        <f>F52+F53+F54+F55</f>
        <v>670.121</v>
      </c>
      <c r="G51" s="41">
        <f t="shared" si="1"/>
        <v>100</v>
      </c>
      <c r="H51" s="23">
        <f t="shared" si="2"/>
        <v>0.1209999999999809</v>
      </c>
    </row>
    <row r="52" spans="1:8" ht="51.75" customHeight="1">
      <c r="A52" s="36" t="s">
        <v>231</v>
      </c>
      <c r="B52" s="29" t="s">
        <v>232</v>
      </c>
      <c r="C52" s="24">
        <v>138</v>
      </c>
      <c r="D52" s="24">
        <v>0</v>
      </c>
      <c r="E52" s="24">
        <f t="shared" si="3"/>
        <v>138</v>
      </c>
      <c r="F52" s="24">
        <v>138.203</v>
      </c>
      <c r="G52" s="41">
        <f t="shared" si="1"/>
        <v>100.1</v>
      </c>
      <c r="H52" s="23">
        <f t="shared" si="2"/>
        <v>0.20300000000000296</v>
      </c>
    </row>
    <row r="53" spans="1:8" ht="51.75" customHeight="1">
      <c r="A53" s="36" t="s">
        <v>233</v>
      </c>
      <c r="B53" s="29" t="s">
        <v>232</v>
      </c>
      <c r="C53" s="24">
        <v>8</v>
      </c>
      <c r="D53" s="24">
        <v>0</v>
      </c>
      <c r="E53" s="24">
        <f t="shared" si="3"/>
        <v>8</v>
      </c>
      <c r="F53" s="24">
        <v>8.148</v>
      </c>
      <c r="G53" s="41">
        <f t="shared" si="1"/>
        <v>101.9</v>
      </c>
      <c r="H53" s="23">
        <f t="shared" si="2"/>
        <v>0.1479999999999997</v>
      </c>
    </row>
    <row r="54" spans="1:8" ht="51.75" customHeight="1">
      <c r="A54" s="36" t="s">
        <v>234</v>
      </c>
      <c r="B54" s="29" t="s">
        <v>232</v>
      </c>
      <c r="C54" s="24">
        <v>512</v>
      </c>
      <c r="D54" s="24">
        <v>0</v>
      </c>
      <c r="E54" s="24">
        <f t="shared" si="3"/>
        <v>512</v>
      </c>
      <c r="F54" s="24">
        <v>512.026</v>
      </c>
      <c r="G54" s="41">
        <f t="shared" si="1"/>
        <v>100</v>
      </c>
      <c r="H54" s="23">
        <f t="shared" si="2"/>
        <v>0.025999999999953616</v>
      </c>
    </row>
    <row r="55" spans="1:8" ht="53.25" customHeight="1">
      <c r="A55" s="36" t="s">
        <v>235</v>
      </c>
      <c r="B55" s="29" t="s">
        <v>232</v>
      </c>
      <c r="C55" s="24">
        <v>12</v>
      </c>
      <c r="D55" s="24">
        <v>0</v>
      </c>
      <c r="E55" s="24">
        <f t="shared" si="3"/>
        <v>12</v>
      </c>
      <c r="F55" s="24">
        <v>11.744</v>
      </c>
      <c r="G55" s="41">
        <f t="shared" si="1"/>
        <v>97.9</v>
      </c>
      <c r="H55" s="23">
        <f t="shared" si="2"/>
        <v>-0.2560000000000002</v>
      </c>
    </row>
    <row r="56" spans="1:8" ht="39.75" customHeight="1">
      <c r="A56" s="4" t="s">
        <v>26</v>
      </c>
      <c r="B56" s="18" t="s">
        <v>19</v>
      </c>
      <c r="C56" s="23">
        <f>C57+C58+C59</f>
        <v>516870</v>
      </c>
      <c r="D56" s="23">
        <f>D57+D58+D59</f>
        <v>0</v>
      </c>
      <c r="E56" s="24">
        <f t="shared" si="3"/>
        <v>516870</v>
      </c>
      <c r="F56" s="23">
        <f>F57+F58+F59</f>
        <v>258424.50400000002</v>
      </c>
      <c r="G56" s="41">
        <f t="shared" si="1"/>
        <v>50</v>
      </c>
      <c r="H56" s="23">
        <f t="shared" si="2"/>
        <v>-258445.49599999998</v>
      </c>
    </row>
    <row r="57" spans="1:8" ht="101.25" customHeight="1">
      <c r="A57" s="4" t="s">
        <v>241</v>
      </c>
      <c r="B57" s="29" t="s">
        <v>240</v>
      </c>
      <c r="C57" s="23">
        <v>1595</v>
      </c>
      <c r="D57" s="23">
        <v>0</v>
      </c>
      <c r="E57" s="24">
        <f t="shared" si="3"/>
        <v>1595</v>
      </c>
      <c r="F57" s="23">
        <v>1682.7</v>
      </c>
      <c r="G57" s="41">
        <f t="shared" si="1"/>
        <v>105.5</v>
      </c>
      <c r="H57" s="23">
        <f t="shared" si="2"/>
        <v>87.70000000000005</v>
      </c>
    </row>
    <row r="58" spans="1:8" s="13" customFormat="1" ht="101.25" customHeight="1">
      <c r="A58" s="4" t="s">
        <v>149</v>
      </c>
      <c r="B58" s="16" t="s">
        <v>51</v>
      </c>
      <c r="C58" s="23">
        <v>280000</v>
      </c>
      <c r="D58" s="23">
        <v>0</v>
      </c>
      <c r="E58" s="24">
        <f t="shared" si="3"/>
        <v>280000</v>
      </c>
      <c r="F58" s="23">
        <v>177398.541</v>
      </c>
      <c r="G58" s="41">
        <f t="shared" si="1"/>
        <v>63.4</v>
      </c>
      <c r="H58" s="23">
        <f t="shared" si="2"/>
        <v>-102601.459</v>
      </c>
    </row>
    <row r="59" spans="1:8" s="13" customFormat="1" ht="50.25" customHeight="1">
      <c r="A59" s="32" t="s">
        <v>173</v>
      </c>
      <c r="B59" s="33" t="s">
        <v>176</v>
      </c>
      <c r="C59" s="23">
        <v>235275</v>
      </c>
      <c r="D59" s="23">
        <v>0</v>
      </c>
      <c r="E59" s="24">
        <f t="shared" si="3"/>
        <v>235275</v>
      </c>
      <c r="F59" s="23">
        <f>F60+F61+F62</f>
        <v>79343.263</v>
      </c>
      <c r="G59" s="41">
        <f t="shared" si="1"/>
        <v>33.7</v>
      </c>
      <c r="H59" s="23">
        <f t="shared" si="2"/>
        <v>-155931.737</v>
      </c>
    </row>
    <row r="60" spans="1:8" s="13" customFormat="1" ht="52.5" customHeight="1">
      <c r="A60" s="32" t="s">
        <v>174</v>
      </c>
      <c r="B60" s="33" t="s">
        <v>171</v>
      </c>
      <c r="C60" s="34">
        <v>215005</v>
      </c>
      <c r="D60" s="34">
        <v>0</v>
      </c>
      <c r="E60" s="24">
        <f t="shared" si="3"/>
        <v>215005</v>
      </c>
      <c r="F60" s="34">
        <v>52126.004</v>
      </c>
      <c r="G60" s="41">
        <f t="shared" si="1"/>
        <v>24.2</v>
      </c>
      <c r="H60" s="23">
        <f t="shared" si="2"/>
        <v>-162878.99599999998</v>
      </c>
    </row>
    <row r="61" spans="1:8" s="13" customFormat="1" ht="52.5" customHeight="1">
      <c r="A61" s="32" t="s">
        <v>175</v>
      </c>
      <c r="B61" s="33" t="s">
        <v>172</v>
      </c>
      <c r="C61" s="34">
        <v>20270</v>
      </c>
      <c r="D61" s="34">
        <v>0</v>
      </c>
      <c r="E61" s="24">
        <f t="shared" si="3"/>
        <v>20270</v>
      </c>
      <c r="F61" s="34">
        <v>25442.376</v>
      </c>
      <c r="G61" s="41">
        <f t="shared" si="1"/>
        <v>125.5</v>
      </c>
      <c r="H61" s="23">
        <f t="shared" si="2"/>
        <v>5172.376</v>
      </c>
    </row>
    <row r="62" spans="1:8" s="13" customFormat="1" ht="35.25" customHeight="1">
      <c r="A62" s="32" t="s">
        <v>257</v>
      </c>
      <c r="B62" s="33" t="s">
        <v>258</v>
      </c>
      <c r="C62" s="34">
        <v>0</v>
      </c>
      <c r="D62" s="34">
        <v>0</v>
      </c>
      <c r="E62" s="24">
        <f t="shared" si="3"/>
        <v>0</v>
      </c>
      <c r="F62" s="34">
        <v>1774.883</v>
      </c>
      <c r="G62" s="41">
        <v>0</v>
      </c>
      <c r="H62" s="23">
        <f>F62-E62</f>
        <v>1774.883</v>
      </c>
    </row>
    <row r="63" spans="1:8" ht="22.5" customHeight="1">
      <c r="A63" s="4" t="s">
        <v>15</v>
      </c>
      <c r="B63" s="18" t="s">
        <v>16</v>
      </c>
      <c r="C63" s="23">
        <v>49449</v>
      </c>
      <c r="D63" s="23">
        <v>0</v>
      </c>
      <c r="E63" s="24">
        <f t="shared" si="3"/>
        <v>49449</v>
      </c>
      <c r="F63" s="23">
        <v>52334.321</v>
      </c>
      <c r="G63" s="41">
        <f t="shared" si="1"/>
        <v>105.8</v>
      </c>
      <c r="H63" s="23">
        <f t="shared" si="2"/>
        <v>2885.3210000000036</v>
      </c>
    </row>
    <row r="64" spans="1:8" ht="22.5" customHeight="1">
      <c r="A64" s="4" t="s">
        <v>27</v>
      </c>
      <c r="B64" s="18" t="s">
        <v>28</v>
      </c>
      <c r="C64" s="23">
        <f>C68</f>
        <v>571761</v>
      </c>
      <c r="D64" s="23">
        <f>D68</f>
        <v>0</v>
      </c>
      <c r="E64" s="24">
        <f t="shared" si="3"/>
        <v>571761</v>
      </c>
      <c r="F64" s="23">
        <f>F65+F68</f>
        <v>603322.4990000001</v>
      </c>
      <c r="G64" s="41">
        <f t="shared" si="1"/>
        <v>105.5</v>
      </c>
      <c r="H64" s="23">
        <f t="shared" si="2"/>
        <v>31561.49900000007</v>
      </c>
    </row>
    <row r="65" spans="1:8" ht="22.5" customHeight="1">
      <c r="A65" s="31" t="s">
        <v>260</v>
      </c>
      <c r="B65" s="29" t="s">
        <v>261</v>
      </c>
      <c r="C65" s="23">
        <f>C66+C67</f>
        <v>0</v>
      </c>
      <c r="D65" s="23">
        <f>D66+D67</f>
        <v>0</v>
      </c>
      <c r="E65" s="24">
        <f t="shared" si="3"/>
        <v>0</v>
      </c>
      <c r="F65" s="23">
        <f>F66+F67</f>
        <v>-464.659</v>
      </c>
      <c r="G65" s="41">
        <v>0</v>
      </c>
      <c r="H65" s="23">
        <f>F65-E65</f>
        <v>-464.659</v>
      </c>
    </row>
    <row r="66" spans="1:8" ht="34.5" customHeight="1">
      <c r="A66" s="31" t="s">
        <v>262</v>
      </c>
      <c r="B66" s="29" t="s">
        <v>259</v>
      </c>
      <c r="C66" s="34">
        <v>0</v>
      </c>
      <c r="D66" s="34">
        <v>0</v>
      </c>
      <c r="E66" s="24">
        <f t="shared" si="3"/>
        <v>0</v>
      </c>
      <c r="F66" s="23">
        <v>0.357</v>
      </c>
      <c r="G66" s="41">
        <v>0</v>
      </c>
      <c r="H66" s="23">
        <f>F66-E66</f>
        <v>0.357</v>
      </c>
    </row>
    <row r="67" spans="1:8" ht="34.5" customHeight="1">
      <c r="A67" s="31" t="s">
        <v>263</v>
      </c>
      <c r="B67" s="29" t="s">
        <v>259</v>
      </c>
      <c r="C67" s="34">
        <v>0</v>
      </c>
      <c r="D67" s="34">
        <v>0</v>
      </c>
      <c r="E67" s="24">
        <f t="shared" si="3"/>
        <v>0</v>
      </c>
      <c r="F67" s="23">
        <v>-465.016</v>
      </c>
      <c r="G67" s="41">
        <v>0</v>
      </c>
      <c r="H67" s="23">
        <f>F67-E67</f>
        <v>-465.016</v>
      </c>
    </row>
    <row r="68" spans="1:8" ht="35.25" customHeight="1">
      <c r="A68" s="4" t="s">
        <v>44</v>
      </c>
      <c r="B68" s="18" t="s">
        <v>80</v>
      </c>
      <c r="C68" s="23">
        <f>C69+C70+C73+C74+C76</f>
        <v>571761</v>
      </c>
      <c r="D68" s="23">
        <f>D69+D70+D73+D74+D76</f>
        <v>0</v>
      </c>
      <c r="E68" s="24">
        <f t="shared" si="3"/>
        <v>571761</v>
      </c>
      <c r="F68" s="23">
        <f>F69+F70+F73+F74+F76</f>
        <v>603787.158</v>
      </c>
      <c r="G68" s="41">
        <f t="shared" si="1"/>
        <v>105.6</v>
      </c>
      <c r="H68" s="23">
        <f t="shared" si="2"/>
        <v>32026.158000000054</v>
      </c>
    </row>
    <row r="69" spans="1:8" ht="51.75" customHeight="1">
      <c r="A69" s="4" t="s">
        <v>53</v>
      </c>
      <c r="B69" s="18" t="s">
        <v>0</v>
      </c>
      <c r="C69" s="23">
        <v>15760</v>
      </c>
      <c r="D69" s="23">
        <v>0</v>
      </c>
      <c r="E69" s="24">
        <f t="shared" si="3"/>
        <v>15760</v>
      </c>
      <c r="F69" s="23">
        <v>37510.524</v>
      </c>
      <c r="G69" s="41">
        <f t="shared" si="1"/>
        <v>238</v>
      </c>
      <c r="H69" s="23">
        <f t="shared" si="2"/>
        <v>21750.523999999998</v>
      </c>
    </row>
    <row r="70" spans="1:8" ht="67.5" customHeight="1">
      <c r="A70" s="4" t="s">
        <v>68</v>
      </c>
      <c r="B70" s="18" t="s">
        <v>81</v>
      </c>
      <c r="C70" s="23">
        <f>C71+C72</f>
        <v>342</v>
      </c>
      <c r="D70" s="23">
        <f>D71+D72</f>
        <v>0</v>
      </c>
      <c r="E70" s="24">
        <f t="shared" si="3"/>
        <v>342</v>
      </c>
      <c r="F70" s="23">
        <f>F71+F72</f>
        <v>9938.288999999999</v>
      </c>
      <c r="G70" s="41">
        <f t="shared" si="1"/>
        <v>2905.9</v>
      </c>
      <c r="H70" s="23">
        <f t="shared" si="2"/>
        <v>9596.288999999999</v>
      </c>
    </row>
    <row r="71" spans="1:8" ht="54.75" customHeight="1">
      <c r="A71" s="4" t="s">
        <v>2</v>
      </c>
      <c r="B71" s="18" t="s">
        <v>3</v>
      </c>
      <c r="C71" s="23">
        <v>200</v>
      </c>
      <c r="D71" s="23">
        <v>0</v>
      </c>
      <c r="E71" s="24">
        <f t="shared" si="3"/>
        <v>200</v>
      </c>
      <c r="F71" s="23">
        <v>9796.712</v>
      </c>
      <c r="G71" s="41">
        <f t="shared" si="1"/>
        <v>4898.4</v>
      </c>
      <c r="H71" s="23">
        <f t="shared" si="2"/>
        <v>9596.712</v>
      </c>
    </row>
    <row r="72" spans="1:8" ht="54.75" customHeight="1">
      <c r="A72" s="4" t="s">
        <v>1</v>
      </c>
      <c r="B72" s="16" t="s">
        <v>3</v>
      </c>
      <c r="C72" s="23">
        <v>142</v>
      </c>
      <c r="D72" s="23">
        <v>0</v>
      </c>
      <c r="E72" s="24">
        <f t="shared" si="3"/>
        <v>142</v>
      </c>
      <c r="F72" s="23">
        <v>141.577</v>
      </c>
      <c r="G72" s="41">
        <f t="shared" si="1"/>
        <v>99.7</v>
      </c>
      <c r="H72" s="23">
        <f t="shared" si="2"/>
        <v>-0.4230000000000018</v>
      </c>
    </row>
    <row r="73" spans="1:8" ht="54.75" customHeight="1">
      <c r="A73" s="4" t="s">
        <v>238</v>
      </c>
      <c r="B73" s="29" t="s">
        <v>236</v>
      </c>
      <c r="C73" s="24">
        <v>133</v>
      </c>
      <c r="D73" s="24">
        <v>0</v>
      </c>
      <c r="E73" s="24">
        <f t="shared" si="3"/>
        <v>133</v>
      </c>
      <c r="F73" s="24">
        <v>641.543</v>
      </c>
      <c r="G73" s="41">
        <f t="shared" si="1"/>
        <v>482.4</v>
      </c>
      <c r="H73" s="23">
        <f t="shared" si="2"/>
        <v>508.543</v>
      </c>
    </row>
    <row r="74" spans="1:8" ht="36.75" customHeight="1">
      <c r="A74" s="4" t="s">
        <v>185</v>
      </c>
      <c r="B74" s="16" t="s">
        <v>186</v>
      </c>
      <c r="C74" s="34">
        <f>C75</f>
        <v>547026</v>
      </c>
      <c r="D74" s="34">
        <f>D75</f>
        <v>0</v>
      </c>
      <c r="E74" s="24">
        <f t="shared" si="3"/>
        <v>547026</v>
      </c>
      <c r="F74" s="34">
        <f>F75</f>
        <v>547025.85</v>
      </c>
      <c r="G74" s="41">
        <f t="shared" si="1"/>
        <v>100</v>
      </c>
      <c r="H74" s="23">
        <f t="shared" si="2"/>
        <v>-0.15000000002328306</v>
      </c>
    </row>
    <row r="75" spans="1:8" ht="36" customHeight="1">
      <c r="A75" s="4" t="s">
        <v>187</v>
      </c>
      <c r="B75" s="16" t="s">
        <v>184</v>
      </c>
      <c r="C75" s="34">
        <v>547026</v>
      </c>
      <c r="D75" s="34">
        <v>0</v>
      </c>
      <c r="E75" s="24">
        <f t="shared" si="3"/>
        <v>547026</v>
      </c>
      <c r="F75" s="34">
        <v>547025.85</v>
      </c>
      <c r="G75" s="41">
        <f t="shared" si="1"/>
        <v>100</v>
      </c>
      <c r="H75" s="23">
        <f t="shared" si="2"/>
        <v>-0.15000000002328306</v>
      </c>
    </row>
    <row r="76" spans="1:8" ht="51" customHeight="1">
      <c r="A76" s="4" t="s">
        <v>239</v>
      </c>
      <c r="B76" s="29" t="s">
        <v>237</v>
      </c>
      <c r="C76" s="24">
        <v>8500</v>
      </c>
      <c r="D76" s="24">
        <v>0</v>
      </c>
      <c r="E76" s="24">
        <f t="shared" si="3"/>
        <v>8500</v>
      </c>
      <c r="F76" s="24">
        <v>8670.952</v>
      </c>
      <c r="G76" s="41">
        <f t="shared" si="1"/>
        <v>102</v>
      </c>
      <c r="H76" s="23">
        <f t="shared" si="2"/>
        <v>170.95199999999932</v>
      </c>
    </row>
    <row r="77" spans="1:8" ht="83.25" customHeight="1">
      <c r="A77" s="31" t="s">
        <v>265</v>
      </c>
      <c r="B77" s="29" t="s">
        <v>264</v>
      </c>
      <c r="C77" s="24">
        <v>0</v>
      </c>
      <c r="D77" s="24">
        <v>0</v>
      </c>
      <c r="E77" s="24">
        <f t="shared" si="3"/>
        <v>0</v>
      </c>
      <c r="F77" s="24">
        <v>-338.831</v>
      </c>
      <c r="G77" s="41">
        <v>0</v>
      </c>
      <c r="H77" s="23">
        <f>F77-E77</f>
        <v>-338.831</v>
      </c>
    </row>
    <row r="78" spans="1:8" ht="24.75" customHeight="1">
      <c r="A78" s="15" t="s">
        <v>10</v>
      </c>
      <c r="B78" s="17" t="s">
        <v>25</v>
      </c>
      <c r="C78" s="22">
        <f>C79+C142+C147+C139</f>
        <v>5736678.834</v>
      </c>
      <c r="D78" s="22">
        <f>D79+D142+D147+D139</f>
        <v>9974.7</v>
      </c>
      <c r="E78" s="22">
        <f aca="true" t="shared" si="4" ref="E78:E109">C78+D78</f>
        <v>5746653.534</v>
      </c>
      <c r="F78" s="22">
        <f>F79+F142+F147+F139</f>
        <v>4589943.59</v>
      </c>
      <c r="G78" s="40">
        <f t="shared" si="1"/>
        <v>79.9</v>
      </c>
      <c r="H78" s="22">
        <f>F78-E78</f>
        <v>-1156709.9440000001</v>
      </c>
    </row>
    <row r="79" spans="1:8" ht="48.75" customHeight="1">
      <c r="A79" s="4" t="s">
        <v>9</v>
      </c>
      <c r="B79" s="16" t="s">
        <v>74</v>
      </c>
      <c r="C79" s="23">
        <f>C80+C102+C125</f>
        <v>5760809.96</v>
      </c>
      <c r="D79" s="23">
        <f>D80+D102+D125</f>
        <v>9974.7</v>
      </c>
      <c r="E79" s="23">
        <f t="shared" si="4"/>
        <v>5770784.66</v>
      </c>
      <c r="F79" s="23">
        <f>F80+F102+F125</f>
        <v>4603937.545</v>
      </c>
      <c r="G79" s="41">
        <f t="shared" si="1"/>
        <v>79.8</v>
      </c>
      <c r="H79" s="23">
        <f>F79-E79</f>
        <v>-1166847.1150000002</v>
      </c>
    </row>
    <row r="80" spans="1:8" ht="37.5" customHeight="1">
      <c r="A80" s="4" t="s">
        <v>113</v>
      </c>
      <c r="B80" s="16" t="s">
        <v>114</v>
      </c>
      <c r="C80" s="25">
        <f>C81+C82+C83+C87+C88</f>
        <v>757572.972</v>
      </c>
      <c r="D80" s="25">
        <f>D81+D82+D83+D87+D88</f>
        <v>13213.7</v>
      </c>
      <c r="E80" s="23">
        <f t="shared" si="4"/>
        <v>770786.6719999999</v>
      </c>
      <c r="F80" s="25">
        <f>F81+F82+F83+F87+F88</f>
        <v>156019.385</v>
      </c>
      <c r="G80" s="41">
        <f t="shared" si="1"/>
        <v>20.2</v>
      </c>
      <c r="H80" s="23">
        <f t="shared" si="2"/>
        <v>-614767.2869999999</v>
      </c>
    </row>
    <row r="81" spans="1:8" ht="69" customHeight="1">
      <c r="A81" s="4" t="s">
        <v>244</v>
      </c>
      <c r="B81" s="16" t="s">
        <v>245</v>
      </c>
      <c r="C81" s="25">
        <v>0</v>
      </c>
      <c r="D81" s="25">
        <v>840</v>
      </c>
      <c r="E81" s="23">
        <f t="shared" si="4"/>
        <v>840</v>
      </c>
      <c r="F81" s="25">
        <v>661.04</v>
      </c>
      <c r="G81" s="41">
        <f t="shared" si="1"/>
        <v>78.7</v>
      </c>
      <c r="H81" s="23">
        <f t="shared" si="2"/>
        <v>-178.96000000000004</v>
      </c>
    </row>
    <row r="82" spans="1:8" ht="40.5" customHeight="1">
      <c r="A82" s="4" t="s">
        <v>266</v>
      </c>
      <c r="B82" s="16" t="s">
        <v>267</v>
      </c>
      <c r="C82" s="24">
        <v>3146.845</v>
      </c>
      <c r="D82" s="24">
        <v>0</v>
      </c>
      <c r="E82" s="23">
        <f t="shared" si="4"/>
        <v>3146.845</v>
      </c>
      <c r="F82" s="25">
        <v>3146.845</v>
      </c>
      <c r="G82" s="41">
        <f>ROUND(F82/E82*100,1)</f>
        <v>100</v>
      </c>
      <c r="H82" s="23">
        <f>F82-E82</f>
        <v>0</v>
      </c>
    </row>
    <row r="83" spans="1:8" ht="57" customHeight="1">
      <c r="A83" s="4" t="s">
        <v>163</v>
      </c>
      <c r="B83" s="16" t="s">
        <v>164</v>
      </c>
      <c r="C83" s="25">
        <f>SUM(C84:C86)</f>
        <v>681758.89</v>
      </c>
      <c r="D83" s="25">
        <f>SUM(D84:D86)</f>
        <v>0</v>
      </c>
      <c r="E83" s="23">
        <f t="shared" si="4"/>
        <v>681758.89</v>
      </c>
      <c r="F83" s="25">
        <f>SUM(F84:F86)</f>
        <v>74868.519</v>
      </c>
      <c r="G83" s="41">
        <f t="shared" si="1"/>
        <v>11</v>
      </c>
      <c r="H83" s="23">
        <f t="shared" si="2"/>
        <v>-606890.371</v>
      </c>
    </row>
    <row r="84" spans="1:8" ht="81.75" customHeight="1">
      <c r="A84" s="4" t="s">
        <v>209</v>
      </c>
      <c r="B84" s="16" t="s">
        <v>210</v>
      </c>
      <c r="C84" s="24">
        <v>40000.53</v>
      </c>
      <c r="D84" s="24">
        <v>0</v>
      </c>
      <c r="E84" s="23">
        <f t="shared" si="4"/>
        <v>40000.53</v>
      </c>
      <c r="F84" s="24">
        <v>40000.53</v>
      </c>
      <c r="G84" s="41">
        <f t="shared" si="1"/>
        <v>100</v>
      </c>
      <c r="H84" s="23">
        <f>F84-E84</f>
        <v>0</v>
      </c>
    </row>
    <row r="85" spans="1:8" ht="68.25" customHeight="1">
      <c r="A85" s="4" t="s">
        <v>161</v>
      </c>
      <c r="B85" s="16" t="s">
        <v>162</v>
      </c>
      <c r="C85" s="25">
        <v>558000</v>
      </c>
      <c r="D85" s="25">
        <v>0</v>
      </c>
      <c r="E85" s="23">
        <f t="shared" si="4"/>
        <v>558000</v>
      </c>
      <c r="F85" s="25">
        <v>0</v>
      </c>
      <c r="G85" s="41">
        <f t="shared" si="1"/>
        <v>0</v>
      </c>
      <c r="H85" s="23">
        <f t="shared" si="2"/>
        <v>-558000</v>
      </c>
    </row>
    <row r="86" spans="1:8" ht="81.75" customHeight="1">
      <c r="A86" s="4" t="s">
        <v>111</v>
      </c>
      <c r="B86" s="16" t="s">
        <v>112</v>
      </c>
      <c r="C86" s="23">
        <v>83758.36</v>
      </c>
      <c r="D86" s="23">
        <v>0</v>
      </c>
      <c r="E86" s="23">
        <f t="shared" si="4"/>
        <v>83758.36</v>
      </c>
      <c r="F86" s="23">
        <v>34867.989</v>
      </c>
      <c r="G86" s="41">
        <f t="shared" si="1"/>
        <v>41.6</v>
      </c>
      <c r="H86" s="23">
        <f t="shared" si="2"/>
        <v>-48890.371</v>
      </c>
    </row>
    <row r="87" spans="1:8" ht="108" customHeight="1">
      <c r="A87" s="31" t="s">
        <v>222</v>
      </c>
      <c r="B87" s="29" t="s">
        <v>221</v>
      </c>
      <c r="C87" s="23">
        <v>2149</v>
      </c>
      <c r="D87" s="23">
        <v>-168.3</v>
      </c>
      <c r="E87" s="23">
        <f t="shared" si="4"/>
        <v>1980.7</v>
      </c>
      <c r="F87" s="23">
        <v>1980.7</v>
      </c>
      <c r="G87" s="41">
        <f aca="true" t="shared" si="5" ref="G87:G148">ROUND(F87/E87*100,1)</f>
        <v>100</v>
      </c>
      <c r="H87" s="23">
        <f t="shared" si="2"/>
        <v>0</v>
      </c>
    </row>
    <row r="88" spans="1:8" ht="39.75" customHeight="1">
      <c r="A88" s="4" t="s">
        <v>121</v>
      </c>
      <c r="B88" s="16" t="s">
        <v>122</v>
      </c>
      <c r="C88" s="23">
        <f>SUM(C89:C101)</f>
        <v>70518.237</v>
      </c>
      <c r="D88" s="23">
        <f>SUM(D89:D101)</f>
        <v>12542</v>
      </c>
      <c r="E88" s="23">
        <f t="shared" si="4"/>
        <v>83060.237</v>
      </c>
      <c r="F88" s="23">
        <f>SUM(F89:F101)</f>
        <v>75362.281</v>
      </c>
      <c r="G88" s="41">
        <f t="shared" si="5"/>
        <v>90.7</v>
      </c>
      <c r="H88" s="23">
        <f t="shared" si="2"/>
        <v>-7697.955999999991</v>
      </c>
    </row>
    <row r="89" spans="1:8" ht="83.25" customHeight="1">
      <c r="A89" s="4" t="s">
        <v>158</v>
      </c>
      <c r="B89" s="16" t="s">
        <v>159</v>
      </c>
      <c r="C89" s="23">
        <v>10155</v>
      </c>
      <c r="D89" s="23">
        <v>0</v>
      </c>
      <c r="E89" s="23">
        <f t="shared" si="4"/>
        <v>10155</v>
      </c>
      <c r="F89" s="23">
        <v>9960.538</v>
      </c>
      <c r="G89" s="41">
        <f t="shared" si="5"/>
        <v>98.1</v>
      </c>
      <c r="H89" s="23">
        <f t="shared" si="2"/>
        <v>-194.46199999999953</v>
      </c>
    </row>
    <row r="90" spans="1:8" ht="36.75" customHeight="1">
      <c r="A90" s="4" t="s">
        <v>192</v>
      </c>
      <c r="B90" s="16" t="s">
        <v>191</v>
      </c>
      <c r="C90" s="23">
        <v>15412</v>
      </c>
      <c r="D90" s="23">
        <v>0</v>
      </c>
      <c r="E90" s="23">
        <f t="shared" si="4"/>
        <v>15412</v>
      </c>
      <c r="F90" s="23">
        <v>15412</v>
      </c>
      <c r="G90" s="41">
        <f t="shared" si="5"/>
        <v>100</v>
      </c>
      <c r="H90" s="23">
        <f t="shared" si="2"/>
        <v>0</v>
      </c>
    </row>
    <row r="91" spans="1:8" ht="75" customHeight="1">
      <c r="A91" s="4" t="s">
        <v>217</v>
      </c>
      <c r="B91" s="16" t="s">
        <v>218</v>
      </c>
      <c r="C91" s="23">
        <v>500</v>
      </c>
      <c r="D91" s="23">
        <v>0</v>
      </c>
      <c r="E91" s="23">
        <f t="shared" si="4"/>
        <v>500</v>
      </c>
      <c r="F91" s="23">
        <v>500</v>
      </c>
      <c r="G91" s="41">
        <f t="shared" si="5"/>
        <v>100</v>
      </c>
      <c r="H91" s="23">
        <f aca="true" t="shared" si="6" ref="H91:H148">F91-E91</f>
        <v>0</v>
      </c>
    </row>
    <row r="92" spans="1:8" ht="161.25" customHeight="1">
      <c r="A92" s="4" t="s">
        <v>189</v>
      </c>
      <c r="B92" s="16" t="s">
        <v>190</v>
      </c>
      <c r="C92" s="23">
        <v>16995</v>
      </c>
      <c r="D92" s="23">
        <v>0</v>
      </c>
      <c r="E92" s="23">
        <f t="shared" si="4"/>
        <v>16995</v>
      </c>
      <c r="F92" s="23">
        <v>15229.506</v>
      </c>
      <c r="G92" s="41">
        <f t="shared" si="5"/>
        <v>89.6</v>
      </c>
      <c r="H92" s="23">
        <f t="shared" si="6"/>
        <v>-1765.4940000000006</v>
      </c>
    </row>
    <row r="93" spans="1:8" ht="108" customHeight="1">
      <c r="A93" s="4" t="s">
        <v>205</v>
      </c>
      <c r="B93" s="16" t="s">
        <v>206</v>
      </c>
      <c r="C93" s="23">
        <v>2607</v>
      </c>
      <c r="D93" s="23">
        <v>0</v>
      </c>
      <c r="E93" s="23">
        <f t="shared" si="4"/>
        <v>2607</v>
      </c>
      <c r="F93" s="23">
        <v>2607</v>
      </c>
      <c r="G93" s="41">
        <f t="shared" si="5"/>
        <v>100</v>
      </c>
      <c r="H93" s="23">
        <f t="shared" si="6"/>
        <v>0</v>
      </c>
    </row>
    <row r="94" spans="1:8" ht="55.5" customHeight="1">
      <c r="A94" s="4" t="s">
        <v>115</v>
      </c>
      <c r="B94" s="16" t="s">
        <v>118</v>
      </c>
      <c r="C94" s="25">
        <v>144</v>
      </c>
      <c r="D94" s="25">
        <v>0</v>
      </c>
      <c r="E94" s="23">
        <f t="shared" si="4"/>
        <v>144</v>
      </c>
      <c r="F94" s="25">
        <v>144</v>
      </c>
      <c r="G94" s="41">
        <f t="shared" si="5"/>
        <v>100</v>
      </c>
      <c r="H94" s="23">
        <f t="shared" si="6"/>
        <v>0</v>
      </c>
    </row>
    <row r="95" spans="1:8" ht="55.5" customHeight="1">
      <c r="A95" s="4" t="s">
        <v>211</v>
      </c>
      <c r="B95" s="16" t="s">
        <v>214</v>
      </c>
      <c r="C95" s="24">
        <v>1350</v>
      </c>
      <c r="D95" s="24">
        <v>0</v>
      </c>
      <c r="E95" s="23">
        <f t="shared" si="4"/>
        <v>1350</v>
      </c>
      <c r="F95" s="24">
        <v>0</v>
      </c>
      <c r="G95" s="41">
        <f t="shared" si="5"/>
        <v>0</v>
      </c>
      <c r="H95" s="23">
        <f t="shared" si="6"/>
        <v>-1350</v>
      </c>
    </row>
    <row r="96" spans="1:8" ht="85.5" customHeight="1">
      <c r="A96" s="4" t="s">
        <v>212</v>
      </c>
      <c r="B96" s="16" t="s">
        <v>215</v>
      </c>
      <c r="C96" s="24">
        <v>1000</v>
      </c>
      <c r="D96" s="24">
        <v>0</v>
      </c>
      <c r="E96" s="23">
        <f t="shared" si="4"/>
        <v>1000</v>
      </c>
      <c r="F96" s="24">
        <v>1000</v>
      </c>
      <c r="G96" s="41">
        <f t="shared" si="5"/>
        <v>100</v>
      </c>
      <c r="H96" s="23">
        <f t="shared" si="6"/>
        <v>0</v>
      </c>
    </row>
    <row r="97" spans="1:8" ht="55.5" customHeight="1">
      <c r="A97" s="4" t="s">
        <v>213</v>
      </c>
      <c r="B97" s="16" t="s">
        <v>216</v>
      </c>
      <c r="C97" s="24">
        <v>133.392</v>
      </c>
      <c r="D97" s="24">
        <v>0</v>
      </c>
      <c r="E97" s="23">
        <f t="shared" si="4"/>
        <v>133.392</v>
      </c>
      <c r="F97" s="24">
        <v>133.392</v>
      </c>
      <c r="G97" s="41">
        <f t="shared" si="5"/>
        <v>100</v>
      </c>
      <c r="H97" s="23">
        <f t="shared" si="6"/>
        <v>0</v>
      </c>
    </row>
    <row r="98" spans="1:8" ht="84" customHeight="1">
      <c r="A98" s="4" t="s">
        <v>116</v>
      </c>
      <c r="B98" s="16" t="s">
        <v>117</v>
      </c>
      <c r="C98" s="25">
        <v>18287</v>
      </c>
      <c r="D98" s="25">
        <v>12542</v>
      </c>
      <c r="E98" s="23">
        <f t="shared" si="4"/>
        <v>30829</v>
      </c>
      <c r="F98" s="25">
        <v>26441</v>
      </c>
      <c r="G98" s="41">
        <f t="shared" si="5"/>
        <v>85.8</v>
      </c>
      <c r="H98" s="23">
        <f t="shared" si="6"/>
        <v>-4388</v>
      </c>
    </row>
    <row r="99" spans="1:8" ht="54.75" customHeight="1">
      <c r="A99" s="4" t="s">
        <v>123</v>
      </c>
      <c r="B99" s="16" t="s">
        <v>124</v>
      </c>
      <c r="C99" s="25">
        <v>1500</v>
      </c>
      <c r="D99" s="25">
        <v>0</v>
      </c>
      <c r="E99" s="23">
        <f t="shared" si="4"/>
        <v>1500</v>
      </c>
      <c r="F99" s="25">
        <v>1500</v>
      </c>
      <c r="G99" s="41">
        <f t="shared" si="5"/>
        <v>100</v>
      </c>
      <c r="H99" s="23">
        <f t="shared" si="6"/>
        <v>0</v>
      </c>
    </row>
    <row r="100" spans="1:8" ht="104.25" customHeight="1">
      <c r="A100" s="4" t="s">
        <v>220</v>
      </c>
      <c r="B100" s="16" t="s">
        <v>219</v>
      </c>
      <c r="C100" s="24">
        <v>2224.845</v>
      </c>
      <c r="D100" s="24">
        <v>0</v>
      </c>
      <c r="E100" s="23">
        <f t="shared" si="4"/>
        <v>2224.845</v>
      </c>
      <c r="F100" s="24">
        <v>2224.845</v>
      </c>
      <c r="G100" s="41">
        <f t="shared" si="5"/>
        <v>100</v>
      </c>
      <c r="H100" s="23">
        <f t="shared" si="6"/>
        <v>0</v>
      </c>
    </row>
    <row r="101" spans="1:8" ht="104.25" customHeight="1">
      <c r="A101" s="4" t="s">
        <v>243</v>
      </c>
      <c r="B101" s="29" t="s">
        <v>242</v>
      </c>
      <c r="C101" s="24">
        <v>210</v>
      </c>
      <c r="D101" s="24">
        <v>0</v>
      </c>
      <c r="E101" s="23">
        <f t="shared" si="4"/>
        <v>210</v>
      </c>
      <c r="F101" s="24">
        <v>210</v>
      </c>
      <c r="G101" s="41">
        <f t="shared" si="5"/>
        <v>100</v>
      </c>
      <c r="H101" s="23">
        <f t="shared" si="6"/>
        <v>0</v>
      </c>
    </row>
    <row r="102" spans="1:8" ht="39.75" customHeight="1">
      <c r="A102" s="4" t="s">
        <v>7</v>
      </c>
      <c r="B102" s="16" t="s">
        <v>75</v>
      </c>
      <c r="C102" s="25">
        <f>C103+C104+C107+C114+C117+C118</f>
        <v>3639838</v>
      </c>
      <c r="D102" s="25">
        <f>D103+D104+D107+D114+D117+D118</f>
        <v>-2109</v>
      </c>
      <c r="E102" s="23">
        <f t="shared" si="4"/>
        <v>3637729</v>
      </c>
      <c r="F102" s="25">
        <f>F103+F104+F107+F114+F117+F118</f>
        <v>3585649.297</v>
      </c>
      <c r="G102" s="41">
        <f t="shared" si="5"/>
        <v>98.6</v>
      </c>
      <c r="H102" s="23">
        <f t="shared" si="6"/>
        <v>-52079.70300000021</v>
      </c>
    </row>
    <row r="103" spans="1:8" ht="47.25">
      <c r="A103" s="6" t="s">
        <v>47</v>
      </c>
      <c r="B103" s="21" t="s">
        <v>8</v>
      </c>
      <c r="C103" s="25">
        <v>19234</v>
      </c>
      <c r="D103" s="25">
        <v>0</v>
      </c>
      <c r="E103" s="23">
        <f t="shared" si="4"/>
        <v>19234</v>
      </c>
      <c r="F103" s="25">
        <v>19234</v>
      </c>
      <c r="G103" s="41">
        <f t="shared" si="5"/>
        <v>100</v>
      </c>
      <c r="H103" s="23">
        <f t="shared" si="6"/>
        <v>0</v>
      </c>
    </row>
    <row r="104" spans="1:8" ht="51.75" customHeight="1">
      <c r="A104" s="4" t="s">
        <v>40</v>
      </c>
      <c r="B104" s="16" t="s">
        <v>76</v>
      </c>
      <c r="C104" s="25">
        <v>83144</v>
      </c>
      <c r="D104" s="25">
        <f>D105+D106</f>
        <v>-800</v>
      </c>
      <c r="E104" s="23">
        <f t="shared" si="4"/>
        <v>82344</v>
      </c>
      <c r="F104" s="25">
        <f>F105+F106</f>
        <v>80793.682</v>
      </c>
      <c r="G104" s="41">
        <f t="shared" si="5"/>
        <v>98.1</v>
      </c>
      <c r="H104" s="23">
        <f t="shared" si="6"/>
        <v>-1550.3179999999993</v>
      </c>
    </row>
    <row r="105" spans="1:8" ht="71.25" customHeight="1">
      <c r="A105" s="4" t="s">
        <v>54</v>
      </c>
      <c r="B105" s="16" t="s">
        <v>95</v>
      </c>
      <c r="C105" s="25">
        <v>18327</v>
      </c>
      <c r="D105" s="25">
        <v>-800</v>
      </c>
      <c r="E105" s="23">
        <f t="shared" si="4"/>
        <v>17527</v>
      </c>
      <c r="F105" s="25">
        <v>17405.838</v>
      </c>
      <c r="G105" s="41">
        <f t="shared" si="5"/>
        <v>99.3</v>
      </c>
      <c r="H105" s="23">
        <f t="shared" si="6"/>
        <v>-121.16200000000026</v>
      </c>
    </row>
    <row r="106" spans="1:8" ht="68.25" customHeight="1">
      <c r="A106" s="4" t="s">
        <v>58</v>
      </c>
      <c r="B106" s="16" t="s">
        <v>78</v>
      </c>
      <c r="C106" s="25">
        <v>64817</v>
      </c>
      <c r="D106" s="25">
        <v>0</v>
      </c>
      <c r="E106" s="23">
        <f t="shared" si="4"/>
        <v>64817</v>
      </c>
      <c r="F106" s="25">
        <v>63387.844</v>
      </c>
      <c r="G106" s="41">
        <f t="shared" si="5"/>
        <v>97.8</v>
      </c>
      <c r="H106" s="23">
        <f t="shared" si="6"/>
        <v>-1429.1560000000027</v>
      </c>
    </row>
    <row r="107" spans="1:8" ht="53.25" customHeight="1">
      <c r="A107" s="4" t="s">
        <v>41</v>
      </c>
      <c r="B107" s="16" t="s">
        <v>107</v>
      </c>
      <c r="C107" s="25">
        <f>C108+C109+C110+C111+C112+C113</f>
        <v>125007</v>
      </c>
      <c r="D107" s="25">
        <f>D108+D109+D110+D111+D112+D113</f>
        <v>-2136</v>
      </c>
      <c r="E107" s="23">
        <f t="shared" si="4"/>
        <v>122871</v>
      </c>
      <c r="F107" s="25">
        <f>F108+F109+F110+F111+F112+F113</f>
        <v>108837.63</v>
      </c>
      <c r="G107" s="41">
        <f t="shared" si="5"/>
        <v>88.6</v>
      </c>
      <c r="H107" s="23">
        <f t="shared" si="6"/>
        <v>-14033.369999999995</v>
      </c>
    </row>
    <row r="108" spans="1:8" ht="96" customHeight="1">
      <c r="A108" s="4" t="s">
        <v>139</v>
      </c>
      <c r="B108" s="16" t="s">
        <v>140</v>
      </c>
      <c r="C108" s="25">
        <v>14736</v>
      </c>
      <c r="D108" s="25">
        <v>0</v>
      </c>
      <c r="E108" s="23">
        <f t="shared" si="4"/>
        <v>14736</v>
      </c>
      <c r="F108" s="25">
        <v>14736</v>
      </c>
      <c r="G108" s="41">
        <f t="shared" si="5"/>
        <v>100</v>
      </c>
      <c r="H108" s="23">
        <f t="shared" si="6"/>
        <v>0</v>
      </c>
    </row>
    <row r="109" spans="1:8" ht="66" customHeight="1">
      <c r="A109" s="4" t="s">
        <v>55</v>
      </c>
      <c r="B109" s="16" t="s">
        <v>38</v>
      </c>
      <c r="C109" s="25">
        <v>11180</v>
      </c>
      <c r="D109" s="25">
        <v>0</v>
      </c>
      <c r="E109" s="23">
        <f t="shared" si="4"/>
        <v>11180</v>
      </c>
      <c r="F109" s="25">
        <v>11180</v>
      </c>
      <c r="G109" s="41">
        <f t="shared" si="5"/>
        <v>100</v>
      </c>
      <c r="H109" s="23">
        <f t="shared" si="6"/>
        <v>0</v>
      </c>
    </row>
    <row r="110" spans="1:8" ht="99" customHeight="1">
      <c r="A110" s="4" t="s">
        <v>56</v>
      </c>
      <c r="B110" s="16" t="s">
        <v>79</v>
      </c>
      <c r="C110" s="25">
        <v>13259</v>
      </c>
      <c r="D110" s="25">
        <v>0</v>
      </c>
      <c r="E110" s="23">
        <f aca="true" t="shared" si="7" ref="E110:E140">C110+D110</f>
        <v>13259</v>
      </c>
      <c r="F110" s="25">
        <v>13259</v>
      </c>
      <c r="G110" s="41">
        <f t="shared" si="5"/>
        <v>100</v>
      </c>
      <c r="H110" s="23">
        <f t="shared" si="6"/>
        <v>0</v>
      </c>
    </row>
    <row r="111" spans="1:8" ht="84.75" customHeight="1">
      <c r="A111" s="4" t="s">
        <v>61</v>
      </c>
      <c r="B111" s="16" t="s">
        <v>96</v>
      </c>
      <c r="C111" s="25">
        <v>3791</v>
      </c>
      <c r="D111" s="25">
        <v>-2136</v>
      </c>
      <c r="E111" s="23">
        <f t="shared" si="7"/>
        <v>1655</v>
      </c>
      <c r="F111" s="25">
        <v>1543.086</v>
      </c>
      <c r="G111" s="41">
        <f t="shared" si="5"/>
        <v>93.2</v>
      </c>
      <c r="H111" s="23">
        <f t="shared" si="6"/>
        <v>-111.91399999999999</v>
      </c>
    </row>
    <row r="112" spans="1:8" ht="70.5" customHeight="1">
      <c r="A112" s="4" t="s">
        <v>60</v>
      </c>
      <c r="B112" s="16" t="s">
        <v>97</v>
      </c>
      <c r="C112" s="25">
        <v>96</v>
      </c>
      <c r="D112" s="25">
        <v>0</v>
      </c>
      <c r="E112" s="23">
        <f t="shared" si="7"/>
        <v>96</v>
      </c>
      <c r="F112" s="25">
        <v>80.822</v>
      </c>
      <c r="G112" s="41">
        <f t="shared" si="5"/>
        <v>84.2</v>
      </c>
      <c r="H112" s="23">
        <f t="shared" si="6"/>
        <v>-15.177999999999997</v>
      </c>
    </row>
    <row r="113" spans="1:8" ht="100.5" customHeight="1">
      <c r="A113" s="4" t="s">
        <v>59</v>
      </c>
      <c r="B113" s="16" t="s">
        <v>98</v>
      </c>
      <c r="C113" s="25">
        <v>81945</v>
      </c>
      <c r="D113" s="25">
        <v>0</v>
      </c>
      <c r="E113" s="23">
        <f t="shared" si="7"/>
        <v>81945</v>
      </c>
      <c r="F113" s="25">
        <v>68038.722</v>
      </c>
      <c r="G113" s="41">
        <f t="shared" si="5"/>
        <v>83</v>
      </c>
      <c r="H113" s="23">
        <f t="shared" si="6"/>
        <v>-13906.278000000006</v>
      </c>
    </row>
    <row r="114" spans="1:8" ht="89.25" customHeight="1">
      <c r="A114" s="4" t="s">
        <v>42</v>
      </c>
      <c r="B114" s="16" t="s">
        <v>83</v>
      </c>
      <c r="C114" s="25">
        <f>C115+C116</f>
        <v>87951</v>
      </c>
      <c r="D114" s="25">
        <f>D115+D116</f>
        <v>-21000</v>
      </c>
      <c r="E114" s="23">
        <f t="shared" si="7"/>
        <v>66951</v>
      </c>
      <c r="F114" s="25">
        <f>F115+F116</f>
        <v>60573</v>
      </c>
      <c r="G114" s="41">
        <f t="shared" si="5"/>
        <v>90.5</v>
      </c>
      <c r="H114" s="23">
        <f t="shared" si="6"/>
        <v>-6378</v>
      </c>
    </row>
    <row r="115" spans="1:8" ht="87" customHeight="1">
      <c r="A115" s="4" t="s">
        <v>57</v>
      </c>
      <c r="B115" s="16" t="s">
        <v>99</v>
      </c>
      <c r="C115" s="25">
        <v>5518</v>
      </c>
      <c r="D115" s="25">
        <v>-1000</v>
      </c>
      <c r="E115" s="23">
        <f t="shared" si="7"/>
        <v>4518</v>
      </c>
      <c r="F115" s="25">
        <v>4436.427</v>
      </c>
      <c r="G115" s="41">
        <f t="shared" si="5"/>
        <v>98.2</v>
      </c>
      <c r="H115" s="23">
        <f t="shared" si="6"/>
        <v>-81.57300000000032</v>
      </c>
    </row>
    <row r="116" spans="1:8" ht="84" customHeight="1">
      <c r="A116" s="4" t="s">
        <v>62</v>
      </c>
      <c r="B116" s="16" t="s">
        <v>100</v>
      </c>
      <c r="C116" s="25">
        <v>82433</v>
      </c>
      <c r="D116" s="25">
        <v>-20000</v>
      </c>
      <c r="E116" s="23">
        <f t="shared" si="7"/>
        <v>62433</v>
      </c>
      <c r="F116" s="25">
        <v>56136.573</v>
      </c>
      <c r="G116" s="41">
        <f t="shared" si="5"/>
        <v>89.9</v>
      </c>
      <c r="H116" s="23">
        <f t="shared" si="6"/>
        <v>-6296.427000000003</v>
      </c>
    </row>
    <row r="117" spans="1:8" ht="68.25" customHeight="1">
      <c r="A117" s="4" t="s">
        <v>87</v>
      </c>
      <c r="B117" s="16" t="s">
        <v>110</v>
      </c>
      <c r="C117" s="25">
        <v>40930</v>
      </c>
      <c r="D117" s="25">
        <v>0</v>
      </c>
      <c r="E117" s="23">
        <f t="shared" si="7"/>
        <v>40930</v>
      </c>
      <c r="F117" s="25">
        <v>39717.535</v>
      </c>
      <c r="G117" s="41">
        <f t="shared" si="5"/>
        <v>97</v>
      </c>
      <c r="H117" s="23">
        <f t="shared" si="6"/>
        <v>-1212.4649999999965</v>
      </c>
    </row>
    <row r="118" spans="1:8" ht="39" customHeight="1">
      <c r="A118" s="4" t="s">
        <v>39</v>
      </c>
      <c r="B118" s="16" t="s">
        <v>77</v>
      </c>
      <c r="C118" s="25">
        <f>C119+C120+C121+C122+C123+C124</f>
        <v>3283572</v>
      </c>
      <c r="D118" s="25">
        <f>D119+D120+D121+D122+D123+D124</f>
        <v>21827</v>
      </c>
      <c r="E118" s="23">
        <f t="shared" si="7"/>
        <v>3305399</v>
      </c>
      <c r="F118" s="25">
        <f>F119+F120+F121+F122+F123+F124</f>
        <v>3276493.4499999997</v>
      </c>
      <c r="G118" s="41">
        <f t="shared" si="5"/>
        <v>99.1</v>
      </c>
      <c r="H118" s="23">
        <f t="shared" si="6"/>
        <v>-28905.55000000028</v>
      </c>
    </row>
    <row r="119" spans="1:8" ht="116.25" customHeight="1">
      <c r="A119" s="4" t="s">
        <v>137</v>
      </c>
      <c r="B119" s="16" t="s">
        <v>138</v>
      </c>
      <c r="C119" s="25">
        <v>36762</v>
      </c>
      <c r="D119" s="25">
        <v>443</v>
      </c>
      <c r="E119" s="23">
        <f t="shared" si="7"/>
        <v>37205</v>
      </c>
      <c r="F119" s="25">
        <v>37204.189</v>
      </c>
      <c r="G119" s="41">
        <f t="shared" si="5"/>
        <v>100</v>
      </c>
      <c r="H119" s="23">
        <f t="shared" si="6"/>
        <v>-0.8110000000015134</v>
      </c>
    </row>
    <row r="120" spans="1:8" ht="211.5" customHeight="1">
      <c r="A120" s="4" t="s">
        <v>63</v>
      </c>
      <c r="B120" s="16" t="s">
        <v>101</v>
      </c>
      <c r="C120" s="25">
        <v>2089010</v>
      </c>
      <c r="D120" s="25">
        <v>37298</v>
      </c>
      <c r="E120" s="23">
        <f t="shared" si="7"/>
        <v>2126308</v>
      </c>
      <c r="F120" s="25">
        <v>2125909.167</v>
      </c>
      <c r="G120" s="41">
        <f t="shared" si="5"/>
        <v>100</v>
      </c>
      <c r="H120" s="23">
        <f t="shared" si="6"/>
        <v>-398.8330000001006</v>
      </c>
    </row>
    <row r="121" spans="1:8" ht="117.75" customHeight="1">
      <c r="A121" s="4" t="s">
        <v>64</v>
      </c>
      <c r="B121" s="16" t="s">
        <v>102</v>
      </c>
      <c r="C121" s="25">
        <v>3796</v>
      </c>
      <c r="D121" s="25">
        <v>-1848</v>
      </c>
      <c r="E121" s="23">
        <f t="shared" si="7"/>
        <v>1948</v>
      </c>
      <c r="F121" s="25">
        <v>1516.503</v>
      </c>
      <c r="G121" s="41">
        <f t="shared" si="5"/>
        <v>77.8</v>
      </c>
      <c r="H121" s="23">
        <f t="shared" si="6"/>
        <v>-431.49700000000007</v>
      </c>
    </row>
    <row r="122" spans="1:8" ht="162.75" customHeight="1">
      <c r="A122" s="4" t="s">
        <v>65</v>
      </c>
      <c r="B122" s="16" t="s">
        <v>103</v>
      </c>
      <c r="C122" s="25">
        <v>164527</v>
      </c>
      <c r="D122" s="25">
        <v>-14066</v>
      </c>
      <c r="E122" s="23">
        <f t="shared" si="7"/>
        <v>150461</v>
      </c>
      <c r="F122" s="25">
        <v>137370.591</v>
      </c>
      <c r="G122" s="41">
        <f t="shared" si="5"/>
        <v>91.3</v>
      </c>
      <c r="H122" s="23">
        <f t="shared" si="6"/>
        <v>-13090.409000000014</v>
      </c>
    </row>
    <row r="123" spans="1:8" ht="115.5" customHeight="1">
      <c r="A123" s="4" t="s">
        <v>82</v>
      </c>
      <c r="B123" s="16" t="s">
        <v>104</v>
      </c>
      <c r="C123" s="25">
        <v>67569</v>
      </c>
      <c r="D123" s="25">
        <v>0</v>
      </c>
      <c r="E123" s="23">
        <f t="shared" si="7"/>
        <v>67569</v>
      </c>
      <c r="F123" s="25">
        <v>52585</v>
      </c>
      <c r="G123" s="41">
        <f t="shared" si="5"/>
        <v>77.8</v>
      </c>
      <c r="H123" s="23">
        <f t="shared" si="6"/>
        <v>-14984</v>
      </c>
    </row>
    <row r="124" spans="1:8" ht="132" customHeight="1">
      <c r="A124" s="4" t="s">
        <v>88</v>
      </c>
      <c r="B124" s="16" t="s">
        <v>89</v>
      </c>
      <c r="C124" s="25">
        <v>921908</v>
      </c>
      <c r="D124" s="25">
        <v>0</v>
      </c>
      <c r="E124" s="23">
        <f t="shared" si="7"/>
        <v>921908</v>
      </c>
      <c r="F124" s="25">
        <v>921908</v>
      </c>
      <c r="G124" s="41">
        <f t="shared" si="5"/>
        <v>100</v>
      </c>
      <c r="H124" s="23">
        <f t="shared" si="6"/>
        <v>0</v>
      </c>
    </row>
    <row r="125" spans="1:8" ht="30" customHeight="1">
      <c r="A125" s="4" t="s">
        <v>125</v>
      </c>
      <c r="B125" s="16" t="s">
        <v>126</v>
      </c>
      <c r="C125" s="25">
        <f>C126+C127</f>
        <v>1363398.9879999997</v>
      </c>
      <c r="D125" s="25">
        <f>D126+D127</f>
        <v>-1130</v>
      </c>
      <c r="E125" s="23">
        <f t="shared" si="7"/>
        <v>1362268.9879999997</v>
      </c>
      <c r="F125" s="25">
        <f>F126+F127</f>
        <v>862268.863</v>
      </c>
      <c r="G125" s="41">
        <f t="shared" si="5"/>
        <v>63.3</v>
      </c>
      <c r="H125" s="23">
        <f t="shared" si="6"/>
        <v>-500000.12499999965</v>
      </c>
    </row>
    <row r="126" spans="1:8" ht="64.5" customHeight="1">
      <c r="A126" s="4" t="s">
        <v>194</v>
      </c>
      <c r="B126" s="16" t="s">
        <v>193</v>
      </c>
      <c r="C126" s="25">
        <v>9735</v>
      </c>
      <c r="D126" s="25">
        <v>750</v>
      </c>
      <c r="E126" s="23">
        <f t="shared" si="7"/>
        <v>10485</v>
      </c>
      <c r="F126" s="25">
        <v>10484.875</v>
      </c>
      <c r="G126" s="41">
        <f t="shared" si="5"/>
        <v>100</v>
      </c>
      <c r="H126" s="23">
        <f t="shared" si="6"/>
        <v>-0.125</v>
      </c>
    </row>
    <row r="127" spans="1:8" ht="83.25" customHeight="1">
      <c r="A127" s="4" t="s">
        <v>127</v>
      </c>
      <c r="B127" s="16" t="s">
        <v>128</v>
      </c>
      <c r="C127" s="25">
        <f>C128+C129+C130+C131+C133+C134+C135+C136+C137+C138+C132</f>
        <v>1353663.9879999997</v>
      </c>
      <c r="D127" s="25">
        <f>D128+D129+D130+D131+D133+D134+D135+D136+D137+D138+D132</f>
        <v>-1880</v>
      </c>
      <c r="E127" s="23">
        <f t="shared" si="7"/>
        <v>1351783.9879999997</v>
      </c>
      <c r="F127" s="25">
        <f>F128+F129+F130+F131+F133+F134+F135+F136+F137+F138+F132</f>
        <v>851783.988</v>
      </c>
      <c r="G127" s="41">
        <f t="shared" si="5"/>
        <v>63</v>
      </c>
      <c r="H127" s="23">
        <f t="shared" si="6"/>
        <v>-499999.99999999965</v>
      </c>
    </row>
    <row r="128" spans="1:8" ht="83.25" customHeight="1">
      <c r="A128" s="4" t="s">
        <v>203</v>
      </c>
      <c r="B128" s="35" t="s">
        <v>201</v>
      </c>
      <c r="C128" s="25">
        <v>753746.009</v>
      </c>
      <c r="D128" s="25">
        <v>0</v>
      </c>
      <c r="E128" s="23">
        <f t="shared" si="7"/>
        <v>753746.009</v>
      </c>
      <c r="F128" s="25">
        <v>753746.009</v>
      </c>
      <c r="G128" s="41">
        <f t="shared" si="5"/>
        <v>100</v>
      </c>
      <c r="H128" s="23">
        <f t="shared" si="6"/>
        <v>0</v>
      </c>
    </row>
    <row r="129" spans="1:8" ht="147.75" customHeight="1">
      <c r="A129" s="4" t="s">
        <v>207</v>
      </c>
      <c r="B129" s="16" t="s">
        <v>208</v>
      </c>
      <c r="C129" s="25">
        <v>4799.837</v>
      </c>
      <c r="D129" s="25">
        <v>0</v>
      </c>
      <c r="E129" s="23">
        <f t="shared" si="7"/>
        <v>4799.837</v>
      </c>
      <c r="F129" s="25">
        <v>4799.837</v>
      </c>
      <c r="G129" s="41">
        <f t="shared" si="5"/>
        <v>100</v>
      </c>
      <c r="H129" s="23">
        <f t="shared" si="6"/>
        <v>0</v>
      </c>
    </row>
    <row r="130" spans="1:8" ht="162" customHeight="1">
      <c r="A130" s="4" t="s">
        <v>225</v>
      </c>
      <c r="B130" s="38" t="s">
        <v>223</v>
      </c>
      <c r="C130" s="24">
        <v>500000</v>
      </c>
      <c r="D130" s="24">
        <v>0</v>
      </c>
      <c r="E130" s="23">
        <f t="shared" si="7"/>
        <v>500000</v>
      </c>
      <c r="F130" s="24">
        <v>0</v>
      </c>
      <c r="G130" s="41">
        <f t="shared" si="5"/>
        <v>0</v>
      </c>
      <c r="H130" s="23">
        <f t="shared" si="6"/>
        <v>-500000</v>
      </c>
    </row>
    <row r="131" spans="1:8" ht="165" customHeight="1">
      <c r="A131" s="4" t="s">
        <v>226</v>
      </c>
      <c r="B131" s="38" t="s">
        <v>224</v>
      </c>
      <c r="C131" s="24">
        <v>5050.505</v>
      </c>
      <c r="D131" s="24">
        <v>0</v>
      </c>
      <c r="E131" s="23">
        <f t="shared" si="7"/>
        <v>5050.505</v>
      </c>
      <c r="F131" s="24">
        <v>5050.505</v>
      </c>
      <c r="G131" s="41">
        <f t="shared" si="5"/>
        <v>100</v>
      </c>
      <c r="H131" s="23">
        <f t="shared" si="6"/>
        <v>0</v>
      </c>
    </row>
    <row r="132" spans="1:8" ht="114" customHeight="1">
      <c r="A132" s="4" t="s">
        <v>157</v>
      </c>
      <c r="B132" s="16" t="s">
        <v>202</v>
      </c>
      <c r="C132" s="25">
        <v>19800</v>
      </c>
      <c r="D132" s="25">
        <v>0</v>
      </c>
      <c r="E132" s="23">
        <f t="shared" si="7"/>
        <v>19800</v>
      </c>
      <c r="F132" s="25">
        <v>19800</v>
      </c>
      <c r="G132" s="41">
        <f t="shared" si="5"/>
        <v>100</v>
      </c>
      <c r="H132" s="23">
        <f t="shared" si="6"/>
        <v>0</v>
      </c>
    </row>
    <row r="133" spans="1:8" ht="99.75" customHeight="1">
      <c r="A133" s="4" t="s">
        <v>129</v>
      </c>
      <c r="B133" s="16" t="s">
        <v>204</v>
      </c>
      <c r="C133" s="25">
        <v>23822.4</v>
      </c>
      <c r="D133" s="25">
        <v>0</v>
      </c>
      <c r="E133" s="23">
        <f t="shared" si="7"/>
        <v>23822.4</v>
      </c>
      <c r="F133" s="25">
        <v>23822.4</v>
      </c>
      <c r="G133" s="41">
        <f t="shared" si="5"/>
        <v>100</v>
      </c>
      <c r="H133" s="23">
        <f t="shared" si="6"/>
        <v>0</v>
      </c>
    </row>
    <row r="134" spans="1:8" ht="114.75" customHeight="1">
      <c r="A134" s="4" t="s">
        <v>130</v>
      </c>
      <c r="B134" s="16" t="s">
        <v>153</v>
      </c>
      <c r="C134" s="25">
        <v>15029.737</v>
      </c>
      <c r="D134" s="25">
        <v>0</v>
      </c>
      <c r="E134" s="23">
        <f t="shared" si="7"/>
        <v>15029.737</v>
      </c>
      <c r="F134" s="25">
        <v>15029.737</v>
      </c>
      <c r="G134" s="41">
        <f t="shared" si="5"/>
        <v>100</v>
      </c>
      <c r="H134" s="23">
        <f t="shared" si="6"/>
        <v>0</v>
      </c>
    </row>
    <row r="135" spans="1:8" ht="91.5" customHeight="1">
      <c r="A135" s="4" t="s">
        <v>131</v>
      </c>
      <c r="B135" s="16" t="s">
        <v>156</v>
      </c>
      <c r="C135" s="25">
        <v>13495</v>
      </c>
      <c r="D135" s="25">
        <v>0</v>
      </c>
      <c r="E135" s="23">
        <f t="shared" si="7"/>
        <v>13495</v>
      </c>
      <c r="F135" s="25">
        <v>13495</v>
      </c>
      <c r="G135" s="41">
        <f t="shared" si="5"/>
        <v>100</v>
      </c>
      <c r="H135" s="23">
        <f t="shared" si="6"/>
        <v>0</v>
      </c>
    </row>
    <row r="136" spans="1:8" ht="101.25" customHeight="1">
      <c r="A136" s="4" t="s">
        <v>132</v>
      </c>
      <c r="B136" s="16" t="s">
        <v>200</v>
      </c>
      <c r="C136" s="25">
        <v>7672.5</v>
      </c>
      <c r="D136" s="25">
        <v>0</v>
      </c>
      <c r="E136" s="23">
        <f t="shared" si="7"/>
        <v>7672.5</v>
      </c>
      <c r="F136" s="25">
        <v>7672.5</v>
      </c>
      <c r="G136" s="41">
        <f t="shared" si="5"/>
        <v>100</v>
      </c>
      <c r="H136" s="23">
        <f t="shared" si="6"/>
        <v>0</v>
      </c>
    </row>
    <row r="137" spans="1:8" ht="99" customHeight="1">
      <c r="A137" s="4" t="s">
        <v>133</v>
      </c>
      <c r="B137" s="16" t="s">
        <v>154</v>
      </c>
      <c r="C137" s="25">
        <v>7979</v>
      </c>
      <c r="D137" s="25">
        <v>-1880</v>
      </c>
      <c r="E137" s="23">
        <f t="shared" si="7"/>
        <v>6099</v>
      </c>
      <c r="F137" s="25">
        <v>6099</v>
      </c>
      <c r="G137" s="41">
        <f t="shared" si="5"/>
        <v>100</v>
      </c>
      <c r="H137" s="23">
        <f t="shared" si="6"/>
        <v>0</v>
      </c>
    </row>
    <row r="138" spans="1:8" ht="55.5" customHeight="1">
      <c r="A138" s="4" t="s">
        <v>134</v>
      </c>
      <c r="B138" s="16" t="s">
        <v>155</v>
      </c>
      <c r="C138" s="25">
        <v>2269</v>
      </c>
      <c r="D138" s="25">
        <v>0</v>
      </c>
      <c r="E138" s="23">
        <f t="shared" si="7"/>
        <v>2269</v>
      </c>
      <c r="F138" s="25">
        <v>2269</v>
      </c>
      <c r="G138" s="41">
        <f t="shared" si="5"/>
        <v>100</v>
      </c>
      <c r="H138" s="23">
        <f t="shared" si="6"/>
        <v>0</v>
      </c>
    </row>
    <row r="139" spans="1:8" ht="22.5" customHeight="1">
      <c r="A139" s="4" t="s">
        <v>135</v>
      </c>
      <c r="B139" s="28" t="s">
        <v>136</v>
      </c>
      <c r="C139" s="25">
        <f>C140+C141</f>
        <v>4453</v>
      </c>
      <c r="D139" s="25">
        <f>D140+D141</f>
        <v>0</v>
      </c>
      <c r="E139" s="23">
        <f t="shared" si="7"/>
        <v>4453</v>
      </c>
      <c r="F139" s="25">
        <f>F140+F141</f>
        <v>14650.171</v>
      </c>
      <c r="G139" s="41">
        <f t="shared" si="5"/>
        <v>329</v>
      </c>
      <c r="H139" s="23">
        <f t="shared" si="6"/>
        <v>10197.171</v>
      </c>
    </row>
    <row r="140" spans="1:8" ht="34.5" customHeight="1">
      <c r="A140" s="4" t="s">
        <v>182</v>
      </c>
      <c r="B140" s="16" t="s">
        <v>183</v>
      </c>
      <c r="C140" s="25">
        <v>4453</v>
      </c>
      <c r="D140" s="25">
        <v>0</v>
      </c>
      <c r="E140" s="23">
        <f t="shared" si="7"/>
        <v>4453</v>
      </c>
      <c r="F140" s="25">
        <v>4650.171</v>
      </c>
      <c r="G140" s="41">
        <f t="shared" si="5"/>
        <v>104.4</v>
      </c>
      <c r="H140" s="23">
        <f t="shared" si="6"/>
        <v>197.17100000000028</v>
      </c>
    </row>
    <row r="141" spans="1:8" ht="34.5" customHeight="1">
      <c r="A141" s="4" t="s">
        <v>268</v>
      </c>
      <c r="B141" s="16" t="s">
        <v>183</v>
      </c>
      <c r="C141" s="25">
        <v>0</v>
      </c>
      <c r="D141" s="25">
        <v>0</v>
      </c>
      <c r="E141" s="23">
        <f aca="true" t="shared" si="8" ref="E141:E148">C141+D141</f>
        <v>0</v>
      </c>
      <c r="F141" s="25">
        <v>10000</v>
      </c>
      <c r="G141" s="41">
        <v>0</v>
      </c>
      <c r="H141" s="23">
        <f>F141-E141</f>
        <v>10000</v>
      </c>
    </row>
    <row r="142" spans="1:8" ht="81.75" customHeight="1">
      <c r="A142" s="4" t="s">
        <v>177</v>
      </c>
      <c r="B142" s="16" t="s">
        <v>178</v>
      </c>
      <c r="C142" s="25">
        <f>C143+C144+C145+C146</f>
        <v>376.831</v>
      </c>
      <c r="D142" s="25">
        <f>D143+D144+D145+D146</f>
        <v>0</v>
      </c>
      <c r="E142" s="23">
        <f t="shared" si="8"/>
        <v>376.831</v>
      </c>
      <c r="F142" s="25">
        <f>F143+F144+F145+F146</f>
        <v>316.831</v>
      </c>
      <c r="G142" s="41">
        <f t="shared" si="5"/>
        <v>84.1</v>
      </c>
      <c r="H142" s="23">
        <f t="shared" si="6"/>
        <v>-60</v>
      </c>
    </row>
    <row r="143" spans="1:8" ht="66.75" customHeight="1">
      <c r="A143" s="4" t="s">
        <v>188</v>
      </c>
      <c r="B143" s="16" t="s">
        <v>179</v>
      </c>
      <c r="C143" s="25">
        <v>238.643</v>
      </c>
      <c r="D143" s="25">
        <v>0</v>
      </c>
      <c r="E143" s="23">
        <f t="shared" si="8"/>
        <v>238.643</v>
      </c>
      <c r="F143" s="25">
        <v>178.643</v>
      </c>
      <c r="G143" s="41">
        <f t="shared" si="5"/>
        <v>74.9</v>
      </c>
      <c r="H143" s="23">
        <f t="shared" si="6"/>
        <v>-60</v>
      </c>
    </row>
    <row r="144" spans="1:8" ht="65.25" customHeight="1">
      <c r="A144" s="4" t="s">
        <v>199</v>
      </c>
      <c r="B144" s="16" t="s">
        <v>179</v>
      </c>
      <c r="C144" s="25">
        <v>82.779</v>
      </c>
      <c r="D144" s="25">
        <v>0</v>
      </c>
      <c r="E144" s="23">
        <f t="shared" si="8"/>
        <v>82.779</v>
      </c>
      <c r="F144" s="25">
        <v>82.779</v>
      </c>
      <c r="G144" s="41">
        <f t="shared" si="5"/>
        <v>100</v>
      </c>
      <c r="H144" s="23">
        <f t="shared" si="6"/>
        <v>0</v>
      </c>
    </row>
    <row r="145" spans="1:8" ht="49.5" customHeight="1">
      <c r="A145" s="4" t="s">
        <v>195</v>
      </c>
      <c r="B145" s="16" t="s">
        <v>197</v>
      </c>
      <c r="C145" s="25">
        <v>23.923</v>
      </c>
      <c r="D145" s="25">
        <v>0</v>
      </c>
      <c r="E145" s="23">
        <f t="shared" si="8"/>
        <v>23.923</v>
      </c>
      <c r="F145" s="25">
        <v>23.923</v>
      </c>
      <c r="G145" s="41">
        <f t="shared" si="5"/>
        <v>100</v>
      </c>
      <c r="H145" s="23">
        <f t="shared" si="6"/>
        <v>0</v>
      </c>
    </row>
    <row r="146" spans="1:8" ht="38.25" customHeight="1">
      <c r="A146" s="4" t="s">
        <v>196</v>
      </c>
      <c r="B146" s="16" t="s">
        <v>198</v>
      </c>
      <c r="C146" s="25">
        <v>31.486</v>
      </c>
      <c r="D146" s="25">
        <v>0</v>
      </c>
      <c r="E146" s="23">
        <f t="shared" si="8"/>
        <v>31.486</v>
      </c>
      <c r="F146" s="25">
        <v>31.486</v>
      </c>
      <c r="G146" s="41">
        <f t="shared" si="5"/>
        <v>100</v>
      </c>
      <c r="H146" s="23">
        <f t="shared" si="6"/>
        <v>0</v>
      </c>
    </row>
    <row r="147" spans="1:8" ht="51.75" customHeight="1">
      <c r="A147" s="4" t="s">
        <v>180</v>
      </c>
      <c r="B147" s="16" t="s">
        <v>181</v>
      </c>
      <c r="C147" s="25">
        <v>-28960.957</v>
      </c>
      <c r="D147" s="25">
        <v>0</v>
      </c>
      <c r="E147" s="23">
        <f t="shared" si="8"/>
        <v>-28960.957</v>
      </c>
      <c r="F147" s="25">
        <v>-28960.957</v>
      </c>
      <c r="G147" s="41">
        <f t="shared" si="5"/>
        <v>100</v>
      </c>
      <c r="H147" s="23">
        <f t="shared" si="6"/>
        <v>0</v>
      </c>
    </row>
    <row r="148" spans="1:8" ht="26.25" customHeight="1">
      <c r="A148" s="4"/>
      <c r="B148" s="5" t="s">
        <v>20</v>
      </c>
      <c r="C148" s="27">
        <f>C13+C78</f>
        <v>10162135.833999999</v>
      </c>
      <c r="D148" s="27">
        <f>D13+D78</f>
        <v>9974.7</v>
      </c>
      <c r="E148" s="22">
        <f t="shared" si="8"/>
        <v>10172110.533999998</v>
      </c>
      <c r="F148" s="27">
        <f>F13+F78</f>
        <v>8854185.525</v>
      </c>
      <c r="G148" s="40">
        <f t="shared" si="5"/>
        <v>87</v>
      </c>
      <c r="H148" s="22">
        <f t="shared" si="6"/>
        <v>-1317925.0089999977</v>
      </c>
    </row>
    <row r="149" spans="1:8" ht="15.75" customHeight="1">
      <c r="A149" s="46"/>
      <c r="B149" s="47"/>
      <c r="C149" s="48"/>
      <c r="D149" s="48"/>
      <c r="E149" s="49"/>
      <c r="F149" s="48"/>
      <c r="G149" s="50"/>
      <c r="H149" s="49"/>
    </row>
    <row r="150" spans="1:5" ht="15.75">
      <c r="A150" s="9"/>
      <c r="B150" s="10"/>
      <c r="C150" s="10"/>
      <c r="D150" s="10"/>
      <c r="E150" s="10"/>
    </row>
    <row r="151" spans="1:5" s="45" customFormat="1" ht="16.5">
      <c r="A151" s="56" t="s">
        <v>92</v>
      </c>
      <c r="B151" s="56"/>
      <c r="C151" s="44"/>
      <c r="D151" s="44"/>
      <c r="E151" s="44"/>
    </row>
    <row r="152" spans="1:6" s="45" customFormat="1" ht="17.25" customHeight="1">
      <c r="A152" s="59" t="s">
        <v>276</v>
      </c>
      <c r="B152" s="59"/>
      <c r="C152" s="59"/>
      <c r="D152" s="60"/>
      <c r="E152" s="60"/>
      <c r="F152" s="61"/>
    </row>
  </sheetData>
  <sheetProtection/>
  <mergeCells count="13">
    <mergeCell ref="A152:F152"/>
    <mergeCell ref="A9:H9"/>
    <mergeCell ref="E1:H1"/>
    <mergeCell ref="E2:H2"/>
    <mergeCell ref="E3:H3"/>
    <mergeCell ref="E4:H4"/>
    <mergeCell ref="E5:H5"/>
    <mergeCell ref="A151:B151"/>
    <mergeCell ref="B1:C1"/>
    <mergeCell ref="B2:C2"/>
    <mergeCell ref="B3:C3"/>
    <mergeCell ref="B4:C4"/>
    <mergeCell ref="B5:C5"/>
  </mergeCells>
  <printOptions/>
  <pageMargins left="0.5905511811023623" right="0.1968503937007874" top="0.5905511811023623" bottom="0.5511811023622047" header="0.11811023622047245" footer="0.07874015748031496"/>
  <pageSetup fitToHeight="9" fitToWidth="1" horizontalDpi="600" verticalDpi="600" orientation="portrait" paperSize="9" scale="57" r:id="rId1"/>
  <headerFooter>
    <oddFooter>&amp;R&amp;P</oddFooter>
  </headerFooter>
  <rowBreaks count="1" manualBreakCount="1"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5.75"/>
  <cols>
    <col min="1" max="1" width="25.375" style="0" customWidth="1"/>
    <col min="2" max="2" width="55.00390625" style="0" customWidth="1"/>
    <col min="3" max="3" width="11.25390625" style="0" customWidth="1"/>
  </cols>
  <sheetData/>
  <sheetProtection/>
  <printOptions/>
  <pageMargins left="0.7086614173228347" right="0.3937007874015748" top="0.2755905511811024" bottom="0.1968503937007874" header="0.11811023622047245" footer="0.1181102362204724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2016-04-29T13:19:47Z</cp:lastPrinted>
  <dcterms:created xsi:type="dcterms:W3CDTF">2004-10-05T07:40:56Z</dcterms:created>
  <dcterms:modified xsi:type="dcterms:W3CDTF">2016-05-11T07:28:31Z</dcterms:modified>
  <cp:category/>
  <cp:version/>
  <cp:contentType/>
  <cp:contentStatus/>
</cp:coreProperties>
</file>