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5" windowWidth="9555" windowHeight="11535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1'!$4:$6</definedName>
    <definedName name="_xlnm.Print_Titles" localSheetId="1">'приложение 2'!$3:$4</definedName>
  </definedNames>
  <calcPr calcId="145621"/>
</workbook>
</file>

<file path=xl/calcChain.xml><?xml version="1.0" encoding="utf-8"?>
<calcChain xmlns="http://schemas.openxmlformats.org/spreadsheetml/2006/main">
  <c r="F7" i="1" l="1"/>
  <c r="F53" i="1" l="1"/>
  <c r="F52" i="1"/>
  <c r="F51" i="1"/>
  <c r="E50" i="1" l="1"/>
  <c r="G30" i="1"/>
  <c r="G13" i="1" l="1"/>
  <c r="F11" i="1" l="1"/>
  <c r="G11" i="1"/>
  <c r="F18" i="1"/>
  <c r="C21" i="2" l="1"/>
  <c r="G20" i="1" l="1"/>
  <c r="G27" i="1"/>
  <c r="G28" i="1"/>
  <c r="G23" i="1"/>
  <c r="H23" i="1"/>
  <c r="H20" i="1" s="1"/>
  <c r="I23" i="1"/>
  <c r="I20" i="1" s="1"/>
  <c r="J23" i="1"/>
  <c r="J20" i="1" s="1"/>
  <c r="F24" i="1"/>
  <c r="G25" i="1"/>
  <c r="F25" i="1" s="1"/>
  <c r="H25" i="1"/>
  <c r="I25" i="1"/>
  <c r="J25" i="1"/>
  <c r="G22" i="1"/>
  <c r="H30" i="1"/>
  <c r="H22" i="1" s="1"/>
  <c r="I30" i="1"/>
  <c r="I22" i="1" s="1"/>
  <c r="J30" i="1"/>
  <c r="J22" i="1" s="1"/>
  <c r="F33" i="1"/>
  <c r="K25" i="1"/>
  <c r="K23" i="1"/>
  <c r="J19" i="1" l="1"/>
  <c r="H19" i="1"/>
  <c r="F22" i="1"/>
  <c r="I19" i="1"/>
  <c r="G19" i="1"/>
  <c r="F20" i="1"/>
  <c r="F19" i="1" s="1"/>
  <c r="F30" i="1"/>
  <c r="I27" i="1"/>
  <c r="F23" i="1"/>
  <c r="J27" i="1"/>
  <c r="H27" i="1"/>
  <c r="E54" i="1"/>
  <c r="F27" i="1" l="1"/>
  <c r="F17" i="1"/>
  <c r="F16" i="1"/>
  <c r="E21" i="1" l="1"/>
  <c r="E9" i="1"/>
  <c r="E53" i="1" s="1"/>
  <c r="E8" i="1"/>
  <c r="E52" i="1" s="1"/>
  <c r="E27" i="1" l="1"/>
  <c r="G44" i="1" l="1"/>
  <c r="H44" i="1"/>
  <c r="I44" i="1"/>
  <c r="G40" i="1"/>
  <c r="H40" i="1"/>
  <c r="I40" i="1"/>
  <c r="K40" i="1"/>
  <c r="E45" i="1" l="1"/>
  <c r="E44" i="1" s="1"/>
  <c r="E23" i="1"/>
  <c r="E20" i="1" s="1"/>
  <c r="E13" i="1"/>
  <c r="E12" i="1"/>
  <c r="E10" i="1" s="1"/>
  <c r="E7" i="1" s="1"/>
  <c r="G10" i="1"/>
  <c r="G7" i="1" s="1"/>
  <c r="K30" i="1" l="1"/>
  <c r="K20" i="1" l="1"/>
  <c r="G48" i="1" l="1"/>
  <c r="G47" i="1" s="1"/>
  <c r="H48" i="1"/>
  <c r="H47" i="1" s="1"/>
  <c r="I48" i="1"/>
  <c r="I47" i="1" s="1"/>
  <c r="J48" i="1"/>
  <c r="K48" i="1"/>
  <c r="K47" i="1" s="1"/>
  <c r="E48" i="1"/>
  <c r="E47" i="1" s="1"/>
  <c r="F49" i="1"/>
  <c r="F48" i="1" s="1"/>
  <c r="F47" i="1" s="1"/>
  <c r="J47" i="1"/>
  <c r="H43" i="1"/>
  <c r="I43" i="1"/>
  <c r="G43" i="1"/>
  <c r="E43" i="1"/>
  <c r="J38" i="1"/>
  <c r="E22" i="1"/>
  <c r="E55" i="1" s="1"/>
  <c r="K27" i="1" l="1"/>
  <c r="G55" i="1"/>
  <c r="C31" i="2" l="1"/>
  <c r="H10" i="1" l="1"/>
  <c r="H55" i="1" l="1"/>
  <c r="F42" i="1" l="1"/>
  <c r="K10" i="1" l="1"/>
  <c r="J10" i="1"/>
  <c r="J44" i="1" l="1"/>
  <c r="K44" i="1" l="1"/>
  <c r="K43" i="1" s="1"/>
  <c r="F45" i="1"/>
  <c r="J43" i="1" l="1"/>
  <c r="F44" i="1"/>
  <c r="F14" i="1"/>
  <c r="I10" i="1"/>
  <c r="J55" i="1"/>
  <c r="K22" i="1"/>
  <c r="K55" i="1" s="1"/>
  <c r="I55" i="1"/>
  <c r="F43" i="1" l="1"/>
  <c r="F31" i="2" l="1"/>
  <c r="D31" i="2"/>
  <c r="E31" i="2"/>
  <c r="F41" i="1"/>
  <c r="K38" i="1"/>
  <c r="I38" i="1"/>
  <c r="E38" i="1"/>
  <c r="F13" i="1"/>
  <c r="F12" i="1"/>
  <c r="I7" i="1"/>
  <c r="F10" i="1" l="1"/>
  <c r="E51" i="1"/>
  <c r="J7" i="1"/>
  <c r="J51" i="1"/>
  <c r="K7" i="1"/>
  <c r="K51" i="1"/>
  <c r="I51" i="1"/>
  <c r="I50" i="1" s="1"/>
  <c r="H38" i="1"/>
  <c r="K37" i="1"/>
  <c r="J37" i="1"/>
  <c r="E37" i="1"/>
  <c r="I37" i="1"/>
  <c r="F40" i="1"/>
  <c r="F39" i="1"/>
  <c r="E19" i="1"/>
  <c r="H51" i="1" l="1"/>
  <c r="H50" i="1" s="1"/>
  <c r="H37" i="1"/>
  <c r="K50" i="1"/>
  <c r="J50" i="1"/>
  <c r="G38" i="1"/>
  <c r="F38" i="1" s="1"/>
  <c r="H7" i="1"/>
  <c r="K19" i="1"/>
  <c r="G51" i="1" l="1"/>
  <c r="G37" i="1"/>
  <c r="F55" i="1"/>
  <c r="F37" i="1" l="1"/>
  <c r="G50" i="1"/>
  <c r="F50" i="1" l="1"/>
</calcChain>
</file>

<file path=xl/sharedStrings.xml><?xml version="1.0" encoding="utf-8"?>
<sst xmlns="http://schemas.openxmlformats.org/spreadsheetml/2006/main" count="233" uniqueCount="142">
  <si>
    <t>Приложение №1 к муниципальной программе</t>
  </si>
  <si>
    <t>№ п.п</t>
  </si>
  <si>
    <t>Источники финансирования</t>
  </si>
  <si>
    <t>Ответственный за выполнение мероприятия</t>
  </si>
  <si>
    <t>1.</t>
  </si>
  <si>
    <t>ИТОГО</t>
  </si>
  <si>
    <t>1.1.</t>
  </si>
  <si>
    <t xml:space="preserve">                                                                         КДМКС</t>
  </si>
  <si>
    <t>1.2.</t>
  </si>
  <si>
    <t>КДМКС</t>
  </si>
  <si>
    <t>1.3.</t>
  </si>
  <si>
    <t>Организация пропаганды физической культуры и занятий спортом.</t>
  </si>
  <si>
    <t>1.4.</t>
  </si>
  <si>
    <t>2.</t>
  </si>
  <si>
    <t>ИТОГО:</t>
  </si>
  <si>
    <t>2.1.</t>
  </si>
  <si>
    <t>2.2.</t>
  </si>
  <si>
    <t>2.3.</t>
  </si>
  <si>
    <t>ИТОГО:</t>
  </si>
  <si>
    <t>Улучшение условий   проведения учебно-тренировочных занятий</t>
  </si>
  <si>
    <t>Приобретение инвентаря, мебели, оргтехники</t>
  </si>
  <si>
    <t>внебюджетные средства</t>
  </si>
  <si>
    <t>внебюджетные средства</t>
  </si>
  <si>
    <t>3.</t>
  </si>
  <si>
    <t>ИТОГО :</t>
  </si>
  <si>
    <t>3.1.</t>
  </si>
  <si>
    <t>Содержание,   обеспечение деятельности МКУС ФОКСИ "Одинец"</t>
  </si>
  <si>
    <t>КДМКС</t>
  </si>
  <si>
    <t>3.2.</t>
  </si>
  <si>
    <t>Укрепление материально-технической базы   МКУС ФОКСИ "Одинец":</t>
  </si>
  <si>
    <t>КДМКС</t>
  </si>
  <si>
    <t>3.3.</t>
  </si>
  <si>
    <t>КДМКС</t>
  </si>
  <si>
    <t>Итого по Программе:</t>
  </si>
  <si>
    <t>№
п/п</t>
  </si>
  <si>
    <t>Бюджет Московской области</t>
  </si>
  <si>
    <t>Внебюджетные средства</t>
  </si>
  <si>
    <t>1.2.Количество спортсменов - членов сборных команд Московской области</t>
  </si>
  <si>
    <t>чел.</t>
  </si>
  <si>
    <t>1.3.Количество проводимых спортивно-массовых и физкультурно-оздоровительных мероприятий (ежегодно)</t>
  </si>
  <si>
    <t>ед.</t>
  </si>
  <si>
    <t>1.4.Количество спортсменов массовых разрядов</t>
  </si>
  <si>
    <t>чел.</t>
  </si>
  <si>
    <t>%</t>
  </si>
  <si>
    <t>руб.</t>
  </si>
  <si>
    <t>2.1. Доля детей и молодежи в возрасте до 30 лет, регулярно занимающихся в спортивных секциях, клубах и иных объединениях спортивной направленности</t>
  </si>
  <si>
    <t>%</t>
  </si>
  <si>
    <t>3.1. Доля лиц с ограниченными возможностями здоровья, занимающихся физической культурой и спортом, в общей численности инвалидов в районе</t>
  </si>
  <si>
    <t>%</t>
  </si>
  <si>
    <t>3.2. Количество спортсменов-инвалидов, являющихся  членами сборной команды Московской области по видам спорта</t>
  </si>
  <si>
    <t>чел.</t>
  </si>
  <si>
    <t>ИТОГО:</t>
  </si>
  <si>
    <t>Количество занимающихся - в соответствии с муниципальным заказом.</t>
  </si>
  <si>
    <t>4.1.</t>
  </si>
  <si>
    <t>5.</t>
  </si>
  <si>
    <t>5.1</t>
  </si>
  <si>
    <t>-</t>
  </si>
  <si>
    <t>Председатель Комитета  по делам молодежи, культуре и спорту                                                                                  О. И. Демченко</t>
  </si>
  <si>
    <t>Приобретение спортивного оборудования, инвентаря, экипировки, мебели, оргтехники</t>
  </si>
  <si>
    <t>тыс. чел.</t>
  </si>
  <si>
    <t>1.6. Уровень фактической обеспеченности населения Одинцовского муниципального района учреждениями физической культуры и спорта от нормативной потребности:</t>
  </si>
  <si>
    <t>1.5. Число введенных в эксплуатацию физкультурно-оздоровительных комплексов и плоскостных спортивных сооружений</t>
  </si>
  <si>
    <t>Обеспечение питанием детей, находящихся в спортивно-оздоровительных лагерях дневного пребывания</t>
  </si>
  <si>
    <t>Создание условий для реализации ВФСК ГТО на территории Одинцовского муниципального района</t>
  </si>
  <si>
    <t>1.1.Количество жителей, систематически занимающихся физической культурой и спортом.</t>
  </si>
  <si>
    <r>
      <rPr>
        <sz val="12"/>
        <color rgb="FF000000"/>
        <rFont val="Times New Roman"/>
        <family val="1"/>
        <charset val="204"/>
      </rPr>
      <t xml:space="preserve"> ПЕРЕЧЕНЬ МЕРОПРИЯТИЙ МУНИЦИПАЛЬНОЙ ПРОГРАММЫ </t>
    </r>
    <r>
      <rPr>
        <b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ОДИНЦОВСКОГО МУНИЦИПАЛЬНОГО РАЙОНА МОСКОВСКОЙ ОБЛАСТИ</t>
    </r>
    <r>
      <rPr>
        <b/>
        <sz val="12"/>
        <color rgb="FF000000"/>
        <rFont val="Times New Roman"/>
        <family val="1"/>
        <charset val="204"/>
      </rPr>
      <t xml:space="preserve">
"ФИЗИЧЕСКАЯ КУЛЬТУРА И СПОРТ В ОДИНЦОВСКОМ МУНИЦИПАЛЬНОМ РАЙОНЕ МОСКОВСКОЙ ОБЛАСТИ"</t>
    </r>
  </si>
  <si>
    <t>Средства       бюджета ОМР МО</t>
  </si>
  <si>
    <t>Средства       бюджетов       городских/  сельских поселений ОМР МО</t>
  </si>
  <si>
    <t>Внебюджетные источники</t>
  </si>
  <si>
    <t>Строительство спортивных комплексов, плоскостных спортивных сооружений на территории городских и сельских поселений Одинцовского муниципального рйона.</t>
  </si>
  <si>
    <t>Средства бюджета ОМР МО</t>
  </si>
  <si>
    <t>Мероприятия по реализации программы (подпрограммы)</t>
  </si>
  <si>
    <t>Срок исполнения мероприятий</t>
  </si>
  <si>
    <t>Всего (тыс. руб.)</t>
  </si>
  <si>
    <t>Объем финансирования по годам (тыс. руб.)</t>
  </si>
  <si>
    <t>Результаты выполнения мероприятия</t>
  </si>
  <si>
    <t xml:space="preserve">           Председатель Комитета  по делам молодежи, культуре и спорту                                                                                               О. И. Демченко</t>
  </si>
  <si>
    <r>
      <t xml:space="preserve">ПЛАНИРУЕМЫЕ РЕЗУЛЬТАТЫ РЕАЛИЗАЦИИ МУНИЦИПАЛЬНОЙ ПРОГРАММЫ 
ОДИНЦОВСКОГО МУНИЦИПАЛЬНОГО РАЙОНА МОСКОВСКОЙ ОБЛАСТИ 
</t>
    </r>
    <r>
      <rPr>
        <b/>
        <sz val="12"/>
        <color rgb="FF000000"/>
        <rFont val="Times New Roman"/>
        <family val="1"/>
        <charset val="204"/>
      </rPr>
      <t>"ФИЗИЧЕСКАЯ КУЛЬТУРА И СПОРТ В ОДИНЦОВСКОМ МУНИЦИПАЛЬНОМ РАЙОНЕ МОСКОВСКОЙ ОБЛАСТИ"</t>
    </r>
  </si>
  <si>
    <t xml:space="preserve">Задачи, направленные на достижение цели         </t>
  </si>
  <si>
    <t xml:space="preserve">Планируемый объем финансирования на решение данной задачи (тыс. руб.)   </t>
  </si>
  <si>
    <t>Показатель реализации мероприятий муниципальной программы (подпрограммы)</t>
  </si>
  <si>
    <t>Единица измерения</t>
  </si>
  <si>
    <t xml:space="preserve">Планируемое значение показателя по годам реализации                                         </t>
  </si>
  <si>
    <t xml:space="preserve">Бюджет Одинцовского муниципального района Московской области    </t>
  </si>
  <si>
    <t>Доведение доли  детей и подростков, охваченных летней спортивно-оздоровительной компанией (от общего числа обучающихся в учреждениях дополнительного образования) до 15%</t>
  </si>
  <si>
    <t>КДМКС Администрации городских и сельских поселений Одинцовского муниципального района</t>
  </si>
  <si>
    <t>2017-2021 гг</t>
  </si>
  <si>
    <t>Ежегодно
не менее 115 мероприятий</t>
  </si>
  <si>
    <t>Довести долю лиц, систематически занимающихся физической культурой и спортом, в общей численности населения - 40%</t>
  </si>
  <si>
    <t xml:space="preserve">Проведение массовых,
официальных
физкультурных и
спортивных
мероприятий среди
различных групп
населения Одинцовского муниципального района  Московской
области по видам спорта
в соответствии с
ежегодно
утверждаемым
Календарным планом
физкультурных
мероприятий и
спортивных
мероприятий
Московской области
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</si>
  <si>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</si>
  <si>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3.                          Увеличение числа лиц с ограниченными возможностями здоровья вовлеченных в систематические занятия физической культурой и спортом</t>
  </si>
  <si>
    <t>Проведение  текущего  ремонта в подведомственных учреждениях спорта в целях обеспечения доступности занятий инвалидов и других маломобильных групп населения</t>
  </si>
  <si>
    <t>Число введенных в эксплуатацию физкультурно-оздоровительных комплексов и плоскостных спортивных сооружений - ежегодно не менее 5.</t>
  </si>
  <si>
    <t>Увеличение численности спортсменов массовых разрядов -2650 чел., спортсменов - членов сборных команд Московской области - 88 чел.</t>
  </si>
  <si>
    <t>Обеспечение содержания имущества в муниципальных учреждениях спорта</t>
  </si>
  <si>
    <t>Довести долю лиц с ограниченными возможностями здоровья, занимающихся физической культурой и спортом до 6,5%</t>
  </si>
  <si>
    <t>3.2.1.</t>
  </si>
  <si>
    <t>Проведение текущего ремонта в Муниципальных бюджетных  учреждениях спорта с целью создания условий доступа для инвалидов и маломобильных групп населения</t>
  </si>
  <si>
    <t>Задача5.
Увеличение числа детей и подростков, охваченных летней оздоровительной кампанией в муниципальных учреждениях спорта</t>
  </si>
  <si>
    <r>
      <t xml:space="preserve">Задача5.
</t>
    </r>
    <r>
      <rPr>
        <b/>
        <sz val="12"/>
        <rFont val="Times New Roman"/>
        <family val="1"/>
        <charset val="204"/>
      </rPr>
      <t>Увеличение числа детей и подростков, охваченных летней оздоровительной кампанией в муниципальных учреждениях спорта</t>
    </r>
  </si>
  <si>
    <r>
      <t>Задача 3.
Увеличение числа лиц с ограниченными возможностями здоровья, вовлеченных в систематические занятия физической культурой и спортом</t>
    </r>
    <r>
      <rPr>
        <sz val="12"/>
        <rFont val="Times New Roman"/>
        <family val="1"/>
        <charset val="204"/>
      </rPr>
      <t xml:space="preserve">
</t>
    </r>
  </si>
  <si>
    <r>
      <t xml:space="preserve">Задача 1.
</t>
    </r>
    <r>
      <rPr>
        <b/>
        <sz val="12"/>
        <rFont val="Times New Roman"/>
        <family val="1"/>
        <charset val="204"/>
      </rPr>
      <t>Увеличение доли жителей Одинцовского муниципального района, вовлеченных в систематические занятия физической культурой и спортом</t>
    </r>
  </si>
  <si>
    <t>2.4.</t>
  </si>
  <si>
    <t xml:space="preserve">Проведение текущего ремонта  </t>
  </si>
  <si>
    <t xml:space="preserve">Проведение капитального ремонта </t>
  </si>
  <si>
    <t>Учебно-тренировочные сборы</t>
  </si>
  <si>
    <t>Средства бюджетов городских/сельских поселений, передаваемые в бюджет ОМР МО</t>
  </si>
  <si>
    <t>2.4.1.</t>
  </si>
  <si>
    <t>2.4.2.</t>
  </si>
  <si>
    <t>2.4.3.</t>
  </si>
  <si>
    <t>4.2.</t>
  </si>
  <si>
    <t>Доведение доли жителей Одинцовского муниципального района Московской области, выполнивших нормативы Всероссийского физкультурно-спортивного комплекса ГТО, в общей численности населения, принявших участие в сдаче нормативов  ГТО до 30%</t>
  </si>
  <si>
    <t xml:space="preserve">Реализация ВФСК "Готов к труду и обороне"(ГТО) на территории Одинцовского муниципального района  </t>
  </si>
  <si>
    <t>Укрепление материально-технической базы  муниципальных учреждений спорта</t>
  </si>
  <si>
    <t>Средства бюджета МО</t>
  </si>
  <si>
    <t>В пределах средств, предусмотренных в бюджетах городских и сельских поселений ОМР МО</t>
  </si>
  <si>
    <t>Средства бюджетов городских и сельских поселений, передаваемые в бюджет ОМР МО</t>
  </si>
  <si>
    <t>спортивными залами</t>
  </si>
  <si>
    <t>плоскостными спортивными сооружениями</t>
  </si>
  <si>
    <t>плавательными бассейнами</t>
  </si>
  <si>
    <t>4.2. Доля учащихся и студентов - жителей Одинцовского муниципального района Московской области выполнивших нормативы ВФСК "Готов к труду и обороне" (ГТО), в общей численности населения, принявшего участие в сдаче нормативов ВФСК</t>
  </si>
  <si>
    <t>4.1. Доля жителей Одинцовского муниципального района Московской области, выполнивших нормативы ВФСК "Готов у труду и обороне" (ГТО), в общей численности населения, принявших участие в сдаче нормативов ВФСК "Готов к труду и обороне" (ГТО)</t>
  </si>
  <si>
    <t>Объем финансирования мероприятия в году, предшедствующему начала реализации программы (2016) (тыс. руб.)</t>
  </si>
  <si>
    <t>КДМКС,
Администрации городских/сельских поселений ОМР МО</t>
  </si>
  <si>
    <t>1.7. Среднемесячная номинальная начисленная заработная плата работников муниципальных учреждений спорта.</t>
  </si>
  <si>
    <t>1.8. Уровень загруженности спортивных сооружений</t>
  </si>
  <si>
    <t>2.2. Количество обучающихся в муниципальных учреждениях спорта олимпийского резерва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</si>
  <si>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</si>
  <si>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Отчётный базовый период/Базовое значение показателя (на начало  реализации программы на 31.12.2016)</t>
  </si>
  <si>
    <t xml:space="preserve">5.1.Доля детей и подростков, охваченных летней спортивно-оздоровительной компанией (от общего числа занимающихся в муниципальных учреждениях спорта) </t>
  </si>
  <si>
    <t>Организация занятий детей и подростков спортом в муниципальных учреждениях спорта для оказания муниципальных услуг и работ по спортивной подготовке</t>
  </si>
  <si>
    <t>Задача 4.
Увеличение количества проведенных мероприятий по пропаганде и реализации ВФСК «Готов к труду и обороне» (ГТО)</t>
  </si>
  <si>
    <t>Содержание "Центра тестирования ГТО"</t>
  </si>
  <si>
    <t>Задача 2.
Увеличение доли детей и молодежи  обучающихся в муниципальных учреждениях спортивной направленности.</t>
  </si>
  <si>
    <t>Задача 2.  Увеличение доли детей и молодежи  обучающихся в муниципальных учреждениях спротивной направленнисти.</t>
  </si>
  <si>
    <t xml:space="preserve">           Председатель Комитета по строительству и развитию дорожно-транспортной инфораструктуры                                          Г.Б.Кувшинникова</t>
  </si>
  <si>
    <t>1.5.</t>
  </si>
  <si>
    <t>Оплата кредиторской задолженности за строительство Физкультурно-оздоровительного комплекса с универсальным спортивным залом в г.Одинцово за 2016 год</t>
  </si>
  <si>
    <t>Комитет по строительству и развитию                                                                                                                                                                                                                                                                                          дорожно-транспортной инфра-структуры</t>
  </si>
  <si>
    <t>Приложение №1 к постановлению Администрации
Одинцовского муниципального района 
Московской области
от 25.10.2017 № 5813</t>
  </si>
  <si>
    <t>Приложение №2 к постановлению Администрации
Одинцовского муниципального района 
Московской области
от 25.10.2017  № 5813
Приложение №2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</si>
</sst>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7" x14ac:knownFonts="1">
    <font>
      <sz val="11"/>
      <color rgb="FF000000"/>
      <name val="Arial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3" fillId="4" borderId="0" xfId="0" applyFont="1" applyFill="1" applyAlignment="1" applyProtection="1">
      <protection locked="0"/>
    </xf>
    <xf numFmtId="165" fontId="3" fillId="0" borderId="14" xfId="0" applyNumberFormat="1" applyFont="1" applyFill="1" applyBorder="1" applyAlignment="1" applyProtection="1">
      <alignment horizontal="left" vertical="top"/>
      <protection locked="0"/>
    </xf>
    <xf numFmtId="165" fontId="2" fillId="0" borderId="3" xfId="0" applyNumberFormat="1" applyFont="1" applyFill="1" applyBorder="1" applyAlignment="1" applyProtection="1">
      <alignment horizontal="left" vertical="center"/>
      <protection locked="0"/>
    </xf>
    <xf numFmtId="165" fontId="2" fillId="0" borderId="1" xfId="0" applyNumberFormat="1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/>
      <protection locked="0"/>
    </xf>
    <xf numFmtId="165" fontId="3" fillId="0" borderId="4" xfId="0" applyNumberFormat="1" applyFont="1" applyFill="1" applyBorder="1" applyAlignment="1" applyProtection="1">
      <alignment horizontal="left" vertical="top"/>
      <protection locked="0"/>
    </xf>
    <xf numFmtId="165" fontId="2" fillId="0" borderId="14" xfId="0" applyNumberFormat="1" applyFont="1" applyFill="1" applyBorder="1" applyAlignment="1" applyProtection="1">
      <alignment horizontal="left" vertical="top"/>
      <protection locked="0"/>
    </xf>
    <xf numFmtId="165" fontId="2" fillId="0" borderId="4" xfId="0" applyNumberFormat="1" applyFont="1" applyFill="1" applyBorder="1" applyAlignment="1" applyProtection="1">
      <alignment horizontal="left" vertical="top"/>
      <protection locked="0"/>
    </xf>
    <xf numFmtId="165" fontId="2" fillId="0" borderId="4" xfId="0" applyNumberFormat="1" applyFont="1" applyFill="1" applyBorder="1" applyAlignment="1" applyProtection="1">
      <alignment horizontal="left" vertical="center"/>
      <protection locked="0"/>
    </xf>
    <xf numFmtId="165" fontId="5" fillId="0" borderId="14" xfId="0" applyNumberFormat="1" applyFont="1" applyFill="1" applyBorder="1" applyAlignment="1" applyProtection="1">
      <alignment horizontal="center" vertical="top"/>
      <protection locked="0"/>
    </xf>
    <xf numFmtId="165" fontId="2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protection locked="0"/>
    </xf>
    <xf numFmtId="165" fontId="2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top" wrapText="1"/>
      <protection locked="0"/>
    </xf>
    <xf numFmtId="165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 vertical="top"/>
      <protection locked="0"/>
    </xf>
    <xf numFmtId="165" fontId="3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Font="1" applyFill="1" applyBorder="1" applyAlignment="1" applyProtection="1">
      <alignment horizontal="center" vertical="top"/>
      <protection locked="0"/>
    </xf>
    <xf numFmtId="0" fontId="5" fillId="0" borderId="16" xfId="0" applyFont="1" applyFill="1" applyBorder="1" applyAlignment="1">
      <alignment vertical="top" wrapText="1"/>
    </xf>
    <xf numFmtId="165" fontId="3" fillId="0" borderId="20" xfId="0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165" fontId="5" fillId="0" borderId="14" xfId="0" applyNumberFormat="1" applyFont="1" applyFill="1" applyBorder="1" applyAlignment="1" applyProtection="1">
      <alignment horizontal="left" vertical="top"/>
      <protection locked="0"/>
    </xf>
    <xf numFmtId="16" fontId="4" fillId="0" borderId="14" xfId="0" applyNumberFormat="1" applyFont="1" applyFill="1" applyBorder="1" applyAlignment="1" applyProtection="1">
      <alignment horizontal="center" vertical="top"/>
      <protection locked="0"/>
    </xf>
    <xf numFmtId="16" fontId="4" fillId="0" borderId="16" xfId="0" applyNumberFormat="1" applyFont="1" applyFill="1" applyBorder="1" applyAlignment="1" applyProtection="1">
      <alignment horizontal="center" vertical="top"/>
      <protection locked="0"/>
    </xf>
    <xf numFmtId="49" fontId="4" fillId="0" borderId="14" xfId="0" applyNumberFormat="1" applyFont="1" applyFill="1" applyBorder="1" applyAlignment="1" applyProtection="1">
      <alignment horizontal="center" vertical="top"/>
      <protection locked="0"/>
    </xf>
    <xf numFmtId="0" fontId="5" fillId="0" borderId="3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 applyProtection="1">
      <alignment horizontal="center" vertical="top"/>
      <protection locked="0"/>
    </xf>
    <xf numFmtId="165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3" fillId="0" borderId="8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38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protection locked="0"/>
    </xf>
    <xf numFmtId="0" fontId="3" fillId="3" borderId="0" xfId="0" applyFont="1" applyFill="1" applyAlignment="1" applyProtection="1">
      <protection locked="0"/>
    </xf>
    <xf numFmtId="165" fontId="3" fillId="0" borderId="4" xfId="0" applyNumberFormat="1" applyFont="1" applyFill="1" applyBorder="1" applyAlignment="1" applyProtection="1">
      <alignment horizontal="left" vertical="top" wrapText="1"/>
      <protection locked="0"/>
    </xf>
    <xf numFmtId="165" fontId="2" fillId="0" borderId="1" xfId="0" applyNumberFormat="1" applyFont="1" applyFill="1" applyBorder="1" applyAlignment="1" applyProtection="1">
      <alignment horizontal="left" vertical="top"/>
      <protection locked="0"/>
    </xf>
    <xf numFmtId="165" fontId="3" fillId="0" borderId="1" xfId="0" applyNumberFormat="1" applyFont="1" applyFill="1" applyBorder="1" applyAlignment="1" applyProtection="1">
      <alignment horizontal="left" vertical="top"/>
      <protection locked="0"/>
    </xf>
    <xf numFmtId="165" fontId="3" fillId="0" borderId="14" xfId="0" applyNumberFormat="1" applyFont="1" applyFill="1" applyBorder="1" applyAlignment="1" applyProtection="1">
      <alignment horizontal="center" vertical="top"/>
      <protection locked="0"/>
    </xf>
    <xf numFmtId="165" fontId="4" fillId="0" borderId="14" xfId="0" applyNumberFormat="1" applyFont="1" applyFill="1" applyBorder="1" applyAlignment="1" applyProtection="1">
      <alignment horizontal="center" vertical="top"/>
      <protection locked="0"/>
    </xf>
    <xf numFmtId="165" fontId="4" fillId="0" borderId="16" xfId="0" applyNumberFormat="1" applyFont="1" applyFill="1" applyBorder="1" applyAlignment="1" applyProtection="1">
      <alignment horizontal="center" vertical="top"/>
      <protection locked="0"/>
    </xf>
    <xf numFmtId="165" fontId="5" fillId="0" borderId="16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66" fontId="3" fillId="0" borderId="3" xfId="0" applyNumberFormat="1" applyFont="1" applyFill="1" applyBorder="1" applyAlignment="1" applyProtection="1">
      <alignment horizontal="center" vertical="center"/>
      <protection locked="0"/>
    </xf>
    <xf numFmtId="16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" fontId="3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>
      <alignment horizontal="left" vertical="top" wrapText="1"/>
    </xf>
    <xf numFmtId="165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Fill="1" applyBorder="1" applyAlignment="1" applyProtection="1">
      <alignment horizontal="left" vertical="top"/>
      <protection locked="0"/>
    </xf>
    <xf numFmtId="165" fontId="3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>
      <alignment vertical="top" wrapText="1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165" fontId="2" fillId="0" borderId="38" xfId="0" applyNumberFormat="1" applyFont="1" applyFill="1" applyBorder="1" applyAlignment="1" applyProtection="1">
      <alignment horizontal="left" vertical="top" wrapText="1"/>
      <protection locked="0"/>
    </xf>
    <xf numFmtId="165" fontId="3" fillId="0" borderId="38" xfId="0" applyNumberFormat="1" applyFont="1" applyFill="1" applyBorder="1" applyAlignment="1" applyProtection="1">
      <alignment horizontal="left" vertical="top"/>
      <protection locked="0"/>
    </xf>
    <xf numFmtId="165" fontId="4" fillId="0" borderId="38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165" fontId="3" fillId="0" borderId="10" xfId="0" applyNumberFormat="1" applyFont="1" applyFill="1" applyBorder="1" applyAlignment="1" applyProtection="1">
      <alignment horizontal="left" vertical="center"/>
      <protection locked="0"/>
    </xf>
    <xf numFmtId="165" fontId="2" fillId="0" borderId="3" xfId="0" applyNumberFormat="1" applyFont="1" applyFill="1" applyBorder="1" applyAlignment="1" applyProtection="1">
      <alignment horizontal="left" vertical="top"/>
      <protection locked="0"/>
    </xf>
    <xf numFmtId="165" fontId="2" fillId="0" borderId="38" xfId="0" applyNumberFormat="1" applyFont="1" applyFill="1" applyBorder="1" applyAlignment="1" applyProtection="1">
      <alignment horizontal="left" vertical="center"/>
      <protection locked="0"/>
    </xf>
    <xf numFmtId="165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7" xfId="0" applyNumberFormat="1" applyFont="1" applyFill="1" applyBorder="1" applyAlignment="1" applyProtection="1">
      <alignment horizontal="left" vertical="top"/>
      <protection locked="0"/>
    </xf>
    <xf numFmtId="165" fontId="3" fillId="0" borderId="50" xfId="0" applyNumberFormat="1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165" fontId="5" fillId="0" borderId="17" xfId="0" applyNumberFormat="1" applyFont="1" applyFill="1" applyBorder="1" applyAlignment="1" applyProtection="1">
      <alignment horizontal="center" vertical="top"/>
      <protection locked="0"/>
    </xf>
    <xf numFmtId="165" fontId="5" fillId="0" borderId="17" xfId="0" applyNumberFormat="1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38" xfId="0" applyFont="1" applyFill="1" applyBorder="1" applyAlignment="1" applyProtection="1">
      <alignment horizontal="center" vertical="top"/>
      <protection locked="0"/>
    </xf>
    <xf numFmtId="0" fontId="3" fillId="0" borderId="51" xfId="0" applyFont="1" applyFill="1" applyBorder="1" applyAlignment="1" applyProtection="1">
      <alignment horizontal="left" vertical="top" wrapText="1"/>
      <protection locked="0"/>
    </xf>
    <xf numFmtId="165" fontId="3" fillId="0" borderId="52" xfId="0" applyNumberFormat="1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165" fontId="3" fillId="0" borderId="0" xfId="0" applyNumberFormat="1" applyFont="1" applyFill="1" applyBorder="1" applyAlignment="1" applyProtection="1">
      <alignment horizontal="left" vertical="top" wrapText="1"/>
      <protection locked="0"/>
    </xf>
    <xf numFmtId="165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3" fillId="0" borderId="14" xfId="0" applyNumberFormat="1" applyFont="1" applyFill="1" applyBorder="1" applyAlignment="1" applyProtection="1">
      <alignment horizontal="left" vertical="top" wrapText="1"/>
      <protection locked="0"/>
    </xf>
    <xf numFmtId="165" fontId="3" fillId="0" borderId="14" xfId="0" applyNumberFormat="1" applyFont="1" applyFill="1" applyBorder="1" applyAlignment="1" applyProtection="1">
      <alignment horizontal="left" vertical="top" wrapText="1"/>
      <protection locked="0"/>
    </xf>
    <xf numFmtId="165" fontId="2" fillId="0" borderId="14" xfId="0" applyNumberFormat="1" applyFont="1" applyFill="1" applyBorder="1" applyAlignment="1" applyProtection="1">
      <alignment horizontal="left" vertical="top" wrapText="1"/>
      <protection locked="0"/>
    </xf>
    <xf numFmtId="165" fontId="4" fillId="0" borderId="14" xfId="0" applyNumberFormat="1" applyFont="1" applyFill="1" applyBorder="1" applyAlignment="1" applyProtection="1">
      <alignment horizontal="left" vertical="top" wrapText="1"/>
      <protection locked="0"/>
    </xf>
    <xf numFmtId="165" fontId="2" fillId="0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165" fontId="2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>
      <alignment vertical="top" wrapText="1"/>
    </xf>
    <xf numFmtId="165" fontId="3" fillId="0" borderId="12" xfId="0" applyNumberFormat="1" applyFont="1" applyFill="1" applyBorder="1" applyAlignment="1" applyProtection="1">
      <alignment horizontal="left" vertical="top" wrapText="1"/>
      <protection locked="0"/>
    </xf>
    <xf numFmtId="165" fontId="2" fillId="0" borderId="3" xfId="0" applyNumberFormat="1" applyFont="1" applyFill="1" applyBorder="1" applyAlignment="1" applyProtection="1">
      <alignment horizontal="left" vertical="top" wrapText="1"/>
      <protection locked="0"/>
    </xf>
    <xf numFmtId="165" fontId="4" fillId="0" borderId="3" xfId="0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165" fontId="2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3" fillId="0" borderId="4" xfId="0" applyNumberFormat="1" applyFont="1" applyFill="1" applyBorder="1" applyAlignment="1" applyProtection="1">
      <alignment horizontal="left" vertical="top"/>
    </xf>
    <xf numFmtId="0" fontId="3" fillId="0" borderId="14" xfId="0" applyNumberFormat="1" applyFont="1" applyFill="1" applyBorder="1" applyAlignment="1" applyProtection="1">
      <alignment horizontal="center" vertical="top" wrapText="1"/>
      <protection locked="0"/>
    </xf>
    <xf numFmtId="14" fontId="3" fillId="0" borderId="19" xfId="0" applyNumberFormat="1" applyFont="1" applyFill="1" applyBorder="1" applyAlignment="1" applyProtection="1">
      <alignment horizontal="center" vertical="top"/>
      <protection locked="0"/>
    </xf>
    <xf numFmtId="14" fontId="3" fillId="0" borderId="17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12" xfId="0" applyFont="1" applyFill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16" fontId="3" fillId="0" borderId="4" xfId="0" applyNumberFormat="1" applyFont="1" applyFill="1" applyBorder="1" applyAlignment="1" applyProtection="1">
      <alignment horizontal="center" vertical="top"/>
      <protection locked="0"/>
    </xf>
    <xf numFmtId="16" fontId="3" fillId="0" borderId="6" xfId="0" applyNumberFormat="1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3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2" fontId="3" fillId="0" borderId="42" xfId="0" applyNumberFormat="1" applyFont="1" applyFill="1" applyBorder="1" applyAlignment="1" applyProtection="1">
      <alignment horizontal="left" vertical="top" wrapText="1"/>
      <protection locked="0"/>
    </xf>
    <xf numFmtId="2" fontId="3" fillId="0" borderId="15" xfId="0" applyNumberFormat="1" applyFont="1" applyFill="1" applyBorder="1" applyAlignment="1" applyProtection="1">
      <alignment horizontal="left" vertical="top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3" fillId="0" borderId="18" xfId="0" applyFont="1" applyFill="1" applyBorder="1" applyAlignment="1" applyProtection="1">
      <alignment horizontal="center" vertical="top"/>
      <protection locked="0"/>
    </xf>
    <xf numFmtId="0" fontId="3" fillId="0" borderId="19" xfId="0" applyFont="1" applyFill="1" applyBorder="1" applyAlignment="1" applyProtection="1">
      <alignment horizontal="center" vertical="top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left" vertical="top" wrapText="1"/>
      <protection locked="0"/>
    </xf>
    <xf numFmtId="0" fontId="4" fillId="0" borderId="44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Alignment="1"/>
    <xf numFmtId="0" fontId="5" fillId="0" borderId="14" xfId="0" applyFont="1" applyFill="1" applyBorder="1" applyAlignment="1">
      <alignment horizontal="right" vertical="top" wrapText="1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3" fillId="0" borderId="12" xfId="0" applyFont="1" applyFill="1" applyBorder="1" applyAlignment="1" applyProtection="1">
      <alignment horizontal="center" vertical="top"/>
      <protection locked="0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5" fillId="0" borderId="12" xfId="0" applyFont="1" applyFill="1" applyBorder="1" applyAlignment="1" applyProtection="1">
      <alignment horizontal="center" vertical="top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right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3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16" fontId="5" fillId="0" borderId="16" xfId="0" applyNumberFormat="1" applyFont="1" applyFill="1" applyBorder="1" applyAlignment="1" applyProtection="1">
      <alignment horizontal="center" vertical="top"/>
      <protection locked="0"/>
    </xf>
    <xf numFmtId="16" fontId="5" fillId="0" borderId="17" xfId="0" applyNumberFormat="1" applyFont="1" applyFill="1" applyBorder="1" applyAlignment="1" applyProtection="1">
      <alignment horizontal="center" vertical="top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165" fontId="2" fillId="0" borderId="16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7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6" xfId="0" applyNumberFormat="1" applyFont="1" applyFill="1" applyBorder="1" applyAlignment="1">
      <alignment horizontal="center" vertical="top" wrapText="1"/>
    </xf>
    <xf numFmtId="165" fontId="2" fillId="0" borderId="17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165" fontId="2" fillId="0" borderId="4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6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0"/>
  <sheetViews>
    <sheetView view="pageBreakPreview" zoomScaleNormal="70" zoomScaleSheetLayoutView="100" workbookViewId="0">
      <pane ySplit="5" topLeftCell="A6" activePane="bottomLeft" state="frozen"/>
      <selection pane="bottomLeft" activeCell="M4" sqref="M4:M5"/>
    </sheetView>
  </sheetViews>
  <sheetFormatPr defaultColWidth="9.125" defaultRowHeight="15.75" x14ac:dyDescent="0.25"/>
  <cols>
    <col min="1" max="1" width="5.25" style="14" customWidth="1"/>
    <col min="2" max="2" width="25.25" style="14" customWidth="1"/>
    <col min="3" max="3" width="13.75" style="14" customWidth="1"/>
    <col min="4" max="4" width="20.875" style="14" customWidth="1"/>
    <col min="5" max="5" width="19.25" style="14" customWidth="1"/>
    <col min="6" max="6" width="12.75" style="14" customWidth="1"/>
    <col min="7" max="7" width="11.5" style="14" customWidth="1"/>
    <col min="8" max="8" width="11.75" style="90" customWidth="1"/>
    <col min="9" max="9" width="11.375" style="14" customWidth="1"/>
    <col min="10" max="10" width="11.25" style="14" customWidth="1"/>
    <col min="11" max="11" width="11.875" style="14" customWidth="1"/>
    <col min="12" max="12" width="17.125" style="14" customWidth="1"/>
    <col min="13" max="13" width="24.625" style="14" customWidth="1"/>
    <col min="14" max="14" width="9.125" style="14" customWidth="1"/>
    <col min="15" max="16384" width="9.125" style="14"/>
  </cols>
  <sheetData>
    <row r="1" spans="1:17" ht="75.75" customHeight="1" x14ac:dyDescent="0.25">
      <c r="H1" s="14"/>
      <c r="J1" s="246" t="s">
        <v>140</v>
      </c>
      <c r="K1" s="246"/>
      <c r="L1" s="246"/>
      <c r="M1" s="246"/>
      <c r="N1" s="39"/>
      <c r="O1" s="39"/>
      <c r="P1" s="39"/>
      <c r="Q1" s="39"/>
    </row>
    <row r="2" spans="1:17" ht="14.25" customHeight="1" x14ac:dyDescent="0.25">
      <c r="A2" s="53"/>
      <c r="B2" s="53"/>
      <c r="C2" s="53"/>
      <c r="D2" s="53"/>
      <c r="E2" s="53"/>
      <c r="F2" s="53"/>
      <c r="G2" s="53"/>
      <c r="H2" s="54"/>
      <c r="I2" s="54"/>
      <c r="J2" s="247" t="s">
        <v>0</v>
      </c>
      <c r="K2" s="247"/>
      <c r="L2" s="247"/>
      <c r="M2" s="247"/>
    </row>
    <row r="3" spans="1:17" ht="56.45" customHeight="1" thickBot="1" x14ac:dyDescent="0.3">
      <c r="A3" s="248" t="s">
        <v>65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7" ht="29.25" customHeight="1" x14ac:dyDescent="0.25">
      <c r="A4" s="249" t="s">
        <v>1</v>
      </c>
      <c r="B4" s="250" t="s">
        <v>71</v>
      </c>
      <c r="C4" s="250" t="s">
        <v>72</v>
      </c>
      <c r="D4" s="250" t="s">
        <v>2</v>
      </c>
      <c r="E4" s="250" t="s">
        <v>123</v>
      </c>
      <c r="F4" s="250" t="s">
        <v>73</v>
      </c>
      <c r="G4" s="252" t="s">
        <v>74</v>
      </c>
      <c r="H4" s="253"/>
      <c r="I4" s="253"/>
      <c r="J4" s="253"/>
      <c r="K4" s="254"/>
      <c r="L4" s="250" t="s">
        <v>3</v>
      </c>
      <c r="M4" s="255" t="s">
        <v>75</v>
      </c>
    </row>
    <row r="5" spans="1:17" ht="129" customHeight="1" x14ac:dyDescent="0.25">
      <c r="A5" s="200"/>
      <c r="B5" s="251"/>
      <c r="C5" s="251"/>
      <c r="D5" s="251"/>
      <c r="E5" s="251"/>
      <c r="F5" s="251"/>
      <c r="G5" s="48">
        <v>2017</v>
      </c>
      <c r="H5" s="48">
        <v>2018</v>
      </c>
      <c r="I5" s="48">
        <v>2019</v>
      </c>
      <c r="J5" s="48">
        <v>2020</v>
      </c>
      <c r="K5" s="48">
        <v>2021</v>
      </c>
      <c r="L5" s="251"/>
      <c r="M5" s="256"/>
    </row>
    <row r="6" spans="1:17" s="57" customFormat="1" ht="16.149999999999999" customHeight="1" x14ac:dyDescent="0.25">
      <c r="A6" s="55">
        <v>1</v>
      </c>
      <c r="B6" s="55">
        <v>2</v>
      </c>
      <c r="C6" s="172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6">
        <v>12</v>
      </c>
      <c r="M6" s="56">
        <v>13</v>
      </c>
    </row>
    <row r="7" spans="1:17" ht="30" customHeight="1" x14ac:dyDescent="0.25">
      <c r="A7" s="187" t="s">
        <v>4</v>
      </c>
      <c r="B7" s="259" t="s">
        <v>128</v>
      </c>
      <c r="C7" s="262" t="s">
        <v>86</v>
      </c>
      <c r="D7" s="173" t="s">
        <v>5</v>
      </c>
      <c r="E7" s="3">
        <f>SUM(E8:E10)</f>
        <v>71537.790000000008</v>
      </c>
      <c r="F7" s="3">
        <f>SUM(F10:F10)+F11</f>
        <v>34047.103000000003</v>
      </c>
      <c r="G7" s="3">
        <f>SUM(G10:G10)+G11</f>
        <v>9367.1029999999992</v>
      </c>
      <c r="H7" s="3">
        <f t="shared" ref="H7:K7" si="0">SUM(H10:H10)</f>
        <v>6170</v>
      </c>
      <c r="I7" s="3">
        <f t="shared" si="0"/>
        <v>6170</v>
      </c>
      <c r="J7" s="3">
        <f t="shared" si="0"/>
        <v>6170</v>
      </c>
      <c r="K7" s="3">
        <f t="shared" si="0"/>
        <v>6170</v>
      </c>
      <c r="L7" s="264"/>
      <c r="M7" s="264"/>
    </row>
    <row r="8" spans="1:17" ht="39.6" customHeight="1" x14ac:dyDescent="0.25">
      <c r="A8" s="188"/>
      <c r="B8" s="260"/>
      <c r="C8" s="263"/>
      <c r="D8" s="174" t="s">
        <v>115</v>
      </c>
      <c r="E8" s="15">
        <f>E16</f>
        <v>48890.37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265"/>
      <c r="M8" s="265"/>
    </row>
    <row r="9" spans="1:17" ht="79.900000000000006" customHeight="1" x14ac:dyDescent="0.25">
      <c r="A9" s="188"/>
      <c r="B9" s="260"/>
      <c r="C9" s="263"/>
      <c r="D9" s="174" t="s">
        <v>67</v>
      </c>
      <c r="E9" s="15">
        <f>E15</f>
        <v>8039</v>
      </c>
      <c r="F9" s="211" t="s">
        <v>116</v>
      </c>
      <c r="G9" s="212"/>
      <c r="H9" s="212"/>
      <c r="I9" s="212"/>
      <c r="J9" s="212"/>
      <c r="K9" s="213"/>
      <c r="L9" s="265"/>
      <c r="M9" s="265"/>
    </row>
    <row r="10" spans="1:17" ht="33" customHeight="1" x14ac:dyDescent="0.25">
      <c r="A10" s="188"/>
      <c r="B10" s="260"/>
      <c r="C10" s="263"/>
      <c r="D10" s="176" t="s">
        <v>66</v>
      </c>
      <c r="E10" s="171">
        <f>E12+E13+E14+E17</f>
        <v>14608.42</v>
      </c>
      <c r="F10" s="3">
        <f t="shared" ref="F10" si="1">SUM(G10:K10)</f>
        <v>33950</v>
      </c>
      <c r="G10" s="4">
        <f>G12+G13+G14</f>
        <v>9270</v>
      </c>
      <c r="H10" s="4">
        <f>H12+H13+H14</f>
        <v>6170</v>
      </c>
      <c r="I10" s="4">
        <f>I12+I13+I14</f>
        <v>6170</v>
      </c>
      <c r="J10" s="4">
        <f>J12+J13+J14</f>
        <v>6170</v>
      </c>
      <c r="K10" s="4">
        <f>K12+K13+K14</f>
        <v>6170</v>
      </c>
      <c r="L10" s="265"/>
      <c r="M10" s="265"/>
    </row>
    <row r="11" spans="1:17" ht="84.75" customHeight="1" x14ac:dyDescent="0.25">
      <c r="A11" s="258"/>
      <c r="B11" s="261"/>
      <c r="C11" s="251"/>
      <c r="D11" s="20" t="s">
        <v>107</v>
      </c>
      <c r="E11" s="13">
        <v>0</v>
      </c>
      <c r="F11" s="175">
        <f>SUM(G11:K11)</f>
        <v>97.102999999999994</v>
      </c>
      <c r="G11" s="11">
        <f>G18</f>
        <v>97.102999999999994</v>
      </c>
      <c r="H11" s="11">
        <v>0</v>
      </c>
      <c r="I11" s="11">
        <v>0</v>
      </c>
      <c r="J11" s="11">
        <v>0</v>
      </c>
      <c r="K11" s="11">
        <v>0</v>
      </c>
      <c r="L11" s="266"/>
      <c r="M11" s="266"/>
    </row>
    <row r="12" spans="1:17" ht="315" x14ac:dyDescent="0.25">
      <c r="A12" s="18" t="s">
        <v>6</v>
      </c>
      <c r="B12" s="63" t="s">
        <v>89</v>
      </c>
      <c r="C12" s="160" t="s">
        <v>86</v>
      </c>
      <c r="D12" s="158" t="s">
        <v>66</v>
      </c>
      <c r="E12" s="177">
        <f>19280-10202</f>
        <v>9078</v>
      </c>
      <c r="F12" s="138">
        <f>G12+H12+I12+J12+K12</f>
        <v>20150</v>
      </c>
      <c r="G12" s="139">
        <v>7870</v>
      </c>
      <c r="H12" s="139">
        <v>3070</v>
      </c>
      <c r="I12" s="140">
        <v>3070</v>
      </c>
      <c r="J12" s="140">
        <v>3070</v>
      </c>
      <c r="K12" s="140">
        <v>3070</v>
      </c>
      <c r="L12" s="18" t="s">
        <v>7</v>
      </c>
      <c r="M12" s="63" t="s">
        <v>87</v>
      </c>
    </row>
    <row r="13" spans="1:17" ht="214.5" customHeight="1" x14ac:dyDescent="0.25">
      <c r="A13" s="50" t="s">
        <v>8</v>
      </c>
      <c r="B13" s="135" t="s">
        <v>90</v>
      </c>
      <c r="C13" s="74" t="s">
        <v>86</v>
      </c>
      <c r="D13" s="136" t="s">
        <v>70</v>
      </c>
      <c r="E13" s="19">
        <f>5200-1000</f>
        <v>4200</v>
      </c>
      <c r="F13" s="178">
        <f t="shared" ref="F13:F27" si="2">G13+H13+I13+J13+K13</f>
        <v>13800</v>
      </c>
      <c r="G13" s="19">
        <f>3100-1700</f>
        <v>1400</v>
      </c>
      <c r="H13" s="19">
        <v>3100</v>
      </c>
      <c r="I13" s="179">
        <v>3100</v>
      </c>
      <c r="J13" s="179">
        <v>3100</v>
      </c>
      <c r="K13" s="179">
        <v>3100</v>
      </c>
      <c r="L13" s="47" t="s">
        <v>9</v>
      </c>
      <c r="M13" s="137" t="s">
        <v>94</v>
      </c>
    </row>
    <row r="14" spans="1:17" ht="97.5" customHeight="1" x14ac:dyDescent="0.25">
      <c r="A14" s="18" t="s">
        <v>10</v>
      </c>
      <c r="B14" s="63" t="s">
        <v>11</v>
      </c>
      <c r="C14" s="43" t="s">
        <v>86</v>
      </c>
      <c r="D14" s="64" t="s">
        <v>70</v>
      </c>
      <c r="E14" s="180">
        <v>2</v>
      </c>
      <c r="F14" s="181">
        <f>G14+H14+I14+J14+K14</f>
        <v>0</v>
      </c>
      <c r="G14" s="180">
        <v>0</v>
      </c>
      <c r="H14" s="180">
        <v>0</v>
      </c>
      <c r="I14" s="182">
        <v>0</v>
      </c>
      <c r="J14" s="182">
        <v>0</v>
      </c>
      <c r="K14" s="182">
        <v>0</v>
      </c>
      <c r="L14" s="65" t="s">
        <v>32</v>
      </c>
      <c r="M14" s="63" t="s">
        <v>88</v>
      </c>
    </row>
    <row r="15" spans="1:17" ht="61.5" customHeight="1" x14ac:dyDescent="0.25">
      <c r="A15" s="281" t="s">
        <v>12</v>
      </c>
      <c r="B15" s="209" t="s">
        <v>69</v>
      </c>
      <c r="C15" s="205" t="s">
        <v>86</v>
      </c>
      <c r="D15" s="66" t="s">
        <v>67</v>
      </c>
      <c r="E15" s="19">
        <v>8039</v>
      </c>
      <c r="F15" s="214" t="s">
        <v>116</v>
      </c>
      <c r="G15" s="215"/>
      <c r="H15" s="215"/>
      <c r="I15" s="215"/>
      <c r="J15" s="215"/>
      <c r="K15" s="216"/>
      <c r="L15" s="282" t="s">
        <v>85</v>
      </c>
      <c r="M15" s="224" t="s">
        <v>93</v>
      </c>
    </row>
    <row r="16" spans="1:17" ht="36" customHeight="1" x14ac:dyDescent="0.25">
      <c r="A16" s="199"/>
      <c r="B16" s="210"/>
      <c r="C16" s="205"/>
      <c r="D16" s="67" t="s">
        <v>115</v>
      </c>
      <c r="E16" s="52">
        <v>48890.37</v>
      </c>
      <c r="F16" s="6">
        <f>G16+H16+I16+J16+K16</f>
        <v>0</v>
      </c>
      <c r="G16" s="17">
        <v>0</v>
      </c>
      <c r="H16" s="17">
        <v>0</v>
      </c>
      <c r="I16" s="5">
        <v>0</v>
      </c>
      <c r="J16" s="5">
        <v>0</v>
      </c>
      <c r="K16" s="5">
        <v>0</v>
      </c>
      <c r="L16" s="282"/>
      <c r="M16" s="225"/>
    </row>
    <row r="17" spans="1:13" ht="31.15" customHeight="1" x14ac:dyDescent="0.25">
      <c r="A17" s="200"/>
      <c r="B17" s="210"/>
      <c r="C17" s="206"/>
      <c r="D17" s="130" t="s">
        <v>70</v>
      </c>
      <c r="E17" s="162">
        <v>1328.42</v>
      </c>
      <c r="F17" s="163">
        <f>G17+H17+I17+J17+K17</f>
        <v>0</v>
      </c>
      <c r="G17" s="164">
        <v>0</v>
      </c>
      <c r="H17" s="164">
        <v>0</v>
      </c>
      <c r="I17" s="165">
        <v>0</v>
      </c>
      <c r="J17" s="165">
        <v>0</v>
      </c>
      <c r="K17" s="165">
        <v>0</v>
      </c>
      <c r="L17" s="283"/>
      <c r="M17" s="225"/>
    </row>
    <row r="18" spans="1:13" ht="131.25" customHeight="1" x14ac:dyDescent="0.25">
      <c r="A18" s="161" t="s">
        <v>137</v>
      </c>
      <c r="B18" s="167" t="s">
        <v>138</v>
      </c>
      <c r="C18" s="159" t="s">
        <v>86</v>
      </c>
      <c r="D18" s="67" t="s">
        <v>107</v>
      </c>
      <c r="E18" s="168">
        <v>0</v>
      </c>
      <c r="F18" s="169">
        <f>SUM(G18:K18)</f>
        <v>97.102999999999994</v>
      </c>
      <c r="G18" s="168">
        <v>97.102999999999994</v>
      </c>
      <c r="H18" s="168">
        <v>0</v>
      </c>
      <c r="I18" s="170">
        <v>0</v>
      </c>
      <c r="J18" s="170">
        <v>0</v>
      </c>
      <c r="K18" s="170">
        <v>0</v>
      </c>
      <c r="L18" s="184" t="s">
        <v>139</v>
      </c>
      <c r="M18" s="83"/>
    </row>
    <row r="19" spans="1:13" ht="30.75" customHeight="1" x14ac:dyDescent="0.25">
      <c r="A19" s="187" t="s">
        <v>13</v>
      </c>
      <c r="B19" s="190" t="s">
        <v>135</v>
      </c>
      <c r="C19" s="207" t="s">
        <v>86</v>
      </c>
      <c r="D19" s="166" t="s">
        <v>14</v>
      </c>
      <c r="E19" s="41">
        <f t="shared" ref="E19:K19" si="3">SUM(E20:E22)</f>
        <v>491607.58000000007</v>
      </c>
      <c r="F19" s="41">
        <f t="shared" si="3"/>
        <v>2423115.85</v>
      </c>
      <c r="G19" s="41">
        <f t="shared" si="3"/>
        <v>499955.61</v>
      </c>
      <c r="H19" s="41">
        <f t="shared" si="3"/>
        <v>467720.56</v>
      </c>
      <c r="I19" s="41">
        <f t="shared" si="3"/>
        <v>485146.56</v>
      </c>
      <c r="J19" s="41">
        <f t="shared" si="3"/>
        <v>485146.56</v>
      </c>
      <c r="K19" s="41">
        <f t="shared" si="3"/>
        <v>485146.56</v>
      </c>
      <c r="L19" s="199"/>
      <c r="M19" s="199"/>
    </row>
    <row r="20" spans="1:13" ht="36" customHeight="1" x14ac:dyDescent="0.25">
      <c r="A20" s="188"/>
      <c r="B20" s="190"/>
      <c r="C20" s="207"/>
      <c r="D20" s="68" t="s">
        <v>66</v>
      </c>
      <c r="E20" s="4">
        <f>E23+E25+E28</f>
        <v>466986.93000000005</v>
      </c>
      <c r="F20" s="6">
        <f t="shared" ref="F20:F22" si="4">SUM(G20:K20)</f>
        <v>2303607.7000000002</v>
      </c>
      <c r="G20" s="4">
        <f>G23+G25+G28</f>
        <v>478820.3</v>
      </c>
      <c r="H20" s="4">
        <f>H23+H25</f>
        <v>443127.35</v>
      </c>
      <c r="I20" s="4">
        <f>I23+I25</f>
        <v>460553.35</v>
      </c>
      <c r="J20" s="4">
        <f>J23+J25</f>
        <v>460553.35</v>
      </c>
      <c r="K20" s="4">
        <f>K23+K25</f>
        <v>460553.35</v>
      </c>
      <c r="L20" s="199"/>
      <c r="M20" s="199"/>
    </row>
    <row r="21" spans="1:13" ht="83.45" customHeight="1" x14ac:dyDescent="0.25">
      <c r="A21" s="188"/>
      <c r="B21" s="190"/>
      <c r="C21" s="207"/>
      <c r="D21" s="68" t="s">
        <v>107</v>
      </c>
      <c r="E21" s="4">
        <f>E26+E29</f>
        <v>9870.6299999999992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199"/>
      <c r="M21" s="199"/>
    </row>
    <row r="22" spans="1:13" ht="39.75" customHeight="1" x14ac:dyDescent="0.25">
      <c r="A22" s="189"/>
      <c r="B22" s="191"/>
      <c r="C22" s="208"/>
      <c r="D22" s="20" t="s">
        <v>21</v>
      </c>
      <c r="E22" s="144">
        <f>E24+E30</f>
        <v>14750.02</v>
      </c>
      <c r="F22" s="145">
        <f t="shared" si="4"/>
        <v>119508.15000000002</v>
      </c>
      <c r="G22" s="144">
        <f>G24+G30</f>
        <v>21135.31</v>
      </c>
      <c r="H22" s="144">
        <f>H24+H30</f>
        <v>24593.210000000003</v>
      </c>
      <c r="I22" s="144">
        <f>I24+I30</f>
        <v>24593.210000000003</v>
      </c>
      <c r="J22" s="144">
        <f>J24+J30</f>
        <v>24593.210000000003</v>
      </c>
      <c r="K22" s="144">
        <f>K24+K30</f>
        <v>24593.210000000003</v>
      </c>
      <c r="L22" s="226"/>
      <c r="M22" s="226"/>
    </row>
    <row r="23" spans="1:13" ht="50.45" customHeight="1" x14ac:dyDescent="0.25">
      <c r="A23" s="199" t="s">
        <v>15</v>
      </c>
      <c r="B23" s="229" t="s">
        <v>131</v>
      </c>
      <c r="C23" s="141" t="s">
        <v>86</v>
      </c>
      <c r="D23" s="75" t="s">
        <v>70</v>
      </c>
      <c r="E23" s="142">
        <f>420872.1+3580.7+20140.4+9867.83</f>
        <v>454461.03</v>
      </c>
      <c r="F23" s="143">
        <f t="shared" si="2"/>
        <v>2266831.6</v>
      </c>
      <c r="G23" s="93">
        <f>461784.4+9487.8</f>
        <v>471272.2</v>
      </c>
      <c r="H23" s="93">
        <f>426287.55+9532.8</f>
        <v>435820.35</v>
      </c>
      <c r="I23" s="93">
        <f>443713.55+9532.8</f>
        <v>453246.35</v>
      </c>
      <c r="J23" s="93">
        <f>443713.55+9532.8</f>
        <v>453246.35</v>
      </c>
      <c r="K23" s="93">
        <f>443713.55+9532.8</f>
        <v>453246.35</v>
      </c>
      <c r="L23" s="222" t="s">
        <v>9</v>
      </c>
      <c r="M23" s="73" t="s">
        <v>52</v>
      </c>
    </row>
    <row r="24" spans="1:13" ht="65.25" customHeight="1" x14ac:dyDescent="0.25">
      <c r="A24" s="200"/>
      <c r="B24" s="230"/>
      <c r="C24" s="16" t="s">
        <v>86</v>
      </c>
      <c r="D24" s="64" t="s">
        <v>22</v>
      </c>
      <c r="E24" s="7">
        <v>13390.588</v>
      </c>
      <c r="F24" s="92">
        <f t="shared" si="2"/>
        <v>113402.82</v>
      </c>
      <c r="G24" s="93">
        <v>19973.5</v>
      </c>
      <c r="H24" s="93">
        <v>23357.33</v>
      </c>
      <c r="I24" s="93">
        <v>23357.33</v>
      </c>
      <c r="J24" s="93">
        <v>23357.33</v>
      </c>
      <c r="K24" s="93">
        <v>23357.33</v>
      </c>
      <c r="L24" s="223"/>
      <c r="M24" s="69"/>
    </row>
    <row r="25" spans="1:13" ht="70.900000000000006" customHeight="1" x14ac:dyDescent="0.25">
      <c r="A25" s="21" t="s">
        <v>16</v>
      </c>
      <c r="B25" s="59" t="s">
        <v>95</v>
      </c>
      <c r="C25" s="16" t="s">
        <v>86</v>
      </c>
      <c r="D25" s="70" t="s">
        <v>70</v>
      </c>
      <c r="E25" s="8">
        <v>6606</v>
      </c>
      <c r="F25" s="10">
        <f t="shared" si="2"/>
        <v>36490</v>
      </c>
      <c r="G25" s="8">
        <f>6857.8+404.2</f>
        <v>7262</v>
      </c>
      <c r="H25" s="8">
        <f>6857.8+449.2</f>
        <v>7307</v>
      </c>
      <c r="I25" s="8">
        <f>6857.8+449.2</f>
        <v>7307</v>
      </c>
      <c r="J25" s="8">
        <f>6857.8+449.2</f>
        <v>7307</v>
      </c>
      <c r="K25" s="22">
        <f>6857.8+449.2</f>
        <v>7307</v>
      </c>
      <c r="L25" s="37" t="s">
        <v>9</v>
      </c>
      <c r="M25" s="71"/>
    </row>
    <row r="26" spans="1:13" ht="90.6" customHeight="1" x14ac:dyDescent="0.25">
      <c r="A26" s="23" t="s">
        <v>17</v>
      </c>
      <c r="B26" s="69" t="s">
        <v>106</v>
      </c>
      <c r="C26" s="16" t="s">
        <v>86</v>
      </c>
      <c r="D26" s="69" t="s">
        <v>107</v>
      </c>
      <c r="E26" s="2">
        <v>700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37" t="s">
        <v>124</v>
      </c>
      <c r="M26" s="69"/>
    </row>
    <row r="27" spans="1:13" ht="29.45" customHeight="1" x14ac:dyDescent="0.25">
      <c r="A27" s="192" t="s">
        <v>103</v>
      </c>
      <c r="B27" s="194" t="s">
        <v>114</v>
      </c>
      <c r="C27" s="196" t="s">
        <v>86</v>
      </c>
      <c r="D27" s="69" t="s">
        <v>18</v>
      </c>
      <c r="E27" s="128">
        <f>SUM(E28:E30)</f>
        <v>16449.962</v>
      </c>
      <c r="F27" s="129">
        <f t="shared" si="2"/>
        <v>6391.43</v>
      </c>
      <c r="G27" s="129">
        <f>SUM(G30:G30)+G28</f>
        <v>1447.9099999999999</v>
      </c>
      <c r="H27" s="129">
        <f>SUM(H30:H30)</f>
        <v>1235.8800000000001</v>
      </c>
      <c r="I27" s="129">
        <f>SUM(I30:I30)</f>
        <v>1235.8800000000001</v>
      </c>
      <c r="J27" s="129">
        <f>SUM(J30:J30)</f>
        <v>1235.8800000000001</v>
      </c>
      <c r="K27" s="129">
        <f>SUM(K30:K30)</f>
        <v>1235.8800000000001</v>
      </c>
      <c r="L27" s="235" t="s">
        <v>9</v>
      </c>
      <c r="M27" s="229" t="s">
        <v>19</v>
      </c>
    </row>
    <row r="28" spans="1:13" ht="37.9" customHeight="1" x14ac:dyDescent="0.25">
      <c r="A28" s="193"/>
      <c r="B28" s="194"/>
      <c r="C28" s="197"/>
      <c r="D28" s="69" t="s">
        <v>70</v>
      </c>
      <c r="E28" s="128">
        <v>5919.9</v>
      </c>
      <c r="F28" s="129">
        <v>0</v>
      </c>
      <c r="G28" s="129">
        <f>G31</f>
        <v>286.10000000000002</v>
      </c>
      <c r="H28" s="129">
        <v>0</v>
      </c>
      <c r="I28" s="129">
        <v>0</v>
      </c>
      <c r="J28" s="129">
        <v>0</v>
      </c>
      <c r="K28" s="129">
        <v>0</v>
      </c>
      <c r="L28" s="235"/>
      <c r="M28" s="229"/>
    </row>
    <row r="29" spans="1:13" ht="92.45" customHeight="1" x14ac:dyDescent="0.25">
      <c r="A29" s="193"/>
      <c r="B29" s="194"/>
      <c r="C29" s="197"/>
      <c r="D29" s="69" t="s">
        <v>107</v>
      </c>
      <c r="E29" s="128">
        <v>9170.6299999999992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235"/>
      <c r="M29" s="229"/>
    </row>
    <row r="30" spans="1:13" ht="39.75" customHeight="1" x14ac:dyDescent="0.25">
      <c r="A30" s="193"/>
      <c r="B30" s="195"/>
      <c r="C30" s="198"/>
      <c r="D30" s="130" t="s">
        <v>36</v>
      </c>
      <c r="E30" s="8">
        <v>1359.432</v>
      </c>
      <c r="F30" s="8">
        <f t="shared" ref="F30" si="5">SUM(G30:K30)</f>
        <v>6105.3300000000008</v>
      </c>
      <c r="G30" s="183">
        <f>G33</f>
        <v>1161.81</v>
      </c>
      <c r="H30" s="183">
        <f>H33</f>
        <v>1235.8800000000001</v>
      </c>
      <c r="I30" s="8">
        <f>I33</f>
        <v>1235.8800000000001</v>
      </c>
      <c r="J30" s="8">
        <f>J33</f>
        <v>1235.8800000000001</v>
      </c>
      <c r="K30" s="8">
        <f>K33</f>
        <v>1235.8800000000001</v>
      </c>
      <c r="L30" s="236"/>
      <c r="M30" s="234"/>
    </row>
    <row r="31" spans="1:13" ht="33" customHeight="1" x14ac:dyDescent="0.25">
      <c r="A31" s="201" t="s">
        <v>108</v>
      </c>
      <c r="B31" s="237" t="s">
        <v>20</v>
      </c>
      <c r="C31" s="202" t="s">
        <v>86</v>
      </c>
      <c r="D31" s="69" t="s">
        <v>70</v>
      </c>
      <c r="E31" s="2">
        <v>1454.78</v>
      </c>
      <c r="F31" s="2">
        <v>0</v>
      </c>
      <c r="G31" s="2">
        <v>286.10000000000002</v>
      </c>
      <c r="H31" s="2">
        <v>0</v>
      </c>
      <c r="I31" s="2">
        <v>0</v>
      </c>
      <c r="J31" s="2">
        <v>0</v>
      </c>
      <c r="K31" s="2">
        <v>0</v>
      </c>
      <c r="L31" s="218" t="s">
        <v>9</v>
      </c>
      <c r="M31" s="202" t="s">
        <v>19</v>
      </c>
    </row>
    <row r="32" spans="1:13" ht="78" customHeight="1" x14ac:dyDescent="0.25">
      <c r="A32" s="201"/>
      <c r="B32" s="238"/>
      <c r="C32" s="203"/>
      <c r="D32" s="69" t="s">
        <v>107</v>
      </c>
      <c r="E32" s="2">
        <v>1242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19"/>
      <c r="M32" s="203"/>
    </row>
    <row r="33" spans="1:13" ht="33" customHeight="1" x14ac:dyDescent="0.25">
      <c r="A33" s="201"/>
      <c r="B33" s="239"/>
      <c r="C33" s="204"/>
      <c r="D33" s="69" t="s">
        <v>21</v>
      </c>
      <c r="E33" s="147">
        <v>1359.432</v>
      </c>
      <c r="F33" s="139">
        <f>G33+H33+I33+J33+K33</f>
        <v>6105.3300000000008</v>
      </c>
      <c r="G33" s="139">
        <v>1161.81</v>
      </c>
      <c r="H33" s="139">
        <v>1235.8800000000001</v>
      </c>
      <c r="I33" s="139">
        <v>1235.8800000000001</v>
      </c>
      <c r="J33" s="139">
        <v>1235.8800000000001</v>
      </c>
      <c r="K33" s="139">
        <v>1235.8800000000001</v>
      </c>
      <c r="L33" s="220"/>
      <c r="M33" s="204"/>
    </row>
    <row r="34" spans="1:13" ht="33" customHeight="1" x14ac:dyDescent="0.25">
      <c r="A34" s="185" t="s">
        <v>109</v>
      </c>
      <c r="B34" s="238" t="s">
        <v>104</v>
      </c>
      <c r="C34" s="203" t="s">
        <v>86</v>
      </c>
      <c r="D34" s="75" t="s">
        <v>70</v>
      </c>
      <c r="E34" s="146">
        <v>1216.82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221" t="s">
        <v>9</v>
      </c>
      <c r="M34" s="203" t="s">
        <v>19</v>
      </c>
    </row>
    <row r="35" spans="1:13" ht="89.45" customHeight="1" x14ac:dyDescent="0.25">
      <c r="A35" s="186"/>
      <c r="B35" s="239"/>
      <c r="C35" s="204"/>
      <c r="D35" s="76" t="s">
        <v>107</v>
      </c>
      <c r="E35" s="2">
        <v>7928.63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21"/>
      <c r="M35" s="203"/>
    </row>
    <row r="36" spans="1:13" ht="55.5" customHeight="1" x14ac:dyDescent="0.25">
      <c r="A36" s="45" t="s">
        <v>110</v>
      </c>
      <c r="B36" s="77" t="s">
        <v>105</v>
      </c>
      <c r="C36" s="61" t="s">
        <v>86</v>
      </c>
      <c r="D36" s="76" t="s">
        <v>70</v>
      </c>
      <c r="E36" s="2">
        <v>3248.3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49" t="s">
        <v>9</v>
      </c>
      <c r="M36" s="126" t="s">
        <v>19</v>
      </c>
    </row>
    <row r="37" spans="1:13" s="80" customFormat="1" ht="31.5" customHeight="1" x14ac:dyDescent="0.25">
      <c r="A37" s="274" t="s">
        <v>23</v>
      </c>
      <c r="B37" s="275" t="s">
        <v>91</v>
      </c>
      <c r="C37" s="271" t="s">
        <v>86</v>
      </c>
      <c r="D37" s="79" t="s">
        <v>24</v>
      </c>
      <c r="E37" s="3">
        <f t="shared" ref="E37:K37" si="6">SUM(E38:E38)</f>
        <v>11037</v>
      </c>
      <c r="F37" s="3">
        <f t="shared" si="6"/>
        <v>55037.5</v>
      </c>
      <c r="G37" s="3">
        <f t="shared" si="6"/>
        <v>11234.7</v>
      </c>
      <c r="H37" s="3">
        <f t="shared" si="6"/>
        <v>10925.7</v>
      </c>
      <c r="I37" s="3">
        <f t="shared" si="6"/>
        <v>10925.7</v>
      </c>
      <c r="J37" s="3">
        <f t="shared" si="6"/>
        <v>11025.7</v>
      </c>
      <c r="K37" s="3">
        <f t="shared" si="6"/>
        <v>10925.7</v>
      </c>
      <c r="L37" s="240"/>
      <c r="M37" s="217"/>
    </row>
    <row r="38" spans="1:13" s="80" customFormat="1" ht="97.9" customHeight="1" x14ac:dyDescent="0.25">
      <c r="A38" s="274"/>
      <c r="B38" s="276"/>
      <c r="C38" s="272"/>
      <c r="D38" s="68" t="s">
        <v>66</v>
      </c>
      <c r="E38" s="92">
        <f>E39+E40+E42</f>
        <v>11037</v>
      </c>
      <c r="F38" s="92">
        <f t="shared" ref="F38" si="7">SUM(G38:K38)</f>
        <v>55037.5</v>
      </c>
      <c r="G38" s="92">
        <f>G39+G40+G42</f>
        <v>11234.7</v>
      </c>
      <c r="H38" s="92">
        <f>H39+H40+H42</f>
        <v>10925.7</v>
      </c>
      <c r="I38" s="92">
        <f>I39+I40+I42</f>
        <v>10925.7</v>
      </c>
      <c r="J38" s="92">
        <f>J39+J40+J42</f>
        <v>11025.7</v>
      </c>
      <c r="K38" s="92">
        <f>K39+K40+K42</f>
        <v>10925.7</v>
      </c>
      <c r="L38" s="241"/>
      <c r="M38" s="217"/>
    </row>
    <row r="39" spans="1:13" ht="101.45" customHeight="1" x14ac:dyDescent="0.25">
      <c r="A39" s="26" t="s">
        <v>25</v>
      </c>
      <c r="B39" s="157" t="s">
        <v>26</v>
      </c>
      <c r="C39" s="61" t="s">
        <v>86</v>
      </c>
      <c r="D39" s="62" t="s">
        <v>70</v>
      </c>
      <c r="E39" s="8">
        <v>9856</v>
      </c>
      <c r="F39" s="92">
        <f t="shared" ref="F39:F41" si="8">G39+H39+I39+J39+K39</f>
        <v>54378.5</v>
      </c>
      <c r="G39" s="8">
        <v>10875.7</v>
      </c>
      <c r="H39" s="8">
        <v>10875.7</v>
      </c>
      <c r="I39" s="8">
        <v>10875.7</v>
      </c>
      <c r="J39" s="8">
        <v>10875.7</v>
      </c>
      <c r="K39" s="8">
        <v>10875.7</v>
      </c>
      <c r="L39" s="36" t="s">
        <v>27</v>
      </c>
      <c r="M39" s="59" t="s">
        <v>96</v>
      </c>
    </row>
    <row r="40" spans="1:13" ht="60.75" customHeight="1" x14ac:dyDescent="0.25">
      <c r="A40" s="26" t="s">
        <v>28</v>
      </c>
      <c r="B40" s="81" t="s">
        <v>29</v>
      </c>
      <c r="C40" s="61" t="s">
        <v>86</v>
      </c>
      <c r="D40" s="69" t="s">
        <v>70</v>
      </c>
      <c r="E40" s="25">
        <v>181</v>
      </c>
      <c r="F40" s="93">
        <f t="shared" si="8"/>
        <v>659</v>
      </c>
      <c r="G40" s="8">
        <f>G41</f>
        <v>359</v>
      </c>
      <c r="H40" s="8">
        <f>H41</f>
        <v>50</v>
      </c>
      <c r="I40" s="8">
        <f>I41</f>
        <v>50</v>
      </c>
      <c r="J40" s="8">
        <v>150</v>
      </c>
      <c r="K40" s="8">
        <f>K41</f>
        <v>50</v>
      </c>
      <c r="L40" s="231" t="s">
        <v>30</v>
      </c>
      <c r="M40" s="233" t="s">
        <v>19</v>
      </c>
    </row>
    <row r="41" spans="1:13" ht="78" customHeight="1" x14ac:dyDescent="0.25">
      <c r="A41" s="27" t="s">
        <v>97</v>
      </c>
      <c r="B41" s="60" t="s">
        <v>58</v>
      </c>
      <c r="C41" s="61" t="s">
        <v>86</v>
      </c>
      <c r="D41" s="69" t="s">
        <v>70</v>
      </c>
      <c r="E41" s="2">
        <v>181</v>
      </c>
      <c r="F41" s="9">
        <f t="shared" si="8"/>
        <v>559</v>
      </c>
      <c r="G41" s="25">
        <v>359</v>
      </c>
      <c r="H41" s="91">
        <v>50</v>
      </c>
      <c r="I41" s="8">
        <v>50</v>
      </c>
      <c r="J41" s="8">
        <v>50</v>
      </c>
      <c r="K41" s="8">
        <v>50</v>
      </c>
      <c r="L41" s="232"/>
      <c r="M41" s="229"/>
    </row>
    <row r="42" spans="1:13" ht="132.6" customHeight="1" x14ac:dyDescent="0.25">
      <c r="A42" s="152" t="s">
        <v>31</v>
      </c>
      <c r="B42" s="153" t="s">
        <v>92</v>
      </c>
      <c r="C42" s="126" t="s">
        <v>86</v>
      </c>
      <c r="D42" s="69" t="s">
        <v>70</v>
      </c>
      <c r="E42" s="94">
        <v>1000</v>
      </c>
      <c r="F42" s="154">
        <f>G42+H42+I42+J42+K42</f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126" t="s">
        <v>32</v>
      </c>
      <c r="M42" s="83" t="s">
        <v>98</v>
      </c>
    </row>
    <row r="43" spans="1:13" ht="41.45" customHeight="1" x14ac:dyDescent="0.25">
      <c r="A43" s="242">
        <v>4</v>
      </c>
      <c r="B43" s="273" t="s">
        <v>132</v>
      </c>
      <c r="C43" s="244" t="s">
        <v>86</v>
      </c>
      <c r="D43" s="148" t="s">
        <v>14</v>
      </c>
      <c r="E43" s="149">
        <f>SUM(E44:E44)</f>
        <v>2895.77</v>
      </c>
      <c r="F43" s="150">
        <f>G43+H43+I43+J43+K43</f>
        <v>12910</v>
      </c>
      <c r="G43" s="149">
        <f>SUM(G44:G44)</f>
        <v>2582</v>
      </c>
      <c r="H43" s="149">
        <f>SUM(H44:H44)</f>
        <v>2582</v>
      </c>
      <c r="I43" s="149">
        <f>SUM(I44:I44)</f>
        <v>2582</v>
      </c>
      <c r="J43" s="149">
        <f>SUM(J44:J44)</f>
        <v>2582</v>
      </c>
      <c r="K43" s="149">
        <f>SUM(K44:K44)</f>
        <v>2582</v>
      </c>
      <c r="L43" s="74"/>
      <c r="M43" s="151"/>
    </row>
    <row r="44" spans="1:13" ht="115.5" customHeight="1" x14ac:dyDescent="0.25">
      <c r="A44" s="243"/>
      <c r="B44" s="273"/>
      <c r="C44" s="245"/>
      <c r="D44" s="131" t="s">
        <v>70</v>
      </c>
      <c r="E44" s="12">
        <f>E45</f>
        <v>2895.77</v>
      </c>
      <c r="F44" s="28">
        <f>SUM(G44:K44)</f>
        <v>12910</v>
      </c>
      <c r="G44" s="12">
        <f>G45</f>
        <v>2582</v>
      </c>
      <c r="H44" s="12">
        <f>H45</f>
        <v>2582</v>
      </c>
      <c r="I44" s="12">
        <f>I45</f>
        <v>2582</v>
      </c>
      <c r="J44" s="12">
        <f>J45</f>
        <v>2582</v>
      </c>
      <c r="K44" s="12">
        <f>K45</f>
        <v>2582</v>
      </c>
      <c r="L44" s="61"/>
      <c r="M44" s="84"/>
    </row>
    <row r="45" spans="1:13" ht="70.900000000000006" customHeight="1" x14ac:dyDescent="0.25">
      <c r="A45" s="29" t="s">
        <v>53</v>
      </c>
      <c r="B45" s="85" t="s">
        <v>133</v>
      </c>
      <c r="C45" s="86" t="s">
        <v>86</v>
      </c>
      <c r="D45" s="69" t="s">
        <v>70</v>
      </c>
      <c r="E45" s="96">
        <f>1576.1+1319.67</f>
        <v>2895.77</v>
      </c>
      <c r="F45" s="28">
        <f>SUM(G45:K45)</f>
        <v>12910</v>
      </c>
      <c r="G45" s="96">
        <v>2582</v>
      </c>
      <c r="H45" s="96">
        <v>2582</v>
      </c>
      <c r="I45" s="96">
        <v>2582</v>
      </c>
      <c r="J45" s="96">
        <v>2582</v>
      </c>
      <c r="K45" s="96">
        <v>2582</v>
      </c>
      <c r="L45" s="82" t="s">
        <v>9</v>
      </c>
      <c r="M45" s="85" t="s">
        <v>63</v>
      </c>
    </row>
    <row r="46" spans="1:13" ht="177" customHeight="1" x14ac:dyDescent="0.25">
      <c r="A46" s="30" t="s">
        <v>111</v>
      </c>
      <c r="B46" s="85" t="s">
        <v>113</v>
      </c>
      <c r="C46" s="86" t="s">
        <v>86</v>
      </c>
      <c r="D46" s="69" t="s">
        <v>70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82" t="s">
        <v>9</v>
      </c>
      <c r="M46" s="85" t="s">
        <v>112</v>
      </c>
    </row>
    <row r="47" spans="1:13" ht="31.5" customHeight="1" x14ac:dyDescent="0.25">
      <c r="A47" s="277" t="s">
        <v>54</v>
      </c>
      <c r="B47" s="279" t="s">
        <v>99</v>
      </c>
      <c r="C47" s="270" t="s">
        <v>86</v>
      </c>
      <c r="D47" s="72" t="s">
        <v>14</v>
      </c>
      <c r="E47" s="97">
        <f>E48</f>
        <v>2500</v>
      </c>
      <c r="F47" s="97">
        <f t="shared" ref="F47:K48" si="9">F48</f>
        <v>0</v>
      </c>
      <c r="G47" s="97">
        <f t="shared" si="9"/>
        <v>0</v>
      </c>
      <c r="H47" s="97">
        <f t="shared" si="9"/>
        <v>0</v>
      </c>
      <c r="I47" s="97">
        <f t="shared" si="9"/>
        <v>0</v>
      </c>
      <c r="J47" s="97">
        <f t="shared" si="9"/>
        <v>0</v>
      </c>
      <c r="K47" s="97">
        <f t="shared" si="9"/>
        <v>0</v>
      </c>
      <c r="L47" s="87"/>
      <c r="M47" s="85"/>
    </row>
    <row r="48" spans="1:13" ht="88.15" customHeight="1" x14ac:dyDescent="0.25">
      <c r="A48" s="278"/>
      <c r="B48" s="280"/>
      <c r="C48" s="244"/>
      <c r="D48" s="72" t="s">
        <v>70</v>
      </c>
      <c r="E48" s="12">
        <f>E49</f>
        <v>2500</v>
      </c>
      <c r="F48" s="12">
        <f t="shared" si="9"/>
        <v>0</v>
      </c>
      <c r="G48" s="12">
        <f t="shared" si="9"/>
        <v>0</v>
      </c>
      <c r="H48" s="12">
        <f t="shared" si="9"/>
        <v>0</v>
      </c>
      <c r="I48" s="12">
        <f t="shared" si="9"/>
        <v>0</v>
      </c>
      <c r="J48" s="12">
        <f t="shared" si="9"/>
        <v>0</v>
      </c>
      <c r="K48" s="12">
        <f t="shared" si="9"/>
        <v>0</v>
      </c>
      <c r="L48" s="78"/>
      <c r="M48" s="83"/>
    </row>
    <row r="49" spans="1:16" ht="151.9" customHeight="1" x14ac:dyDescent="0.25">
      <c r="A49" s="31" t="s">
        <v>55</v>
      </c>
      <c r="B49" s="83" t="s">
        <v>62</v>
      </c>
      <c r="C49" s="84"/>
      <c r="D49" s="69" t="s">
        <v>70</v>
      </c>
      <c r="E49" s="95">
        <v>2500</v>
      </c>
      <c r="F49" s="12">
        <f>SUM(G49:K49)</f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126" t="s">
        <v>9</v>
      </c>
      <c r="M49" s="83" t="s">
        <v>84</v>
      </c>
    </row>
    <row r="50" spans="1:16" ht="28.15" customHeight="1" x14ac:dyDescent="0.25">
      <c r="A50" s="267" t="s">
        <v>33</v>
      </c>
      <c r="B50" s="268"/>
      <c r="C50" s="268"/>
      <c r="D50" s="269"/>
      <c r="E50" s="3">
        <f>SUM(E51:E55)</f>
        <v>579578.14000000013</v>
      </c>
      <c r="F50" s="3">
        <f t="shared" ref="F50:K50" si="10">SUM(F51:F55)</f>
        <v>2525110.4530000002</v>
      </c>
      <c r="G50" s="3">
        <f t="shared" si="10"/>
        <v>523139.413</v>
      </c>
      <c r="H50" s="3">
        <f t="shared" si="10"/>
        <v>487398.26</v>
      </c>
      <c r="I50" s="3">
        <f t="shared" si="10"/>
        <v>504824.26</v>
      </c>
      <c r="J50" s="3">
        <f t="shared" si="10"/>
        <v>504924.26</v>
      </c>
      <c r="K50" s="3">
        <f t="shared" si="10"/>
        <v>504824.26</v>
      </c>
      <c r="L50" s="44"/>
      <c r="M50" s="44"/>
    </row>
    <row r="51" spans="1:16" ht="42" customHeight="1" x14ac:dyDescent="0.25">
      <c r="A51" s="228" t="s">
        <v>86</v>
      </c>
      <c r="B51" s="228"/>
      <c r="C51" s="228"/>
      <c r="D51" s="20" t="s">
        <v>66</v>
      </c>
      <c r="E51" s="11">
        <f t="shared" ref="E51:K51" si="11">E10+E20+E38+E44+E48</f>
        <v>498028.12000000005</v>
      </c>
      <c r="F51" s="11">
        <f>F10+F20+F38+F44+F48</f>
        <v>2405505.2000000002</v>
      </c>
      <c r="G51" s="11">
        <f t="shared" si="11"/>
        <v>501907</v>
      </c>
      <c r="H51" s="11">
        <f t="shared" si="11"/>
        <v>462805.05</v>
      </c>
      <c r="I51" s="11">
        <f t="shared" si="11"/>
        <v>480231.05</v>
      </c>
      <c r="J51" s="11">
        <f t="shared" si="11"/>
        <v>480331.05</v>
      </c>
      <c r="K51" s="11">
        <f t="shared" si="11"/>
        <v>480231.05</v>
      </c>
      <c r="L51" s="40"/>
      <c r="M51" s="26"/>
    </row>
    <row r="52" spans="1:16" ht="31.15" customHeight="1" x14ac:dyDescent="0.25">
      <c r="A52" s="228"/>
      <c r="B52" s="228"/>
      <c r="C52" s="228"/>
      <c r="D52" s="24" t="s">
        <v>115</v>
      </c>
      <c r="E52" s="13">
        <f>E8</f>
        <v>48890.37</v>
      </c>
      <c r="F52" s="134">
        <f>SUM(G52:K52)</f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88"/>
      <c r="M52" s="45"/>
    </row>
    <row r="53" spans="1:16" ht="82.9" customHeight="1" x14ac:dyDescent="0.25">
      <c r="A53" s="228"/>
      <c r="B53" s="228"/>
      <c r="C53" s="228"/>
      <c r="D53" s="24" t="s">
        <v>107</v>
      </c>
      <c r="E53" s="13">
        <f>E9+E21</f>
        <v>17909.629999999997</v>
      </c>
      <c r="F53" s="134">
        <f>SUM(G53:K53)</f>
        <v>97.102999999999994</v>
      </c>
      <c r="G53" s="134">
        <v>97.102999999999994</v>
      </c>
      <c r="H53" s="134">
        <v>0</v>
      </c>
      <c r="I53" s="134">
        <v>0</v>
      </c>
      <c r="J53" s="134">
        <v>0</v>
      </c>
      <c r="K53" s="134">
        <v>0</v>
      </c>
      <c r="L53" s="88"/>
      <c r="M53" s="45"/>
    </row>
    <row r="54" spans="1:16" ht="79.900000000000006" customHeight="1" x14ac:dyDescent="0.25">
      <c r="A54" s="228"/>
      <c r="B54" s="228"/>
      <c r="C54" s="228"/>
      <c r="D54" s="58" t="s">
        <v>67</v>
      </c>
      <c r="E54" s="15">
        <f>E59</f>
        <v>0</v>
      </c>
      <c r="F54" s="211" t="s">
        <v>116</v>
      </c>
      <c r="G54" s="212"/>
      <c r="H54" s="212"/>
      <c r="I54" s="212"/>
      <c r="J54" s="212"/>
      <c r="K54" s="213"/>
      <c r="L54" s="88"/>
      <c r="M54" s="49"/>
    </row>
    <row r="55" spans="1:16" ht="42.6" customHeight="1" thickBot="1" x14ac:dyDescent="0.3">
      <c r="A55" s="228"/>
      <c r="B55" s="228"/>
      <c r="C55" s="228"/>
      <c r="D55" s="32" t="s">
        <v>68</v>
      </c>
      <c r="E55" s="13">
        <f t="shared" ref="E55:K55" si="12">E22</f>
        <v>14750.02</v>
      </c>
      <c r="F55" s="13">
        <f t="shared" si="12"/>
        <v>119508.15000000002</v>
      </c>
      <c r="G55" s="13">
        <f t="shared" si="12"/>
        <v>21135.31</v>
      </c>
      <c r="H55" s="13">
        <f t="shared" si="12"/>
        <v>24593.210000000003</v>
      </c>
      <c r="I55" s="13">
        <f t="shared" si="12"/>
        <v>24593.210000000003</v>
      </c>
      <c r="J55" s="13">
        <f t="shared" si="12"/>
        <v>24593.210000000003</v>
      </c>
      <c r="K55" s="13">
        <f t="shared" si="12"/>
        <v>24593.210000000003</v>
      </c>
      <c r="L55" s="88"/>
      <c r="M55" s="45"/>
      <c r="N55" s="57"/>
      <c r="O55" s="57"/>
      <c r="P55" s="57"/>
    </row>
    <row r="56" spans="1:16" ht="37.5" customHeight="1" x14ac:dyDescent="0.25">
      <c r="A56" s="257" t="s">
        <v>76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</row>
    <row r="57" spans="1:16" ht="30" customHeight="1" x14ac:dyDescent="0.25">
      <c r="A57" s="227" t="s">
        <v>136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</row>
    <row r="58" spans="1:16" ht="24.75" customHeight="1" x14ac:dyDescent="0.25">
      <c r="A58" s="1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</row>
    <row r="59" spans="1:16" x14ac:dyDescent="0.25">
      <c r="A59" s="89"/>
      <c r="B59" s="89"/>
      <c r="C59" s="89"/>
      <c r="D59" s="89"/>
      <c r="E59" s="89"/>
      <c r="F59" s="89"/>
      <c r="G59" s="89"/>
      <c r="H59" s="89"/>
      <c r="J59" s="89"/>
      <c r="K59" s="89"/>
      <c r="L59" s="89"/>
      <c r="M59" s="89"/>
    </row>
    <row r="60" spans="1:16" x14ac:dyDescent="0.25">
      <c r="A60" s="89"/>
      <c r="B60" s="89"/>
      <c r="C60" s="89"/>
      <c r="D60" s="89"/>
      <c r="E60" s="89"/>
      <c r="F60" s="89"/>
      <c r="G60" s="89"/>
      <c r="H60" s="89"/>
      <c r="J60" s="89"/>
      <c r="K60" s="89"/>
      <c r="L60" s="89"/>
      <c r="M60" s="89"/>
    </row>
    <row r="61" spans="1:16" x14ac:dyDescent="0.25">
      <c r="H61" s="89"/>
    </row>
    <row r="62" spans="1:16" x14ac:dyDescent="0.25">
      <c r="H62" s="89"/>
      <c r="I62" s="80"/>
      <c r="J62" s="80"/>
    </row>
    <row r="63" spans="1:16" x14ac:dyDescent="0.25">
      <c r="H63" s="89"/>
    </row>
    <row r="64" spans="1:16" x14ac:dyDescent="0.25">
      <c r="H64" s="89"/>
    </row>
    <row r="65" spans="8:8" x14ac:dyDescent="0.25">
      <c r="H65" s="89"/>
    </row>
    <row r="66" spans="8:8" x14ac:dyDescent="0.25">
      <c r="H66" s="89"/>
    </row>
    <row r="67" spans="8:8" x14ac:dyDescent="0.25">
      <c r="H67" s="89"/>
    </row>
    <row r="68" spans="8:8" x14ac:dyDescent="0.25">
      <c r="H68" s="89"/>
    </row>
    <row r="69" spans="8:8" x14ac:dyDescent="0.25">
      <c r="H69" s="89"/>
    </row>
    <row r="70" spans="8:8" x14ac:dyDescent="0.25">
      <c r="H70" s="89"/>
    </row>
    <row r="71" spans="8:8" x14ac:dyDescent="0.25">
      <c r="H71" s="89"/>
    </row>
    <row r="72" spans="8:8" x14ac:dyDescent="0.25">
      <c r="H72" s="14"/>
    </row>
    <row r="73" spans="8:8" x14ac:dyDescent="0.25">
      <c r="H73" s="14"/>
    </row>
    <row r="74" spans="8:8" x14ac:dyDescent="0.25">
      <c r="H74" s="14"/>
    </row>
    <row r="75" spans="8:8" x14ac:dyDescent="0.25">
      <c r="H75" s="14"/>
    </row>
    <row r="76" spans="8:8" x14ac:dyDescent="0.25">
      <c r="H76" s="14"/>
    </row>
    <row r="77" spans="8:8" x14ac:dyDescent="0.25">
      <c r="H77" s="14"/>
    </row>
    <row r="78" spans="8:8" x14ac:dyDescent="0.25">
      <c r="H78" s="14"/>
    </row>
    <row r="79" spans="8:8" x14ac:dyDescent="0.25">
      <c r="H79" s="14"/>
    </row>
    <row r="80" spans="8:8" x14ac:dyDescent="0.25">
      <c r="H80" s="14"/>
    </row>
    <row r="81" spans="8:8" x14ac:dyDescent="0.25">
      <c r="H81" s="14"/>
    </row>
    <row r="82" spans="8:8" x14ac:dyDescent="0.25">
      <c r="H82" s="14"/>
    </row>
    <row r="83" spans="8:8" x14ac:dyDescent="0.25">
      <c r="H83" s="14"/>
    </row>
    <row r="84" spans="8:8" x14ac:dyDescent="0.25">
      <c r="H84" s="14"/>
    </row>
    <row r="85" spans="8:8" x14ac:dyDescent="0.25">
      <c r="H85" s="14"/>
    </row>
    <row r="86" spans="8:8" x14ac:dyDescent="0.25">
      <c r="H86" s="14"/>
    </row>
    <row r="87" spans="8:8" x14ac:dyDescent="0.25">
      <c r="H87" s="14"/>
    </row>
    <row r="88" spans="8:8" x14ac:dyDescent="0.25">
      <c r="H88" s="14"/>
    </row>
    <row r="89" spans="8:8" x14ac:dyDescent="0.25">
      <c r="H89" s="14"/>
    </row>
    <row r="90" spans="8:8" x14ac:dyDescent="0.25">
      <c r="H90" s="14"/>
    </row>
    <row r="91" spans="8:8" x14ac:dyDescent="0.25">
      <c r="H91" s="14"/>
    </row>
    <row r="92" spans="8:8" x14ac:dyDescent="0.25">
      <c r="H92" s="14"/>
    </row>
    <row r="93" spans="8:8" x14ac:dyDescent="0.25">
      <c r="H93" s="14"/>
    </row>
    <row r="94" spans="8:8" x14ac:dyDescent="0.25">
      <c r="H94" s="14"/>
    </row>
    <row r="95" spans="8:8" x14ac:dyDescent="0.25">
      <c r="H95" s="14"/>
    </row>
    <row r="96" spans="8:8" x14ac:dyDescent="0.25">
      <c r="H96" s="14"/>
    </row>
    <row r="97" spans="8:8" x14ac:dyDescent="0.25">
      <c r="H97" s="14"/>
    </row>
    <row r="98" spans="8:8" x14ac:dyDescent="0.25">
      <c r="H98" s="14"/>
    </row>
    <row r="99" spans="8:8" x14ac:dyDescent="0.25">
      <c r="H99" s="14"/>
    </row>
    <row r="100" spans="8:8" x14ac:dyDescent="0.25">
      <c r="H100" s="14"/>
    </row>
    <row r="101" spans="8:8" x14ac:dyDescent="0.25">
      <c r="H101" s="14"/>
    </row>
    <row r="102" spans="8:8" x14ac:dyDescent="0.25">
      <c r="H102" s="14"/>
    </row>
    <row r="103" spans="8:8" x14ac:dyDescent="0.25">
      <c r="H103" s="14"/>
    </row>
    <row r="104" spans="8:8" x14ac:dyDescent="0.25">
      <c r="H104" s="14"/>
    </row>
    <row r="105" spans="8:8" x14ac:dyDescent="0.25">
      <c r="H105" s="14"/>
    </row>
    <row r="106" spans="8:8" x14ac:dyDescent="0.25">
      <c r="H106" s="14"/>
    </row>
    <row r="107" spans="8:8" x14ac:dyDescent="0.25">
      <c r="H107" s="14"/>
    </row>
    <row r="108" spans="8:8" x14ac:dyDescent="0.25">
      <c r="H108" s="14"/>
    </row>
    <row r="109" spans="8:8" x14ac:dyDescent="0.25">
      <c r="H109" s="14"/>
    </row>
    <row r="110" spans="8:8" x14ac:dyDescent="0.25">
      <c r="H110" s="14"/>
    </row>
    <row r="111" spans="8:8" x14ac:dyDescent="0.25">
      <c r="H111" s="14"/>
    </row>
    <row r="112" spans="8:8" x14ac:dyDescent="0.25">
      <c r="H112" s="14"/>
    </row>
    <row r="113" spans="8:8" x14ac:dyDescent="0.25">
      <c r="H113" s="14"/>
    </row>
    <row r="114" spans="8:8" x14ac:dyDescent="0.25">
      <c r="H114" s="14"/>
    </row>
    <row r="115" spans="8:8" x14ac:dyDescent="0.25">
      <c r="H115" s="14"/>
    </row>
    <row r="116" spans="8:8" x14ac:dyDescent="0.25">
      <c r="H116" s="14"/>
    </row>
    <row r="117" spans="8:8" x14ac:dyDescent="0.25">
      <c r="H117" s="14"/>
    </row>
    <row r="118" spans="8:8" x14ac:dyDescent="0.25">
      <c r="H118" s="14"/>
    </row>
    <row r="119" spans="8:8" x14ac:dyDescent="0.25">
      <c r="H119" s="14"/>
    </row>
    <row r="120" spans="8:8" x14ac:dyDescent="0.25">
      <c r="H120" s="14"/>
    </row>
    <row r="121" spans="8:8" x14ac:dyDescent="0.25">
      <c r="H121" s="14"/>
    </row>
    <row r="122" spans="8:8" x14ac:dyDescent="0.25">
      <c r="H122" s="14"/>
    </row>
    <row r="123" spans="8:8" x14ac:dyDescent="0.25">
      <c r="H123" s="14"/>
    </row>
    <row r="124" spans="8:8" x14ac:dyDescent="0.25">
      <c r="H124" s="14"/>
    </row>
    <row r="125" spans="8:8" x14ac:dyDescent="0.25">
      <c r="H125" s="14"/>
    </row>
    <row r="126" spans="8:8" x14ac:dyDescent="0.25">
      <c r="H126" s="14"/>
    </row>
    <row r="127" spans="8:8" x14ac:dyDescent="0.25">
      <c r="H127" s="14"/>
    </row>
    <row r="128" spans="8:8" x14ac:dyDescent="0.25">
      <c r="H128" s="14"/>
    </row>
    <row r="129" spans="8:8" x14ac:dyDescent="0.25">
      <c r="H129" s="14"/>
    </row>
    <row r="130" spans="8:8" x14ac:dyDescent="0.25">
      <c r="H130" s="14"/>
    </row>
    <row r="131" spans="8:8" x14ac:dyDescent="0.25">
      <c r="H131" s="14"/>
    </row>
    <row r="132" spans="8:8" x14ac:dyDescent="0.25">
      <c r="H132" s="14"/>
    </row>
    <row r="133" spans="8:8" x14ac:dyDescent="0.25">
      <c r="H133" s="14"/>
    </row>
    <row r="134" spans="8:8" x14ac:dyDescent="0.25">
      <c r="H134" s="14"/>
    </row>
    <row r="135" spans="8:8" x14ac:dyDescent="0.25">
      <c r="H135" s="14"/>
    </row>
    <row r="136" spans="8:8" x14ac:dyDescent="0.25">
      <c r="H136" s="14"/>
    </row>
    <row r="137" spans="8:8" x14ac:dyDescent="0.25">
      <c r="H137" s="14"/>
    </row>
    <row r="138" spans="8:8" x14ac:dyDescent="0.25">
      <c r="H138" s="14"/>
    </row>
    <row r="139" spans="8:8" x14ac:dyDescent="0.25">
      <c r="H139" s="14"/>
    </row>
    <row r="140" spans="8:8" x14ac:dyDescent="0.25">
      <c r="H140" s="14"/>
    </row>
    <row r="141" spans="8:8" x14ac:dyDescent="0.25">
      <c r="H141" s="14"/>
    </row>
    <row r="142" spans="8:8" x14ac:dyDescent="0.25">
      <c r="H142" s="14"/>
    </row>
    <row r="143" spans="8:8" x14ac:dyDescent="0.25">
      <c r="H143" s="14"/>
    </row>
    <row r="144" spans="8:8" x14ac:dyDescent="0.25">
      <c r="H144" s="14"/>
    </row>
    <row r="145" spans="8:8" x14ac:dyDescent="0.25">
      <c r="H145" s="14"/>
    </row>
    <row r="146" spans="8:8" x14ac:dyDescent="0.25">
      <c r="H146" s="14"/>
    </row>
    <row r="147" spans="8:8" x14ac:dyDescent="0.25">
      <c r="H147" s="14"/>
    </row>
    <row r="148" spans="8:8" x14ac:dyDescent="0.25">
      <c r="H148" s="14"/>
    </row>
    <row r="149" spans="8:8" x14ac:dyDescent="0.25">
      <c r="H149" s="14"/>
    </row>
    <row r="150" spans="8:8" x14ac:dyDescent="0.25">
      <c r="H150" s="14"/>
    </row>
    <row r="151" spans="8:8" x14ac:dyDescent="0.25">
      <c r="H151" s="14"/>
    </row>
    <row r="152" spans="8:8" x14ac:dyDescent="0.25">
      <c r="H152" s="14"/>
    </row>
    <row r="153" spans="8:8" x14ac:dyDescent="0.25">
      <c r="H153" s="14"/>
    </row>
    <row r="154" spans="8:8" x14ac:dyDescent="0.25">
      <c r="H154" s="14"/>
    </row>
    <row r="155" spans="8:8" x14ac:dyDescent="0.25">
      <c r="H155" s="14"/>
    </row>
    <row r="156" spans="8:8" x14ac:dyDescent="0.25">
      <c r="H156" s="14"/>
    </row>
    <row r="157" spans="8:8" x14ac:dyDescent="0.25">
      <c r="H157" s="14"/>
    </row>
    <row r="158" spans="8:8" x14ac:dyDescent="0.25">
      <c r="H158" s="14"/>
    </row>
    <row r="159" spans="8:8" x14ac:dyDescent="0.25">
      <c r="H159" s="14"/>
    </row>
    <row r="160" spans="8:8" x14ac:dyDescent="0.25">
      <c r="H160" s="14"/>
    </row>
    <row r="161" spans="8:8" x14ac:dyDescent="0.25">
      <c r="H161" s="14"/>
    </row>
    <row r="162" spans="8:8" x14ac:dyDescent="0.25">
      <c r="H162" s="14"/>
    </row>
    <row r="163" spans="8:8" x14ac:dyDescent="0.25">
      <c r="H163" s="14"/>
    </row>
    <row r="164" spans="8:8" x14ac:dyDescent="0.25">
      <c r="H164" s="14"/>
    </row>
    <row r="165" spans="8:8" x14ac:dyDescent="0.25">
      <c r="H165" s="14"/>
    </row>
    <row r="166" spans="8:8" x14ac:dyDescent="0.25">
      <c r="H166" s="14"/>
    </row>
    <row r="167" spans="8:8" x14ac:dyDescent="0.25">
      <c r="H167" s="14"/>
    </row>
    <row r="168" spans="8:8" x14ac:dyDescent="0.25">
      <c r="H168" s="14"/>
    </row>
    <row r="169" spans="8:8" x14ac:dyDescent="0.25">
      <c r="H169" s="14"/>
    </row>
    <row r="170" spans="8:8" x14ac:dyDescent="0.25">
      <c r="H170" s="14"/>
    </row>
    <row r="171" spans="8:8" x14ac:dyDescent="0.25">
      <c r="H171" s="14"/>
    </row>
    <row r="172" spans="8:8" x14ac:dyDescent="0.25">
      <c r="H172" s="14"/>
    </row>
    <row r="173" spans="8:8" x14ac:dyDescent="0.25">
      <c r="H173" s="14"/>
    </row>
    <row r="174" spans="8:8" x14ac:dyDescent="0.25">
      <c r="H174" s="14"/>
    </row>
    <row r="175" spans="8:8" x14ac:dyDescent="0.25">
      <c r="H175" s="14"/>
    </row>
    <row r="176" spans="8:8" x14ac:dyDescent="0.25">
      <c r="H176" s="14"/>
    </row>
    <row r="177" spans="8:8" x14ac:dyDescent="0.25">
      <c r="H177" s="14"/>
    </row>
    <row r="178" spans="8:8" x14ac:dyDescent="0.25">
      <c r="H178" s="14"/>
    </row>
    <row r="179" spans="8:8" x14ac:dyDescent="0.25">
      <c r="H179" s="14"/>
    </row>
    <row r="180" spans="8:8" x14ac:dyDescent="0.25">
      <c r="H180" s="14"/>
    </row>
    <row r="181" spans="8:8" x14ac:dyDescent="0.25">
      <c r="H181" s="14"/>
    </row>
    <row r="182" spans="8:8" x14ac:dyDescent="0.25">
      <c r="H182" s="14"/>
    </row>
    <row r="183" spans="8:8" x14ac:dyDescent="0.25">
      <c r="H183" s="14"/>
    </row>
    <row r="184" spans="8:8" x14ac:dyDescent="0.25">
      <c r="H184" s="14"/>
    </row>
    <row r="185" spans="8:8" x14ac:dyDescent="0.25">
      <c r="H185" s="14"/>
    </row>
    <row r="186" spans="8:8" x14ac:dyDescent="0.25">
      <c r="H186" s="14"/>
    </row>
    <row r="187" spans="8:8" x14ac:dyDescent="0.25">
      <c r="H187" s="14"/>
    </row>
    <row r="188" spans="8:8" x14ac:dyDescent="0.25">
      <c r="H188" s="14"/>
    </row>
    <row r="189" spans="8:8" x14ac:dyDescent="0.25">
      <c r="H189" s="14"/>
    </row>
    <row r="190" spans="8:8" x14ac:dyDescent="0.25">
      <c r="H190" s="14"/>
    </row>
    <row r="191" spans="8:8" x14ac:dyDescent="0.25">
      <c r="H191" s="14"/>
    </row>
    <row r="192" spans="8:8" x14ac:dyDescent="0.25">
      <c r="H192" s="14"/>
    </row>
    <row r="193" spans="8:8" x14ac:dyDescent="0.25">
      <c r="H193" s="14"/>
    </row>
    <row r="194" spans="8:8" x14ac:dyDescent="0.25">
      <c r="H194" s="14"/>
    </row>
    <row r="195" spans="8:8" x14ac:dyDescent="0.25">
      <c r="H195" s="14"/>
    </row>
    <row r="196" spans="8:8" x14ac:dyDescent="0.25">
      <c r="H196" s="14"/>
    </row>
    <row r="197" spans="8:8" x14ac:dyDescent="0.25">
      <c r="H197" s="14"/>
    </row>
    <row r="198" spans="8:8" x14ac:dyDescent="0.25">
      <c r="H198" s="14"/>
    </row>
    <row r="199" spans="8:8" x14ac:dyDescent="0.25">
      <c r="H199" s="14"/>
    </row>
    <row r="200" spans="8:8" x14ac:dyDescent="0.25">
      <c r="H200" s="14"/>
    </row>
    <row r="201" spans="8:8" x14ac:dyDescent="0.25">
      <c r="H201" s="14"/>
    </row>
    <row r="202" spans="8:8" x14ac:dyDescent="0.25">
      <c r="H202" s="14"/>
    </row>
    <row r="203" spans="8:8" x14ac:dyDescent="0.25">
      <c r="H203" s="14"/>
    </row>
    <row r="204" spans="8:8" x14ac:dyDescent="0.25">
      <c r="H204" s="14"/>
    </row>
    <row r="205" spans="8:8" x14ac:dyDescent="0.25">
      <c r="H205" s="14"/>
    </row>
    <row r="206" spans="8:8" x14ac:dyDescent="0.25">
      <c r="H206" s="14"/>
    </row>
    <row r="207" spans="8:8" x14ac:dyDescent="0.25">
      <c r="H207" s="14"/>
    </row>
    <row r="208" spans="8:8" x14ac:dyDescent="0.25">
      <c r="H208" s="14"/>
    </row>
    <row r="209" spans="8:8" x14ac:dyDescent="0.25">
      <c r="H209" s="14"/>
    </row>
    <row r="210" spans="8:8" x14ac:dyDescent="0.25">
      <c r="H210" s="14"/>
    </row>
    <row r="211" spans="8:8" x14ac:dyDescent="0.25">
      <c r="H211" s="14"/>
    </row>
    <row r="212" spans="8:8" x14ac:dyDescent="0.25">
      <c r="H212" s="14"/>
    </row>
    <row r="213" spans="8:8" x14ac:dyDescent="0.25">
      <c r="H213" s="14"/>
    </row>
    <row r="214" spans="8:8" x14ac:dyDescent="0.25">
      <c r="H214" s="14"/>
    </row>
    <row r="215" spans="8:8" x14ac:dyDescent="0.25">
      <c r="H215" s="14"/>
    </row>
    <row r="216" spans="8:8" x14ac:dyDescent="0.25">
      <c r="H216" s="14"/>
    </row>
    <row r="217" spans="8:8" x14ac:dyDescent="0.25">
      <c r="H217" s="14"/>
    </row>
    <row r="218" spans="8:8" x14ac:dyDescent="0.25">
      <c r="H218" s="14"/>
    </row>
    <row r="219" spans="8:8" x14ac:dyDescent="0.25">
      <c r="H219" s="14"/>
    </row>
    <row r="220" spans="8:8" x14ac:dyDescent="0.25">
      <c r="H220" s="14"/>
    </row>
    <row r="221" spans="8:8" x14ac:dyDescent="0.25">
      <c r="H221" s="14"/>
    </row>
    <row r="222" spans="8:8" x14ac:dyDescent="0.25">
      <c r="H222" s="14"/>
    </row>
    <row r="223" spans="8:8" x14ac:dyDescent="0.25">
      <c r="H223" s="14"/>
    </row>
    <row r="224" spans="8:8" x14ac:dyDescent="0.25">
      <c r="H224" s="14"/>
    </row>
    <row r="225" spans="8:8" x14ac:dyDescent="0.25">
      <c r="H225" s="14"/>
    </row>
    <row r="226" spans="8:8" x14ac:dyDescent="0.25">
      <c r="H226" s="14"/>
    </row>
    <row r="227" spans="8:8" x14ac:dyDescent="0.25">
      <c r="H227" s="14"/>
    </row>
    <row r="228" spans="8:8" x14ac:dyDescent="0.25">
      <c r="H228" s="14"/>
    </row>
    <row r="229" spans="8:8" x14ac:dyDescent="0.25">
      <c r="H229" s="14"/>
    </row>
    <row r="230" spans="8:8" x14ac:dyDescent="0.25">
      <c r="H230" s="14"/>
    </row>
    <row r="231" spans="8:8" x14ac:dyDescent="0.25">
      <c r="H231" s="14"/>
    </row>
    <row r="232" spans="8:8" x14ac:dyDescent="0.25">
      <c r="H232" s="14"/>
    </row>
    <row r="233" spans="8:8" x14ac:dyDescent="0.25">
      <c r="H233" s="14"/>
    </row>
    <row r="234" spans="8:8" x14ac:dyDescent="0.25">
      <c r="H234" s="14"/>
    </row>
    <row r="235" spans="8:8" x14ac:dyDescent="0.25">
      <c r="H235" s="14"/>
    </row>
    <row r="236" spans="8:8" x14ac:dyDescent="0.25">
      <c r="H236" s="14"/>
    </row>
    <row r="237" spans="8:8" x14ac:dyDescent="0.25">
      <c r="H237" s="14"/>
    </row>
    <row r="238" spans="8:8" x14ac:dyDescent="0.25">
      <c r="H238" s="14"/>
    </row>
    <row r="239" spans="8:8" x14ac:dyDescent="0.25">
      <c r="H239" s="14"/>
    </row>
    <row r="240" spans="8:8" x14ac:dyDescent="0.25">
      <c r="H240" s="14"/>
    </row>
    <row r="241" spans="8:8" x14ac:dyDescent="0.25">
      <c r="H241" s="14"/>
    </row>
    <row r="242" spans="8:8" x14ac:dyDescent="0.25">
      <c r="H242" s="14"/>
    </row>
    <row r="243" spans="8:8" x14ac:dyDescent="0.25">
      <c r="H243" s="14"/>
    </row>
    <row r="244" spans="8:8" x14ac:dyDescent="0.25">
      <c r="H244" s="14"/>
    </row>
    <row r="245" spans="8:8" x14ac:dyDescent="0.25">
      <c r="H245" s="14"/>
    </row>
    <row r="246" spans="8:8" x14ac:dyDescent="0.25">
      <c r="H246" s="14"/>
    </row>
    <row r="247" spans="8:8" x14ac:dyDescent="0.25">
      <c r="H247" s="14"/>
    </row>
    <row r="248" spans="8:8" x14ac:dyDescent="0.25">
      <c r="H248" s="14"/>
    </row>
    <row r="249" spans="8:8" x14ac:dyDescent="0.25">
      <c r="H249" s="14"/>
    </row>
    <row r="250" spans="8:8" x14ac:dyDescent="0.25">
      <c r="H250" s="14"/>
    </row>
    <row r="251" spans="8:8" x14ac:dyDescent="0.25">
      <c r="H251" s="14"/>
    </row>
    <row r="252" spans="8:8" x14ac:dyDescent="0.25">
      <c r="H252" s="14"/>
    </row>
    <row r="253" spans="8:8" x14ac:dyDescent="0.25">
      <c r="H253" s="14"/>
    </row>
    <row r="254" spans="8:8" x14ac:dyDescent="0.25">
      <c r="H254" s="14"/>
    </row>
    <row r="255" spans="8:8" x14ac:dyDescent="0.25">
      <c r="H255" s="14"/>
    </row>
    <row r="256" spans="8:8" x14ac:dyDescent="0.25">
      <c r="H256" s="14"/>
    </row>
    <row r="257" spans="8:8" x14ac:dyDescent="0.25">
      <c r="H257" s="14"/>
    </row>
    <row r="258" spans="8:8" x14ac:dyDescent="0.25">
      <c r="H258" s="14"/>
    </row>
    <row r="259" spans="8:8" x14ac:dyDescent="0.25">
      <c r="H259" s="14"/>
    </row>
    <row r="260" spans="8:8" x14ac:dyDescent="0.25">
      <c r="H260" s="14"/>
    </row>
    <row r="261" spans="8:8" x14ac:dyDescent="0.25">
      <c r="H261" s="14"/>
    </row>
    <row r="262" spans="8:8" x14ac:dyDescent="0.25">
      <c r="H262" s="14"/>
    </row>
    <row r="263" spans="8:8" x14ac:dyDescent="0.25">
      <c r="H263" s="14"/>
    </row>
    <row r="264" spans="8:8" x14ac:dyDescent="0.25">
      <c r="H264" s="14"/>
    </row>
    <row r="265" spans="8:8" x14ac:dyDescent="0.25">
      <c r="H265" s="14"/>
    </row>
    <row r="266" spans="8:8" x14ac:dyDescent="0.25">
      <c r="H266" s="14"/>
    </row>
    <row r="267" spans="8:8" x14ac:dyDescent="0.25">
      <c r="H267" s="14"/>
    </row>
    <row r="268" spans="8:8" x14ac:dyDescent="0.25">
      <c r="H268" s="14"/>
    </row>
    <row r="269" spans="8:8" x14ac:dyDescent="0.25">
      <c r="H269" s="14"/>
    </row>
    <row r="270" spans="8:8" x14ac:dyDescent="0.25">
      <c r="H270" s="14"/>
    </row>
    <row r="271" spans="8:8" x14ac:dyDescent="0.25">
      <c r="H271" s="14"/>
    </row>
    <row r="272" spans="8:8" x14ac:dyDescent="0.25">
      <c r="H272" s="14"/>
    </row>
    <row r="273" spans="8:8" x14ac:dyDescent="0.25">
      <c r="H273" s="14"/>
    </row>
    <row r="274" spans="8:8" x14ac:dyDescent="0.25">
      <c r="H274" s="14"/>
    </row>
    <row r="275" spans="8:8" x14ac:dyDescent="0.25">
      <c r="H275" s="14"/>
    </row>
    <row r="276" spans="8:8" x14ac:dyDescent="0.25">
      <c r="H276" s="14"/>
    </row>
    <row r="277" spans="8:8" x14ac:dyDescent="0.25">
      <c r="H277" s="14"/>
    </row>
    <row r="278" spans="8:8" x14ac:dyDescent="0.25">
      <c r="H278" s="14"/>
    </row>
    <row r="279" spans="8:8" x14ac:dyDescent="0.25">
      <c r="H279" s="14"/>
    </row>
    <row r="280" spans="8:8" x14ac:dyDescent="0.25">
      <c r="H280" s="14"/>
    </row>
    <row r="281" spans="8:8" x14ac:dyDescent="0.25">
      <c r="H281" s="14"/>
    </row>
    <row r="282" spans="8:8" x14ac:dyDescent="0.25">
      <c r="H282" s="14"/>
    </row>
    <row r="283" spans="8:8" x14ac:dyDescent="0.25">
      <c r="H283" s="14"/>
    </row>
    <row r="284" spans="8:8" x14ac:dyDescent="0.25">
      <c r="H284" s="14"/>
    </row>
    <row r="285" spans="8:8" x14ac:dyDescent="0.25">
      <c r="H285" s="14"/>
    </row>
    <row r="286" spans="8:8" x14ac:dyDescent="0.25">
      <c r="H286" s="14"/>
    </row>
    <row r="287" spans="8:8" x14ac:dyDescent="0.25">
      <c r="H287" s="14"/>
    </row>
    <row r="288" spans="8:8" x14ac:dyDescent="0.25">
      <c r="H288" s="14"/>
    </row>
    <row r="289" spans="8:8" x14ac:dyDescent="0.25">
      <c r="H289" s="14"/>
    </row>
    <row r="290" spans="8:8" x14ac:dyDescent="0.25">
      <c r="H290" s="14"/>
    </row>
    <row r="291" spans="8:8" x14ac:dyDescent="0.25">
      <c r="H291" s="14"/>
    </row>
    <row r="292" spans="8:8" x14ac:dyDescent="0.25">
      <c r="H292" s="14"/>
    </row>
    <row r="293" spans="8:8" x14ac:dyDescent="0.25">
      <c r="H293" s="14"/>
    </row>
    <row r="294" spans="8:8" x14ac:dyDescent="0.25">
      <c r="H294" s="14"/>
    </row>
    <row r="295" spans="8:8" x14ac:dyDescent="0.25">
      <c r="H295" s="14"/>
    </row>
    <row r="296" spans="8:8" x14ac:dyDescent="0.25">
      <c r="H296" s="14"/>
    </row>
    <row r="297" spans="8:8" x14ac:dyDescent="0.25">
      <c r="H297" s="14"/>
    </row>
    <row r="298" spans="8:8" x14ac:dyDescent="0.25">
      <c r="H298" s="14"/>
    </row>
    <row r="299" spans="8:8" x14ac:dyDescent="0.25">
      <c r="H299" s="14"/>
    </row>
    <row r="300" spans="8:8" x14ac:dyDescent="0.25">
      <c r="H300" s="14"/>
    </row>
    <row r="301" spans="8:8" x14ac:dyDescent="0.25">
      <c r="H301" s="14"/>
    </row>
    <row r="302" spans="8:8" x14ac:dyDescent="0.25">
      <c r="H302" s="14"/>
    </row>
    <row r="303" spans="8:8" x14ac:dyDescent="0.25">
      <c r="H303" s="14"/>
    </row>
    <row r="304" spans="8:8" x14ac:dyDescent="0.25">
      <c r="H304" s="14"/>
    </row>
    <row r="305" spans="8:8" x14ac:dyDescent="0.25">
      <c r="H305" s="14"/>
    </row>
    <row r="306" spans="8:8" x14ac:dyDescent="0.25">
      <c r="H306" s="14"/>
    </row>
    <row r="307" spans="8:8" x14ac:dyDescent="0.25">
      <c r="H307" s="14"/>
    </row>
    <row r="308" spans="8:8" x14ac:dyDescent="0.25">
      <c r="H308" s="14"/>
    </row>
    <row r="309" spans="8:8" x14ac:dyDescent="0.25">
      <c r="H309" s="14"/>
    </row>
    <row r="310" spans="8:8" x14ac:dyDescent="0.25">
      <c r="H310" s="14"/>
    </row>
    <row r="311" spans="8:8" x14ac:dyDescent="0.25">
      <c r="H311" s="14"/>
    </row>
    <row r="312" spans="8:8" x14ac:dyDescent="0.25">
      <c r="H312" s="14"/>
    </row>
    <row r="313" spans="8:8" x14ac:dyDescent="0.25">
      <c r="H313" s="14"/>
    </row>
    <row r="314" spans="8:8" x14ac:dyDescent="0.25">
      <c r="H314" s="14"/>
    </row>
    <row r="315" spans="8:8" x14ac:dyDescent="0.25">
      <c r="H315" s="14"/>
    </row>
    <row r="316" spans="8:8" x14ac:dyDescent="0.25">
      <c r="H316" s="14"/>
    </row>
    <row r="317" spans="8:8" x14ac:dyDescent="0.25">
      <c r="H317" s="14"/>
    </row>
    <row r="318" spans="8:8" x14ac:dyDescent="0.25">
      <c r="H318" s="14"/>
    </row>
    <row r="319" spans="8:8" x14ac:dyDescent="0.25">
      <c r="H319" s="14"/>
    </row>
    <row r="320" spans="8:8" x14ac:dyDescent="0.25">
      <c r="H320" s="14"/>
    </row>
    <row r="321" spans="8:8" x14ac:dyDescent="0.25">
      <c r="H321" s="14"/>
    </row>
    <row r="322" spans="8:8" x14ac:dyDescent="0.25">
      <c r="H322" s="14"/>
    </row>
    <row r="323" spans="8:8" x14ac:dyDescent="0.25">
      <c r="H323" s="14"/>
    </row>
    <row r="324" spans="8:8" x14ac:dyDescent="0.25">
      <c r="H324" s="14"/>
    </row>
    <row r="325" spans="8:8" x14ac:dyDescent="0.25">
      <c r="H325" s="14"/>
    </row>
    <row r="326" spans="8:8" x14ac:dyDescent="0.25">
      <c r="H326" s="14"/>
    </row>
    <row r="327" spans="8:8" x14ac:dyDescent="0.25">
      <c r="H327" s="14"/>
    </row>
    <row r="328" spans="8:8" x14ac:dyDescent="0.25">
      <c r="H328" s="14"/>
    </row>
    <row r="329" spans="8:8" x14ac:dyDescent="0.25">
      <c r="H329" s="14"/>
    </row>
    <row r="330" spans="8:8" x14ac:dyDescent="0.25">
      <c r="H330" s="14"/>
    </row>
    <row r="331" spans="8:8" x14ac:dyDescent="0.25">
      <c r="H331" s="14"/>
    </row>
    <row r="332" spans="8:8" x14ac:dyDescent="0.25">
      <c r="H332" s="14"/>
    </row>
    <row r="333" spans="8:8" x14ac:dyDescent="0.25">
      <c r="H333" s="14"/>
    </row>
    <row r="334" spans="8:8" x14ac:dyDescent="0.25">
      <c r="H334" s="14"/>
    </row>
    <row r="335" spans="8:8" x14ac:dyDescent="0.25">
      <c r="H335" s="14"/>
    </row>
    <row r="336" spans="8:8" x14ac:dyDescent="0.25">
      <c r="H336" s="14"/>
    </row>
    <row r="337" spans="8:8" x14ac:dyDescent="0.25">
      <c r="H337" s="14"/>
    </row>
    <row r="338" spans="8:8" x14ac:dyDescent="0.25">
      <c r="H338" s="14"/>
    </row>
    <row r="339" spans="8:8" x14ac:dyDescent="0.25">
      <c r="H339" s="14"/>
    </row>
    <row r="340" spans="8:8" x14ac:dyDescent="0.25">
      <c r="H340" s="14"/>
    </row>
    <row r="341" spans="8:8" x14ac:dyDescent="0.25">
      <c r="H341" s="14"/>
    </row>
    <row r="342" spans="8:8" x14ac:dyDescent="0.25">
      <c r="H342" s="14"/>
    </row>
    <row r="343" spans="8:8" x14ac:dyDescent="0.25">
      <c r="H343" s="14"/>
    </row>
    <row r="344" spans="8:8" x14ac:dyDescent="0.25">
      <c r="H344" s="14"/>
    </row>
    <row r="345" spans="8:8" x14ac:dyDescent="0.25">
      <c r="H345" s="14"/>
    </row>
    <row r="346" spans="8:8" x14ac:dyDescent="0.25">
      <c r="H346" s="14"/>
    </row>
    <row r="347" spans="8:8" x14ac:dyDescent="0.25">
      <c r="H347" s="14"/>
    </row>
    <row r="348" spans="8:8" x14ac:dyDescent="0.25">
      <c r="H348" s="14"/>
    </row>
    <row r="349" spans="8:8" x14ac:dyDescent="0.25">
      <c r="H349" s="14"/>
    </row>
    <row r="350" spans="8:8" x14ac:dyDescent="0.25">
      <c r="H350" s="14"/>
    </row>
    <row r="351" spans="8:8" x14ac:dyDescent="0.25">
      <c r="H351" s="14"/>
    </row>
    <row r="352" spans="8:8" x14ac:dyDescent="0.25">
      <c r="H352" s="14"/>
    </row>
    <row r="353" spans="8:8" x14ac:dyDescent="0.25">
      <c r="H353" s="14"/>
    </row>
    <row r="354" spans="8:8" x14ac:dyDescent="0.25">
      <c r="H354" s="14"/>
    </row>
    <row r="355" spans="8:8" x14ac:dyDescent="0.25">
      <c r="H355" s="14"/>
    </row>
    <row r="356" spans="8:8" x14ac:dyDescent="0.25">
      <c r="H356" s="14"/>
    </row>
    <row r="357" spans="8:8" x14ac:dyDescent="0.25">
      <c r="H357" s="14"/>
    </row>
    <row r="358" spans="8:8" x14ac:dyDescent="0.25">
      <c r="H358" s="14"/>
    </row>
    <row r="359" spans="8:8" x14ac:dyDescent="0.25">
      <c r="H359" s="14"/>
    </row>
    <row r="360" spans="8:8" x14ac:dyDescent="0.25">
      <c r="H360" s="14"/>
    </row>
    <row r="361" spans="8:8" x14ac:dyDescent="0.25">
      <c r="H361" s="14"/>
    </row>
    <row r="362" spans="8:8" x14ac:dyDescent="0.25">
      <c r="H362" s="14"/>
    </row>
    <row r="363" spans="8:8" x14ac:dyDescent="0.25">
      <c r="H363" s="14"/>
    </row>
    <row r="364" spans="8:8" x14ac:dyDescent="0.25">
      <c r="H364" s="14"/>
    </row>
    <row r="365" spans="8:8" x14ac:dyDescent="0.25">
      <c r="H365" s="14"/>
    </row>
    <row r="366" spans="8:8" x14ac:dyDescent="0.25">
      <c r="H366" s="14"/>
    </row>
    <row r="367" spans="8:8" x14ac:dyDescent="0.25">
      <c r="H367" s="14"/>
    </row>
    <row r="368" spans="8:8" x14ac:dyDescent="0.25">
      <c r="H368" s="14"/>
    </row>
    <row r="369" spans="8:8" x14ac:dyDescent="0.25">
      <c r="H369" s="14"/>
    </row>
    <row r="370" spans="8:8" x14ac:dyDescent="0.25">
      <c r="H370" s="14"/>
    </row>
    <row r="371" spans="8:8" x14ac:dyDescent="0.25">
      <c r="H371" s="14"/>
    </row>
    <row r="372" spans="8:8" x14ac:dyDescent="0.25">
      <c r="H372" s="14"/>
    </row>
    <row r="373" spans="8:8" x14ac:dyDescent="0.25">
      <c r="H373" s="14"/>
    </row>
    <row r="374" spans="8:8" x14ac:dyDescent="0.25">
      <c r="H374" s="14"/>
    </row>
    <row r="375" spans="8:8" x14ac:dyDescent="0.25">
      <c r="H375" s="14"/>
    </row>
    <row r="376" spans="8:8" x14ac:dyDescent="0.25">
      <c r="H376" s="14"/>
    </row>
    <row r="377" spans="8:8" x14ac:dyDescent="0.25">
      <c r="H377" s="14"/>
    </row>
    <row r="378" spans="8:8" x14ac:dyDescent="0.25">
      <c r="H378" s="14"/>
    </row>
    <row r="379" spans="8:8" x14ac:dyDescent="0.25">
      <c r="H379" s="14"/>
    </row>
    <row r="380" spans="8:8" x14ac:dyDescent="0.25">
      <c r="H380" s="14"/>
    </row>
    <row r="381" spans="8:8" x14ac:dyDescent="0.25">
      <c r="H381" s="14"/>
    </row>
    <row r="382" spans="8:8" x14ac:dyDescent="0.25">
      <c r="H382" s="14"/>
    </row>
    <row r="383" spans="8:8" x14ac:dyDescent="0.25">
      <c r="H383" s="14"/>
    </row>
    <row r="384" spans="8:8" x14ac:dyDescent="0.25">
      <c r="H384" s="14"/>
    </row>
    <row r="385" spans="8:8" x14ac:dyDescent="0.25">
      <c r="H385" s="14"/>
    </row>
    <row r="386" spans="8:8" x14ac:dyDescent="0.25">
      <c r="H386" s="14"/>
    </row>
    <row r="387" spans="8:8" x14ac:dyDescent="0.25">
      <c r="H387" s="14"/>
    </row>
    <row r="388" spans="8:8" x14ac:dyDescent="0.25">
      <c r="H388" s="14"/>
    </row>
    <row r="389" spans="8:8" x14ac:dyDescent="0.25">
      <c r="H389" s="14"/>
    </row>
    <row r="390" spans="8:8" x14ac:dyDescent="0.25">
      <c r="H390" s="14"/>
    </row>
    <row r="391" spans="8:8" x14ac:dyDescent="0.25">
      <c r="H391" s="14"/>
    </row>
    <row r="392" spans="8:8" x14ac:dyDescent="0.25">
      <c r="H392" s="14"/>
    </row>
    <row r="393" spans="8:8" x14ac:dyDescent="0.25">
      <c r="H393" s="14"/>
    </row>
    <row r="394" spans="8:8" x14ac:dyDescent="0.25">
      <c r="H394" s="14"/>
    </row>
    <row r="395" spans="8:8" x14ac:dyDescent="0.25">
      <c r="H395" s="14"/>
    </row>
    <row r="396" spans="8:8" x14ac:dyDescent="0.25">
      <c r="H396" s="14"/>
    </row>
    <row r="397" spans="8:8" x14ac:dyDescent="0.25">
      <c r="H397" s="14"/>
    </row>
    <row r="398" spans="8:8" x14ac:dyDescent="0.25">
      <c r="H398" s="14"/>
    </row>
    <row r="399" spans="8:8" x14ac:dyDescent="0.25">
      <c r="H399" s="14"/>
    </row>
    <row r="400" spans="8:8" x14ac:dyDescent="0.25">
      <c r="H400" s="14"/>
    </row>
    <row r="401" spans="8:8" x14ac:dyDescent="0.25">
      <c r="H401" s="14"/>
    </row>
    <row r="402" spans="8:8" x14ac:dyDescent="0.25">
      <c r="H402" s="14"/>
    </row>
    <row r="403" spans="8:8" x14ac:dyDescent="0.25">
      <c r="H403" s="14"/>
    </row>
    <row r="404" spans="8:8" x14ac:dyDescent="0.25">
      <c r="H404" s="14"/>
    </row>
    <row r="405" spans="8:8" x14ac:dyDescent="0.25">
      <c r="H405" s="14"/>
    </row>
    <row r="406" spans="8:8" x14ac:dyDescent="0.25">
      <c r="H406" s="14"/>
    </row>
    <row r="407" spans="8:8" x14ac:dyDescent="0.25">
      <c r="H407" s="14"/>
    </row>
    <row r="408" spans="8:8" x14ac:dyDescent="0.25">
      <c r="H408" s="14"/>
    </row>
    <row r="409" spans="8:8" x14ac:dyDescent="0.25">
      <c r="H409" s="14"/>
    </row>
    <row r="410" spans="8:8" x14ac:dyDescent="0.25">
      <c r="H410" s="14"/>
    </row>
    <row r="411" spans="8:8" x14ac:dyDescent="0.25">
      <c r="H411" s="14"/>
    </row>
    <row r="412" spans="8:8" x14ac:dyDescent="0.25">
      <c r="H412" s="14"/>
    </row>
    <row r="413" spans="8:8" x14ac:dyDescent="0.25">
      <c r="H413" s="14"/>
    </row>
    <row r="414" spans="8:8" x14ac:dyDescent="0.25">
      <c r="H414" s="14"/>
    </row>
    <row r="415" spans="8:8" x14ac:dyDescent="0.25">
      <c r="H415" s="14"/>
    </row>
    <row r="416" spans="8:8" x14ac:dyDescent="0.25">
      <c r="H416" s="14"/>
    </row>
    <row r="417" spans="8:8" x14ac:dyDescent="0.25">
      <c r="H417" s="14"/>
    </row>
    <row r="418" spans="8:8" x14ac:dyDescent="0.25">
      <c r="H418" s="14"/>
    </row>
    <row r="419" spans="8:8" x14ac:dyDescent="0.25">
      <c r="H419" s="14"/>
    </row>
    <row r="420" spans="8:8" x14ac:dyDescent="0.25">
      <c r="H420" s="14"/>
    </row>
    <row r="421" spans="8:8" x14ac:dyDescent="0.25">
      <c r="H421" s="14"/>
    </row>
    <row r="422" spans="8:8" x14ac:dyDescent="0.25">
      <c r="H422" s="14"/>
    </row>
    <row r="423" spans="8:8" x14ac:dyDescent="0.25">
      <c r="H423" s="14"/>
    </row>
    <row r="424" spans="8:8" x14ac:dyDescent="0.25">
      <c r="H424" s="14"/>
    </row>
    <row r="425" spans="8:8" x14ac:dyDescent="0.25">
      <c r="H425" s="14"/>
    </row>
    <row r="426" spans="8:8" x14ac:dyDescent="0.25">
      <c r="H426" s="14"/>
    </row>
    <row r="427" spans="8:8" x14ac:dyDescent="0.25">
      <c r="H427" s="14"/>
    </row>
    <row r="428" spans="8:8" x14ac:dyDescent="0.25">
      <c r="H428" s="14"/>
    </row>
    <row r="429" spans="8:8" x14ac:dyDescent="0.25">
      <c r="H429" s="14"/>
    </row>
    <row r="430" spans="8:8" x14ac:dyDescent="0.25">
      <c r="H430" s="14"/>
    </row>
    <row r="431" spans="8:8" x14ac:dyDescent="0.25">
      <c r="H431" s="14"/>
    </row>
    <row r="432" spans="8:8" x14ac:dyDescent="0.25">
      <c r="H432" s="14"/>
    </row>
    <row r="433" spans="8:8" x14ac:dyDescent="0.25">
      <c r="H433" s="14"/>
    </row>
    <row r="434" spans="8:8" x14ac:dyDescent="0.25">
      <c r="H434" s="14"/>
    </row>
    <row r="435" spans="8:8" x14ac:dyDescent="0.25">
      <c r="H435" s="14"/>
    </row>
    <row r="436" spans="8:8" x14ac:dyDescent="0.25">
      <c r="H436" s="14"/>
    </row>
    <row r="437" spans="8:8" x14ac:dyDescent="0.25">
      <c r="H437" s="14"/>
    </row>
    <row r="438" spans="8:8" x14ac:dyDescent="0.25">
      <c r="H438" s="14"/>
    </row>
    <row r="439" spans="8:8" x14ac:dyDescent="0.25">
      <c r="H439" s="14"/>
    </row>
    <row r="440" spans="8:8" x14ac:dyDescent="0.25">
      <c r="H440" s="14"/>
    </row>
    <row r="441" spans="8:8" x14ac:dyDescent="0.25">
      <c r="H441" s="14"/>
    </row>
    <row r="442" spans="8:8" x14ac:dyDescent="0.25">
      <c r="H442" s="14"/>
    </row>
    <row r="443" spans="8:8" x14ac:dyDescent="0.25">
      <c r="H443" s="14"/>
    </row>
    <row r="444" spans="8:8" x14ac:dyDescent="0.25">
      <c r="H444" s="14"/>
    </row>
    <row r="445" spans="8:8" x14ac:dyDescent="0.25">
      <c r="H445" s="14"/>
    </row>
    <row r="446" spans="8:8" x14ac:dyDescent="0.25">
      <c r="H446" s="14"/>
    </row>
    <row r="447" spans="8:8" x14ac:dyDescent="0.25">
      <c r="H447" s="14"/>
    </row>
    <row r="448" spans="8:8" x14ac:dyDescent="0.25">
      <c r="H448" s="14"/>
    </row>
    <row r="449" spans="8:8" x14ac:dyDescent="0.25">
      <c r="H449" s="14"/>
    </row>
    <row r="450" spans="8:8" x14ac:dyDescent="0.25">
      <c r="H450" s="14"/>
    </row>
    <row r="451" spans="8:8" x14ac:dyDescent="0.25">
      <c r="H451" s="14"/>
    </row>
    <row r="452" spans="8:8" x14ac:dyDescent="0.25">
      <c r="H452" s="14"/>
    </row>
    <row r="453" spans="8:8" x14ac:dyDescent="0.25">
      <c r="H453" s="14"/>
    </row>
    <row r="454" spans="8:8" x14ac:dyDescent="0.25">
      <c r="H454" s="14"/>
    </row>
    <row r="455" spans="8:8" x14ac:dyDescent="0.25">
      <c r="H455" s="14"/>
    </row>
    <row r="456" spans="8:8" x14ac:dyDescent="0.25">
      <c r="H456" s="14"/>
    </row>
    <row r="457" spans="8:8" x14ac:dyDescent="0.25">
      <c r="H457" s="14"/>
    </row>
    <row r="458" spans="8:8" x14ac:dyDescent="0.25">
      <c r="H458" s="14"/>
    </row>
    <row r="459" spans="8:8" x14ac:dyDescent="0.25">
      <c r="H459" s="14"/>
    </row>
    <row r="460" spans="8:8" x14ac:dyDescent="0.25">
      <c r="H460" s="14"/>
    </row>
    <row r="461" spans="8:8" x14ac:dyDescent="0.25">
      <c r="H461" s="14"/>
    </row>
    <row r="462" spans="8:8" x14ac:dyDescent="0.25">
      <c r="H462" s="14"/>
    </row>
    <row r="463" spans="8:8" x14ac:dyDescent="0.25">
      <c r="H463" s="14"/>
    </row>
    <row r="464" spans="8:8" x14ac:dyDescent="0.25">
      <c r="H464" s="14"/>
    </row>
    <row r="465" spans="8:8" x14ac:dyDescent="0.25">
      <c r="H465" s="14"/>
    </row>
    <row r="466" spans="8:8" x14ac:dyDescent="0.25">
      <c r="H466" s="14"/>
    </row>
    <row r="467" spans="8:8" x14ac:dyDescent="0.25">
      <c r="H467" s="14"/>
    </row>
    <row r="468" spans="8:8" x14ac:dyDescent="0.25">
      <c r="H468" s="14"/>
    </row>
    <row r="469" spans="8:8" x14ac:dyDescent="0.25">
      <c r="H469" s="14"/>
    </row>
    <row r="470" spans="8:8" x14ac:dyDescent="0.25">
      <c r="H470" s="14"/>
    </row>
    <row r="471" spans="8:8" x14ac:dyDescent="0.25">
      <c r="H471" s="14"/>
    </row>
    <row r="472" spans="8:8" x14ac:dyDescent="0.25">
      <c r="H472" s="14"/>
    </row>
    <row r="473" spans="8:8" x14ac:dyDescent="0.25">
      <c r="H473" s="14"/>
    </row>
    <row r="474" spans="8:8" x14ac:dyDescent="0.25">
      <c r="H474" s="14"/>
    </row>
    <row r="475" spans="8:8" x14ac:dyDescent="0.25">
      <c r="H475" s="14"/>
    </row>
    <row r="476" spans="8:8" x14ac:dyDescent="0.25">
      <c r="H476" s="14"/>
    </row>
    <row r="477" spans="8:8" x14ac:dyDescent="0.25">
      <c r="H477" s="14"/>
    </row>
    <row r="478" spans="8:8" x14ac:dyDescent="0.25">
      <c r="H478" s="14"/>
    </row>
    <row r="479" spans="8:8" x14ac:dyDescent="0.25">
      <c r="H479" s="14"/>
    </row>
    <row r="480" spans="8:8" x14ac:dyDescent="0.25">
      <c r="H480" s="14"/>
    </row>
    <row r="481" spans="8:8" x14ac:dyDescent="0.25">
      <c r="H481" s="14"/>
    </row>
    <row r="482" spans="8:8" x14ac:dyDescent="0.25">
      <c r="H482" s="14"/>
    </row>
    <row r="483" spans="8:8" x14ac:dyDescent="0.25">
      <c r="H483" s="14"/>
    </row>
    <row r="484" spans="8:8" x14ac:dyDescent="0.25">
      <c r="H484" s="14"/>
    </row>
    <row r="485" spans="8:8" x14ac:dyDescent="0.25">
      <c r="H485" s="14"/>
    </row>
    <row r="486" spans="8:8" x14ac:dyDescent="0.25">
      <c r="H486" s="14"/>
    </row>
    <row r="487" spans="8:8" x14ac:dyDescent="0.25">
      <c r="H487" s="14"/>
    </row>
    <row r="488" spans="8:8" x14ac:dyDescent="0.25">
      <c r="H488" s="14"/>
    </row>
    <row r="489" spans="8:8" x14ac:dyDescent="0.25">
      <c r="H489" s="14"/>
    </row>
    <row r="490" spans="8:8" x14ac:dyDescent="0.25">
      <c r="H490" s="14"/>
    </row>
    <row r="491" spans="8:8" x14ac:dyDescent="0.25">
      <c r="H491" s="14"/>
    </row>
    <row r="492" spans="8:8" x14ac:dyDescent="0.25">
      <c r="H492" s="14"/>
    </row>
    <row r="493" spans="8:8" x14ac:dyDescent="0.25">
      <c r="H493" s="14"/>
    </row>
    <row r="494" spans="8:8" x14ac:dyDescent="0.25">
      <c r="H494" s="14"/>
    </row>
    <row r="495" spans="8:8" x14ac:dyDescent="0.25">
      <c r="H495" s="14"/>
    </row>
    <row r="496" spans="8:8" x14ac:dyDescent="0.25">
      <c r="H496" s="14"/>
    </row>
    <row r="497" spans="8:8" x14ac:dyDescent="0.25">
      <c r="H497" s="14"/>
    </row>
    <row r="498" spans="8:8" x14ac:dyDescent="0.25">
      <c r="H498" s="14"/>
    </row>
    <row r="499" spans="8:8" x14ac:dyDescent="0.25">
      <c r="H499" s="14"/>
    </row>
    <row r="500" spans="8:8" x14ac:dyDescent="0.25">
      <c r="H500" s="14"/>
    </row>
    <row r="501" spans="8:8" x14ac:dyDescent="0.25">
      <c r="H501" s="14"/>
    </row>
    <row r="502" spans="8:8" x14ac:dyDescent="0.25">
      <c r="H502" s="14"/>
    </row>
    <row r="503" spans="8:8" x14ac:dyDescent="0.25">
      <c r="H503" s="14"/>
    </row>
    <row r="504" spans="8:8" x14ac:dyDescent="0.25">
      <c r="H504" s="14"/>
    </row>
    <row r="505" spans="8:8" x14ac:dyDescent="0.25">
      <c r="H505" s="14"/>
    </row>
    <row r="506" spans="8:8" x14ac:dyDescent="0.25">
      <c r="H506" s="14"/>
    </row>
    <row r="507" spans="8:8" x14ac:dyDescent="0.25">
      <c r="H507" s="14"/>
    </row>
    <row r="508" spans="8:8" x14ac:dyDescent="0.25">
      <c r="H508" s="14"/>
    </row>
    <row r="509" spans="8:8" x14ac:dyDescent="0.25">
      <c r="H509" s="14"/>
    </row>
    <row r="510" spans="8:8" x14ac:dyDescent="0.25">
      <c r="H510" s="14"/>
    </row>
    <row r="511" spans="8:8" x14ac:dyDescent="0.25">
      <c r="H511" s="14"/>
    </row>
    <row r="512" spans="8:8" x14ac:dyDescent="0.25">
      <c r="H512" s="14"/>
    </row>
    <row r="513" spans="8:8" x14ac:dyDescent="0.25">
      <c r="H513" s="14"/>
    </row>
    <row r="514" spans="8:8" x14ac:dyDescent="0.25">
      <c r="H514" s="14"/>
    </row>
    <row r="515" spans="8:8" x14ac:dyDescent="0.25">
      <c r="H515" s="14"/>
    </row>
    <row r="516" spans="8:8" x14ac:dyDescent="0.25">
      <c r="H516" s="14"/>
    </row>
    <row r="517" spans="8:8" x14ac:dyDescent="0.25">
      <c r="H517" s="14"/>
    </row>
    <row r="518" spans="8:8" x14ac:dyDescent="0.25">
      <c r="H518" s="14"/>
    </row>
    <row r="519" spans="8:8" x14ac:dyDescent="0.25">
      <c r="H519" s="14"/>
    </row>
    <row r="520" spans="8:8" x14ac:dyDescent="0.25">
      <c r="H520" s="14"/>
    </row>
    <row r="521" spans="8:8" x14ac:dyDescent="0.25">
      <c r="H521" s="14"/>
    </row>
    <row r="522" spans="8:8" x14ac:dyDescent="0.25">
      <c r="H522" s="14"/>
    </row>
    <row r="523" spans="8:8" x14ac:dyDescent="0.25">
      <c r="H523" s="14"/>
    </row>
    <row r="524" spans="8:8" x14ac:dyDescent="0.25">
      <c r="H524" s="14"/>
    </row>
    <row r="525" spans="8:8" x14ac:dyDescent="0.25">
      <c r="H525" s="14"/>
    </row>
    <row r="526" spans="8:8" x14ac:dyDescent="0.25">
      <c r="H526" s="14"/>
    </row>
    <row r="527" spans="8:8" x14ac:dyDescent="0.25">
      <c r="H527" s="14"/>
    </row>
    <row r="528" spans="8:8" x14ac:dyDescent="0.25">
      <c r="H528" s="14"/>
    </row>
    <row r="529" spans="8:8" x14ac:dyDescent="0.25">
      <c r="H529" s="14"/>
    </row>
    <row r="530" spans="8:8" x14ac:dyDescent="0.25">
      <c r="H530" s="14"/>
    </row>
    <row r="531" spans="8:8" x14ac:dyDescent="0.25">
      <c r="H531" s="14"/>
    </row>
    <row r="532" spans="8:8" x14ac:dyDescent="0.25">
      <c r="H532" s="14"/>
    </row>
    <row r="533" spans="8:8" x14ac:dyDescent="0.25">
      <c r="H533" s="14"/>
    </row>
    <row r="534" spans="8:8" x14ac:dyDescent="0.25">
      <c r="H534" s="14"/>
    </row>
    <row r="535" spans="8:8" x14ac:dyDescent="0.25">
      <c r="H535" s="14"/>
    </row>
    <row r="536" spans="8:8" x14ac:dyDescent="0.25">
      <c r="H536" s="14"/>
    </row>
    <row r="537" spans="8:8" x14ac:dyDescent="0.25">
      <c r="H537" s="14"/>
    </row>
    <row r="538" spans="8:8" x14ac:dyDescent="0.25">
      <c r="H538" s="14"/>
    </row>
    <row r="539" spans="8:8" x14ac:dyDescent="0.25">
      <c r="H539" s="14"/>
    </row>
    <row r="540" spans="8:8" x14ac:dyDescent="0.25">
      <c r="H540" s="14"/>
    </row>
    <row r="541" spans="8:8" x14ac:dyDescent="0.25">
      <c r="H541" s="14"/>
    </row>
    <row r="542" spans="8:8" x14ac:dyDescent="0.25">
      <c r="H542" s="14"/>
    </row>
    <row r="543" spans="8:8" x14ac:dyDescent="0.25">
      <c r="H543" s="14"/>
    </row>
    <row r="544" spans="8:8" x14ac:dyDescent="0.25">
      <c r="H544" s="14"/>
    </row>
    <row r="545" spans="8:8" x14ac:dyDescent="0.25">
      <c r="H545" s="14"/>
    </row>
    <row r="546" spans="8:8" x14ac:dyDescent="0.25">
      <c r="H546" s="14"/>
    </row>
    <row r="547" spans="8:8" x14ac:dyDescent="0.25">
      <c r="H547" s="14"/>
    </row>
    <row r="548" spans="8:8" x14ac:dyDescent="0.25">
      <c r="H548" s="14"/>
    </row>
    <row r="549" spans="8:8" x14ac:dyDescent="0.25">
      <c r="H549" s="14"/>
    </row>
    <row r="550" spans="8:8" x14ac:dyDescent="0.25">
      <c r="H550" s="14"/>
    </row>
    <row r="551" spans="8:8" x14ac:dyDescent="0.25">
      <c r="H551" s="14"/>
    </row>
    <row r="552" spans="8:8" x14ac:dyDescent="0.25">
      <c r="H552" s="14"/>
    </row>
    <row r="553" spans="8:8" x14ac:dyDescent="0.25">
      <c r="H553" s="14"/>
    </row>
    <row r="554" spans="8:8" x14ac:dyDescent="0.25">
      <c r="H554" s="14"/>
    </row>
    <row r="555" spans="8:8" x14ac:dyDescent="0.25">
      <c r="H555" s="14"/>
    </row>
    <row r="556" spans="8:8" x14ac:dyDescent="0.25">
      <c r="H556" s="14"/>
    </row>
    <row r="557" spans="8:8" x14ac:dyDescent="0.25">
      <c r="H557" s="14"/>
    </row>
    <row r="558" spans="8:8" x14ac:dyDescent="0.25">
      <c r="H558" s="14"/>
    </row>
    <row r="559" spans="8:8" x14ac:dyDescent="0.25">
      <c r="H559" s="14"/>
    </row>
    <row r="560" spans="8:8" x14ac:dyDescent="0.25">
      <c r="H560" s="14"/>
    </row>
    <row r="561" spans="8:8" x14ac:dyDescent="0.25">
      <c r="H561" s="14"/>
    </row>
    <row r="562" spans="8:8" x14ac:dyDescent="0.25">
      <c r="H562" s="14"/>
    </row>
    <row r="563" spans="8:8" x14ac:dyDescent="0.25">
      <c r="H563" s="14"/>
    </row>
    <row r="564" spans="8:8" x14ac:dyDescent="0.25">
      <c r="H564" s="14"/>
    </row>
    <row r="565" spans="8:8" x14ac:dyDescent="0.25">
      <c r="H565" s="14"/>
    </row>
    <row r="566" spans="8:8" x14ac:dyDescent="0.25">
      <c r="H566" s="14"/>
    </row>
    <row r="567" spans="8:8" x14ac:dyDescent="0.25">
      <c r="H567" s="14"/>
    </row>
    <row r="568" spans="8:8" x14ac:dyDescent="0.25">
      <c r="H568" s="14"/>
    </row>
    <row r="569" spans="8:8" x14ac:dyDescent="0.25">
      <c r="H569" s="14"/>
    </row>
    <row r="570" spans="8:8" x14ac:dyDescent="0.25">
      <c r="H570" s="14"/>
    </row>
    <row r="571" spans="8:8" x14ac:dyDescent="0.25">
      <c r="H571" s="14"/>
    </row>
    <row r="572" spans="8:8" x14ac:dyDescent="0.25">
      <c r="H572" s="14"/>
    </row>
    <row r="573" spans="8:8" x14ac:dyDescent="0.25">
      <c r="H573" s="14"/>
    </row>
    <row r="574" spans="8:8" x14ac:dyDescent="0.25">
      <c r="H574" s="14"/>
    </row>
    <row r="575" spans="8:8" x14ac:dyDescent="0.25">
      <c r="H575" s="14"/>
    </row>
    <row r="576" spans="8:8" x14ac:dyDescent="0.25">
      <c r="H576" s="14"/>
    </row>
    <row r="577" spans="8:8" x14ac:dyDescent="0.25">
      <c r="H577" s="14"/>
    </row>
    <row r="578" spans="8:8" x14ac:dyDescent="0.25">
      <c r="H578" s="14"/>
    </row>
    <row r="579" spans="8:8" x14ac:dyDescent="0.25">
      <c r="H579" s="14"/>
    </row>
    <row r="580" spans="8:8" x14ac:dyDescent="0.25">
      <c r="H580" s="14"/>
    </row>
    <row r="581" spans="8:8" x14ac:dyDescent="0.25">
      <c r="H581" s="14"/>
    </row>
    <row r="582" spans="8:8" x14ac:dyDescent="0.25">
      <c r="H582" s="14"/>
    </row>
    <row r="583" spans="8:8" x14ac:dyDescent="0.25">
      <c r="H583" s="14"/>
    </row>
    <row r="584" spans="8:8" x14ac:dyDescent="0.25">
      <c r="H584" s="14"/>
    </row>
    <row r="585" spans="8:8" x14ac:dyDescent="0.25">
      <c r="H585" s="14"/>
    </row>
    <row r="586" spans="8:8" x14ac:dyDescent="0.25">
      <c r="H586" s="14"/>
    </row>
    <row r="587" spans="8:8" x14ac:dyDescent="0.25">
      <c r="H587" s="14"/>
    </row>
    <row r="588" spans="8:8" x14ac:dyDescent="0.25">
      <c r="H588" s="14"/>
    </row>
    <row r="589" spans="8:8" x14ac:dyDescent="0.25">
      <c r="H589" s="14"/>
    </row>
    <row r="590" spans="8:8" x14ac:dyDescent="0.25">
      <c r="H590" s="14"/>
    </row>
    <row r="591" spans="8:8" x14ac:dyDescent="0.25">
      <c r="H591" s="14"/>
    </row>
    <row r="592" spans="8:8" x14ac:dyDescent="0.25">
      <c r="H592" s="14"/>
    </row>
    <row r="593" spans="8:8" x14ac:dyDescent="0.25">
      <c r="H593" s="14"/>
    </row>
    <row r="594" spans="8:8" x14ac:dyDescent="0.25">
      <c r="H594" s="14"/>
    </row>
    <row r="595" spans="8:8" x14ac:dyDescent="0.25">
      <c r="H595" s="14"/>
    </row>
    <row r="596" spans="8:8" x14ac:dyDescent="0.25">
      <c r="H596" s="14"/>
    </row>
    <row r="597" spans="8:8" x14ac:dyDescent="0.25">
      <c r="H597" s="14"/>
    </row>
    <row r="598" spans="8:8" x14ac:dyDescent="0.25">
      <c r="H598" s="14"/>
    </row>
    <row r="599" spans="8:8" x14ac:dyDescent="0.25">
      <c r="H599" s="14"/>
    </row>
    <row r="600" spans="8:8" x14ac:dyDescent="0.25">
      <c r="H600" s="14"/>
    </row>
    <row r="601" spans="8:8" x14ac:dyDescent="0.25">
      <c r="H601" s="14"/>
    </row>
    <row r="602" spans="8:8" x14ac:dyDescent="0.25">
      <c r="H602" s="14"/>
    </row>
    <row r="603" spans="8:8" x14ac:dyDescent="0.25">
      <c r="H603" s="14"/>
    </row>
    <row r="604" spans="8:8" x14ac:dyDescent="0.25">
      <c r="H604" s="14"/>
    </row>
    <row r="605" spans="8:8" x14ac:dyDescent="0.25">
      <c r="H605" s="14"/>
    </row>
    <row r="606" spans="8:8" x14ac:dyDescent="0.25">
      <c r="H606" s="14"/>
    </row>
    <row r="607" spans="8:8" x14ac:dyDescent="0.25">
      <c r="H607" s="14"/>
    </row>
    <row r="608" spans="8:8" x14ac:dyDescent="0.25">
      <c r="H608" s="14"/>
    </row>
    <row r="609" spans="8:8" x14ac:dyDescent="0.25">
      <c r="H609" s="14"/>
    </row>
    <row r="610" spans="8:8" x14ac:dyDescent="0.25">
      <c r="H610" s="14"/>
    </row>
    <row r="611" spans="8:8" x14ac:dyDescent="0.25">
      <c r="H611" s="14"/>
    </row>
    <row r="612" spans="8:8" x14ac:dyDescent="0.25">
      <c r="H612" s="14"/>
    </row>
    <row r="613" spans="8:8" x14ac:dyDescent="0.25">
      <c r="H613" s="14"/>
    </row>
    <row r="614" spans="8:8" x14ac:dyDescent="0.25">
      <c r="H614" s="14"/>
    </row>
    <row r="615" spans="8:8" x14ac:dyDescent="0.25">
      <c r="H615" s="14"/>
    </row>
    <row r="616" spans="8:8" x14ac:dyDescent="0.25">
      <c r="H616" s="14"/>
    </row>
    <row r="617" spans="8:8" x14ac:dyDescent="0.25">
      <c r="H617" s="14"/>
    </row>
    <row r="618" spans="8:8" x14ac:dyDescent="0.25">
      <c r="H618" s="14"/>
    </row>
    <row r="619" spans="8:8" x14ac:dyDescent="0.25">
      <c r="H619" s="14"/>
    </row>
    <row r="620" spans="8:8" x14ac:dyDescent="0.25">
      <c r="H620" s="14"/>
    </row>
    <row r="621" spans="8:8" x14ac:dyDescent="0.25">
      <c r="H621" s="14"/>
    </row>
    <row r="622" spans="8:8" x14ac:dyDescent="0.25">
      <c r="H622" s="14"/>
    </row>
    <row r="623" spans="8:8" x14ac:dyDescent="0.25">
      <c r="H623" s="14"/>
    </row>
    <row r="624" spans="8:8" x14ac:dyDescent="0.25">
      <c r="H624" s="14"/>
    </row>
    <row r="625" spans="8:8" x14ac:dyDescent="0.25">
      <c r="H625" s="14"/>
    </row>
    <row r="626" spans="8:8" x14ac:dyDescent="0.25">
      <c r="H626" s="14"/>
    </row>
    <row r="627" spans="8:8" x14ac:dyDescent="0.25">
      <c r="H627" s="14"/>
    </row>
    <row r="628" spans="8:8" x14ac:dyDescent="0.25">
      <c r="H628" s="14"/>
    </row>
    <row r="629" spans="8:8" x14ac:dyDescent="0.25">
      <c r="H629" s="14"/>
    </row>
    <row r="630" spans="8:8" x14ac:dyDescent="0.25">
      <c r="H630" s="14"/>
    </row>
    <row r="631" spans="8:8" x14ac:dyDescent="0.25">
      <c r="H631" s="14"/>
    </row>
    <row r="632" spans="8:8" x14ac:dyDescent="0.25">
      <c r="H632" s="14"/>
    </row>
    <row r="633" spans="8:8" x14ac:dyDescent="0.25">
      <c r="H633" s="14"/>
    </row>
    <row r="634" spans="8:8" x14ac:dyDescent="0.25">
      <c r="H634" s="14"/>
    </row>
    <row r="635" spans="8:8" x14ac:dyDescent="0.25">
      <c r="H635" s="14"/>
    </row>
    <row r="636" spans="8:8" x14ac:dyDescent="0.25">
      <c r="H636" s="14"/>
    </row>
    <row r="637" spans="8:8" x14ac:dyDescent="0.25">
      <c r="H637" s="14"/>
    </row>
    <row r="638" spans="8:8" x14ac:dyDescent="0.25">
      <c r="H638" s="14"/>
    </row>
    <row r="639" spans="8:8" x14ac:dyDescent="0.25">
      <c r="H639" s="14"/>
    </row>
    <row r="640" spans="8:8" x14ac:dyDescent="0.25">
      <c r="H640" s="14"/>
    </row>
    <row r="641" spans="8:8" x14ac:dyDescent="0.25">
      <c r="H641" s="14"/>
    </row>
    <row r="642" spans="8:8" x14ac:dyDescent="0.25">
      <c r="H642" s="14"/>
    </row>
    <row r="643" spans="8:8" x14ac:dyDescent="0.25">
      <c r="H643" s="14"/>
    </row>
    <row r="644" spans="8:8" x14ac:dyDescent="0.25">
      <c r="H644" s="14"/>
    </row>
    <row r="645" spans="8:8" x14ac:dyDescent="0.25">
      <c r="H645" s="14"/>
    </row>
    <row r="646" spans="8:8" x14ac:dyDescent="0.25">
      <c r="H646" s="14"/>
    </row>
    <row r="647" spans="8:8" x14ac:dyDescent="0.25">
      <c r="H647" s="14"/>
    </row>
    <row r="648" spans="8:8" x14ac:dyDescent="0.25">
      <c r="H648" s="14"/>
    </row>
    <row r="649" spans="8:8" x14ac:dyDescent="0.25">
      <c r="H649" s="14"/>
    </row>
    <row r="650" spans="8:8" x14ac:dyDescent="0.25">
      <c r="H650" s="14"/>
    </row>
    <row r="651" spans="8:8" x14ac:dyDescent="0.25">
      <c r="H651" s="14"/>
    </row>
    <row r="652" spans="8:8" x14ac:dyDescent="0.25">
      <c r="H652" s="14"/>
    </row>
    <row r="653" spans="8:8" x14ac:dyDescent="0.25">
      <c r="H653" s="14"/>
    </row>
    <row r="654" spans="8:8" x14ac:dyDescent="0.25">
      <c r="H654" s="14"/>
    </row>
    <row r="655" spans="8:8" x14ac:dyDescent="0.25">
      <c r="H655" s="14"/>
    </row>
    <row r="656" spans="8:8" x14ac:dyDescent="0.25">
      <c r="H656" s="14"/>
    </row>
    <row r="657" spans="8:8" x14ac:dyDescent="0.25">
      <c r="H657" s="14"/>
    </row>
    <row r="658" spans="8:8" x14ac:dyDescent="0.25">
      <c r="H658" s="14"/>
    </row>
    <row r="659" spans="8:8" x14ac:dyDescent="0.25">
      <c r="H659" s="14"/>
    </row>
    <row r="660" spans="8:8" x14ac:dyDescent="0.25">
      <c r="H660" s="14"/>
    </row>
    <row r="661" spans="8:8" x14ac:dyDescent="0.25">
      <c r="H661" s="14"/>
    </row>
    <row r="662" spans="8:8" x14ac:dyDescent="0.25">
      <c r="H662" s="14"/>
    </row>
    <row r="663" spans="8:8" x14ac:dyDescent="0.25">
      <c r="H663" s="14"/>
    </row>
    <row r="664" spans="8:8" x14ac:dyDescent="0.25">
      <c r="H664" s="14"/>
    </row>
    <row r="665" spans="8:8" x14ac:dyDescent="0.25">
      <c r="H665" s="14"/>
    </row>
    <row r="666" spans="8:8" x14ac:dyDescent="0.25">
      <c r="H666" s="14"/>
    </row>
    <row r="667" spans="8:8" x14ac:dyDescent="0.25">
      <c r="H667" s="14"/>
    </row>
    <row r="668" spans="8:8" x14ac:dyDescent="0.25">
      <c r="H668" s="14"/>
    </row>
    <row r="669" spans="8:8" x14ac:dyDescent="0.25">
      <c r="H669" s="14"/>
    </row>
    <row r="670" spans="8:8" x14ac:dyDescent="0.25">
      <c r="H670" s="14"/>
    </row>
    <row r="671" spans="8:8" x14ac:dyDescent="0.25">
      <c r="H671" s="14"/>
    </row>
    <row r="672" spans="8:8" x14ac:dyDescent="0.25">
      <c r="H672" s="14"/>
    </row>
    <row r="673" spans="8:8" x14ac:dyDescent="0.25">
      <c r="H673" s="14"/>
    </row>
    <row r="674" spans="8:8" x14ac:dyDescent="0.25">
      <c r="H674" s="14"/>
    </row>
    <row r="675" spans="8:8" x14ac:dyDescent="0.25">
      <c r="H675" s="14"/>
    </row>
    <row r="676" spans="8:8" x14ac:dyDescent="0.25">
      <c r="H676" s="14"/>
    </row>
    <row r="677" spans="8:8" x14ac:dyDescent="0.25">
      <c r="H677" s="14"/>
    </row>
    <row r="678" spans="8:8" x14ac:dyDescent="0.25">
      <c r="H678" s="14"/>
    </row>
    <row r="679" spans="8:8" x14ac:dyDescent="0.25">
      <c r="H679" s="14"/>
    </row>
    <row r="680" spans="8:8" x14ac:dyDescent="0.25">
      <c r="H680" s="14"/>
    </row>
    <row r="681" spans="8:8" x14ac:dyDescent="0.25">
      <c r="H681" s="14"/>
    </row>
    <row r="682" spans="8:8" x14ac:dyDescent="0.25">
      <c r="H682" s="14"/>
    </row>
    <row r="683" spans="8:8" x14ac:dyDescent="0.25">
      <c r="H683" s="14"/>
    </row>
    <row r="684" spans="8:8" x14ac:dyDescent="0.25">
      <c r="H684" s="14"/>
    </row>
    <row r="685" spans="8:8" x14ac:dyDescent="0.25">
      <c r="H685" s="14"/>
    </row>
    <row r="686" spans="8:8" x14ac:dyDescent="0.25">
      <c r="H686" s="14"/>
    </row>
    <row r="687" spans="8:8" x14ac:dyDescent="0.25">
      <c r="H687" s="14"/>
    </row>
    <row r="688" spans="8:8" x14ac:dyDescent="0.25">
      <c r="H688" s="14"/>
    </row>
    <row r="689" spans="8:8" x14ac:dyDescent="0.25">
      <c r="H689" s="14"/>
    </row>
    <row r="690" spans="8:8" x14ac:dyDescent="0.25">
      <c r="H690" s="14"/>
    </row>
  </sheetData>
  <mergeCells count="66">
    <mergeCell ref="A56:M56"/>
    <mergeCell ref="A7:A11"/>
    <mergeCell ref="B7:B11"/>
    <mergeCell ref="C7:C11"/>
    <mergeCell ref="L7:L11"/>
    <mergeCell ref="M7:M11"/>
    <mergeCell ref="A50:D50"/>
    <mergeCell ref="C47:C48"/>
    <mergeCell ref="C37:C38"/>
    <mergeCell ref="B43:B44"/>
    <mergeCell ref="A37:A38"/>
    <mergeCell ref="B37:B38"/>
    <mergeCell ref="A47:A48"/>
    <mergeCell ref="B47:B48"/>
    <mergeCell ref="A15:A17"/>
    <mergeCell ref="L15:L17"/>
    <mergeCell ref="J1:M1"/>
    <mergeCell ref="J2:M2"/>
    <mergeCell ref="A3:M3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B58:M58"/>
    <mergeCell ref="A51:C55"/>
    <mergeCell ref="B23:B24"/>
    <mergeCell ref="L40:L41"/>
    <mergeCell ref="M40:M41"/>
    <mergeCell ref="C34:C35"/>
    <mergeCell ref="M27:M30"/>
    <mergeCell ref="L27:L30"/>
    <mergeCell ref="M31:M33"/>
    <mergeCell ref="B31:B33"/>
    <mergeCell ref="B34:B35"/>
    <mergeCell ref="F54:K54"/>
    <mergeCell ref="L37:L38"/>
    <mergeCell ref="A43:A44"/>
    <mergeCell ref="C43:C44"/>
    <mergeCell ref="A57:L57"/>
    <mergeCell ref="F9:K9"/>
    <mergeCell ref="F15:K15"/>
    <mergeCell ref="M37:M38"/>
    <mergeCell ref="L31:L33"/>
    <mergeCell ref="L34:L35"/>
    <mergeCell ref="M34:M35"/>
    <mergeCell ref="L23:L24"/>
    <mergeCell ref="M15:M17"/>
    <mergeCell ref="L19:L22"/>
    <mergeCell ref="M19:M22"/>
    <mergeCell ref="C27:C30"/>
    <mergeCell ref="A23:A24"/>
    <mergeCell ref="A31:A33"/>
    <mergeCell ref="C31:C33"/>
    <mergeCell ref="C15:C17"/>
    <mergeCell ref="C19:C22"/>
    <mergeCell ref="B15:B17"/>
    <mergeCell ref="A34:A35"/>
    <mergeCell ref="A19:A22"/>
    <mergeCell ref="B19:B22"/>
    <mergeCell ref="A27:A30"/>
    <mergeCell ref="B27:B3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4" manualBreakCount="4">
    <brk id="22" max="16383" man="1"/>
    <brk id="33" max="16383" man="1"/>
    <brk id="42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3" zoomScaleNormal="100" workbookViewId="0">
      <selection activeCell="Q11" sqref="Q11"/>
    </sheetView>
  </sheetViews>
  <sheetFormatPr defaultColWidth="9.125" defaultRowHeight="15.75" x14ac:dyDescent="0.25"/>
  <cols>
    <col min="1" max="1" width="3.875" style="98" customWidth="1"/>
    <col min="2" max="2" width="14.625" style="98" customWidth="1"/>
    <col min="3" max="3" width="15" style="99" customWidth="1"/>
    <col min="4" max="4" width="16.5" style="99" customWidth="1"/>
    <col min="5" max="5" width="13.875" style="99" customWidth="1"/>
    <col min="6" max="6" width="13" style="98" customWidth="1"/>
    <col min="7" max="7" width="25.5" style="98" customWidth="1"/>
    <col min="8" max="8" width="6.75" style="98" customWidth="1"/>
    <col min="9" max="9" width="13.375" style="14" customWidth="1"/>
    <col min="10" max="10" width="11.875" style="98" customWidth="1"/>
    <col min="11" max="11" width="11.375" style="98" customWidth="1"/>
    <col min="12" max="12" width="11.25" style="14" customWidth="1"/>
    <col min="13" max="14" width="11.375" style="98" customWidth="1"/>
    <col min="15" max="15" width="9.125" style="98" customWidth="1"/>
    <col min="16" max="16384" width="9.125" style="98"/>
  </cols>
  <sheetData>
    <row r="1" spans="1:14" ht="82.5" customHeight="1" x14ac:dyDescent="0.25">
      <c r="A1" s="33"/>
      <c r="B1" s="33"/>
      <c r="C1" s="33"/>
      <c r="D1" s="33"/>
      <c r="E1" s="33"/>
      <c r="F1" s="33"/>
      <c r="G1" s="33"/>
      <c r="H1" s="284" t="s">
        <v>141</v>
      </c>
      <c r="I1" s="284"/>
      <c r="J1" s="284"/>
      <c r="K1" s="284"/>
      <c r="L1" s="284"/>
      <c r="M1" s="284"/>
      <c r="N1" s="284"/>
    </row>
    <row r="2" spans="1:14" ht="48.75" customHeight="1" thickBot="1" x14ac:dyDescent="0.3">
      <c r="A2" s="285" t="s">
        <v>77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46.5" customHeight="1" x14ac:dyDescent="0.25">
      <c r="A3" s="286" t="s">
        <v>34</v>
      </c>
      <c r="B3" s="288" t="s">
        <v>78</v>
      </c>
      <c r="C3" s="252" t="s">
        <v>79</v>
      </c>
      <c r="D3" s="253"/>
      <c r="E3" s="253"/>
      <c r="F3" s="254"/>
      <c r="G3" s="288" t="s">
        <v>80</v>
      </c>
      <c r="H3" s="288" t="s">
        <v>81</v>
      </c>
      <c r="I3" s="288" t="s">
        <v>129</v>
      </c>
      <c r="J3" s="288" t="s">
        <v>82</v>
      </c>
      <c r="K3" s="288"/>
      <c r="L3" s="288"/>
      <c r="M3" s="288"/>
      <c r="N3" s="290"/>
    </row>
    <row r="4" spans="1:14" s="99" customFormat="1" ht="127.15" customHeight="1" x14ac:dyDescent="0.25">
      <c r="A4" s="287"/>
      <c r="B4" s="289"/>
      <c r="C4" s="48" t="s">
        <v>83</v>
      </c>
      <c r="D4" s="48" t="s">
        <v>35</v>
      </c>
      <c r="E4" s="48" t="s">
        <v>117</v>
      </c>
      <c r="F4" s="48" t="s">
        <v>36</v>
      </c>
      <c r="G4" s="289"/>
      <c r="H4" s="289"/>
      <c r="I4" s="289"/>
      <c r="J4" s="48">
        <v>2017</v>
      </c>
      <c r="K4" s="48">
        <v>2018</v>
      </c>
      <c r="L4" s="48">
        <v>2019</v>
      </c>
      <c r="M4" s="48">
        <v>2020</v>
      </c>
      <c r="N4" s="48">
        <v>2021</v>
      </c>
    </row>
    <row r="5" spans="1:14" s="99" customFormat="1" ht="21.75" customHeight="1" x14ac:dyDescent="0.25">
      <c r="A5" s="16">
        <v>1</v>
      </c>
      <c r="B5" s="42">
        <v>2</v>
      </c>
      <c r="C5" s="42">
        <v>3</v>
      </c>
      <c r="D5" s="34">
        <v>4</v>
      </c>
      <c r="E5" s="34">
        <v>5</v>
      </c>
      <c r="F5" s="34">
        <v>6</v>
      </c>
      <c r="G5" s="42">
        <v>7</v>
      </c>
      <c r="H5" s="42">
        <v>8</v>
      </c>
      <c r="I5" s="13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</row>
    <row r="6" spans="1:14" s="99" customFormat="1" ht="21.75" customHeight="1" x14ac:dyDescent="0.25">
      <c r="A6" s="326">
        <v>1</v>
      </c>
      <c r="B6" s="319" t="s">
        <v>102</v>
      </c>
      <c r="C6" s="319"/>
      <c r="D6" s="319"/>
      <c r="E6" s="319"/>
      <c r="F6" s="319"/>
      <c r="G6" s="319"/>
      <c r="H6" s="316" t="s">
        <v>43</v>
      </c>
      <c r="I6" s="316">
        <v>34.5</v>
      </c>
      <c r="J6" s="316">
        <v>36.5</v>
      </c>
      <c r="K6" s="316">
        <v>38.5</v>
      </c>
      <c r="L6" s="316">
        <v>39</v>
      </c>
      <c r="M6" s="316">
        <v>39.5</v>
      </c>
      <c r="N6" s="316">
        <v>40</v>
      </c>
    </row>
    <row r="7" spans="1:14" s="99" customFormat="1" ht="39" customHeight="1" x14ac:dyDescent="0.25">
      <c r="A7" s="327"/>
      <c r="B7" s="319"/>
      <c r="C7" s="319"/>
      <c r="D7" s="319"/>
      <c r="E7" s="319"/>
      <c r="F7" s="319"/>
      <c r="G7" s="319"/>
      <c r="H7" s="317"/>
      <c r="I7" s="317"/>
      <c r="J7" s="317"/>
      <c r="K7" s="317"/>
      <c r="L7" s="317"/>
      <c r="M7" s="317"/>
      <c r="N7" s="317"/>
    </row>
    <row r="8" spans="1:14" s="99" customFormat="1" ht="29.25" customHeight="1" x14ac:dyDescent="0.25">
      <c r="A8" s="327"/>
      <c r="B8" s="319"/>
      <c r="C8" s="319"/>
      <c r="D8" s="319"/>
      <c r="E8" s="319"/>
      <c r="F8" s="319"/>
      <c r="G8" s="319"/>
      <c r="H8" s="318"/>
      <c r="I8" s="318"/>
      <c r="J8" s="318"/>
      <c r="K8" s="318"/>
      <c r="L8" s="318"/>
      <c r="M8" s="318"/>
      <c r="N8" s="318"/>
    </row>
    <row r="9" spans="1:14" s="99" customFormat="1" ht="70.900000000000006" customHeight="1" x14ac:dyDescent="0.25">
      <c r="A9" s="327"/>
      <c r="B9" s="330"/>
      <c r="C9" s="325">
        <v>33950</v>
      </c>
      <c r="D9" s="325">
        <v>0</v>
      </c>
      <c r="E9" s="325">
        <v>97.102999999999994</v>
      </c>
      <c r="F9" s="325">
        <v>0</v>
      </c>
      <c r="G9" s="125" t="s">
        <v>64</v>
      </c>
      <c r="H9" s="46" t="s">
        <v>59</v>
      </c>
      <c r="I9" s="46">
        <v>109</v>
      </c>
      <c r="J9" s="46">
        <v>116.8</v>
      </c>
      <c r="K9" s="46">
        <v>118</v>
      </c>
      <c r="L9" s="46">
        <v>122</v>
      </c>
      <c r="M9" s="46">
        <v>125</v>
      </c>
      <c r="N9" s="46">
        <v>128</v>
      </c>
    </row>
    <row r="10" spans="1:14" ht="67.900000000000006" customHeight="1" x14ac:dyDescent="0.25">
      <c r="A10" s="327"/>
      <c r="B10" s="330"/>
      <c r="C10" s="325"/>
      <c r="D10" s="325"/>
      <c r="E10" s="325"/>
      <c r="F10" s="325"/>
      <c r="G10" s="100" t="s">
        <v>37</v>
      </c>
      <c r="H10" s="35" t="s">
        <v>38</v>
      </c>
      <c r="I10" s="35">
        <v>84</v>
      </c>
      <c r="J10" s="35">
        <v>83</v>
      </c>
      <c r="K10" s="35">
        <v>83</v>
      </c>
      <c r="L10" s="35">
        <v>85</v>
      </c>
      <c r="M10" s="35">
        <v>86</v>
      </c>
      <c r="N10" s="35">
        <v>88</v>
      </c>
    </row>
    <row r="11" spans="1:14" ht="85.15" customHeight="1" x14ac:dyDescent="0.25">
      <c r="A11" s="327"/>
      <c r="B11" s="330"/>
      <c r="C11" s="325"/>
      <c r="D11" s="325"/>
      <c r="E11" s="325"/>
      <c r="F11" s="325"/>
      <c r="G11" s="101" t="s">
        <v>39</v>
      </c>
      <c r="H11" s="47" t="s">
        <v>40</v>
      </c>
      <c r="I11" s="47">
        <v>89</v>
      </c>
      <c r="J11" s="35">
        <v>110</v>
      </c>
      <c r="K11" s="35">
        <v>115</v>
      </c>
      <c r="L11" s="35">
        <v>118</v>
      </c>
      <c r="M11" s="35">
        <v>120</v>
      </c>
      <c r="N11" s="35">
        <v>122</v>
      </c>
    </row>
    <row r="12" spans="1:14" ht="53.45" customHeight="1" x14ac:dyDescent="0.25">
      <c r="A12" s="327"/>
      <c r="B12" s="330"/>
      <c r="C12" s="325"/>
      <c r="D12" s="325"/>
      <c r="E12" s="325"/>
      <c r="F12" s="325"/>
      <c r="G12" s="102" t="s">
        <v>41</v>
      </c>
      <c r="H12" s="47" t="s">
        <v>42</v>
      </c>
      <c r="I12" s="47">
        <v>2367</v>
      </c>
      <c r="J12" s="35">
        <v>2400</v>
      </c>
      <c r="K12" s="35">
        <v>2500</v>
      </c>
      <c r="L12" s="35">
        <v>2550</v>
      </c>
      <c r="M12" s="35">
        <v>2600</v>
      </c>
      <c r="N12" s="35">
        <v>2650</v>
      </c>
    </row>
    <row r="13" spans="1:14" ht="105.75" customHeight="1" x14ac:dyDescent="0.25">
      <c r="A13" s="327"/>
      <c r="B13" s="330"/>
      <c r="C13" s="325"/>
      <c r="D13" s="325"/>
      <c r="E13" s="325"/>
      <c r="F13" s="325"/>
      <c r="G13" s="102" t="s">
        <v>61</v>
      </c>
      <c r="H13" s="47" t="s">
        <v>40</v>
      </c>
      <c r="I13" s="47">
        <v>0</v>
      </c>
      <c r="J13" s="35">
        <v>5</v>
      </c>
      <c r="K13" s="35">
        <v>5</v>
      </c>
      <c r="L13" s="35">
        <v>5</v>
      </c>
      <c r="M13" s="35">
        <v>5</v>
      </c>
      <c r="N13" s="35">
        <v>5</v>
      </c>
    </row>
    <row r="14" spans="1:14" ht="115.9" customHeight="1" x14ac:dyDescent="0.25">
      <c r="A14" s="327"/>
      <c r="B14" s="330"/>
      <c r="C14" s="325"/>
      <c r="D14" s="325"/>
      <c r="E14" s="325"/>
      <c r="F14" s="325"/>
      <c r="G14" s="62" t="s">
        <v>60</v>
      </c>
      <c r="H14" s="35" t="s">
        <v>43</v>
      </c>
      <c r="I14" s="103">
        <v>13.85</v>
      </c>
      <c r="J14" s="103">
        <v>15.47</v>
      </c>
      <c r="K14" s="35">
        <v>15.87</v>
      </c>
      <c r="L14" s="35">
        <v>16.07</v>
      </c>
      <c r="M14" s="103">
        <v>16.47</v>
      </c>
      <c r="N14" s="35">
        <v>16.87</v>
      </c>
    </row>
    <row r="15" spans="1:14" ht="19.5" customHeight="1" x14ac:dyDescent="0.25">
      <c r="A15" s="327"/>
      <c r="B15" s="330"/>
      <c r="C15" s="325"/>
      <c r="D15" s="325"/>
      <c r="E15" s="325"/>
      <c r="F15" s="325"/>
      <c r="G15" s="70" t="s">
        <v>118</v>
      </c>
      <c r="H15" s="36" t="s">
        <v>46</v>
      </c>
      <c r="I15" s="155">
        <v>25.3</v>
      </c>
      <c r="J15" s="104">
        <v>27.5</v>
      </c>
      <c r="K15" s="105">
        <v>27.5</v>
      </c>
      <c r="L15" s="105">
        <v>27.9</v>
      </c>
      <c r="M15" s="104">
        <v>28.5</v>
      </c>
      <c r="N15" s="105">
        <v>29.5</v>
      </c>
    </row>
    <row r="16" spans="1:14" ht="36" customHeight="1" x14ac:dyDescent="0.25">
      <c r="A16" s="327"/>
      <c r="B16" s="330"/>
      <c r="C16" s="325"/>
      <c r="D16" s="325"/>
      <c r="E16" s="325"/>
      <c r="F16" s="325"/>
      <c r="G16" s="69" t="s">
        <v>119</v>
      </c>
      <c r="H16" s="37" t="s">
        <v>46</v>
      </c>
      <c r="I16" s="38">
        <v>43.8</v>
      </c>
      <c r="J16" s="106">
        <v>44.88</v>
      </c>
      <c r="K16" s="107">
        <v>45.28</v>
      </c>
      <c r="L16" s="107">
        <v>45.48</v>
      </c>
      <c r="M16" s="106">
        <v>45.88</v>
      </c>
      <c r="N16" s="107">
        <v>46.28</v>
      </c>
    </row>
    <row r="17" spans="1:14" ht="19.5" customHeight="1" x14ac:dyDescent="0.25">
      <c r="A17" s="327"/>
      <c r="B17" s="330"/>
      <c r="C17" s="325"/>
      <c r="D17" s="325"/>
      <c r="E17" s="325"/>
      <c r="F17" s="325"/>
      <c r="G17" s="83" t="s">
        <v>120</v>
      </c>
      <c r="H17" s="37" t="s">
        <v>46</v>
      </c>
      <c r="I17" s="38">
        <v>13.8</v>
      </c>
      <c r="J17" s="38">
        <v>15.4</v>
      </c>
      <c r="K17" s="37">
        <v>15.4</v>
      </c>
      <c r="L17" s="37">
        <v>15.6</v>
      </c>
      <c r="M17" s="38">
        <v>15.8</v>
      </c>
      <c r="N17" s="37">
        <v>16</v>
      </c>
    </row>
    <row r="18" spans="1:14" ht="84.75" customHeight="1" x14ac:dyDescent="0.25">
      <c r="A18" s="327"/>
      <c r="B18" s="330"/>
      <c r="C18" s="325"/>
      <c r="D18" s="325"/>
      <c r="E18" s="325"/>
      <c r="F18" s="325"/>
      <c r="G18" s="108" t="s">
        <v>125</v>
      </c>
      <c r="H18" s="47" t="s">
        <v>44</v>
      </c>
      <c r="I18" s="156">
        <v>58644.3</v>
      </c>
      <c r="J18" s="109">
        <v>48236</v>
      </c>
      <c r="K18" s="110">
        <v>48236</v>
      </c>
      <c r="L18" s="110">
        <v>48236</v>
      </c>
      <c r="M18" s="109">
        <v>48236</v>
      </c>
      <c r="N18" s="110">
        <v>48236</v>
      </c>
    </row>
    <row r="19" spans="1:14" ht="34.5" customHeight="1" x14ac:dyDescent="0.25">
      <c r="A19" s="327"/>
      <c r="B19" s="330"/>
      <c r="C19" s="325"/>
      <c r="D19" s="325"/>
      <c r="E19" s="325"/>
      <c r="F19" s="325"/>
      <c r="G19" s="111" t="s">
        <v>126</v>
      </c>
      <c r="H19" s="38" t="s">
        <v>43</v>
      </c>
      <c r="I19" s="38">
        <v>78.180000000000007</v>
      </c>
      <c r="J19" s="38">
        <v>79.5</v>
      </c>
      <c r="K19" s="38">
        <v>82.5</v>
      </c>
      <c r="L19" s="107">
        <v>85</v>
      </c>
      <c r="M19" s="107">
        <v>86</v>
      </c>
      <c r="N19" s="107">
        <v>90</v>
      </c>
    </row>
    <row r="20" spans="1:14" ht="49.5" customHeight="1" x14ac:dyDescent="0.25">
      <c r="A20" s="309">
        <v>2</v>
      </c>
      <c r="B20" s="328" t="s">
        <v>134</v>
      </c>
      <c r="C20" s="328"/>
      <c r="D20" s="328"/>
      <c r="E20" s="328"/>
      <c r="F20" s="328"/>
      <c r="G20" s="329"/>
      <c r="H20" s="35" t="s">
        <v>43</v>
      </c>
      <c r="I20" s="112">
        <v>25</v>
      </c>
      <c r="J20" s="113">
        <v>28</v>
      </c>
      <c r="K20" s="114">
        <v>30</v>
      </c>
      <c r="L20" s="114">
        <v>32</v>
      </c>
      <c r="M20" s="113">
        <v>33</v>
      </c>
      <c r="N20" s="114">
        <v>35</v>
      </c>
    </row>
    <row r="21" spans="1:14" ht="112.5" customHeight="1" x14ac:dyDescent="0.25">
      <c r="A21" s="309"/>
      <c r="B21" s="291"/>
      <c r="C21" s="293">
        <f>2253501.6+10178.1+9982+9982+9982+9982</f>
        <v>2303607.7000000002</v>
      </c>
      <c r="D21" s="320">
        <v>0</v>
      </c>
      <c r="E21" s="293">
        <v>0</v>
      </c>
      <c r="F21" s="320">
        <v>119508.15</v>
      </c>
      <c r="G21" s="64" t="s">
        <v>45</v>
      </c>
      <c r="H21" s="35" t="s">
        <v>46</v>
      </c>
      <c r="I21" s="112">
        <v>45.6</v>
      </c>
      <c r="J21" s="103">
        <v>49.5</v>
      </c>
      <c r="K21" s="35">
        <v>49.5</v>
      </c>
      <c r="L21" s="35">
        <v>49.5</v>
      </c>
      <c r="M21" s="103">
        <v>49.5</v>
      </c>
      <c r="N21" s="35">
        <v>49.5</v>
      </c>
    </row>
    <row r="22" spans="1:14" ht="81.75" customHeight="1" x14ac:dyDescent="0.25">
      <c r="A22" s="309"/>
      <c r="B22" s="323"/>
      <c r="C22" s="324"/>
      <c r="D22" s="322"/>
      <c r="E22" s="324"/>
      <c r="F22" s="322"/>
      <c r="G22" s="115" t="s">
        <v>127</v>
      </c>
      <c r="H22" s="35" t="s">
        <v>38</v>
      </c>
      <c r="I22" s="116">
        <v>1786</v>
      </c>
      <c r="J22" s="116">
        <v>1730</v>
      </c>
      <c r="K22" s="116">
        <v>1750</v>
      </c>
      <c r="L22" s="116">
        <v>1780</v>
      </c>
      <c r="M22" s="116">
        <v>1800</v>
      </c>
      <c r="N22" s="116">
        <v>1820</v>
      </c>
    </row>
    <row r="23" spans="1:14" ht="56.25" customHeight="1" x14ac:dyDescent="0.25">
      <c r="A23" s="309">
        <v>3</v>
      </c>
      <c r="B23" s="310" t="s">
        <v>101</v>
      </c>
      <c r="C23" s="311"/>
      <c r="D23" s="311"/>
      <c r="E23" s="311"/>
      <c r="F23" s="311"/>
      <c r="G23" s="312"/>
      <c r="H23" s="47" t="s">
        <v>38</v>
      </c>
      <c r="I23" s="47">
        <v>770</v>
      </c>
      <c r="J23" s="47">
        <v>920</v>
      </c>
      <c r="K23" s="47">
        <v>1015</v>
      </c>
      <c r="L23" s="47">
        <v>1085</v>
      </c>
      <c r="M23" s="47">
        <v>1120</v>
      </c>
      <c r="N23" s="47">
        <v>1180</v>
      </c>
    </row>
    <row r="24" spans="1:14" ht="121.15" customHeight="1" x14ac:dyDescent="0.25">
      <c r="A24" s="309"/>
      <c r="B24" s="291"/>
      <c r="C24" s="320">
        <v>55037.5</v>
      </c>
      <c r="D24" s="320">
        <v>0</v>
      </c>
      <c r="E24" s="293">
        <v>0</v>
      </c>
      <c r="F24" s="320">
        <v>0</v>
      </c>
      <c r="G24" s="64" t="s">
        <v>47</v>
      </c>
      <c r="H24" s="47" t="s">
        <v>48</v>
      </c>
      <c r="I24" s="47">
        <v>5.0999999999999996</v>
      </c>
      <c r="J24" s="47">
        <v>5</v>
      </c>
      <c r="K24" s="47">
        <v>5.5</v>
      </c>
      <c r="L24" s="47">
        <v>5.5</v>
      </c>
      <c r="M24" s="47">
        <v>6</v>
      </c>
      <c r="N24" s="47">
        <v>6.5</v>
      </c>
    </row>
    <row r="25" spans="1:14" ht="98.45" customHeight="1" x14ac:dyDescent="0.25">
      <c r="A25" s="309"/>
      <c r="B25" s="292"/>
      <c r="C25" s="321"/>
      <c r="D25" s="321"/>
      <c r="E25" s="294"/>
      <c r="F25" s="321"/>
      <c r="G25" s="59" t="s">
        <v>49</v>
      </c>
      <c r="H25" s="36" t="s">
        <v>50</v>
      </c>
      <c r="I25" s="133">
        <v>4</v>
      </c>
      <c r="J25" s="36">
        <v>3</v>
      </c>
      <c r="K25" s="36">
        <v>3</v>
      </c>
      <c r="L25" s="36">
        <v>3</v>
      </c>
      <c r="M25" s="36">
        <v>3</v>
      </c>
      <c r="N25" s="36">
        <v>3</v>
      </c>
    </row>
    <row r="26" spans="1:14" ht="61.15" customHeight="1" x14ac:dyDescent="0.25">
      <c r="A26" s="308">
        <v>4</v>
      </c>
      <c r="B26" s="313" t="s">
        <v>132</v>
      </c>
      <c r="C26" s="314"/>
      <c r="D26" s="314"/>
      <c r="E26" s="314"/>
      <c r="F26" s="314"/>
      <c r="G26" s="315"/>
      <c r="H26" s="37" t="s">
        <v>40</v>
      </c>
      <c r="I26" s="37">
        <v>50</v>
      </c>
      <c r="J26" s="37">
        <v>100</v>
      </c>
      <c r="K26" s="121">
        <v>120</v>
      </c>
      <c r="L26" s="37">
        <v>140</v>
      </c>
      <c r="M26" s="37">
        <v>160</v>
      </c>
      <c r="N26" s="37">
        <v>170</v>
      </c>
    </row>
    <row r="27" spans="1:14" ht="181.9" customHeight="1" x14ac:dyDescent="0.25">
      <c r="A27" s="308"/>
      <c r="B27" s="299"/>
      <c r="C27" s="301">
        <v>12910</v>
      </c>
      <c r="D27" s="301">
        <v>0</v>
      </c>
      <c r="E27" s="303">
        <v>0</v>
      </c>
      <c r="F27" s="301">
        <v>0</v>
      </c>
      <c r="G27" s="117" t="s">
        <v>122</v>
      </c>
      <c r="H27" s="37" t="s">
        <v>43</v>
      </c>
      <c r="I27" s="37" t="s">
        <v>56</v>
      </c>
      <c r="J27" s="37">
        <v>25</v>
      </c>
      <c r="K27" s="37">
        <v>30</v>
      </c>
      <c r="L27" s="37">
        <v>35</v>
      </c>
      <c r="M27" s="37">
        <v>37</v>
      </c>
      <c r="N27" s="37">
        <v>40</v>
      </c>
    </row>
    <row r="28" spans="1:14" ht="180.6" customHeight="1" x14ac:dyDescent="0.25">
      <c r="A28" s="308"/>
      <c r="B28" s="300"/>
      <c r="C28" s="302"/>
      <c r="D28" s="302"/>
      <c r="E28" s="304"/>
      <c r="F28" s="302"/>
      <c r="G28" s="117" t="s">
        <v>121</v>
      </c>
      <c r="H28" s="37" t="s">
        <v>43</v>
      </c>
      <c r="I28" s="37">
        <v>16</v>
      </c>
      <c r="J28" s="37">
        <v>40</v>
      </c>
      <c r="K28" s="37">
        <v>50</v>
      </c>
      <c r="L28" s="37">
        <v>52</v>
      </c>
      <c r="M28" s="37">
        <v>55</v>
      </c>
      <c r="N28" s="37">
        <v>56</v>
      </c>
    </row>
    <row r="29" spans="1:14" ht="52.5" customHeight="1" x14ac:dyDescent="0.25">
      <c r="A29" s="308">
        <v>5</v>
      </c>
      <c r="B29" s="305" t="s">
        <v>100</v>
      </c>
      <c r="C29" s="306"/>
      <c r="D29" s="306"/>
      <c r="E29" s="306"/>
      <c r="F29" s="306"/>
      <c r="G29" s="307"/>
      <c r="H29" s="37" t="s">
        <v>38</v>
      </c>
      <c r="I29" s="37">
        <v>750</v>
      </c>
      <c r="J29" s="37">
        <v>800</v>
      </c>
      <c r="K29" s="37">
        <v>900</v>
      </c>
      <c r="L29" s="37">
        <v>1000</v>
      </c>
      <c r="M29" s="37">
        <v>1050</v>
      </c>
      <c r="N29" s="37">
        <v>1100</v>
      </c>
    </row>
    <row r="30" spans="1:14" ht="132.75" customHeight="1" x14ac:dyDescent="0.25">
      <c r="A30" s="308"/>
      <c r="B30" s="118"/>
      <c r="C30" s="119">
        <v>0</v>
      </c>
      <c r="D30" s="119">
        <v>0</v>
      </c>
      <c r="E30" s="120">
        <v>0</v>
      </c>
      <c r="F30" s="119">
        <v>0</v>
      </c>
      <c r="G30" s="117" t="s">
        <v>130</v>
      </c>
      <c r="H30" s="37" t="s">
        <v>43</v>
      </c>
      <c r="I30" s="121">
        <v>11.2</v>
      </c>
      <c r="J30" s="121">
        <v>12</v>
      </c>
      <c r="K30" s="121">
        <v>15</v>
      </c>
      <c r="L30" s="121">
        <v>18</v>
      </c>
      <c r="M30" s="121">
        <v>20</v>
      </c>
      <c r="N30" s="121">
        <v>22</v>
      </c>
    </row>
    <row r="31" spans="1:14" ht="24" customHeight="1" x14ac:dyDescent="0.25">
      <c r="A31" s="295" t="s">
        <v>51</v>
      </c>
      <c r="B31" s="295"/>
      <c r="C31" s="127">
        <f>C24+C21+C9+C28+C30+C27</f>
        <v>2405505.2000000002</v>
      </c>
      <c r="D31" s="51">
        <f>D24+D21+D9</f>
        <v>0</v>
      </c>
      <c r="E31" s="51">
        <f>E24+E21+E9</f>
        <v>97.102999999999994</v>
      </c>
      <c r="F31" s="122">
        <f>F24+F21+F9</f>
        <v>119508.15</v>
      </c>
      <c r="G31" s="296"/>
      <c r="H31" s="297"/>
      <c r="I31" s="297"/>
      <c r="J31" s="297"/>
      <c r="K31" s="297"/>
      <c r="L31" s="297"/>
      <c r="M31" s="297"/>
      <c r="N31" s="298"/>
    </row>
    <row r="32" spans="1:14" x14ac:dyDescent="0.25">
      <c r="A32" s="14"/>
      <c r="B32" s="14"/>
      <c r="C32" s="123"/>
      <c r="D32" s="123"/>
      <c r="E32" s="123"/>
      <c r="F32" s="14"/>
      <c r="G32" s="14"/>
      <c r="H32" s="14"/>
      <c r="J32" s="14"/>
      <c r="K32" s="14"/>
      <c r="M32" s="14"/>
      <c r="N32" s="14"/>
    </row>
    <row r="33" spans="1:14" x14ac:dyDescent="0.25">
      <c r="A33" s="14"/>
      <c r="B33" s="257" t="s">
        <v>57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</row>
    <row r="34" spans="1:14" x14ac:dyDescent="0.25">
      <c r="A34" s="14"/>
      <c r="B34" s="14"/>
      <c r="C34" s="123"/>
      <c r="D34" s="123"/>
      <c r="E34" s="123"/>
      <c r="F34" s="14"/>
      <c r="G34" s="14"/>
      <c r="H34" s="14"/>
      <c r="J34" s="14"/>
      <c r="K34" s="14"/>
      <c r="M34" s="14"/>
      <c r="N34" s="14"/>
    </row>
    <row r="35" spans="1:14" x14ac:dyDescent="0.25">
      <c r="B35" s="124"/>
    </row>
  </sheetData>
  <mergeCells count="49">
    <mergeCell ref="E9:E19"/>
    <mergeCell ref="F9:F19"/>
    <mergeCell ref="A6:A19"/>
    <mergeCell ref="A20:A22"/>
    <mergeCell ref="B20:G20"/>
    <mergeCell ref="C9:C19"/>
    <mergeCell ref="B9:B19"/>
    <mergeCell ref="D9:D19"/>
    <mergeCell ref="N6:N8"/>
    <mergeCell ref="B6:G8"/>
    <mergeCell ref="C24:C25"/>
    <mergeCell ref="D24:D25"/>
    <mergeCell ref="F24:F25"/>
    <mergeCell ref="K6:K8"/>
    <mergeCell ref="L6:L8"/>
    <mergeCell ref="M6:M8"/>
    <mergeCell ref="F21:F22"/>
    <mergeCell ref="B21:B22"/>
    <mergeCell ref="C21:C22"/>
    <mergeCell ref="D21:D22"/>
    <mergeCell ref="H6:H8"/>
    <mergeCell ref="I6:I8"/>
    <mergeCell ref="J6:J8"/>
    <mergeCell ref="E21:E22"/>
    <mergeCell ref="B33:N33"/>
    <mergeCell ref="B24:B25"/>
    <mergeCell ref="E24:E25"/>
    <mergeCell ref="A31:B31"/>
    <mergeCell ref="G31:N31"/>
    <mergeCell ref="B27:B28"/>
    <mergeCell ref="C27:C28"/>
    <mergeCell ref="D27:D28"/>
    <mergeCell ref="E27:E28"/>
    <mergeCell ref="F27:F28"/>
    <mergeCell ref="B29:G29"/>
    <mergeCell ref="A29:A30"/>
    <mergeCell ref="A23:A25"/>
    <mergeCell ref="B23:G23"/>
    <mergeCell ref="A26:A28"/>
    <mergeCell ref="B26:G26"/>
    <mergeCell ref="H1:N1"/>
    <mergeCell ref="A2:N2"/>
    <mergeCell ref="A3:A4"/>
    <mergeCell ref="B3:B4"/>
    <mergeCell ref="C3:F3"/>
    <mergeCell ref="G3:G4"/>
    <mergeCell ref="H3:H4"/>
    <mergeCell ref="I3:I4"/>
    <mergeCell ref="J3:N3"/>
  </mergeCells>
  <phoneticPr fontId="1" type="noConversion"/>
  <pageMargins left="0.23622047244094491" right="0.23622047244094491" top="0.39370078740157483" bottom="0.39370078740157483" header="0.31496062992125984" footer="0.11811023622047245"/>
  <pageSetup paperSize="9" scale="7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</vt:vector>
  </TitlesOfParts>
  <Company>KDMKS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Зиминова Анна Юрьевна</cp:lastModifiedBy>
  <cp:revision>3</cp:revision>
  <cp:lastPrinted>2017-10-18T11:03:56Z</cp:lastPrinted>
  <dcterms:created xsi:type="dcterms:W3CDTF">2015-08-24T11:11:17Z</dcterms:created>
  <dcterms:modified xsi:type="dcterms:W3CDTF">2017-10-30T07:00:58Z</dcterms:modified>
</cp:coreProperties>
</file>