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0" yWindow="135" windowWidth="9555" windowHeight="11415" activeTab="1"/>
  </bookViews>
  <sheets>
    <sheet name="прил.1 на 2018 год" sheetId="1" r:id="rId1"/>
    <sheet name="прил2 " sheetId="2" r:id="rId2"/>
  </sheets>
  <definedNames>
    <definedName name="_xlnm.Print_Titles" localSheetId="0">'прил.1 на 2018 год'!$3:$5</definedName>
    <definedName name="_xlnm.Print_Titles" localSheetId="1">'прил2 '!$3:$4</definedName>
  </definedNames>
  <calcPr calcId="145621"/>
</workbook>
</file>

<file path=xl/calcChain.xml><?xml version="1.0" encoding="utf-8"?>
<calcChain xmlns="http://schemas.openxmlformats.org/spreadsheetml/2006/main">
  <c r="F30" i="1" l="1"/>
  <c r="F33" i="1"/>
  <c r="F34" i="2" l="1"/>
  <c r="E34" i="2"/>
  <c r="D34" i="2"/>
  <c r="C24" i="2"/>
  <c r="C21" i="2"/>
  <c r="C34" i="2" l="1"/>
  <c r="H42" i="1"/>
  <c r="F17" i="1"/>
  <c r="F16" i="1"/>
  <c r="F15" i="1"/>
  <c r="F13" i="1"/>
  <c r="F12" i="1"/>
  <c r="F7" i="1"/>
  <c r="K23" i="1" l="1"/>
  <c r="J23" i="1"/>
  <c r="I23" i="1"/>
  <c r="H23" i="1"/>
  <c r="K22" i="1"/>
  <c r="J22" i="1"/>
  <c r="I22" i="1"/>
  <c r="H38" i="1" l="1"/>
  <c r="G23" i="1" l="1"/>
  <c r="H52" i="1" l="1"/>
  <c r="I29" i="1"/>
  <c r="J29" i="1"/>
  <c r="K29" i="1"/>
  <c r="I11" i="1"/>
  <c r="J11" i="1"/>
  <c r="K11" i="1"/>
  <c r="F57" i="1" l="1"/>
  <c r="F58" i="1"/>
  <c r="E37" i="1"/>
  <c r="F42" i="1"/>
  <c r="H11" i="1" l="1"/>
  <c r="F11" i="1" s="1"/>
  <c r="G27" i="1" l="1"/>
  <c r="I38" i="1" l="1"/>
  <c r="J38" i="1"/>
  <c r="J37" i="1" s="1"/>
  <c r="K38" i="1"/>
  <c r="H27" i="1"/>
  <c r="I27" i="1"/>
  <c r="J27" i="1"/>
  <c r="K27" i="1"/>
  <c r="E27" i="1"/>
  <c r="H28" i="1"/>
  <c r="I28" i="1"/>
  <c r="J28" i="1"/>
  <c r="K28" i="1"/>
  <c r="G28" i="1"/>
  <c r="E28" i="1"/>
  <c r="H29" i="1"/>
  <c r="G29" i="1"/>
  <c r="E29" i="1"/>
  <c r="F27" i="1" l="1"/>
  <c r="E26" i="1"/>
  <c r="I26" i="1"/>
  <c r="I19" i="1"/>
  <c r="G26" i="1"/>
  <c r="K26" i="1"/>
  <c r="K19" i="1"/>
  <c r="J26" i="1"/>
  <c r="J19" i="1"/>
  <c r="H26" i="1"/>
  <c r="H19" i="1"/>
  <c r="F54" i="1"/>
  <c r="F53" i="1"/>
  <c r="F52" i="1"/>
  <c r="K51" i="1"/>
  <c r="J51" i="1"/>
  <c r="I51" i="1"/>
  <c r="H51" i="1"/>
  <c r="H50" i="1" s="1"/>
  <c r="G51" i="1"/>
  <c r="G50" i="1" s="1"/>
  <c r="E51" i="1"/>
  <c r="E50" i="1" s="1"/>
  <c r="I50" i="1"/>
  <c r="F26" i="1" l="1"/>
  <c r="J50" i="1"/>
  <c r="F51" i="1"/>
  <c r="K50" i="1"/>
  <c r="F50" i="1" l="1"/>
  <c r="G10" i="1"/>
  <c r="F10" i="1" s="1"/>
  <c r="F23" i="1" l="1"/>
  <c r="G24" i="1"/>
  <c r="F24" i="1" s="1"/>
  <c r="G21" i="1"/>
  <c r="H21" i="1"/>
  <c r="I21" i="1"/>
  <c r="J21" i="1"/>
  <c r="F32" i="1"/>
  <c r="G19" i="1" l="1"/>
  <c r="J18" i="1"/>
  <c r="H18" i="1"/>
  <c r="I18" i="1"/>
  <c r="F29" i="1"/>
  <c r="F22" i="1"/>
  <c r="G18" i="1" l="1"/>
  <c r="F19" i="1"/>
  <c r="E20" i="1"/>
  <c r="E8" i="1"/>
  <c r="E7" i="1"/>
  <c r="E57" i="1" l="1"/>
  <c r="E58" i="1"/>
  <c r="G44" i="1" l="1"/>
  <c r="H44" i="1"/>
  <c r="I44" i="1"/>
  <c r="G39" i="1"/>
  <c r="G37" i="1" s="1"/>
  <c r="H39" i="1"/>
  <c r="H37" i="1" s="1"/>
  <c r="I39" i="1"/>
  <c r="I37" i="1" s="1"/>
  <c r="K39" i="1"/>
  <c r="K37" i="1" s="1"/>
  <c r="E45" i="1" l="1"/>
  <c r="E44" i="1" s="1"/>
  <c r="E19" i="1"/>
  <c r="E9" i="1"/>
  <c r="G9" i="1"/>
  <c r="G6" i="1" l="1"/>
  <c r="E6" i="1"/>
  <c r="G48" i="1"/>
  <c r="G47" i="1" s="1"/>
  <c r="H48" i="1"/>
  <c r="H47" i="1" s="1"/>
  <c r="I48" i="1"/>
  <c r="I47" i="1" s="1"/>
  <c r="J48" i="1"/>
  <c r="J47" i="1" s="1"/>
  <c r="K48" i="1"/>
  <c r="K47" i="1" s="1"/>
  <c r="E48" i="1"/>
  <c r="E47" i="1" s="1"/>
  <c r="F49" i="1"/>
  <c r="F48" i="1" s="1"/>
  <c r="F47" i="1" s="1"/>
  <c r="H43" i="1"/>
  <c r="I43" i="1"/>
  <c r="G43" i="1"/>
  <c r="E43" i="1"/>
  <c r="E21" i="1"/>
  <c r="E60" i="1" s="1"/>
  <c r="E18" i="1" l="1"/>
  <c r="E56" i="1"/>
  <c r="G56" i="1"/>
  <c r="G60" i="1"/>
  <c r="H9" i="1" l="1"/>
  <c r="H56" i="1" l="1"/>
  <c r="H6" i="1"/>
  <c r="H60" i="1"/>
  <c r="F41" i="1" l="1"/>
  <c r="K9" i="1" l="1"/>
  <c r="J9" i="1"/>
  <c r="K6" i="1" l="1"/>
  <c r="J6" i="1"/>
  <c r="J44" i="1"/>
  <c r="J56" i="1" s="1"/>
  <c r="K44" i="1" l="1"/>
  <c r="F45" i="1"/>
  <c r="K43" i="1" l="1"/>
  <c r="K56" i="1"/>
  <c r="J43" i="1"/>
  <c r="F44" i="1"/>
  <c r="I9" i="1"/>
  <c r="J60" i="1"/>
  <c r="K21" i="1"/>
  <c r="I60" i="1"/>
  <c r="I56" i="1" l="1"/>
  <c r="F56" i="1" s="1"/>
  <c r="I6" i="1"/>
  <c r="F6" i="1" s="1"/>
  <c r="F9" i="1"/>
  <c r="K60" i="1"/>
  <c r="F60" i="1" s="1"/>
  <c r="F21" i="1"/>
  <c r="F18" i="1" s="1"/>
  <c r="F43" i="1"/>
  <c r="F55" i="1" l="1"/>
  <c r="F40" i="1"/>
  <c r="I55" i="1" l="1"/>
  <c r="K36" i="1"/>
  <c r="J36" i="1"/>
  <c r="E36" i="1"/>
  <c r="I36" i="1"/>
  <c r="F39" i="1"/>
  <c r="F38" i="1"/>
  <c r="H55" i="1" l="1"/>
  <c r="H36" i="1"/>
  <c r="K55" i="1"/>
  <c r="E55" i="1"/>
  <c r="J55" i="1"/>
  <c r="F37" i="1"/>
  <c r="K18" i="1"/>
  <c r="G36" i="1" l="1"/>
  <c r="F36" i="1" l="1"/>
  <c r="G55" i="1"/>
</calcChain>
</file>

<file path=xl/sharedStrings.xml><?xml version="1.0" encoding="utf-8"?>
<sst xmlns="http://schemas.openxmlformats.org/spreadsheetml/2006/main" count="282" uniqueCount="147">
  <si>
    <t>Приложение №1 к муниципальной программе</t>
  </si>
  <si>
    <t>№ п.п</t>
  </si>
  <si>
    <t>Источники финансирования</t>
  </si>
  <si>
    <t>Ответственный за выполнение мероприятия</t>
  </si>
  <si>
    <t>1.</t>
  </si>
  <si>
    <t>ИТОГО</t>
  </si>
  <si>
    <t>1.1.</t>
  </si>
  <si>
    <t>1.2.</t>
  </si>
  <si>
    <t>1.3.</t>
  </si>
  <si>
    <t>Организация пропаганды физической культуры и занятий спортом.</t>
  </si>
  <si>
    <t>1.4.</t>
  </si>
  <si>
    <t>2.</t>
  </si>
  <si>
    <t>ИТОГО:</t>
  </si>
  <si>
    <t>2.1.</t>
  </si>
  <si>
    <t>2.2.</t>
  </si>
  <si>
    <t>2.3.</t>
  </si>
  <si>
    <t>ИТОГО:</t>
  </si>
  <si>
    <t>Улучшение условий   проведения учебно-тренировочных занятий</t>
  </si>
  <si>
    <t>Приобретение инвентаря, мебели, оргтехники</t>
  </si>
  <si>
    <t>внебюджетные средства</t>
  </si>
  <si>
    <t>внебюджетные средства</t>
  </si>
  <si>
    <t>3.</t>
  </si>
  <si>
    <t>ИТОГО :</t>
  </si>
  <si>
    <t>3.1.</t>
  </si>
  <si>
    <t>Содержание,   обеспечение деятельности МКУС ФОКСИ "Одинец"</t>
  </si>
  <si>
    <t>3.2.</t>
  </si>
  <si>
    <t>Укрепление материально-технической базы   МКУС ФОКСИ "Одинец":</t>
  </si>
  <si>
    <t>3.3.</t>
  </si>
  <si>
    <t>Итого по Программе:</t>
  </si>
  <si>
    <t>№
п/п</t>
  </si>
  <si>
    <t>Бюджет Московской области</t>
  </si>
  <si>
    <t>Внебюджетные средства</t>
  </si>
  <si>
    <t>1.2.Количество спортсменов - членов сборных команд Московской области</t>
  </si>
  <si>
    <t>чел.</t>
  </si>
  <si>
    <t>1.3.Количество проводимых спортивно-массовых и физкультурно-оздоровительных мероприятий (ежегодно)</t>
  </si>
  <si>
    <t>ед.</t>
  </si>
  <si>
    <t>1.4.Количество спортсменов массовых разрядов</t>
  </si>
  <si>
    <t>%</t>
  </si>
  <si>
    <t>руб.</t>
  </si>
  <si>
    <t>2.1. Доля детей и молодежи в возрасте до 30 лет, регулярно занимающихся в спортивных секциях, клубах и иных объединениях спортивной направленности</t>
  </si>
  <si>
    <t>3.1. Доля лиц с ограниченными возможностями здоровья, занимающихся физической культурой и спортом, в общей численности инвалидов в районе</t>
  </si>
  <si>
    <t>3.2. Количество спортсменов-инвалидов, являющихся  членами сборной команды Московской области по видам спорта</t>
  </si>
  <si>
    <t>Количество занимающихся - в соответствии с муниципальным заказом.</t>
  </si>
  <si>
    <t>4.1.</t>
  </si>
  <si>
    <t>5.</t>
  </si>
  <si>
    <t>5.1</t>
  </si>
  <si>
    <t>-</t>
  </si>
  <si>
    <t>Приобретение спортивного оборудования, инвентаря, экипировки, мебели, оргтехники</t>
  </si>
  <si>
    <t>тыс. чел.</t>
  </si>
  <si>
    <t>1.6. Уровень фактической обеспеченности населения Одинцовского муниципального района учреждениями физической культуры и спорта от нормативной потребности:</t>
  </si>
  <si>
    <t>1.5. Число введенных в эксплуатацию физкультурно-оздоровительных комплексов и плоскостных спортивных сооружений</t>
  </si>
  <si>
    <t>Обеспечение питанием детей, находящихся в спортивно-оздоровительных лагерях дневного пребывания</t>
  </si>
  <si>
    <t>Создание условий для реализации ВФСК ГТО на территории Одинцовского муниципального района</t>
  </si>
  <si>
    <r>
      <rPr>
        <sz val="12"/>
        <color rgb="FF000000"/>
        <rFont val="Times New Roman"/>
        <family val="1"/>
        <charset val="204"/>
      </rPr>
      <t xml:space="preserve"> ПЕРЕЧЕНЬ МЕРОПРИЯТИЙ МУНИЦИПАЛЬНОЙ ПРОГРАММЫ </t>
    </r>
    <r>
      <rPr>
        <b/>
        <sz val="12"/>
        <color rgb="FF000000"/>
        <rFont val="Times New Roman"/>
        <family val="1"/>
        <charset val="204"/>
      </rPr>
      <t xml:space="preserve">
</t>
    </r>
    <r>
      <rPr>
        <sz val="12"/>
        <color rgb="FF000000"/>
        <rFont val="Times New Roman"/>
        <family val="1"/>
        <charset val="204"/>
      </rPr>
      <t>ОДИНЦОВСКОГО МУНИЦИПАЛЬНОГО РАЙОНА МОСКОВСКОЙ ОБЛАСТИ</t>
    </r>
    <r>
      <rPr>
        <b/>
        <sz val="12"/>
        <color rgb="FF000000"/>
        <rFont val="Times New Roman"/>
        <family val="1"/>
        <charset val="204"/>
      </rPr>
      <t xml:space="preserve">
"ФИЗИЧЕСКАЯ КУЛЬТУРА И СПОРТ В ОДИНЦОВСКОМ МУНИЦИПАЛЬНОМ РАЙОНЕ МОСКОВСКОЙ ОБЛАСТИ"</t>
    </r>
  </si>
  <si>
    <t>Средства       бюджета ОМР МО</t>
  </si>
  <si>
    <t>Средства       бюджетов       городских/  сельских поселений ОМР МО</t>
  </si>
  <si>
    <t>Внебюджетные источники</t>
  </si>
  <si>
    <t>Строительство спортивных комплексов, плоскостных спортивных сооружений на территории городских и сельских поселений Одинцовского муниципального рйона.</t>
  </si>
  <si>
    <t>Средства бюджета ОМР МО</t>
  </si>
  <si>
    <t>Мероприятия по реализации программы (подпрограммы)</t>
  </si>
  <si>
    <t>Срок исполнения мероприятий</t>
  </si>
  <si>
    <t>Всего (тыс. руб.)</t>
  </si>
  <si>
    <t>Объем финансирования по годам (тыс. руб.)</t>
  </si>
  <si>
    <t>Результаты выполнения мероприятия</t>
  </si>
  <si>
    <r>
      <t xml:space="preserve">ПЛАНИРУЕМЫЕ РЕЗУЛЬТАТЫ РЕАЛИЗАЦИИ МУНИЦИПАЛЬНОЙ ПРОГРАММЫ 
ОДИНЦОВСКОГО МУНИЦИПАЛЬНОГО РАЙОНА МОСКОВСКОЙ ОБЛАСТИ 
</t>
    </r>
    <r>
      <rPr>
        <b/>
        <sz val="12"/>
        <color rgb="FF000000"/>
        <rFont val="Times New Roman"/>
        <family val="1"/>
        <charset val="204"/>
      </rPr>
      <t>"ФИЗИЧЕСКАЯ КУЛЬТУРА И СПОРТ В ОДИНЦОВСКОМ МУНИЦИПАЛЬНОМ РАЙОНЕ МОСКОВСКОЙ ОБЛАСТИ"</t>
    </r>
  </si>
  <si>
    <t xml:space="preserve">Задачи, направленные на достижение цели         </t>
  </si>
  <si>
    <t xml:space="preserve">Планируемый объем финансирования на решение данной задачи (тыс. руб.)   </t>
  </si>
  <si>
    <t>Показатель реализации мероприятий муниципальной программы (подпрограммы)</t>
  </si>
  <si>
    <t>Единица измерения</t>
  </si>
  <si>
    <t xml:space="preserve">Планируемое значение показателя по годам реализации                                         </t>
  </si>
  <si>
    <t xml:space="preserve">Бюджет Одинцовского муниципального района Московской области    </t>
  </si>
  <si>
    <t>Доведение доли  детей и подростков, охваченных летней спортивно-оздоровительной компанией (от общего числа обучающихся в учреждениях дополнительного образования) до 15%</t>
  </si>
  <si>
    <t>2017-2021 гг</t>
  </si>
  <si>
    <t>Ежегодно
не менее 115 мероприятий</t>
  </si>
  <si>
    <t>Довести долю лиц, систематически занимающихся физической культурой и спортом, в общей численности населения - 40%</t>
  </si>
  <si>
    <t xml:space="preserve">Проведение массовых,
официальных
физкультурных и
спортивных
мероприятий среди
различных групп
населения Одинцовского муниципального района  Московской
области по видам спорта
в соответствии с
ежегодно
утверждаемым
Календарным планом
физкультурных
мероприятий и
спортивных
мероприятий
Московской области
</t>
  </si>
  <si>
    <t>Организация участия команд (отдельных спортсменов), тренеров и представителей Одинцовского муниципального района в муниципальных, межмуниципальных, региональных, межрегиональных, всероссийских, международных спортивных мероприятиях</t>
  </si>
  <si>
    <t>Проведение  текущего  ремонта в подведомственных учреждениях спорта в целях обеспечения доступности занятий инвалидов и других маломобильных групп населения</t>
  </si>
  <si>
    <t>Число введенных в эксплуатацию физкультурно-оздоровительных комплексов и плоскостных спортивных сооружений - ежегодно не менее 5.</t>
  </si>
  <si>
    <t>Увеличение численности спортсменов массовых разрядов -2650 чел., спортсменов - членов сборных команд Московской области - 88 чел.</t>
  </si>
  <si>
    <t>Обеспечение содержания имущества в муниципальных учреждениях спорта</t>
  </si>
  <si>
    <t>Довести долю лиц с ограниченными возможностями здоровья, занимающихся физической культурой и спортом до 6,5%</t>
  </si>
  <si>
    <t>3.2.1.</t>
  </si>
  <si>
    <t>Задача5.
Увеличение числа детей и подростков, охваченных летней оздоровительной кампанией в муниципальных учреждениях спорта</t>
  </si>
  <si>
    <t>2.4.</t>
  </si>
  <si>
    <t xml:space="preserve">Проведение текущего ремонта  </t>
  </si>
  <si>
    <t xml:space="preserve">Проведение капитального ремонта </t>
  </si>
  <si>
    <t>Учебно-тренировочные сборы</t>
  </si>
  <si>
    <t>Средства бюджетов городских/сельских поселений, передаваемые в бюджет ОМР МО</t>
  </si>
  <si>
    <t>2.4.1.</t>
  </si>
  <si>
    <t>2.4.2.</t>
  </si>
  <si>
    <t>2.4.3.</t>
  </si>
  <si>
    <t>4.2.</t>
  </si>
  <si>
    <t>Доведение доли жителей Одинцовского муниципального района Московской области, выполнивших нормативы Всероссийского физкультурно-спортивного комплекса ГТО, в общей численности населения, принявших участие в сдаче нормативов  ГТО до 30%</t>
  </si>
  <si>
    <t xml:space="preserve">Реализация ВФСК "Готов к труду и обороне"(ГТО) на территории Одинцовского муниципального района  </t>
  </si>
  <si>
    <t>Укрепление материально-технической базы  муниципальных учреждений спорта</t>
  </si>
  <si>
    <t>Средства бюджета МО</t>
  </si>
  <si>
    <t>В пределах средств, предусмотренных в бюджетах городских и сельских поселений ОМР МО</t>
  </si>
  <si>
    <t>Средства бюджетов городских и сельских поселений, передаваемые в бюджет ОМР МО</t>
  </si>
  <si>
    <t>спортивными залами</t>
  </si>
  <si>
    <t>плоскостными спортивными сооружениями</t>
  </si>
  <si>
    <t>плавательными бассейнами</t>
  </si>
  <si>
    <t>4.2. Доля учащихся и студентов - жителей Одинцовского муниципального района Московской области выполнивших нормативы ВФСК "Готов к труду и обороне" (ГТО), в общей численности населения, принявшего участие в сдаче нормативов ВФСК</t>
  </si>
  <si>
    <t>4.1. Доля жителей Одинцовского муниципального района Московской области, выполнивших нормативы ВФСК "Готов у труду и обороне" (ГТО), в общей численности населения, принявших участие в сдаче нормативов ВФСК "Готов к труду и обороне" (ГТО)</t>
  </si>
  <si>
    <t>Объем финансирования мероприятия в году, предшедствующему начала реализации программы (2016) (тыс. руб.)</t>
  </si>
  <si>
    <t>1.7. Среднемесячная номинальная начисленная заработная плата работников муниципальных учреждений спорта.</t>
  </si>
  <si>
    <t>1.8. Уровень загруженности спортивных сооружений</t>
  </si>
  <si>
    <t>2.2. Количество обучающихся в муниципальных учреждениях спорта олимпийского резерва</t>
  </si>
  <si>
    <t>Задача 1. Увеличение доли жителей Одинцовского муниципального района, вовлеченных в систематические занятия физической культурой и спортом</t>
  </si>
  <si>
    <t>Отчётный базовый период/Базовое значение показателя (на начало  реализации программы на 31.12.2016)</t>
  </si>
  <si>
    <t xml:space="preserve">5.1.Доля детей и подростков, охваченных летней спортивно-оздоровительной компанией (от общего числа занимающихся в муниципальных учреждениях спорта) </t>
  </si>
  <si>
    <t>Организация занятий детей и подростков спортом в муниципальных учреждениях спорта для оказания муниципальных услуг и работ по спортивной подготовке</t>
  </si>
  <si>
    <t>Содержание "Центра тестирования ГТО"</t>
  </si>
  <si>
    <t>Задача 2.  Увеличение доли детей и молодежи  обучающихся в муниципальных учреждениях спротивной направленнисти.</t>
  </si>
  <si>
    <t>1.5.</t>
  </si>
  <si>
    <t>Оплата кредиторской задолженности за строительство Физкультурно-оздоровительного комплекса с универсальным спортивным залом в г.Одинцово за 2016 год</t>
  </si>
  <si>
    <t>2017-2021 гг.</t>
  </si>
  <si>
    <t xml:space="preserve">Итого:         </t>
  </si>
  <si>
    <t>6.</t>
  </si>
  <si>
    <t>6.1.</t>
  </si>
  <si>
    <t>6.2.</t>
  </si>
  <si>
    <t>6.3.</t>
  </si>
  <si>
    <t>х</t>
  </si>
  <si>
    <t>3.4.</t>
  </si>
  <si>
    <t>Приобретение оборудования подведомственными учреждениями спорта в целях обеспечения доступности занятий инвалидов и других маломобильных групп населения</t>
  </si>
  <si>
    <t>КФКиС Администрации городских и сельских поселений Одинцовского муниципального района</t>
  </si>
  <si>
    <t>КФКиС</t>
  </si>
  <si>
    <t>КФКиС,
Администрации городских/сельских поселений ОМР МО</t>
  </si>
  <si>
    <t xml:space="preserve">           Заместитель руководителя Администрации                                                                                               Е.А. Серёгин</t>
  </si>
  <si>
    <t>3.3. Доля доступных для инвалидов и других маломобильных групп населения муниципальных  объектов спорта  в общем количестве муниципальных  объектов спорта в Одинцовском муниципальном районе</t>
  </si>
  <si>
    <t>Приложение №2 к муниципальной программе</t>
  </si>
  <si>
    <t>1.9. Доля граждан Одинцовского муниципального района, занимающихся физической культурой и спортом по месту работы, в общей численности населения, занятого в экономике</t>
  </si>
  <si>
    <t>1.10. Доля жителей Одинцовского муниципального района, систематически занимающихся физической культурой и спортом, в общей численности населения Одинцовского муниципального района</t>
  </si>
  <si>
    <t>1.1.Количество жителей, систематически занимающихся физической культурой и спортом</t>
  </si>
  <si>
    <r>
      <t>Задача 3. Увеличение числа лиц с ограниченными возможностями здоровья, вовлеченных в систематические занятия физической культурой и спортом</t>
    </r>
    <r>
      <rPr>
        <sz val="12"/>
        <rFont val="Times New Roman"/>
        <family val="1"/>
        <charset val="204"/>
      </rPr>
      <t xml:space="preserve">
</t>
    </r>
  </si>
  <si>
    <t>Задача 4. Увеличение количества проведенных мероприятий по пропаганде и реализации ВФСК «Готов к труду и обороне» (ГТО)</t>
  </si>
  <si>
    <r>
      <t xml:space="preserve">Задача 5. </t>
    </r>
    <r>
      <rPr>
        <b/>
        <sz val="12"/>
        <rFont val="Times New Roman"/>
        <family val="1"/>
        <charset val="204"/>
      </rPr>
      <t>Увеличение числа детей и подростков, охваченных летней оздоровительной кампанией в муниципальных учреждениях спорта</t>
    </r>
  </si>
  <si>
    <t>Задача 6. Обеспечение деятельности Комитета физической культуры и спорта</t>
  </si>
  <si>
    <t>Задача 2. Увеличение доли детей и молодежи  обучающихся в муниципальных учреждениях спортивной направленности</t>
  </si>
  <si>
    <t xml:space="preserve"> КФКиС</t>
  </si>
  <si>
    <t>Задача 6.  Обеспечение деятельности Комитета физической культуры и спорта</t>
  </si>
  <si>
    <t>Обеспечение деятельности КФКиС</t>
  </si>
  <si>
    <t>Проведение текущего ремонта в КФКиС</t>
  </si>
  <si>
    <t>Приобретение основных средств  для КФКиС</t>
  </si>
  <si>
    <t>Задача 3. Увеличение числа лиц с ограниченными возможностями здоровья вовлеченных в систематические занятия физической культурой и спортом</t>
  </si>
  <si>
    <t>Создание условий доступности занятий для инвалидов и маломобильных групп населения</t>
  </si>
  <si>
    <t>Создания условий доступности занятий для инвалидов и маломобильных групп населения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</si>
</sst>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"/>
  </numFmts>
  <fonts count="14" x14ac:knownFonts="1">
    <font>
      <sz val="11"/>
      <color rgb="FF000000"/>
      <name val="Arial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309">
    <xf numFmtId="0" fontId="0" fillId="0" borderId="0" xfId="0"/>
    <xf numFmtId="165" fontId="4" fillId="0" borderId="14" xfId="0" applyNumberFormat="1" applyFont="1" applyFill="1" applyBorder="1" applyAlignment="1" applyProtection="1">
      <alignment horizontal="left" vertical="top"/>
      <protection locked="0"/>
    </xf>
    <xf numFmtId="165" fontId="3" fillId="0" borderId="3" xfId="0" applyNumberFormat="1" applyFont="1" applyFill="1" applyBorder="1" applyAlignment="1" applyProtection="1">
      <alignment horizontal="left" vertical="center"/>
      <protection locked="0"/>
    </xf>
    <xf numFmtId="165" fontId="3" fillId="0" borderId="1" xfId="0" applyNumberFormat="1" applyFont="1" applyFill="1" applyBorder="1" applyAlignment="1" applyProtection="1">
      <alignment horizontal="left" vertical="center"/>
      <protection locked="0"/>
    </xf>
    <xf numFmtId="165" fontId="5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4" fillId="0" borderId="4" xfId="0" applyNumberFormat="1" applyFont="1" applyFill="1" applyBorder="1" applyAlignment="1" applyProtection="1">
      <alignment horizontal="left" vertical="top"/>
      <protection locked="0"/>
    </xf>
    <xf numFmtId="165" fontId="3" fillId="0" borderId="14" xfId="0" applyNumberFormat="1" applyFont="1" applyFill="1" applyBorder="1" applyAlignment="1" applyProtection="1">
      <alignment horizontal="left" vertical="top"/>
      <protection locked="0"/>
    </xf>
    <xf numFmtId="165" fontId="3" fillId="0" borderId="4" xfId="0" applyNumberFormat="1" applyFont="1" applyFill="1" applyBorder="1" applyAlignment="1" applyProtection="1">
      <alignment horizontal="left" vertical="top"/>
      <protection locked="0"/>
    </xf>
    <xf numFmtId="165" fontId="3" fillId="0" borderId="4" xfId="0" applyNumberFormat="1" applyFont="1" applyFill="1" applyBorder="1" applyAlignment="1" applyProtection="1">
      <alignment horizontal="left" vertical="center"/>
      <protection locked="0"/>
    </xf>
    <xf numFmtId="165" fontId="6" fillId="0" borderId="14" xfId="0" applyNumberFormat="1" applyFont="1" applyFill="1" applyBorder="1" applyAlignment="1" applyProtection="1">
      <alignment horizontal="center" vertical="top"/>
      <protection locked="0"/>
    </xf>
    <xf numFmtId="165" fontId="3" fillId="0" borderId="14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protection locked="0"/>
    </xf>
    <xf numFmtId="165" fontId="3" fillId="0" borderId="10" xfId="0" applyNumberFormat="1" applyFont="1" applyFill="1" applyBorder="1" applyAlignment="1" applyProtection="1">
      <alignment horizontal="left" vertical="center"/>
      <protection locked="0"/>
    </xf>
    <xf numFmtId="165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8" xfId="0" applyFont="1" applyFill="1" applyBorder="1" applyAlignment="1" applyProtection="1">
      <alignment horizontal="center" vertical="top" wrapText="1"/>
      <protection locked="0"/>
    </xf>
    <xf numFmtId="165" fontId="4" fillId="0" borderId="3" xfId="0" applyNumberFormat="1" applyFont="1" applyFill="1" applyBorder="1" applyAlignment="1" applyProtection="1">
      <alignment horizontal="left" vertical="top" wrapText="1"/>
      <protection locked="0"/>
    </xf>
    <xf numFmtId="0" fontId="6" fillId="0" borderId="14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165" fontId="4" fillId="0" borderId="20" xfId="0" applyNumberFormat="1" applyFont="1" applyFill="1" applyBorder="1" applyAlignment="1" applyProtection="1">
      <alignment horizontal="left" vertical="top"/>
      <protection locked="0"/>
    </xf>
    <xf numFmtId="165" fontId="6" fillId="0" borderId="14" xfId="0" applyNumberFormat="1" applyFont="1" applyFill="1" applyBorder="1" applyAlignment="1" applyProtection="1">
      <alignment horizontal="left" vertical="top"/>
      <protection locked="0"/>
    </xf>
    <xf numFmtId="16" fontId="5" fillId="0" borderId="14" xfId="0" applyNumberFormat="1" applyFont="1" applyFill="1" applyBorder="1" applyAlignment="1" applyProtection="1">
      <alignment horizontal="center" vertical="top"/>
      <protection locked="0"/>
    </xf>
    <xf numFmtId="16" fontId="5" fillId="0" borderId="16" xfId="0" applyNumberFormat="1" applyFont="1" applyFill="1" applyBorder="1" applyAlignment="1" applyProtection="1">
      <alignment horizontal="center" vertical="top"/>
      <protection locked="0"/>
    </xf>
    <xf numFmtId="49" fontId="5" fillId="0" borderId="14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165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>
      <alignment horizontal="center" vertical="top" wrapText="1"/>
    </xf>
    <xf numFmtId="165" fontId="4" fillId="0" borderId="8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top" wrapText="1"/>
      <protection locked="0"/>
    </xf>
    <xf numFmtId="0" fontId="4" fillId="0" borderId="5" xfId="0" applyFont="1" applyFill="1" applyBorder="1" applyAlignment="1" applyProtection="1">
      <alignment horizontal="left" vertical="top" wrapText="1"/>
      <protection locked="0"/>
    </xf>
    <xf numFmtId="0" fontId="4" fillId="0" borderId="28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5" fillId="0" borderId="22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0" fontId="4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4" xfId="0" applyFont="1" applyFill="1" applyBorder="1" applyAlignment="1" applyProtection="1">
      <alignment horizontal="left" vertical="top" wrapText="1"/>
      <protection locked="0"/>
    </xf>
    <xf numFmtId="0" fontId="4" fillId="0" borderId="22" xfId="0" applyFont="1" applyFill="1" applyBorder="1" applyAlignment="1" applyProtection="1">
      <alignment horizontal="left" vertical="top" wrapText="1"/>
      <protection locked="0"/>
    </xf>
    <xf numFmtId="0" fontId="4" fillId="0" borderId="23" xfId="0" applyFont="1" applyFill="1" applyBorder="1" applyAlignment="1" applyProtection="1">
      <alignment vertical="top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protection locked="0"/>
    </xf>
    <xf numFmtId="0" fontId="4" fillId="0" borderId="21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5" fillId="0" borderId="16" xfId="0" applyFont="1" applyFill="1" applyBorder="1" applyAlignment="1" applyProtection="1">
      <alignment horizontal="left" vertical="top" wrapText="1"/>
      <protection locked="0"/>
    </xf>
    <xf numFmtId="0" fontId="5" fillId="0" borderId="16" xfId="0" applyFont="1" applyFill="1" applyBorder="1" applyAlignment="1" applyProtection="1">
      <alignment horizontal="center" vertical="top" wrapText="1"/>
      <protection locked="0"/>
    </xf>
    <xf numFmtId="165" fontId="4" fillId="0" borderId="4" xfId="0" applyNumberFormat="1" applyFont="1" applyFill="1" applyBorder="1" applyAlignment="1" applyProtection="1">
      <alignment horizontal="left" vertical="top" wrapText="1"/>
      <protection locked="0"/>
    </xf>
    <xf numFmtId="165" fontId="3" fillId="0" borderId="1" xfId="0" applyNumberFormat="1" applyFont="1" applyFill="1" applyBorder="1" applyAlignment="1" applyProtection="1">
      <alignment horizontal="left" vertical="top"/>
      <protection locked="0"/>
    </xf>
    <xf numFmtId="165" fontId="4" fillId="0" borderId="1" xfId="0" applyNumberFormat="1" applyFont="1" applyFill="1" applyBorder="1" applyAlignment="1" applyProtection="1">
      <alignment horizontal="left" vertical="top"/>
      <protection locked="0"/>
    </xf>
    <xf numFmtId="165" fontId="4" fillId="0" borderId="14" xfId="0" applyNumberFormat="1" applyFont="1" applyFill="1" applyBorder="1" applyAlignment="1" applyProtection="1">
      <alignment horizontal="center" vertical="top"/>
      <protection locked="0"/>
    </xf>
    <xf numFmtId="165" fontId="5" fillId="0" borderId="14" xfId="0" applyNumberFormat="1" applyFont="1" applyFill="1" applyBorder="1" applyAlignment="1" applyProtection="1">
      <alignment horizontal="center" vertical="top"/>
      <protection locked="0"/>
    </xf>
    <xf numFmtId="165" fontId="5" fillId="0" borderId="16" xfId="0" applyNumberFormat="1" applyFont="1" applyFill="1" applyBorder="1" applyAlignment="1" applyProtection="1">
      <alignment horizontal="center" vertical="top"/>
      <protection locked="0"/>
    </xf>
    <xf numFmtId="165" fontId="6" fillId="0" borderId="16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165" fontId="4" fillId="0" borderId="10" xfId="0" applyNumberFormat="1" applyFont="1" applyFill="1" applyBorder="1" applyAlignment="1" applyProtection="1">
      <alignment horizontal="left" vertical="top"/>
      <protection locked="0"/>
    </xf>
    <xf numFmtId="165" fontId="4" fillId="0" borderId="3" xfId="0" applyNumberFormat="1" applyFont="1" applyFill="1" applyBorder="1" applyAlignment="1" applyProtection="1">
      <alignment horizontal="left" vertical="top"/>
      <protection locked="0"/>
    </xf>
    <xf numFmtId="0" fontId="5" fillId="0" borderId="16" xfId="0" applyFont="1" applyFill="1" applyBorder="1" applyAlignment="1">
      <alignment vertical="top" wrapText="1"/>
    </xf>
    <xf numFmtId="0" fontId="3" fillId="0" borderId="22" xfId="0" applyFont="1" applyFill="1" applyBorder="1" applyAlignment="1" applyProtection="1">
      <alignment horizontal="left" vertical="top" wrapText="1"/>
      <protection locked="0"/>
    </xf>
    <xf numFmtId="165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165" fontId="3" fillId="0" borderId="28" xfId="0" applyNumberFormat="1" applyFont="1" applyFill="1" applyBorder="1" applyAlignment="1" applyProtection="1">
      <alignment horizontal="left" vertical="top" wrapText="1"/>
      <protection locked="0"/>
    </xf>
    <xf numFmtId="165" fontId="4" fillId="0" borderId="28" xfId="0" applyNumberFormat="1" applyFont="1" applyFill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 applyProtection="1">
      <alignment horizontal="center" vertical="top" wrapText="1"/>
      <protection locked="0"/>
    </xf>
    <xf numFmtId="165" fontId="3" fillId="0" borderId="3" xfId="0" applyNumberFormat="1" applyFont="1" applyFill="1" applyBorder="1" applyAlignment="1" applyProtection="1">
      <alignment horizontal="left" vertical="top"/>
      <protection locked="0"/>
    </xf>
    <xf numFmtId="165" fontId="3" fillId="0" borderId="28" xfId="0" applyNumberFormat="1" applyFont="1" applyFill="1" applyBorder="1" applyAlignment="1" applyProtection="1">
      <alignment horizontal="left" vertical="center"/>
      <protection locked="0"/>
    </xf>
    <xf numFmtId="165" fontId="3" fillId="0" borderId="28" xfId="0" applyNumberFormat="1" applyFont="1" applyFill="1" applyBorder="1" applyAlignment="1" applyProtection="1">
      <alignment horizontal="left" vertical="center" wrapText="1"/>
      <protection locked="0"/>
    </xf>
    <xf numFmtId="165" fontId="4" fillId="0" borderId="17" xfId="0" applyNumberFormat="1" applyFont="1" applyFill="1" applyBorder="1" applyAlignment="1" applyProtection="1">
      <alignment horizontal="left" vertical="top"/>
      <protection locked="0"/>
    </xf>
    <xf numFmtId="165" fontId="4" fillId="0" borderId="40" xfId="0" applyNumberFormat="1" applyFont="1" applyFill="1" applyBorder="1" applyAlignment="1" applyProtection="1">
      <alignment horizontal="left" vertical="top"/>
      <protection locked="0"/>
    </xf>
    <xf numFmtId="0" fontId="6" fillId="0" borderId="8" xfId="0" applyFont="1" applyFill="1" applyBorder="1" applyAlignment="1" applyProtection="1">
      <alignment vertical="top" wrapText="1"/>
      <protection locked="0"/>
    </xf>
    <xf numFmtId="165" fontId="6" fillId="0" borderId="17" xfId="0" applyNumberFormat="1" applyFont="1" applyFill="1" applyBorder="1" applyAlignment="1" applyProtection="1">
      <alignment horizontal="center" vertical="top"/>
      <protection locked="0"/>
    </xf>
    <xf numFmtId="165" fontId="6" fillId="0" borderId="17" xfId="0" applyNumberFormat="1" applyFont="1" applyFill="1" applyBorder="1" applyAlignment="1" applyProtection="1">
      <alignment horizontal="left" vertical="top"/>
      <protection locked="0"/>
    </xf>
    <xf numFmtId="0" fontId="4" fillId="0" borderId="41" xfId="0" applyFont="1" applyFill="1" applyBorder="1" applyAlignment="1" applyProtection="1">
      <alignment horizontal="left" vertical="top" wrapText="1"/>
      <protection locked="0"/>
    </xf>
    <xf numFmtId="165" fontId="4" fillId="0" borderId="42" xfId="0" applyNumberFormat="1" applyFont="1" applyFill="1" applyBorder="1" applyAlignment="1" applyProtection="1">
      <alignment horizontal="center" vertical="top"/>
      <protection locked="0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0" fontId="4" fillId="0" borderId="9" xfId="0" applyFont="1" applyFill="1" applyBorder="1" applyAlignment="1" applyProtection="1">
      <alignment horizontal="center" vertical="top" wrapText="1"/>
      <protection locked="0"/>
    </xf>
    <xf numFmtId="165" fontId="4" fillId="0" borderId="0" xfId="0" applyNumberFormat="1" applyFont="1" applyFill="1" applyBorder="1" applyAlignment="1" applyProtection="1">
      <alignment horizontal="left" vertical="top" wrapText="1"/>
      <protection locked="0"/>
    </xf>
    <xf numFmtId="165" fontId="3" fillId="0" borderId="4" xfId="0" applyNumberFormat="1" applyFont="1" applyFill="1" applyBorder="1" applyAlignment="1" applyProtection="1">
      <alignment horizontal="left" vertical="center" wrapText="1"/>
      <protection locked="0"/>
    </xf>
    <xf numFmtId="165" fontId="4" fillId="0" borderId="4" xfId="0" applyNumberFormat="1" applyFont="1" applyFill="1" applyBorder="1" applyAlignment="1" applyProtection="1">
      <alignment horizontal="left" vertical="center" wrapText="1"/>
      <protection locked="0"/>
    </xf>
    <xf numFmtId="165" fontId="5" fillId="0" borderId="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2" fontId="4" fillId="0" borderId="14" xfId="0" applyNumberFormat="1" applyFont="1" applyFill="1" applyBorder="1" applyAlignment="1" applyProtection="1">
      <alignment horizontal="left" vertical="top" wrapText="1"/>
      <protection locked="0"/>
    </xf>
    <xf numFmtId="165" fontId="4" fillId="0" borderId="14" xfId="0" applyNumberFormat="1" applyFont="1" applyFill="1" applyBorder="1" applyAlignment="1" applyProtection="1">
      <alignment horizontal="left" vertical="top" wrapText="1"/>
      <protection locked="0"/>
    </xf>
    <xf numFmtId="165" fontId="3" fillId="0" borderId="14" xfId="0" applyNumberFormat="1" applyFont="1" applyFill="1" applyBorder="1" applyAlignment="1" applyProtection="1">
      <alignment horizontal="left" vertical="top" wrapText="1"/>
      <protection locked="0"/>
    </xf>
    <xf numFmtId="165" fontId="5" fillId="0" borderId="14" xfId="0" applyNumberFormat="1" applyFont="1" applyFill="1" applyBorder="1" applyAlignment="1" applyProtection="1">
      <alignment horizontal="left" vertical="top" wrapText="1"/>
      <protection locked="0"/>
    </xf>
    <xf numFmtId="165" fontId="3" fillId="0" borderId="20" xfId="0" applyNumberFormat="1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 wrapText="1"/>
      <protection locked="0"/>
    </xf>
    <xf numFmtId="165" fontId="3" fillId="0" borderId="11" xfId="0" applyNumberFormat="1" applyFont="1" applyFill="1" applyBorder="1" applyAlignment="1" applyProtection="1">
      <alignment horizontal="left" vertical="center"/>
      <protection locked="0"/>
    </xf>
    <xf numFmtId="0" fontId="6" fillId="0" borderId="26" xfId="0" applyFont="1" applyFill="1" applyBorder="1" applyAlignment="1">
      <alignment vertical="top" wrapText="1"/>
    </xf>
    <xf numFmtId="165" fontId="4" fillId="0" borderId="12" xfId="0" applyNumberFormat="1" applyFont="1" applyFill="1" applyBorder="1" applyAlignment="1" applyProtection="1">
      <alignment horizontal="left" vertical="top" wrapText="1"/>
      <protection locked="0"/>
    </xf>
    <xf numFmtId="165" fontId="3" fillId="0" borderId="3" xfId="0" applyNumberFormat="1" applyFont="1" applyFill="1" applyBorder="1" applyAlignment="1" applyProtection="1">
      <alignment horizontal="left" vertical="top" wrapText="1"/>
      <protection locked="0"/>
    </xf>
    <xf numFmtId="165" fontId="4" fillId="0" borderId="1" xfId="0" applyNumberFormat="1" applyFont="1" applyFill="1" applyBorder="1" applyAlignment="1" applyProtection="1">
      <alignment horizontal="left" vertical="top" wrapText="1"/>
      <protection locked="0"/>
    </xf>
    <xf numFmtId="165" fontId="3" fillId="0" borderId="1" xfId="0" applyNumberFormat="1" applyFont="1" applyFill="1" applyBorder="1" applyAlignment="1" applyProtection="1">
      <alignment horizontal="left" vertical="top" wrapText="1"/>
      <protection locked="0"/>
    </xf>
    <xf numFmtId="165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8" fillId="2" borderId="14" xfId="0" applyFont="1" applyFill="1" applyBorder="1" applyAlignment="1">
      <alignment vertical="top" wrapText="1"/>
    </xf>
    <xf numFmtId="165" fontId="6" fillId="2" borderId="14" xfId="0" applyNumberFormat="1" applyFont="1" applyFill="1" applyBorder="1" applyAlignment="1">
      <alignment vertical="top" wrapText="1"/>
    </xf>
    <xf numFmtId="165" fontId="6" fillId="2" borderId="14" xfId="1" applyNumberFormat="1" applyFont="1" applyFill="1" applyBorder="1" applyAlignment="1">
      <alignment vertical="top" wrapText="1"/>
    </xf>
    <xf numFmtId="16" fontId="5" fillId="2" borderId="14" xfId="0" applyNumberFormat="1" applyFont="1" applyFill="1" applyBorder="1" applyAlignment="1">
      <alignment horizontal="center" vertical="top" wrapText="1"/>
    </xf>
    <xf numFmtId="0" fontId="11" fillId="2" borderId="14" xfId="0" applyFont="1" applyFill="1" applyBorder="1" applyAlignment="1">
      <alignment vertical="top" wrapText="1"/>
    </xf>
    <xf numFmtId="0" fontId="5" fillId="2" borderId="14" xfId="0" applyFont="1" applyFill="1" applyBorder="1" applyAlignment="1">
      <alignment vertical="top" wrapText="1"/>
    </xf>
    <xf numFmtId="165" fontId="5" fillId="2" borderId="14" xfId="0" applyNumberFormat="1" applyFont="1" applyFill="1" applyBorder="1" applyAlignment="1">
      <alignment vertical="top" wrapText="1"/>
    </xf>
    <xf numFmtId="164" fontId="5" fillId="2" borderId="14" xfId="0" applyNumberFormat="1" applyFont="1" applyFill="1" applyBorder="1" applyAlignment="1">
      <alignment horizontal="center" vertical="top" wrapText="1"/>
    </xf>
    <xf numFmtId="165" fontId="5" fillId="0" borderId="16" xfId="0" applyNumberFormat="1" applyFont="1" applyFill="1" applyBorder="1" applyAlignment="1" applyProtection="1">
      <alignment horizontal="left" vertical="top"/>
      <protection locked="0"/>
    </xf>
    <xf numFmtId="165" fontId="6" fillId="0" borderId="16" xfId="0" applyNumberFormat="1" applyFont="1" applyFill="1" applyBorder="1" applyAlignment="1" applyProtection="1">
      <alignment horizontal="left" vertical="top"/>
      <protection locked="0"/>
    </xf>
    <xf numFmtId="0" fontId="4" fillId="0" borderId="14" xfId="0" applyFont="1" applyFill="1" applyBorder="1" applyAlignment="1" applyProtection="1">
      <alignment horizontal="center" vertical="top" wrapText="1"/>
      <protection locked="0"/>
    </xf>
    <xf numFmtId="165" fontId="4" fillId="0" borderId="17" xfId="0" applyNumberFormat="1" applyFont="1" applyFill="1" applyBorder="1" applyAlignment="1" applyProtection="1">
      <alignment horizontal="center" vertical="top"/>
      <protection locked="0"/>
    </xf>
    <xf numFmtId="165" fontId="3" fillId="0" borderId="4" xfId="0" applyNumberFormat="1" applyFont="1" applyFill="1" applyBorder="1" applyAlignment="1" applyProtection="1">
      <alignment horizontal="right" vertical="center"/>
      <protection locked="0"/>
    </xf>
    <xf numFmtId="165" fontId="3" fillId="0" borderId="14" xfId="0" applyNumberFormat="1" applyFont="1" applyFill="1" applyBorder="1" applyAlignment="1" applyProtection="1">
      <alignment horizontal="right" vertical="center"/>
      <protection locked="0"/>
    </xf>
    <xf numFmtId="0" fontId="4" fillId="0" borderId="14" xfId="0" applyNumberFormat="1" applyFont="1" applyFill="1" applyBorder="1" applyAlignment="1" applyProtection="1">
      <alignment horizontal="center" vertical="top" wrapText="1"/>
      <protection locked="0"/>
    </xf>
    <xf numFmtId="0" fontId="4" fillId="0" borderId="6" xfId="0" applyFont="1" applyFill="1" applyBorder="1" applyAlignment="1" applyProtection="1">
      <alignment horizontal="center" vertical="top" wrapText="1"/>
      <protection locked="0"/>
    </xf>
    <xf numFmtId="0" fontId="4" fillId="0" borderId="14" xfId="0" applyFont="1" applyFill="1" applyBorder="1" applyAlignment="1" applyProtection="1">
      <alignment horizontal="center" vertical="top"/>
      <protection locked="0"/>
    </xf>
    <xf numFmtId="0" fontId="4" fillId="0" borderId="16" xfId="0" applyFont="1" applyFill="1" applyBorder="1" applyAlignment="1" applyProtection="1">
      <alignment horizontal="center" vertical="top" wrapText="1"/>
      <protection locked="0"/>
    </xf>
    <xf numFmtId="0" fontId="3" fillId="0" borderId="3" xfId="0" applyFont="1" applyFill="1" applyBorder="1" applyAlignment="1" applyProtection="1">
      <alignment horizontal="center" vertical="top"/>
      <protection locked="0"/>
    </xf>
    <xf numFmtId="0" fontId="5" fillId="0" borderId="1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4" fillId="0" borderId="17" xfId="0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165" fontId="3" fillId="0" borderId="14" xfId="0" applyNumberFormat="1" applyFont="1" applyFill="1" applyBorder="1" applyAlignment="1" applyProtection="1">
      <alignment horizontal="center" vertical="top" wrapText="1"/>
      <protection locked="0"/>
    </xf>
    <xf numFmtId="0" fontId="3" fillId="0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 applyProtection="1">
      <alignment horizontal="center" vertical="center"/>
      <protection locked="0"/>
    </xf>
    <xf numFmtId="164" fontId="4" fillId="0" borderId="14" xfId="0" applyNumberFormat="1" applyFont="1" applyFill="1" applyBorder="1" applyAlignment="1" applyProtection="1">
      <alignment horizontal="center" vertical="center"/>
      <protection locked="0"/>
    </xf>
    <xf numFmtId="166" fontId="4" fillId="0" borderId="14" xfId="0" applyNumberFormat="1" applyFont="1" applyFill="1" applyBorder="1" applyAlignment="1" applyProtection="1">
      <alignment horizontal="center" vertical="center"/>
      <protection locked="0"/>
    </xf>
    <xf numFmtId="166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vertical="top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>
      <alignment horizontal="center" vertical="center" wrapText="1"/>
    </xf>
    <xf numFmtId="16" fontId="4" fillId="0" borderId="14" xfId="0" applyNumberFormat="1" applyFont="1" applyFill="1" applyBorder="1" applyAlignment="1" applyProtection="1">
      <alignment horizontal="left" vertical="top" wrapText="1"/>
      <protection locked="0"/>
    </xf>
    <xf numFmtId="0" fontId="3" fillId="0" borderId="14" xfId="0" applyFont="1" applyFill="1" applyBorder="1" applyAlignment="1">
      <alignment horizontal="left" vertical="top" wrapText="1"/>
    </xf>
    <xf numFmtId="165" fontId="3" fillId="0" borderId="14" xfId="0" applyNumberFormat="1" applyFont="1" applyFill="1" applyBorder="1" applyAlignment="1">
      <alignment horizontal="center" vertical="top" wrapText="1"/>
    </xf>
    <xf numFmtId="2" fontId="3" fillId="0" borderId="14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0" fontId="4" fillId="0" borderId="43" xfId="0" applyFont="1" applyFill="1" applyBorder="1" applyAlignment="1" applyProtection="1">
      <alignment horizontal="center" vertical="top" wrapText="1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13" fillId="0" borderId="14" xfId="0" applyFont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11" fillId="0" borderId="14" xfId="0" applyFont="1" applyBorder="1" applyAlignment="1">
      <alignment horizontal="center" vertical="center" wrapText="1"/>
    </xf>
    <xf numFmtId="165" fontId="6" fillId="0" borderId="14" xfId="0" applyNumberFormat="1" applyFont="1" applyFill="1" applyBorder="1" applyAlignment="1">
      <alignment vertical="top" wrapText="1"/>
    </xf>
    <xf numFmtId="165" fontId="5" fillId="0" borderId="14" xfId="0" applyNumberFormat="1" applyFont="1" applyFill="1" applyBorder="1" applyAlignment="1">
      <alignment vertical="top" wrapText="1"/>
    </xf>
    <xf numFmtId="0" fontId="3" fillId="0" borderId="3" xfId="0" applyFont="1" applyFill="1" applyBorder="1" applyAlignment="1" applyProtection="1">
      <alignment horizontal="center" vertical="top" wrapText="1"/>
      <protection locked="0"/>
    </xf>
    <xf numFmtId="0" fontId="3" fillId="0" borderId="6" xfId="0" applyFont="1" applyFill="1" applyBorder="1" applyAlignment="1" applyProtection="1">
      <alignment horizontal="center" vertical="top" wrapText="1"/>
      <protection locked="0"/>
    </xf>
    <xf numFmtId="165" fontId="3" fillId="0" borderId="21" xfId="0" applyNumberFormat="1" applyFont="1" applyFill="1" applyBorder="1" applyAlignment="1" applyProtection="1">
      <alignment horizontal="left" vertical="center"/>
      <protection locked="0"/>
    </xf>
    <xf numFmtId="165" fontId="3" fillId="0" borderId="23" xfId="0" applyNumberFormat="1" applyFont="1" applyFill="1" applyBorder="1" applyAlignment="1" applyProtection="1">
      <alignment horizontal="center" vertical="center"/>
      <protection locked="0"/>
    </xf>
    <xf numFmtId="165" fontId="3" fillId="0" borderId="23" xfId="0" applyNumberFormat="1" applyFont="1" applyFill="1" applyBorder="1" applyAlignment="1" applyProtection="1">
      <alignment horizontal="left" vertical="center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0" fontId="4" fillId="0" borderId="53" xfId="0" applyFont="1" applyFill="1" applyBorder="1" applyAlignment="1" applyProtection="1">
      <alignment horizontal="center" vertical="top" wrapText="1"/>
      <protection locked="0"/>
    </xf>
    <xf numFmtId="0" fontId="4" fillId="0" borderId="52" xfId="0" applyFont="1" applyFill="1" applyBorder="1" applyAlignment="1" applyProtection="1">
      <alignment horizontal="center" vertical="top" wrapText="1"/>
      <protection locked="0"/>
    </xf>
    <xf numFmtId="0" fontId="5" fillId="0" borderId="49" xfId="0" applyFont="1" applyFill="1" applyBorder="1" applyAlignment="1" applyProtection="1">
      <alignment horizontal="left" vertical="top" wrapText="1"/>
      <protection locked="0"/>
    </xf>
    <xf numFmtId="0" fontId="4" fillId="0" borderId="46" xfId="0" applyFont="1" applyFill="1" applyBorder="1" applyAlignment="1" applyProtection="1">
      <alignment horizontal="center" vertical="top" wrapText="1"/>
      <protection locked="0"/>
    </xf>
    <xf numFmtId="0" fontId="4" fillId="0" borderId="15" xfId="0" applyFont="1" applyFill="1" applyBorder="1" applyAlignment="1" applyProtection="1">
      <alignment horizontal="left" vertical="top" wrapText="1"/>
      <protection locked="0"/>
    </xf>
    <xf numFmtId="0" fontId="4" fillId="0" borderId="48" xfId="0" applyFont="1" applyFill="1" applyBorder="1" applyAlignment="1" applyProtection="1">
      <alignment horizontal="center" vertical="top"/>
      <protection locked="0"/>
    </xf>
    <xf numFmtId="0" fontId="4" fillId="0" borderId="55" xfId="0" applyFont="1" applyFill="1" applyBorder="1" applyAlignment="1" applyProtection="1">
      <alignment horizontal="center" vertical="top"/>
      <protection locked="0"/>
    </xf>
    <xf numFmtId="0" fontId="4" fillId="0" borderId="50" xfId="0" applyFont="1" applyFill="1" applyBorder="1" applyAlignment="1" applyProtection="1">
      <alignment horizontal="center" vertical="top"/>
      <protection locked="0"/>
    </xf>
    <xf numFmtId="0" fontId="4" fillId="0" borderId="51" xfId="0" applyFont="1" applyFill="1" applyBorder="1" applyAlignment="1" applyProtection="1">
      <alignment horizontal="left" vertical="top" wrapText="1"/>
      <protection locked="0"/>
    </xf>
    <xf numFmtId="0" fontId="5" fillId="0" borderId="50" xfId="0" applyFont="1" applyFill="1" applyBorder="1" applyAlignment="1" applyProtection="1">
      <alignment horizontal="center" vertical="top"/>
      <protection locked="0"/>
    </xf>
    <xf numFmtId="0" fontId="4" fillId="0" borderId="53" xfId="0" applyFont="1" applyFill="1" applyBorder="1" applyAlignment="1" applyProtection="1">
      <alignment horizontal="center" vertical="top"/>
      <protection locked="0"/>
    </xf>
    <xf numFmtId="0" fontId="4" fillId="0" borderId="49" xfId="0" applyFont="1" applyFill="1" applyBorder="1" applyAlignment="1" applyProtection="1">
      <alignment horizontal="center" vertical="top" wrapText="1"/>
      <protection locked="0"/>
    </xf>
    <xf numFmtId="165" fontId="3" fillId="0" borderId="44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top"/>
      <protection locked="0"/>
    </xf>
    <xf numFmtId="0" fontId="4" fillId="0" borderId="31" xfId="0" applyFont="1" applyFill="1" applyBorder="1" applyAlignment="1" applyProtection="1">
      <alignment horizontal="center" vertical="top"/>
      <protection locked="0"/>
    </xf>
    <xf numFmtId="0" fontId="4" fillId="0" borderId="25" xfId="0" applyFont="1" applyFill="1" applyBorder="1" applyAlignment="1" applyProtection="1">
      <alignment horizontal="center" vertical="top"/>
      <protection locked="0"/>
    </xf>
    <xf numFmtId="0" fontId="4" fillId="0" borderId="18" xfId="0" applyFont="1" applyFill="1" applyBorder="1" applyAlignment="1" applyProtection="1">
      <alignment horizontal="center" vertical="top"/>
      <protection locked="0"/>
    </xf>
    <xf numFmtId="164" fontId="6" fillId="2" borderId="16" xfId="0" applyNumberFormat="1" applyFont="1" applyFill="1" applyBorder="1" applyAlignment="1">
      <alignment horizontal="center" vertical="top" wrapText="1"/>
    </xf>
    <xf numFmtId="164" fontId="6" fillId="2" borderId="17" xfId="0" applyNumberFormat="1" applyFont="1" applyFill="1" applyBorder="1" applyAlignment="1">
      <alignment horizontal="center" vertical="top" wrapText="1"/>
    </xf>
    <xf numFmtId="0" fontId="5" fillId="0" borderId="16" xfId="0" applyFont="1" applyFill="1" applyBorder="1" applyAlignment="1" applyProtection="1">
      <alignment horizontal="center" vertical="top" wrapText="1"/>
      <protection locked="0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3" fillId="0" borderId="16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 applyProtection="1">
      <alignment horizontal="center" vertical="top" wrapText="1"/>
      <protection locked="0"/>
    </xf>
    <xf numFmtId="0" fontId="4" fillId="0" borderId="16" xfId="0" applyFont="1" applyFill="1" applyBorder="1" applyAlignment="1" applyProtection="1">
      <alignment horizontal="center" vertical="top" wrapText="1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9" fillId="2" borderId="16" xfId="0" applyFont="1" applyFill="1" applyBorder="1" applyAlignment="1">
      <alignment horizontal="center" vertical="top" wrapText="1"/>
    </xf>
    <xf numFmtId="0" fontId="9" fillId="2" borderId="19" xfId="0" applyFont="1" applyFill="1" applyBorder="1" applyAlignment="1">
      <alignment horizontal="center" vertical="top" wrapText="1"/>
    </xf>
    <xf numFmtId="0" fontId="9" fillId="2" borderId="17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0" fillId="2" borderId="14" xfId="0" applyFill="1" applyBorder="1" applyAlignment="1">
      <alignment horizontal="center" vertical="top" wrapText="1"/>
    </xf>
    <xf numFmtId="0" fontId="6" fillId="2" borderId="14" xfId="0" applyFont="1" applyFill="1" applyBorder="1" applyAlignment="1">
      <alignment vertical="top" wrapText="1"/>
    </xf>
    <xf numFmtId="0" fontId="0" fillId="2" borderId="14" xfId="0" applyFill="1" applyBorder="1" applyAlignment="1">
      <alignment vertical="top" wrapText="1"/>
    </xf>
    <xf numFmtId="0" fontId="9" fillId="2" borderId="14" xfId="0" applyFont="1" applyFill="1" applyBorder="1" applyAlignment="1">
      <alignment vertical="top" wrapText="1"/>
    </xf>
    <xf numFmtId="0" fontId="10" fillId="2" borderId="14" xfId="0" applyFont="1" applyFill="1" applyBorder="1" applyAlignment="1">
      <alignment vertical="top" wrapText="1"/>
    </xf>
    <xf numFmtId="14" fontId="4" fillId="0" borderId="19" xfId="0" applyNumberFormat="1" applyFont="1" applyFill="1" applyBorder="1" applyAlignment="1" applyProtection="1">
      <alignment horizontal="center" vertical="top"/>
      <protection locked="0"/>
    </xf>
    <xf numFmtId="14" fontId="4" fillId="0" borderId="17" xfId="0" applyNumberFormat="1" applyFont="1" applyFill="1" applyBorder="1" applyAlignment="1" applyProtection="1">
      <alignment horizontal="center" vertical="top"/>
      <protection locked="0"/>
    </xf>
    <xf numFmtId="0" fontId="3" fillId="0" borderId="50" xfId="0" applyFont="1" applyFill="1" applyBorder="1" applyAlignment="1" applyProtection="1">
      <alignment horizontal="center" vertical="top"/>
      <protection locked="0"/>
    </xf>
    <xf numFmtId="0" fontId="3" fillId="0" borderId="34" xfId="0" applyFont="1" applyFill="1" applyBorder="1" applyAlignment="1" applyProtection="1">
      <alignment horizontal="center" vertical="top"/>
      <protection locked="0"/>
    </xf>
    <xf numFmtId="0" fontId="3" fillId="0" borderId="54" xfId="0" applyFont="1" applyFill="1" applyBorder="1" applyAlignment="1" applyProtection="1">
      <alignment horizontal="center" vertical="top"/>
      <protection locked="0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2" fontId="4" fillId="0" borderId="32" xfId="0" applyNumberFormat="1" applyFont="1" applyFill="1" applyBorder="1" applyAlignment="1" applyProtection="1">
      <alignment horizontal="left" vertical="top" wrapText="1"/>
      <protection locked="0"/>
    </xf>
    <xf numFmtId="2" fontId="4" fillId="0" borderId="15" xfId="0" applyNumberFormat="1" applyFont="1" applyFill="1" applyBorder="1" applyAlignment="1" applyProtection="1">
      <alignment horizontal="left" vertical="top" wrapText="1"/>
      <protection locked="0"/>
    </xf>
    <xf numFmtId="0" fontId="4" fillId="0" borderId="14" xfId="0" applyNumberFormat="1" applyFont="1" applyFill="1" applyBorder="1" applyAlignment="1" applyProtection="1">
      <alignment horizontal="center" vertical="top" wrapText="1"/>
      <protection locked="0"/>
    </xf>
    <xf numFmtId="0" fontId="4" fillId="0" borderId="16" xfId="0" applyNumberFormat="1" applyFont="1" applyFill="1" applyBorder="1" applyAlignment="1" applyProtection="1">
      <alignment horizontal="center" vertical="top" wrapText="1"/>
      <protection locked="0"/>
    </xf>
    <xf numFmtId="0" fontId="6" fillId="0" borderId="15" xfId="0" applyFont="1" applyFill="1" applyBorder="1" applyAlignment="1">
      <alignment horizontal="center" vertical="top" wrapText="1"/>
    </xf>
    <xf numFmtId="0" fontId="6" fillId="0" borderId="39" xfId="0" applyFont="1" applyFill="1" applyBorder="1" applyAlignment="1">
      <alignment horizontal="center" vertical="top" wrapText="1"/>
    </xf>
    <xf numFmtId="16" fontId="4" fillId="0" borderId="50" xfId="0" applyNumberFormat="1" applyFont="1" applyFill="1" applyBorder="1" applyAlignment="1" applyProtection="1">
      <alignment horizontal="center" vertical="top"/>
      <protection locked="0"/>
    </xf>
    <xf numFmtId="16" fontId="4" fillId="0" borderId="34" xfId="0" applyNumberFormat="1" applyFont="1" applyFill="1" applyBorder="1" applyAlignment="1" applyProtection="1">
      <alignment horizontal="center" vertical="top"/>
      <protection locked="0"/>
    </xf>
    <xf numFmtId="0" fontId="5" fillId="0" borderId="9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5" fillId="0" borderId="29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 applyProtection="1">
      <alignment horizontal="center" vertical="top" wrapText="1"/>
      <protection locked="0"/>
    </xf>
    <xf numFmtId="0" fontId="4" fillId="0" borderId="5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/>
    <xf numFmtId="0" fontId="3" fillId="0" borderId="52" xfId="0" applyFont="1" applyFill="1" applyBorder="1" applyAlignment="1" applyProtection="1">
      <alignment horizontal="center" vertical="top"/>
      <protection locked="0"/>
    </xf>
    <xf numFmtId="0" fontId="3" fillId="0" borderId="21" xfId="0" applyFont="1" applyFill="1" applyBorder="1" applyAlignment="1" applyProtection="1">
      <alignment horizontal="left" vertical="top" wrapText="1"/>
      <protection locked="0"/>
    </xf>
    <xf numFmtId="0" fontId="3" fillId="0" borderId="9" xfId="0" applyFont="1" applyFill="1" applyBorder="1" applyAlignment="1" applyProtection="1">
      <alignment horizontal="left" vertical="top" wrapText="1"/>
      <protection locked="0"/>
    </xf>
    <xf numFmtId="0" fontId="3" fillId="0" borderId="7" xfId="0" applyFont="1" applyFill="1" applyBorder="1" applyAlignment="1" applyProtection="1">
      <alignment horizontal="left" vertical="top" wrapText="1"/>
      <protection locked="0"/>
    </xf>
    <xf numFmtId="0" fontId="6" fillId="0" borderId="16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9" xfId="0" applyFont="1" applyFill="1" applyBorder="1" applyAlignment="1" applyProtection="1">
      <alignment horizontal="left" vertical="top" wrapText="1"/>
      <protection locked="0"/>
    </xf>
    <xf numFmtId="0" fontId="3" fillId="0" borderId="46" xfId="0" applyFont="1" applyFill="1" applyBorder="1" applyAlignment="1" applyProtection="1">
      <alignment horizontal="center" vertical="top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16" fontId="6" fillId="0" borderId="16" xfId="0" applyNumberFormat="1" applyFont="1" applyFill="1" applyBorder="1" applyAlignment="1" applyProtection="1">
      <alignment horizontal="center" vertical="top"/>
      <protection locked="0"/>
    </xf>
    <xf numFmtId="16" fontId="6" fillId="0" borderId="17" xfId="0" applyNumberFormat="1" applyFont="1" applyFill="1" applyBorder="1" applyAlignment="1" applyProtection="1">
      <alignment horizontal="center" vertical="top"/>
      <protection locked="0"/>
    </xf>
    <xf numFmtId="0" fontId="6" fillId="0" borderId="16" xfId="0" applyFont="1" applyFill="1" applyBorder="1" applyAlignment="1" applyProtection="1">
      <alignment horizontal="left" vertical="top" wrapText="1"/>
      <protection locked="0"/>
    </xf>
    <xf numFmtId="0" fontId="7" fillId="0" borderId="17" xfId="0" applyFont="1" applyFill="1" applyBorder="1" applyAlignment="1" applyProtection="1">
      <alignment horizontal="left" vertical="top" wrapText="1"/>
      <protection locked="0"/>
    </xf>
    <xf numFmtId="0" fontId="4" fillId="0" borderId="33" xfId="0" applyFont="1" applyFill="1" applyBorder="1" applyAlignment="1" applyProtection="1">
      <alignment horizontal="center" vertical="top" wrapText="1"/>
      <protection locked="0"/>
    </xf>
    <xf numFmtId="0" fontId="5" fillId="0" borderId="14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 vertical="top"/>
      <protection locked="0"/>
    </xf>
    <xf numFmtId="0" fontId="6" fillId="0" borderId="54" xfId="0" applyFont="1" applyFill="1" applyBorder="1" applyAlignment="1" applyProtection="1">
      <alignment horizontal="center" vertical="top"/>
      <protection locked="0"/>
    </xf>
    <xf numFmtId="0" fontId="3" fillId="0" borderId="14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45" xfId="0" applyFont="1" applyFill="1" applyBorder="1" applyAlignment="1" applyProtection="1">
      <alignment horizontal="center" vertical="top" wrapText="1"/>
      <protection locked="0"/>
    </xf>
    <xf numFmtId="0" fontId="4" fillId="0" borderId="47" xfId="0" applyFont="1" applyFill="1" applyBorder="1" applyAlignment="1" applyProtection="1">
      <alignment horizontal="center" vertical="top" wrapText="1"/>
      <protection locked="0"/>
    </xf>
    <xf numFmtId="0" fontId="6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 applyProtection="1">
      <alignment horizontal="center" vertical="top"/>
      <protection locked="0"/>
    </xf>
    <xf numFmtId="0" fontId="4" fillId="0" borderId="19" xfId="0" applyFont="1" applyFill="1" applyBorder="1" applyAlignment="1" applyProtection="1">
      <alignment horizontal="center" vertical="top" wrapText="1"/>
      <protection locked="0"/>
    </xf>
    <xf numFmtId="0" fontId="4" fillId="0" borderId="15" xfId="0" applyFont="1" applyFill="1" applyBorder="1" applyAlignment="1" applyProtection="1">
      <alignment horizontal="left" vertical="top" wrapText="1"/>
      <protection locked="0"/>
    </xf>
    <xf numFmtId="0" fontId="4" fillId="0" borderId="39" xfId="0" applyFont="1" applyFill="1" applyBorder="1" applyAlignment="1" applyProtection="1">
      <alignment horizontal="left" vertical="top" wrapText="1"/>
      <protection locked="0"/>
    </xf>
    <xf numFmtId="0" fontId="4" fillId="0" borderId="6" xfId="0" applyFont="1" applyFill="1" applyBorder="1" applyAlignment="1" applyProtection="1">
      <alignment horizontal="center" vertical="top"/>
      <protection locked="0"/>
    </xf>
    <xf numFmtId="0" fontId="4" fillId="0" borderId="12" xfId="0" applyFont="1" applyFill="1" applyBorder="1" applyAlignment="1" applyProtection="1">
      <alignment horizontal="center" vertical="top"/>
      <protection locked="0"/>
    </xf>
    <xf numFmtId="0" fontId="4" fillId="0" borderId="29" xfId="0" applyFont="1" applyFill="1" applyBorder="1" applyAlignment="1" applyProtection="1">
      <alignment horizontal="left" vertical="top" wrapText="1"/>
      <protection locked="0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0" fontId="4" fillId="0" borderId="17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Alignment="1"/>
    <xf numFmtId="165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 vertical="top"/>
      <protection locked="0"/>
    </xf>
    <xf numFmtId="0" fontId="4" fillId="0" borderId="19" xfId="0" applyFont="1" applyFill="1" applyBorder="1" applyAlignment="1" applyProtection="1">
      <alignment horizontal="center" vertical="top"/>
      <protection locked="0"/>
    </xf>
    <xf numFmtId="0" fontId="4" fillId="0" borderId="37" xfId="0" applyFont="1" applyFill="1" applyBorder="1" applyAlignment="1" applyProtection="1">
      <alignment horizontal="center" vertical="top" wrapText="1"/>
      <protection locked="0"/>
    </xf>
    <xf numFmtId="0" fontId="4" fillId="0" borderId="35" xfId="0" applyFont="1" applyFill="1" applyBorder="1" applyAlignment="1" applyProtection="1">
      <alignment horizontal="center" vertical="top" wrapText="1"/>
      <protection locked="0"/>
    </xf>
    <xf numFmtId="0" fontId="5" fillId="0" borderId="16" xfId="0" applyFont="1" applyFill="1" applyBorder="1" applyAlignment="1" applyProtection="1">
      <alignment horizontal="left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4" fillId="0" borderId="6" xfId="0" applyFont="1" applyFill="1" applyBorder="1" applyAlignment="1" applyProtection="1">
      <alignment horizontal="center" vertical="top" wrapText="1"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15" xfId="0" applyFont="1" applyFill="1" applyBorder="1" applyAlignment="1" applyProtection="1">
      <alignment horizontal="center" vertical="top" wrapText="1"/>
      <protection locked="0"/>
    </xf>
    <xf numFmtId="0" fontId="4" fillId="0" borderId="39" xfId="0" applyFont="1" applyFill="1" applyBorder="1" applyAlignment="1" applyProtection="1">
      <alignment horizontal="center" vertical="top" wrapText="1"/>
      <protection locked="0"/>
    </xf>
    <xf numFmtId="0" fontId="6" fillId="0" borderId="14" xfId="0" applyFont="1" applyFill="1" applyBorder="1" applyAlignment="1">
      <alignment horizontal="right" vertical="top" wrapText="1"/>
    </xf>
    <xf numFmtId="0" fontId="4" fillId="0" borderId="6" xfId="0" applyFont="1" applyFill="1" applyBorder="1" applyAlignment="1" applyProtection="1">
      <alignment horizontal="left" vertical="top" wrapText="1"/>
      <protection locked="0"/>
    </xf>
    <xf numFmtId="0" fontId="4" fillId="0" borderId="3" xfId="0" applyFont="1" applyFill="1" applyBorder="1" applyAlignment="1" applyProtection="1">
      <alignment horizontal="left" vertical="top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51" xfId="0" applyFont="1" applyFill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center" vertical="top" wrapText="1"/>
      <protection locked="0"/>
    </xf>
    <xf numFmtId="0" fontId="3" fillId="0" borderId="23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27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165" fontId="3" fillId="0" borderId="14" xfId="0" applyNumberFormat="1" applyFont="1" applyFill="1" applyBorder="1" applyAlignment="1" applyProtection="1">
      <alignment horizontal="center" vertical="top" wrapText="1"/>
      <protection locked="0"/>
    </xf>
    <xf numFmtId="165" fontId="3" fillId="0" borderId="14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45" xfId="0" applyFont="1" applyFill="1" applyBorder="1" applyAlignment="1" applyProtection="1">
      <alignment horizontal="left" vertical="top" wrapText="1"/>
      <protection locked="0"/>
    </xf>
    <xf numFmtId="0" fontId="5" fillId="0" borderId="36" xfId="0" applyFont="1" applyFill="1" applyBorder="1" applyAlignment="1" applyProtection="1">
      <alignment horizontal="left" vertical="top" wrapText="1"/>
      <protection locked="0"/>
    </xf>
    <xf numFmtId="0" fontId="5" fillId="0" borderId="26" xfId="0" applyFont="1" applyFill="1" applyBorder="1" applyAlignment="1" applyProtection="1">
      <alignment horizontal="left" vertical="top" wrapText="1"/>
      <protection locked="0"/>
    </xf>
    <xf numFmtId="0" fontId="3" fillId="0" borderId="14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view="pageBreakPreview" zoomScale="70" zoomScaleNormal="70" zoomScaleSheetLayoutView="70" workbookViewId="0">
      <selection activeCell="F70" sqref="F70"/>
    </sheetView>
  </sheetViews>
  <sheetFormatPr defaultColWidth="9.125" defaultRowHeight="15.75" x14ac:dyDescent="0.25"/>
  <cols>
    <col min="1" max="1" width="5.25" style="12" customWidth="1"/>
    <col min="2" max="2" width="31.25" style="12" customWidth="1"/>
    <col min="3" max="3" width="13.75" style="12" customWidth="1"/>
    <col min="4" max="4" width="21.5" style="12" customWidth="1"/>
    <col min="5" max="5" width="20.125" style="12" customWidth="1"/>
    <col min="6" max="6" width="12.75" style="12" customWidth="1"/>
    <col min="7" max="7" width="11.5" style="12" customWidth="1"/>
    <col min="8" max="8" width="11.75" style="12" customWidth="1"/>
    <col min="9" max="9" width="11.375" style="12" customWidth="1"/>
    <col min="10" max="10" width="11.25" style="12" customWidth="1"/>
    <col min="11" max="11" width="11.875" style="12" customWidth="1"/>
    <col min="12" max="12" width="16" style="12" customWidth="1"/>
    <col min="13" max="13" width="22.625" style="12" customWidth="1"/>
    <col min="14" max="16384" width="9.125" style="12"/>
  </cols>
  <sheetData>
    <row r="1" spans="1:13" ht="26.45" customHeight="1" x14ac:dyDescent="0.25">
      <c r="A1" s="30"/>
      <c r="B1" s="30"/>
      <c r="C1" s="30"/>
      <c r="D1" s="30"/>
      <c r="E1" s="30"/>
      <c r="F1" s="30"/>
      <c r="G1" s="30"/>
      <c r="H1" s="31"/>
      <c r="I1" s="31"/>
      <c r="J1" s="252" t="s">
        <v>0</v>
      </c>
      <c r="K1" s="252"/>
      <c r="L1" s="252"/>
      <c r="M1" s="252"/>
    </row>
    <row r="2" spans="1:13" ht="56.45" customHeight="1" x14ac:dyDescent="0.25">
      <c r="A2" s="253" t="s">
        <v>53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3" ht="29.25" customHeight="1" x14ac:dyDescent="0.25">
      <c r="A3" s="254" t="s">
        <v>1</v>
      </c>
      <c r="B3" s="256" t="s">
        <v>59</v>
      </c>
      <c r="C3" s="256" t="s">
        <v>60</v>
      </c>
      <c r="D3" s="256" t="s">
        <v>2</v>
      </c>
      <c r="E3" s="256" t="s">
        <v>104</v>
      </c>
      <c r="F3" s="256" t="s">
        <v>61</v>
      </c>
      <c r="G3" s="256" t="s">
        <v>62</v>
      </c>
      <c r="H3" s="256"/>
      <c r="I3" s="256"/>
      <c r="J3" s="256"/>
      <c r="K3" s="256"/>
      <c r="L3" s="256" t="s">
        <v>3</v>
      </c>
      <c r="M3" s="256" t="s">
        <v>63</v>
      </c>
    </row>
    <row r="4" spans="1:13" ht="82.9" customHeight="1" x14ac:dyDescent="0.25">
      <c r="A4" s="255"/>
      <c r="B4" s="256"/>
      <c r="C4" s="256"/>
      <c r="D4" s="256"/>
      <c r="E4" s="256"/>
      <c r="F4" s="256"/>
      <c r="G4" s="28">
        <v>2017</v>
      </c>
      <c r="H4" s="28">
        <v>2018</v>
      </c>
      <c r="I4" s="28">
        <v>2019</v>
      </c>
      <c r="J4" s="28">
        <v>2020</v>
      </c>
      <c r="K4" s="28">
        <v>2021</v>
      </c>
      <c r="L4" s="256"/>
      <c r="M4" s="256"/>
    </row>
    <row r="5" spans="1:13" s="32" customFormat="1" ht="16.149999999999999" customHeight="1" x14ac:dyDescent="0.25">
      <c r="A5" s="158">
        <v>1</v>
      </c>
      <c r="B5" s="153">
        <v>2</v>
      </c>
      <c r="C5" s="154">
        <v>3</v>
      </c>
      <c r="D5" s="153">
        <v>4</v>
      </c>
      <c r="E5" s="153">
        <v>5</v>
      </c>
      <c r="F5" s="153">
        <v>6</v>
      </c>
      <c r="G5" s="153">
        <v>7</v>
      </c>
      <c r="H5" s="153">
        <v>8</v>
      </c>
      <c r="I5" s="153">
        <v>9</v>
      </c>
      <c r="J5" s="153">
        <v>10</v>
      </c>
      <c r="K5" s="153">
        <v>11</v>
      </c>
      <c r="L5" s="124">
        <v>12</v>
      </c>
      <c r="M5" s="159">
        <v>13</v>
      </c>
    </row>
    <row r="6" spans="1:13" ht="30" customHeight="1" x14ac:dyDescent="0.25">
      <c r="A6" s="197" t="s">
        <v>4</v>
      </c>
      <c r="B6" s="219" t="s">
        <v>108</v>
      </c>
      <c r="C6" s="222" t="s">
        <v>72</v>
      </c>
      <c r="D6" s="97" t="s">
        <v>5</v>
      </c>
      <c r="E6" s="2">
        <f>SUM(E7:E10)</f>
        <v>71537.790000000008</v>
      </c>
      <c r="F6" s="2">
        <f>SUM(G6:K6)</f>
        <v>62487.103000000003</v>
      </c>
      <c r="G6" s="2">
        <f>G7+G9+G10</f>
        <v>9367.1029999999992</v>
      </c>
      <c r="H6" s="2">
        <f t="shared" ref="H6:K6" si="0">H7+H9+H10</f>
        <v>13280</v>
      </c>
      <c r="I6" s="2">
        <f t="shared" si="0"/>
        <v>13280</v>
      </c>
      <c r="J6" s="2">
        <f t="shared" si="0"/>
        <v>13280</v>
      </c>
      <c r="K6" s="2">
        <f t="shared" si="0"/>
        <v>13280</v>
      </c>
      <c r="L6" s="225"/>
      <c r="M6" s="228"/>
    </row>
    <row r="7" spans="1:13" ht="36" customHeight="1" x14ac:dyDescent="0.25">
      <c r="A7" s="198"/>
      <c r="B7" s="220"/>
      <c r="C7" s="223"/>
      <c r="D7" s="98" t="s">
        <v>96</v>
      </c>
      <c r="E7" s="13">
        <f>E15</f>
        <v>48890.37</v>
      </c>
      <c r="F7" s="2">
        <f>SUM(G7:K7)</f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26"/>
      <c r="M7" s="229"/>
    </row>
    <row r="8" spans="1:13" ht="66" customHeight="1" x14ac:dyDescent="0.25">
      <c r="A8" s="198"/>
      <c r="B8" s="220"/>
      <c r="C8" s="223"/>
      <c r="D8" s="98" t="s">
        <v>55</v>
      </c>
      <c r="E8" s="13">
        <f>E14</f>
        <v>8039</v>
      </c>
      <c r="F8" s="267" t="s">
        <v>97</v>
      </c>
      <c r="G8" s="268"/>
      <c r="H8" s="268"/>
      <c r="I8" s="268"/>
      <c r="J8" s="268"/>
      <c r="K8" s="269"/>
      <c r="L8" s="226"/>
      <c r="M8" s="229"/>
    </row>
    <row r="9" spans="1:13" ht="33" customHeight="1" x14ac:dyDescent="0.25">
      <c r="A9" s="198"/>
      <c r="B9" s="220"/>
      <c r="C9" s="223"/>
      <c r="D9" s="100" t="s">
        <v>54</v>
      </c>
      <c r="E9" s="96">
        <f>E11+E12+E13+E16</f>
        <v>14608.42</v>
      </c>
      <c r="F9" s="2">
        <f>SUM(G9:K9)</f>
        <v>62390</v>
      </c>
      <c r="G9" s="3">
        <f>G11+G12+G13</f>
        <v>9270</v>
      </c>
      <c r="H9" s="3">
        <f>H11+H12+H13</f>
        <v>13280</v>
      </c>
      <c r="I9" s="3">
        <f>I11+I12+I13</f>
        <v>13280</v>
      </c>
      <c r="J9" s="3">
        <f>J11+J12+J13</f>
        <v>13280</v>
      </c>
      <c r="K9" s="3">
        <f>K11+K12+K13</f>
        <v>13280</v>
      </c>
      <c r="L9" s="226"/>
      <c r="M9" s="229"/>
    </row>
    <row r="10" spans="1:13" ht="84.75" customHeight="1" x14ac:dyDescent="0.25">
      <c r="A10" s="218"/>
      <c r="B10" s="221"/>
      <c r="C10" s="224"/>
      <c r="D10" s="17" t="s">
        <v>88</v>
      </c>
      <c r="E10" s="11">
        <v>0</v>
      </c>
      <c r="F10" s="99">
        <f>SUM(G10:K10)</f>
        <v>97.102999999999994</v>
      </c>
      <c r="G10" s="9">
        <f>G17</f>
        <v>97.102999999999994</v>
      </c>
      <c r="H10" s="9">
        <v>0</v>
      </c>
      <c r="I10" s="9">
        <v>0</v>
      </c>
      <c r="J10" s="9">
        <v>0</v>
      </c>
      <c r="K10" s="9">
        <v>0</v>
      </c>
      <c r="L10" s="227"/>
      <c r="M10" s="230"/>
    </row>
    <row r="11" spans="1:13" ht="306" customHeight="1" x14ac:dyDescent="0.25">
      <c r="A11" s="160" t="s">
        <v>6</v>
      </c>
      <c r="B11" s="36" t="s">
        <v>75</v>
      </c>
      <c r="C11" s="130" t="s">
        <v>72</v>
      </c>
      <c r="D11" s="128" t="s">
        <v>54</v>
      </c>
      <c r="E11" s="101">
        <v>9078</v>
      </c>
      <c r="F11" s="72">
        <f>SUM(G11:K11)</f>
        <v>55350</v>
      </c>
      <c r="G11" s="73">
        <v>7870</v>
      </c>
      <c r="H11" s="73">
        <f>9270-1410+4010</f>
        <v>11870</v>
      </c>
      <c r="I11" s="73">
        <f t="shared" ref="I11:K11" si="1">9270-1410+4010</f>
        <v>11870</v>
      </c>
      <c r="J11" s="73">
        <f t="shared" si="1"/>
        <v>11870</v>
      </c>
      <c r="K11" s="73">
        <f t="shared" si="1"/>
        <v>11870</v>
      </c>
      <c r="L11" s="15" t="s">
        <v>126</v>
      </c>
      <c r="M11" s="83" t="s">
        <v>73</v>
      </c>
    </row>
    <row r="12" spans="1:13" ht="147.6" customHeight="1" x14ac:dyDescent="0.25">
      <c r="A12" s="161" t="s">
        <v>7</v>
      </c>
      <c r="B12" s="70" t="s">
        <v>76</v>
      </c>
      <c r="C12" s="130" t="s">
        <v>72</v>
      </c>
      <c r="D12" s="71" t="s">
        <v>58</v>
      </c>
      <c r="E12" s="16">
        <v>4200</v>
      </c>
      <c r="F12" s="102">
        <f>SUM(G12:K12)</f>
        <v>7040</v>
      </c>
      <c r="G12" s="16">
        <v>1400</v>
      </c>
      <c r="H12" s="16">
        <v>1410</v>
      </c>
      <c r="I12" s="16">
        <v>1410</v>
      </c>
      <c r="J12" s="16">
        <v>1410</v>
      </c>
      <c r="K12" s="16">
        <v>1410</v>
      </c>
      <c r="L12" s="15" t="s">
        <v>139</v>
      </c>
      <c r="M12" s="162" t="s">
        <v>79</v>
      </c>
    </row>
    <row r="13" spans="1:13" ht="97.5" customHeight="1" x14ac:dyDescent="0.25">
      <c r="A13" s="160" t="s">
        <v>8</v>
      </c>
      <c r="B13" s="36" t="s">
        <v>9</v>
      </c>
      <c r="C13" s="130" t="s">
        <v>72</v>
      </c>
      <c r="D13" s="37" t="s">
        <v>58</v>
      </c>
      <c r="E13" s="103">
        <v>2</v>
      </c>
      <c r="F13" s="104">
        <f>SUM(G13:K13)</f>
        <v>0</v>
      </c>
      <c r="G13" s="103">
        <v>0</v>
      </c>
      <c r="H13" s="103">
        <v>0</v>
      </c>
      <c r="I13" s="105">
        <v>0</v>
      </c>
      <c r="J13" s="105">
        <v>0</v>
      </c>
      <c r="K13" s="105">
        <v>0</v>
      </c>
      <c r="L13" s="15" t="s">
        <v>126</v>
      </c>
      <c r="M13" s="83" t="s">
        <v>74</v>
      </c>
    </row>
    <row r="14" spans="1:13" ht="61.5" customHeight="1" x14ac:dyDescent="0.25">
      <c r="A14" s="244" t="s">
        <v>10</v>
      </c>
      <c r="B14" s="202" t="s">
        <v>57</v>
      </c>
      <c r="C14" s="245" t="s">
        <v>72</v>
      </c>
      <c r="D14" s="38" t="s">
        <v>55</v>
      </c>
      <c r="E14" s="16">
        <v>8039</v>
      </c>
      <c r="F14" s="270" t="s">
        <v>97</v>
      </c>
      <c r="G14" s="271"/>
      <c r="H14" s="271"/>
      <c r="I14" s="271"/>
      <c r="J14" s="271"/>
      <c r="K14" s="272"/>
      <c r="L14" s="204" t="s">
        <v>125</v>
      </c>
      <c r="M14" s="278" t="s">
        <v>78</v>
      </c>
    </row>
    <row r="15" spans="1:13" ht="30" customHeight="1" x14ac:dyDescent="0.25">
      <c r="A15" s="215"/>
      <c r="B15" s="203"/>
      <c r="C15" s="245"/>
      <c r="D15" s="39" t="s">
        <v>96</v>
      </c>
      <c r="E15" s="29">
        <v>48890.37</v>
      </c>
      <c r="F15" s="5">
        <f>SUM(G15:K15)</f>
        <v>0</v>
      </c>
      <c r="G15" s="14">
        <v>0</v>
      </c>
      <c r="H15" s="14">
        <v>0</v>
      </c>
      <c r="I15" s="4">
        <v>0</v>
      </c>
      <c r="J15" s="4">
        <v>0</v>
      </c>
      <c r="K15" s="4">
        <v>0</v>
      </c>
      <c r="L15" s="204"/>
      <c r="M15" s="279"/>
    </row>
    <row r="16" spans="1:13" ht="36.6" customHeight="1" x14ac:dyDescent="0.25">
      <c r="A16" s="216"/>
      <c r="B16" s="203"/>
      <c r="C16" s="246"/>
      <c r="D16" s="67" t="s">
        <v>58</v>
      </c>
      <c r="E16" s="87">
        <v>1328.42</v>
      </c>
      <c r="F16" s="88">
        <f>SUM(G16:K16)</f>
        <v>0</v>
      </c>
      <c r="G16" s="89">
        <v>0</v>
      </c>
      <c r="H16" s="89">
        <v>0</v>
      </c>
      <c r="I16" s="90">
        <v>0</v>
      </c>
      <c r="J16" s="90">
        <v>0</v>
      </c>
      <c r="K16" s="90">
        <v>0</v>
      </c>
      <c r="L16" s="205"/>
      <c r="M16" s="279"/>
    </row>
    <row r="17" spans="1:13" ht="96.6" customHeight="1" x14ac:dyDescent="0.25">
      <c r="A17" s="163" t="s">
        <v>114</v>
      </c>
      <c r="B17" s="92" t="s">
        <v>115</v>
      </c>
      <c r="C17" s="125" t="s">
        <v>72</v>
      </c>
      <c r="D17" s="39" t="s">
        <v>88</v>
      </c>
      <c r="E17" s="93">
        <v>0</v>
      </c>
      <c r="F17" s="94">
        <f>SUM(G17:K17)</f>
        <v>97.102999999999994</v>
      </c>
      <c r="G17" s="93">
        <v>97.102999999999994</v>
      </c>
      <c r="H17" s="93">
        <v>0</v>
      </c>
      <c r="I17" s="95">
        <v>0</v>
      </c>
      <c r="J17" s="95">
        <v>0</v>
      </c>
      <c r="K17" s="95">
        <v>0</v>
      </c>
      <c r="L17" s="120"/>
      <c r="M17" s="49"/>
    </row>
    <row r="18" spans="1:13" ht="24" customHeight="1" x14ac:dyDescent="0.25">
      <c r="A18" s="197" t="s">
        <v>11</v>
      </c>
      <c r="B18" s="200" t="s">
        <v>113</v>
      </c>
      <c r="C18" s="206" t="s">
        <v>72</v>
      </c>
      <c r="D18" s="91" t="s">
        <v>12</v>
      </c>
      <c r="E18" s="27">
        <f>SUM(E19:E21)</f>
        <v>491607.58000000007</v>
      </c>
      <c r="F18" s="27">
        <f>SUM(F19:F21)</f>
        <v>2487815.4539999994</v>
      </c>
      <c r="G18" s="27">
        <f>SUM(G19:G21)</f>
        <v>499955.61</v>
      </c>
      <c r="H18" s="27">
        <f t="shared" ref="H18:K18" si="2">SUM(H19:H21)</f>
        <v>492962.43599999999</v>
      </c>
      <c r="I18" s="27">
        <f t="shared" si="2"/>
        <v>498299.13599999994</v>
      </c>
      <c r="J18" s="27">
        <f t="shared" si="2"/>
        <v>498299.13599999994</v>
      </c>
      <c r="K18" s="27">
        <f t="shared" si="2"/>
        <v>498299.13599999994</v>
      </c>
      <c r="L18" s="280"/>
      <c r="M18" s="282"/>
    </row>
    <row r="19" spans="1:13" ht="36" customHeight="1" x14ac:dyDescent="0.25">
      <c r="A19" s="198"/>
      <c r="B19" s="200"/>
      <c r="C19" s="206"/>
      <c r="D19" s="40" t="s">
        <v>54</v>
      </c>
      <c r="E19" s="3">
        <f>E22+E24+E27</f>
        <v>466986.93000000005</v>
      </c>
      <c r="F19" s="5">
        <f>SUM(G19:K19)</f>
        <v>2355395.5999999996</v>
      </c>
      <c r="G19" s="3">
        <f>G22+G24+G27</f>
        <v>478820.3</v>
      </c>
      <c r="H19" s="3">
        <f>H22+H24+H27</f>
        <v>465141.3</v>
      </c>
      <c r="I19" s="3">
        <f t="shared" ref="I19:K19" si="3">I22+I24+I27</f>
        <v>470477.99999999994</v>
      </c>
      <c r="J19" s="3">
        <f t="shared" si="3"/>
        <v>470477.99999999994</v>
      </c>
      <c r="K19" s="3">
        <f t="shared" si="3"/>
        <v>470477.99999999994</v>
      </c>
      <c r="L19" s="280"/>
      <c r="M19" s="282"/>
    </row>
    <row r="20" spans="1:13" ht="83.45" customHeight="1" x14ac:dyDescent="0.25">
      <c r="A20" s="198"/>
      <c r="B20" s="200"/>
      <c r="C20" s="206"/>
      <c r="D20" s="40" t="s">
        <v>88</v>
      </c>
      <c r="E20" s="3">
        <f>E25+E28</f>
        <v>9870.630000000001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280"/>
      <c r="M20" s="282"/>
    </row>
    <row r="21" spans="1:13" ht="33.6" customHeight="1" x14ac:dyDescent="0.25">
      <c r="A21" s="199"/>
      <c r="B21" s="201"/>
      <c r="C21" s="207"/>
      <c r="D21" s="17" t="s">
        <v>19</v>
      </c>
      <c r="E21" s="76">
        <f>E23+E29</f>
        <v>14750.02</v>
      </c>
      <c r="F21" s="77">
        <f t="shared" ref="F21" si="4">SUM(G21:K21)</f>
        <v>132419.85399999999</v>
      </c>
      <c r="G21" s="76">
        <f>G23+G29</f>
        <v>21135.31</v>
      </c>
      <c r="H21" s="76">
        <f>H23+H29</f>
        <v>27821.135999999999</v>
      </c>
      <c r="I21" s="76">
        <f>I23+I29</f>
        <v>27821.135999999999</v>
      </c>
      <c r="J21" s="76">
        <f>J23+J29</f>
        <v>27821.135999999999</v>
      </c>
      <c r="K21" s="76">
        <f>K23+K29</f>
        <v>27821.135999999999</v>
      </c>
      <c r="L21" s="281"/>
      <c r="M21" s="283"/>
    </row>
    <row r="22" spans="1:13" ht="64.150000000000006" customHeight="1" x14ac:dyDescent="0.25">
      <c r="A22" s="215" t="s">
        <v>13</v>
      </c>
      <c r="B22" s="285" t="s">
        <v>111</v>
      </c>
      <c r="C22" s="74" t="s">
        <v>72</v>
      </c>
      <c r="D22" s="129" t="s">
        <v>58</v>
      </c>
      <c r="E22" s="54">
        <v>454461.03</v>
      </c>
      <c r="F22" s="75">
        <f t="shared" ref="F22:F24" si="5">G22+H22+I22+J22+K22</f>
        <v>2337590.9</v>
      </c>
      <c r="G22" s="54">
        <v>471272.2</v>
      </c>
      <c r="H22" s="54">
        <v>454884.7</v>
      </c>
      <c r="I22" s="54">
        <f>446071.36+0.04+1872.3+636.3+13084.7+8813.3</f>
        <v>470477.99999999994</v>
      </c>
      <c r="J22" s="54">
        <f>446071.36+0.04+1872.3+636.3+13084.7+8813.3</f>
        <v>470477.99999999994</v>
      </c>
      <c r="K22" s="54">
        <f>446071.36+0.04+1872.3+636.3+13084.7+8813.3</f>
        <v>470477.99999999994</v>
      </c>
      <c r="L22" s="276" t="s">
        <v>126</v>
      </c>
      <c r="M22" s="164" t="s">
        <v>42</v>
      </c>
    </row>
    <row r="23" spans="1:13" ht="51" customHeight="1" x14ac:dyDescent="0.25">
      <c r="A23" s="216"/>
      <c r="B23" s="286"/>
      <c r="C23" s="74" t="s">
        <v>72</v>
      </c>
      <c r="D23" s="127" t="s">
        <v>20</v>
      </c>
      <c r="E23" s="54">
        <v>13390.588</v>
      </c>
      <c r="F23" s="53">
        <f t="shared" si="5"/>
        <v>123618.46799999999</v>
      </c>
      <c r="G23" s="54">
        <f>21135.31-1161.81</f>
        <v>19973.5</v>
      </c>
      <c r="H23" s="54">
        <f>27821.136-1909.894</f>
        <v>25911.241999999998</v>
      </c>
      <c r="I23" s="54">
        <f>27821.136-1909.894</f>
        <v>25911.241999999998</v>
      </c>
      <c r="J23" s="54">
        <f>27821.136-1909.894</f>
        <v>25911.241999999998</v>
      </c>
      <c r="K23" s="54">
        <f>27821.136-1909.894</f>
        <v>25911.241999999998</v>
      </c>
      <c r="L23" s="277"/>
      <c r="M23" s="41"/>
    </row>
    <row r="24" spans="1:13" ht="58.15" customHeight="1" x14ac:dyDescent="0.25">
      <c r="A24" s="165" t="s">
        <v>14</v>
      </c>
      <c r="B24" s="127" t="s">
        <v>80</v>
      </c>
      <c r="C24" s="74" t="s">
        <v>72</v>
      </c>
      <c r="D24" s="41" t="s">
        <v>58</v>
      </c>
      <c r="E24" s="19">
        <v>6606</v>
      </c>
      <c r="F24" s="8">
        <f t="shared" si="5"/>
        <v>7262</v>
      </c>
      <c r="G24" s="6">
        <f>6857.8+404.2</f>
        <v>7262</v>
      </c>
      <c r="H24" s="6">
        <v>0</v>
      </c>
      <c r="I24" s="6">
        <v>0</v>
      </c>
      <c r="J24" s="6">
        <v>0</v>
      </c>
      <c r="K24" s="6">
        <v>0</v>
      </c>
      <c r="L24" s="116" t="s">
        <v>126</v>
      </c>
      <c r="M24" s="42"/>
    </row>
    <row r="25" spans="1:13" ht="90.6" customHeight="1" x14ac:dyDescent="0.25">
      <c r="A25" s="166" t="s">
        <v>15</v>
      </c>
      <c r="B25" s="41" t="s">
        <v>87</v>
      </c>
      <c r="C25" s="74" t="s">
        <v>72</v>
      </c>
      <c r="D25" s="41" t="s">
        <v>88</v>
      </c>
      <c r="E25" s="1">
        <v>700</v>
      </c>
      <c r="F25" s="7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25" t="s">
        <v>127</v>
      </c>
      <c r="M25" s="41"/>
    </row>
    <row r="26" spans="1:13" ht="29.45" customHeight="1" x14ac:dyDescent="0.25">
      <c r="A26" s="208" t="s">
        <v>84</v>
      </c>
      <c r="B26" s="210" t="s">
        <v>95</v>
      </c>
      <c r="C26" s="212" t="s">
        <v>72</v>
      </c>
      <c r="D26" s="41" t="s">
        <v>16</v>
      </c>
      <c r="E26" s="65">
        <f>SUM(E27:E29)</f>
        <v>16449.962</v>
      </c>
      <c r="F26" s="66">
        <f>G26+H26+I26+J26+K26</f>
        <v>19344.085999999999</v>
      </c>
      <c r="G26" s="66">
        <f>SUM(G27:G29)</f>
        <v>1447.9099999999999</v>
      </c>
      <c r="H26" s="66">
        <f t="shared" ref="H26:K26" si="6">SUM(H27:H29)</f>
        <v>12166.494000000001</v>
      </c>
      <c r="I26" s="66">
        <f t="shared" si="6"/>
        <v>1909.894</v>
      </c>
      <c r="J26" s="66">
        <f t="shared" si="6"/>
        <v>1909.894</v>
      </c>
      <c r="K26" s="66">
        <f t="shared" si="6"/>
        <v>1909.894</v>
      </c>
      <c r="L26" s="261" t="s">
        <v>126</v>
      </c>
      <c r="M26" s="259" t="s">
        <v>17</v>
      </c>
    </row>
    <row r="27" spans="1:13" ht="37.9" customHeight="1" x14ac:dyDescent="0.25">
      <c r="A27" s="209"/>
      <c r="B27" s="210"/>
      <c r="C27" s="213"/>
      <c r="D27" s="41" t="s">
        <v>58</v>
      </c>
      <c r="E27" s="65">
        <f>E30+E33+E35</f>
        <v>5919.9</v>
      </c>
      <c r="F27" s="66">
        <f>SUM(G27:K27)</f>
        <v>10542.7</v>
      </c>
      <c r="G27" s="65">
        <f>G30+G33+G35</f>
        <v>286.10000000000002</v>
      </c>
      <c r="H27" s="65">
        <f t="shared" ref="H27:K27" si="7">H30+H33+H35</f>
        <v>10256.6</v>
      </c>
      <c r="I27" s="65">
        <f t="shared" si="7"/>
        <v>0</v>
      </c>
      <c r="J27" s="65">
        <f t="shared" si="7"/>
        <v>0</v>
      </c>
      <c r="K27" s="65">
        <f t="shared" si="7"/>
        <v>0</v>
      </c>
      <c r="L27" s="261"/>
      <c r="M27" s="259"/>
    </row>
    <row r="28" spans="1:13" ht="82.15" customHeight="1" x14ac:dyDescent="0.25">
      <c r="A28" s="209"/>
      <c r="B28" s="210"/>
      <c r="C28" s="213"/>
      <c r="D28" s="41" t="s">
        <v>88</v>
      </c>
      <c r="E28" s="65">
        <f>E31+E34</f>
        <v>9170.630000000001</v>
      </c>
      <c r="F28" s="66">
        <v>0</v>
      </c>
      <c r="G28" s="65">
        <f>G31+G34</f>
        <v>0</v>
      </c>
      <c r="H28" s="65">
        <f t="shared" ref="H28:K28" si="8">H31+H34</f>
        <v>0</v>
      </c>
      <c r="I28" s="65">
        <f t="shared" si="8"/>
        <v>0</v>
      </c>
      <c r="J28" s="65">
        <f t="shared" si="8"/>
        <v>0</v>
      </c>
      <c r="K28" s="65">
        <f t="shared" si="8"/>
        <v>0</v>
      </c>
      <c r="L28" s="261"/>
      <c r="M28" s="259"/>
    </row>
    <row r="29" spans="1:13" ht="40.15" customHeight="1" x14ac:dyDescent="0.25">
      <c r="A29" s="209"/>
      <c r="B29" s="211"/>
      <c r="C29" s="214"/>
      <c r="D29" s="67" t="s">
        <v>31</v>
      </c>
      <c r="E29" s="6">
        <f>E32</f>
        <v>1359.432</v>
      </c>
      <c r="F29" s="6">
        <f t="shared" ref="F29" si="9">SUM(G29:K29)</f>
        <v>8801.3860000000004</v>
      </c>
      <c r="G29" s="6">
        <f>G32</f>
        <v>1161.81</v>
      </c>
      <c r="H29" s="6">
        <f t="shared" ref="H29:K29" si="10">H32</f>
        <v>1909.894</v>
      </c>
      <c r="I29" s="6">
        <f t="shared" si="10"/>
        <v>1909.894</v>
      </c>
      <c r="J29" s="6">
        <f t="shared" si="10"/>
        <v>1909.894</v>
      </c>
      <c r="K29" s="6">
        <f t="shared" si="10"/>
        <v>1909.894</v>
      </c>
      <c r="L29" s="262"/>
      <c r="M29" s="260"/>
    </row>
    <row r="30" spans="1:13" ht="36.6" customHeight="1" x14ac:dyDescent="0.25">
      <c r="A30" s="257" t="s">
        <v>89</v>
      </c>
      <c r="B30" s="263" t="s">
        <v>18</v>
      </c>
      <c r="C30" s="184" t="s">
        <v>72</v>
      </c>
      <c r="D30" s="41" t="s">
        <v>58</v>
      </c>
      <c r="E30" s="1">
        <v>1454.78</v>
      </c>
      <c r="F30" s="1">
        <f>SUM(G30:K30)</f>
        <v>286.10000000000002</v>
      </c>
      <c r="G30" s="1">
        <v>286.10000000000002</v>
      </c>
      <c r="H30" s="1">
        <v>0</v>
      </c>
      <c r="I30" s="1">
        <v>0</v>
      </c>
      <c r="J30" s="1">
        <v>0</v>
      </c>
      <c r="K30" s="1">
        <v>0</v>
      </c>
      <c r="L30" s="274" t="s">
        <v>126</v>
      </c>
      <c r="M30" s="184" t="s">
        <v>17</v>
      </c>
    </row>
    <row r="31" spans="1:13" ht="78" customHeight="1" x14ac:dyDescent="0.25">
      <c r="A31" s="257"/>
      <c r="B31" s="264"/>
      <c r="C31" s="258"/>
      <c r="D31" s="41" t="s">
        <v>88</v>
      </c>
      <c r="E31" s="1">
        <v>1242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76"/>
      <c r="M31" s="258"/>
    </row>
    <row r="32" spans="1:13" ht="33" customHeight="1" x14ac:dyDescent="0.25">
      <c r="A32" s="257"/>
      <c r="B32" s="265"/>
      <c r="C32" s="185"/>
      <c r="D32" s="41" t="s">
        <v>19</v>
      </c>
      <c r="E32" s="79">
        <v>1359.432</v>
      </c>
      <c r="F32" s="73">
        <f>G32+H32+I32+J32+K32</f>
        <v>8801.3860000000004</v>
      </c>
      <c r="G32" s="73">
        <v>1161.81</v>
      </c>
      <c r="H32" s="73">
        <v>1909.894</v>
      </c>
      <c r="I32" s="73">
        <v>1909.894</v>
      </c>
      <c r="J32" s="73">
        <v>1909.894</v>
      </c>
      <c r="K32" s="73">
        <v>1909.894</v>
      </c>
      <c r="L32" s="177"/>
      <c r="M32" s="185"/>
    </row>
    <row r="33" spans="1:13" ht="33" customHeight="1" x14ac:dyDescent="0.25">
      <c r="A33" s="195" t="s">
        <v>90</v>
      </c>
      <c r="B33" s="264" t="s">
        <v>85</v>
      </c>
      <c r="C33" s="258" t="s">
        <v>72</v>
      </c>
      <c r="D33" s="129" t="s">
        <v>58</v>
      </c>
      <c r="E33" s="78">
        <v>1216.82</v>
      </c>
      <c r="F33" s="78">
        <f>SUM(G33:K33)</f>
        <v>10256.6</v>
      </c>
      <c r="G33" s="78">
        <v>0</v>
      </c>
      <c r="H33" s="78">
        <v>10256.6</v>
      </c>
      <c r="I33" s="78">
        <v>0</v>
      </c>
      <c r="J33" s="78">
        <v>0</v>
      </c>
      <c r="K33" s="78">
        <v>0</v>
      </c>
      <c r="L33" s="275" t="s">
        <v>126</v>
      </c>
      <c r="M33" s="258" t="s">
        <v>17</v>
      </c>
    </row>
    <row r="34" spans="1:13" ht="81.599999999999994" customHeight="1" x14ac:dyDescent="0.25">
      <c r="A34" s="196"/>
      <c r="B34" s="265"/>
      <c r="C34" s="185"/>
      <c r="D34" s="44" t="s">
        <v>88</v>
      </c>
      <c r="E34" s="1">
        <v>7928.63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275"/>
      <c r="M34" s="258"/>
    </row>
    <row r="35" spans="1:13" ht="56.45" customHeight="1" x14ac:dyDescent="0.25">
      <c r="A35" s="122" t="s">
        <v>91</v>
      </c>
      <c r="B35" s="45" t="s">
        <v>86</v>
      </c>
      <c r="C35" s="116" t="s">
        <v>72</v>
      </c>
      <c r="D35" s="44" t="s">
        <v>58</v>
      </c>
      <c r="E35" s="1">
        <v>3248.3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22" t="s">
        <v>126</v>
      </c>
      <c r="M35" s="116" t="s">
        <v>17</v>
      </c>
    </row>
    <row r="36" spans="1:13" s="47" customFormat="1" ht="31.5" customHeight="1" x14ac:dyDescent="0.25">
      <c r="A36" s="237" t="s">
        <v>21</v>
      </c>
      <c r="B36" s="238" t="s">
        <v>144</v>
      </c>
      <c r="C36" s="234" t="s">
        <v>72</v>
      </c>
      <c r="D36" s="46" t="s">
        <v>22</v>
      </c>
      <c r="E36" s="2">
        <f t="shared" ref="E36:K36" si="11">SUM(E37:E37)</f>
        <v>11037</v>
      </c>
      <c r="F36" s="2">
        <f t="shared" si="11"/>
        <v>60275.4</v>
      </c>
      <c r="G36" s="2">
        <f t="shared" si="11"/>
        <v>11234.7</v>
      </c>
      <c r="H36" s="2">
        <f t="shared" si="11"/>
        <v>16262.699999999999</v>
      </c>
      <c r="I36" s="2">
        <f t="shared" si="11"/>
        <v>10926</v>
      </c>
      <c r="J36" s="2">
        <f t="shared" si="11"/>
        <v>10926</v>
      </c>
      <c r="K36" s="2">
        <f t="shared" si="11"/>
        <v>10926</v>
      </c>
      <c r="L36" s="247"/>
      <c r="M36" s="273"/>
    </row>
    <row r="37" spans="1:13" s="47" customFormat="1" ht="83.45" customHeight="1" x14ac:dyDescent="0.25">
      <c r="A37" s="237"/>
      <c r="B37" s="239"/>
      <c r="C37" s="235"/>
      <c r="D37" s="40" t="s">
        <v>54</v>
      </c>
      <c r="E37" s="53">
        <f>E38+E39+E41+E42</f>
        <v>11037</v>
      </c>
      <c r="F37" s="53">
        <f t="shared" ref="F37" si="12">SUM(G37:K37)</f>
        <v>60275.4</v>
      </c>
      <c r="G37" s="53">
        <f>G38+G39+G41+G42</f>
        <v>11234.7</v>
      </c>
      <c r="H37" s="53">
        <f>H38+H39+H41+H42</f>
        <v>16262.699999999999</v>
      </c>
      <c r="I37" s="53">
        <f t="shared" ref="I37:K37" si="13">I38+I39+I41+I42</f>
        <v>10926</v>
      </c>
      <c r="J37" s="53">
        <f t="shared" si="13"/>
        <v>10926</v>
      </c>
      <c r="K37" s="53">
        <f t="shared" si="13"/>
        <v>10926</v>
      </c>
      <c r="L37" s="248"/>
      <c r="M37" s="273"/>
    </row>
    <row r="38" spans="1:13" ht="93" customHeight="1" x14ac:dyDescent="0.25">
      <c r="A38" s="167" t="s">
        <v>23</v>
      </c>
      <c r="B38" s="85" t="s">
        <v>24</v>
      </c>
      <c r="C38" s="116" t="s">
        <v>72</v>
      </c>
      <c r="D38" s="35" t="s">
        <v>58</v>
      </c>
      <c r="E38" s="6">
        <v>9856</v>
      </c>
      <c r="F38" s="53">
        <f t="shared" ref="F38:F40" si="14">G38+H38+I38+J38+K38</f>
        <v>57167.8</v>
      </c>
      <c r="G38" s="6">
        <v>10875.7</v>
      </c>
      <c r="H38" s="6">
        <f>10926-50+2788.1</f>
        <v>13664.1</v>
      </c>
      <c r="I38" s="6">
        <f t="shared" ref="I38:K38" si="15">10926-50</f>
        <v>10876</v>
      </c>
      <c r="J38" s="6">
        <f t="shared" si="15"/>
        <v>10876</v>
      </c>
      <c r="K38" s="6">
        <f t="shared" si="15"/>
        <v>10876</v>
      </c>
      <c r="L38" s="126" t="s">
        <v>126</v>
      </c>
      <c r="M38" s="168" t="s">
        <v>81</v>
      </c>
    </row>
    <row r="39" spans="1:13" ht="54" customHeight="1" x14ac:dyDescent="0.25">
      <c r="A39" s="167" t="s">
        <v>25</v>
      </c>
      <c r="B39" s="48" t="s">
        <v>26</v>
      </c>
      <c r="C39" s="116" t="s">
        <v>72</v>
      </c>
      <c r="D39" s="41" t="s">
        <v>58</v>
      </c>
      <c r="E39" s="19">
        <v>181</v>
      </c>
      <c r="F39" s="54">
        <f t="shared" si="14"/>
        <v>559</v>
      </c>
      <c r="G39" s="6">
        <f>G40</f>
        <v>359</v>
      </c>
      <c r="H39" s="6">
        <f>H40</f>
        <v>50</v>
      </c>
      <c r="I39" s="6">
        <f>I40</f>
        <v>50</v>
      </c>
      <c r="J39" s="6">
        <v>50</v>
      </c>
      <c r="K39" s="6">
        <f>K40</f>
        <v>50</v>
      </c>
      <c r="L39" s="287" t="s">
        <v>126</v>
      </c>
      <c r="M39" s="289" t="s">
        <v>17</v>
      </c>
    </row>
    <row r="40" spans="1:13" ht="52.15" customHeight="1" x14ac:dyDescent="0.25">
      <c r="A40" s="169" t="s">
        <v>82</v>
      </c>
      <c r="B40" s="34" t="s">
        <v>47</v>
      </c>
      <c r="C40" s="116" t="s">
        <v>72</v>
      </c>
      <c r="D40" s="41" t="s">
        <v>58</v>
      </c>
      <c r="E40" s="1">
        <v>181</v>
      </c>
      <c r="F40" s="7">
        <f t="shared" si="14"/>
        <v>559</v>
      </c>
      <c r="G40" s="19">
        <v>359</v>
      </c>
      <c r="H40" s="52">
        <v>50</v>
      </c>
      <c r="I40" s="6">
        <v>50</v>
      </c>
      <c r="J40" s="6">
        <v>50</v>
      </c>
      <c r="K40" s="6">
        <v>50</v>
      </c>
      <c r="L40" s="288"/>
      <c r="M40" s="259"/>
    </row>
    <row r="41" spans="1:13" ht="141" customHeight="1" x14ac:dyDescent="0.25">
      <c r="A41" s="170" t="s">
        <v>27</v>
      </c>
      <c r="B41" s="83" t="s">
        <v>77</v>
      </c>
      <c r="C41" s="116" t="s">
        <v>72</v>
      </c>
      <c r="D41" s="41" t="s">
        <v>58</v>
      </c>
      <c r="E41" s="55">
        <v>1000</v>
      </c>
      <c r="F41" s="84">
        <f>G41+H41+I41+J41+K41</f>
        <v>1872.3</v>
      </c>
      <c r="G41" s="55">
        <v>0</v>
      </c>
      <c r="H41" s="55">
        <v>1872.3</v>
      </c>
      <c r="I41" s="55">
        <v>0</v>
      </c>
      <c r="J41" s="55">
        <v>0</v>
      </c>
      <c r="K41" s="55">
        <v>0</v>
      </c>
      <c r="L41" s="116" t="s">
        <v>126</v>
      </c>
      <c r="M41" s="49" t="s">
        <v>145</v>
      </c>
    </row>
    <row r="42" spans="1:13" ht="102" customHeight="1" x14ac:dyDescent="0.25">
      <c r="A42" s="122" t="s">
        <v>123</v>
      </c>
      <c r="B42" s="83" t="s">
        <v>124</v>
      </c>
      <c r="C42" s="116" t="s">
        <v>72</v>
      </c>
      <c r="D42" s="41" t="s">
        <v>58</v>
      </c>
      <c r="E42" s="55">
        <v>0</v>
      </c>
      <c r="F42" s="84">
        <f>G42+H42+I42+J42+K42</f>
        <v>676.3</v>
      </c>
      <c r="G42" s="117">
        <v>0</v>
      </c>
      <c r="H42" s="117">
        <f>636.3+40</f>
        <v>676.3</v>
      </c>
      <c r="I42" s="117">
        <v>0</v>
      </c>
      <c r="J42" s="117">
        <v>0</v>
      </c>
      <c r="K42" s="117">
        <v>0</v>
      </c>
      <c r="L42" s="116" t="s">
        <v>126</v>
      </c>
      <c r="M42" s="49" t="s">
        <v>146</v>
      </c>
    </row>
    <row r="43" spans="1:13" ht="25.15" customHeight="1" x14ac:dyDescent="0.25">
      <c r="A43" s="249">
        <v>4</v>
      </c>
      <c r="B43" s="236" t="s">
        <v>135</v>
      </c>
      <c r="C43" s="183" t="s">
        <v>72</v>
      </c>
      <c r="D43" s="80" t="s">
        <v>12</v>
      </c>
      <c r="E43" s="82">
        <f>SUM(E44:E44)</f>
        <v>2895.77</v>
      </c>
      <c r="F43" s="82">
        <f>G43+H43+I43+J43+K43</f>
        <v>9994</v>
      </c>
      <c r="G43" s="81">
        <f>SUM(G44:G44)</f>
        <v>2582</v>
      </c>
      <c r="H43" s="81">
        <f>SUM(H44:H44)</f>
        <v>1853</v>
      </c>
      <c r="I43" s="81">
        <f>SUM(I44:I44)</f>
        <v>1853</v>
      </c>
      <c r="J43" s="81">
        <f>SUM(J44:J44)</f>
        <v>1853</v>
      </c>
      <c r="K43" s="81">
        <f>SUM(K44:K44)</f>
        <v>1853</v>
      </c>
      <c r="L43" s="184"/>
      <c r="M43" s="180"/>
    </row>
    <row r="44" spans="1:13" ht="58.9" customHeight="1" x14ac:dyDescent="0.25">
      <c r="A44" s="250"/>
      <c r="B44" s="236"/>
      <c r="C44" s="251"/>
      <c r="D44" s="68" t="s">
        <v>58</v>
      </c>
      <c r="E44" s="20">
        <f>E45</f>
        <v>2895.77</v>
      </c>
      <c r="F44" s="20">
        <f>SUM(G44:K44)</f>
        <v>9994</v>
      </c>
      <c r="G44" s="10">
        <f>G45</f>
        <v>2582</v>
      </c>
      <c r="H44" s="10">
        <f>H45</f>
        <v>1853</v>
      </c>
      <c r="I44" s="10">
        <f>I45</f>
        <v>1853</v>
      </c>
      <c r="J44" s="10">
        <f>J45</f>
        <v>1853</v>
      </c>
      <c r="K44" s="10">
        <f>K45</f>
        <v>1853</v>
      </c>
      <c r="L44" s="185"/>
      <c r="M44" s="181"/>
    </row>
    <row r="45" spans="1:13" ht="70.900000000000006" customHeight="1" x14ac:dyDescent="0.25">
      <c r="A45" s="21" t="s">
        <v>43</v>
      </c>
      <c r="B45" s="50" t="s">
        <v>112</v>
      </c>
      <c r="C45" s="51" t="s">
        <v>72</v>
      </c>
      <c r="D45" s="41" t="s">
        <v>58</v>
      </c>
      <c r="E45" s="114">
        <f>1576.1+1319.67</f>
        <v>2895.77</v>
      </c>
      <c r="F45" s="20">
        <f>SUM(G45:K45)</f>
        <v>9994</v>
      </c>
      <c r="G45" s="57">
        <v>2582</v>
      </c>
      <c r="H45" s="57">
        <v>1853</v>
      </c>
      <c r="I45" s="57">
        <v>1853</v>
      </c>
      <c r="J45" s="57">
        <v>1853</v>
      </c>
      <c r="K45" s="57">
        <v>1853</v>
      </c>
      <c r="L45" s="123" t="s">
        <v>126</v>
      </c>
      <c r="M45" s="50" t="s">
        <v>52</v>
      </c>
    </row>
    <row r="46" spans="1:13" ht="201.6" customHeight="1" x14ac:dyDescent="0.25">
      <c r="A46" s="22" t="s">
        <v>92</v>
      </c>
      <c r="B46" s="50" t="s">
        <v>94</v>
      </c>
      <c r="C46" s="51" t="s">
        <v>72</v>
      </c>
      <c r="D46" s="41" t="s">
        <v>58</v>
      </c>
      <c r="E46" s="114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7">
        <v>0</v>
      </c>
      <c r="L46" s="123" t="s">
        <v>126</v>
      </c>
      <c r="M46" s="50" t="s">
        <v>93</v>
      </c>
    </row>
    <row r="47" spans="1:13" ht="31.5" customHeight="1" x14ac:dyDescent="0.25">
      <c r="A47" s="240" t="s">
        <v>44</v>
      </c>
      <c r="B47" s="242" t="s">
        <v>83</v>
      </c>
      <c r="C47" s="182" t="s">
        <v>72</v>
      </c>
      <c r="D47" s="43" t="s">
        <v>12</v>
      </c>
      <c r="E47" s="115">
        <f>E48</f>
        <v>2500</v>
      </c>
      <c r="F47" s="58">
        <f t="shared" ref="F47:K48" si="16">F48</f>
        <v>0</v>
      </c>
      <c r="G47" s="58">
        <f t="shared" si="16"/>
        <v>0</v>
      </c>
      <c r="H47" s="58">
        <f t="shared" si="16"/>
        <v>0</v>
      </c>
      <c r="I47" s="58">
        <f t="shared" si="16"/>
        <v>0</v>
      </c>
      <c r="J47" s="58">
        <f t="shared" si="16"/>
        <v>0</v>
      </c>
      <c r="K47" s="58">
        <f t="shared" si="16"/>
        <v>0</v>
      </c>
      <c r="L47" s="182"/>
      <c r="M47" s="180"/>
    </row>
    <row r="48" spans="1:13" ht="66.599999999999994" customHeight="1" x14ac:dyDescent="0.25">
      <c r="A48" s="241"/>
      <c r="B48" s="243"/>
      <c r="C48" s="183"/>
      <c r="D48" s="43" t="s">
        <v>58</v>
      </c>
      <c r="E48" s="20">
        <f>E49</f>
        <v>2500</v>
      </c>
      <c r="F48" s="10">
        <f t="shared" si="16"/>
        <v>0</v>
      </c>
      <c r="G48" s="10">
        <f t="shared" si="16"/>
        <v>0</v>
      </c>
      <c r="H48" s="10">
        <f t="shared" si="16"/>
        <v>0</v>
      </c>
      <c r="I48" s="10">
        <f t="shared" si="16"/>
        <v>0</v>
      </c>
      <c r="J48" s="10">
        <f t="shared" si="16"/>
        <v>0</v>
      </c>
      <c r="K48" s="10">
        <f t="shared" si="16"/>
        <v>0</v>
      </c>
      <c r="L48" s="183"/>
      <c r="M48" s="181"/>
    </row>
    <row r="49" spans="1:13" ht="151.9" customHeight="1" x14ac:dyDescent="0.25">
      <c r="A49" s="23" t="s">
        <v>45</v>
      </c>
      <c r="B49" s="49" t="s">
        <v>51</v>
      </c>
      <c r="C49" s="51" t="s">
        <v>72</v>
      </c>
      <c r="D49" s="41" t="s">
        <v>58</v>
      </c>
      <c r="E49" s="56">
        <v>2500</v>
      </c>
      <c r="F49" s="10">
        <f>SUM(G49:K49)</f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116" t="s">
        <v>126</v>
      </c>
      <c r="M49" s="49" t="s">
        <v>71</v>
      </c>
    </row>
    <row r="50" spans="1:13" ht="31.15" customHeight="1" x14ac:dyDescent="0.25">
      <c r="A50" s="189" t="s">
        <v>118</v>
      </c>
      <c r="B50" s="191" t="s">
        <v>140</v>
      </c>
      <c r="C50" s="189" t="s">
        <v>116</v>
      </c>
      <c r="D50" s="106" t="s">
        <v>117</v>
      </c>
      <c r="E50" s="107">
        <f>E51</f>
        <v>0</v>
      </c>
      <c r="F50" s="108">
        <f t="shared" ref="F50:F54" si="17">SUM(G50:K50)</f>
        <v>56356</v>
      </c>
      <c r="G50" s="107">
        <f>G51</f>
        <v>0</v>
      </c>
      <c r="H50" s="151">
        <f t="shared" ref="H50:K50" si="18">H51</f>
        <v>14089</v>
      </c>
      <c r="I50" s="107">
        <f t="shared" si="18"/>
        <v>14089</v>
      </c>
      <c r="J50" s="107">
        <f t="shared" si="18"/>
        <v>14089</v>
      </c>
      <c r="K50" s="107">
        <f t="shared" si="18"/>
        <v>14089</v>
      </c>
      <c r="L50" s="178"/>
      <c r="M50" s="193"/>
    </row>
    <row r="51" spans="1:13" ht="27.6" customHeight="1" x14ac:dyDescent="0.25">
      <c r="A51" s="190"/>
      <c r="B51" s="192"/>
      <c r="C51" s="189"/>
      <c r="D51" s="106" t="s">
        <v>54</v>
      </c>
      <c r="E51" s="107">
        <f>SUM(E52:E54)</f>
        <v>0</v>
      </c>
      <c r="F51" s="108">
        <f t="shared" si="17"/>
        <v>56356</v>
      </c>
      <c r="G51" s="107">
        <f>SUM(G52:G54)</f>
        <v>0</v>
      </c>
      <c r="H51" s="151">
        <f t="shared" ref="H51:K51" si="19">SUM(H52:H54)</f>
        <v>14089</v>
      </c>
      <c r="I51" s="107">
        <f t="shared" si="19"/>
        <v>14089</v>
      </c>
      <c r="J51" s="107">
        <f t="shared" si="19"/>
        <v>14089</v>
      </c>
      <c r="K51" s="107">
        <f t="shared" si="19"/>
        <v>14089</v>
      </c>
      <c r="L51" s="179"/>
      <c r="M51" s="194"/>
    </row>
    <row r="52" spans="1:13" ht="32.450000000000003" customHeight="1" x14ac:dyDescent="0.25">
      <c r="A52" s="109" t="s">
        <v>119</v>
      </c>
      <c r="B52" s="110" t="s">
        <v>141</v>
      </c>
      <c r="C52" s="111" t="s">
        <v>72</v>
      </c>
      <c r="D52" s="110" t="s">
        <v>54</v>
      </c>
      <c r="E52" s="112">
        <v>0</v>
      </c>
      <c r="F52" s="107">
        <f t="shared" si="17"/>
        <v>56150.1</v>
      </c>
      <c r="G52" s="112">
        <v>0</v>
      </c>
      <c r="H52" s="152">
        <f>14089-205.9</f>
        <v>13883.1</v>
      </c>
      <c r="I52" s="112">
        <v>14089</v>
      </c>
      <c r="J52" s="112">
        <v>14089</v>
      </c>
      <c r="K52" s="112">
        <v>14089</v>
      </c>
      <c r="L52" s="113" t="s">
        <v>126</v>
      </c>
      <c r="M52" s="186"/>
    </row>
    <row r="53" spans="1:13" ht="27.6" customHeight="1" x14ac:dyDescent="0.25">
      <c r="A53" s="109" t="s">
        <v>120</v>
      </c>
      <c r="B53" s="110" t="s">
        <v>142</v>
      </c>
      <c r="C53" s="111" t="s">
        <v>72</v>
      </c>
      <c r="D53" s="110" t="s">
        <v>54</v>
      </c>
      <c r="E53" s="112">
        <v>0</v>
      </c>
      <c r="F53" s="107">
        <f t="shared" si="17"/>
        <v>0</v>
      </c>
      <c r="G53" s="112">
        <v>0</v>
      </c>
      <c r="H53" s="152">
        <v>0</v>
      </c>
      <c r="I53" s="112">
        <v>0</v>
      </c>
      <c r="J53" s="112">
        <v>0</v>
      </c>
      <c r="K53" s="112">
        <v>0</v>
      </c>
      <c r="L53" s="113" t="s">
        <v>126</v>
      </c>
      <c r="M53" s="187"/>
    </row>
    <row r="54" spans="1:13" ht="28.15" customHeight="1" x14ac:dyDescent="0.25">
      <c r="A54" s="109" t="s">
        <v>121</v>
      </c>
      <c r="B54" s="110" t="s">
        <v>143</v>
      </c>
      <c r="C54" s="111" t="s">
        <v>72</v>
      </c>
      <c r="D54" s="110" t="s">
        <v>58</v>
      </c>
      <c r="E54" s="112">
        <v>0</v>
      </c>
      <c r="F54" s="107">
        <f t="shared" si="17"/>
        <v>205.9</v>
      </c>
      <c r="G54" s="112">
        <v>0</v>
      </c>
      <c r="H54" s="152">
        <v>205.9</v>
      </c>
      <c r="I54" s="112">
        <v>0</v>
      </c>
      <c r="J54" s="112">
        <v>0</v>
      </c>
      <c r="K54" s="112">
        <v>0</v>
      </c>
      <c r="L54" s="113" t="s">
        <v>126</v>
      </c>
      <c r="M54" s="188"/>
    </row>
    <row r="55" spans="1:13" ht="28.15" customHeight="1" x14ac:dyDescent="0.25">
      <c r="A55" s="231" t="s">
        <v>28</v>
      </c>
      <c r="B55" s="232"/>
      <c r="C55" s="232"/>
      <c r="D55" s="233"/>
      <c r="E55" s="2">
        <f t="shared" ref="E55:K55" si="20">SUM(E56:E60)</f>
        <v>579578.14000000013</v>
      </c>
      <c r="F55" s="2">
        <f>SUM(F56:F60)</f>
        <v>2676927.9569999999</v>
      </c>
      <c r="G55" s="2">
        <f t="shared" si="20"/>
        <v>523139.413</v>
      </c>
      <c r="H55" s="2">
        <f t="shared" si="20"/>
        <v>538447.13599999994</v>
      </c>
      <c r="I55" s="2">
        <f t="shared" si="20"/>
        <v>538447.13599999994</v>
      </c>
      <c r="J55" s="2">
        <f t="shared" si="20"/>
        <v>538447.13599999994</v>
      </c>
      <c r="K55" s="2">
        <f t="shared" si="20"/>
        <v>538447.13599999994</v>
      </c>
      <c r="L55" s="121"/>
      <c r="M55" s="171"/>
    </row>
    <row r="56" spans="1:13" ht="42" customHeight="1" x14ac:dyDescent="0.25">
      <c r="A56" s="284" t="s">
        <v>72</v>
      </c>
      <c r="B56" s="284"/>
      <c r="C56" s="284"/>
      <c r="D56" s="17" t="s">
        <v>54</v>
      </c>
      <c r="E56" s="9">
        <f>E9+E19+E37+E44+E48+E51</f>
        <v>498028.12000000005</v>
      </c>
      <c r="F56" s="9">
        <f>SUM(G56:K56)</f>
        <v>2544411</v>
      </c>
      <c r="G56" s="9">
        <f>G9+G19+G37+G44+G48+G51</f>
        <v>501907</v>
      </c>
      <c r="H56" s="9">
        <f t="shared" ref="H56:K56" si="21">H9+H19+H37+H44+H48+H51</f>
        <v>510626</v>
      </c>
      <c r="I56" s="9">
        <f t="shared" si="21"/>
        <v>510625.99999999994</v>
      </c>
      <c r="J56" s="9">
        <f t="shared" si="21"/>
        <v>510625.99999999994</v>
      </c>
      <c r="K56" s="155">
        <f t="shared" si="21"/>
        <v>510625.99999999994</v>
      </c>
      <c r="L56" s="174"/>
      <c r="M56" s="175"/>
    </row>
    <row r="57" spans="1:13" ht="25.9" customHeight="1" x14ac:dyDescent="0.25">
      <c r="A57" s="284"/>
      <c r="B57" s="284"/>
      <c r="C57" s="284"/>
      <c r="D57" s="18" t="s">
        <v>96</v>
      </c>
      <c r="E57" s="11">
        <f>E7</f>
        <v>48890.37</v>
      </c>
      <c r="F57" s="118">
        <f t="shared" ref="F57:F60" si="22">SUM(G57:K57)</f>
        <v>0</v>
      </c>
      <c r="G57" s="69">
        <v>0</v>
      </c>
      <c r="H57" s="69">
        <v>0</v>
      </c>
      <c r="I57" s="69">
        <v>0</v>
      </c>
      <c r="J57" s="69">
        <v>0</v>
      </c>
      <c r="K57" s="156">
        <v>0</v>
      </c>
      <c r="L57" s="174"/>
      <c r="M57" s="176"/>
    </row>
    <row r="58" spans="1:13" ht="81" customHeight="1" x14ac:dyDescent="0.25">
      <c r="A58" s="284"/>
      <c r="B58" s="284"/>
      <c r="C58" s="284"/>
      <c r="D58" s="18" t="s">
        <v>88</v>
      </c>
      <c r="E58" s="11">
        <f>E8+E20</f>
        <v>17909.63</v>
      </c>
      <c r="F58" s="119">
        <f t="shared" si="22"/>
        <v>97.102999999999994</v>
      </c>
      <c r="G58" s="69">
        <v>97.102999999999994</v>
      </c>
      <c r="H58" s="69">
        <v>0</v>
      </c>
      <c r="I58" s="69">
        <v>0</v>
      </c>
      <c r="J58" s="69">
        <v>0</v>
      </c>
      <c r="K58" s="156">
        <v>0</v>
      </c>
      <c r="L58" s="174"/>
      <c r="M58" s="176"/>
    </row>
    <row r="59" spans="1:13" ht="62.45" customHeight="1" x14ac:dyDescent="0.25">
      <c r="A59" s="284"/>
      <c r="B59" s="284"/>
      <c r="C59" s="284"/>
      <c r="D59" s="33" t="s">
        <v>55</v>
      </c>
      <c r="E59" s="172" t="s">
        <v>97</v>
      </c>
      <c r="F59" s="173"/>
      <c r="G59" s="173"/>
      <c r="H59" s="173"/>
      <c r="I59" s="173"/>
      <c r="J59" s="173"/>
      <c r="K59" s="173"/>
      <c r="L59" s="174"/>
      <c r="M59" s="176"/>
    </row>
    <row r="60" spans="1:13" ht="34.15" customHeight="1" x14ac:dyDescent="0.25">
      <c r="A60" s="284"/>
      <c r="B60" s="284"/>
      <c r="C60" s="284"/>
      <c r="D60" s="17" t="s">
        <v>56</v>
      </c>
      <c r="E60" s="11">
        <f t="shared" ref="E60:K60" si="23">E21</f>
        <v>14750.02</v>
      </c>
      <c r="F60" s="119">
        <f t="shared" si="22"/>
        <v>132419.85399999999</v>
      </c>
      <c r="G60" s="11">
        <f t="shared" si="23"/>
        <v>21135.31</v>
      </c>
      <c r="H60" s="11">
        <f t="shared" si="23"/>
        <v>27821.135999999999</v>
      </c>
      <c r="I60" s="11">
        <f t="shared" si="23"/>
        <v>27821.135999999999</v>
      </c>
      <c r="J60" s="11">
        <f t="shared" si="23"/>
        <v>27821.135999999999</v>
      </c>
      <c r="K60" s="157">
        <f t="shared" si="23"/>
        <v>27821.135999999999</v>
      </c>
      <c r="L60" s="174"/>
      <c r="M60" s="177"/>
    </row>
    <row r="61" spans="1:13" ht="27.6" customHeight="1" x14ac:dyDescent="0.25">
      <c r="A61" s="217" t="s">
        <v>128</v>
      </c>
      <c r="B61" s="217"/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</row>
    <row r="62" spans="1:13" ht="50.45" customHeight="1" x14ac:dyDescent="0.25">
      <c r="A62" s="266"/>
      <c r="B62" s="266"/>
      <c r="C62" s="266"/>
      <c r="D62" s="266"/>
      <c r="E62" s="266"/>
      <c r="F62" s="266"/>
      <c r="G62" s="266"/>
      <c r="H62" s="266"/>
      <c r="I62" s="266"/>
      <c r="J62" s="266"/>
      <c r="K62" s="266"/>
      <c r="L62" s="266"/>
    </row>
    <row r="64" spans="1:13" x14ac:dyDescent="0.25">
      <c r="I64" s="47"/>
      <c r="J64" s="47"/>
    </row>
  </sheetData>
  <mergeCells count="76">
    <mergeCell ref="A62:L62"/>
    <mergeCell ref="F8:K8"/>
    <mergeCell ref="F14:K14"/>
    <mergeCell ref="M36:M37"/>
    <mergeCell ref="L30:L32"/>
    <mergeCell ref="L33:L34"/>
    <mergeCell ref="M33:M34"/>
    <mergeCell ref="L22:L23"/>
    <mergeCell ref="M14:M16"/>
    <mergeCell ref="L18:L21"/>
    <mergeCell ref="M18:M21"/>
    <mergeCell ref="A56:C60"/>
    <mergeCell ref="B22:B23"/>
    <mergeCell ref="L39:L40"/>
    <mergeCell ref="M39:M40"/>
    <mergeCell ref="C33:C34"/>
    <mergeCell ref="M26:M29"/>
    <mergeCell ref="L26:L29"/>
    <mergeCell ref="M30:M32"/>
    <mergeCell ref="B30:B32"/>
    <mergeCell ref="B33:B34"/>
    <mergeCell ref="L36:L37"/>
    <mergeCell ref="A43:A44"/>
    <mergeCell ref="C43:C44"/>
    <mergeCell ref="J1:M1"/>
    <mergeCell ref="A2:M2"/>
    <mergeCell ref="A3:A4"/>
    <mergeCell ref="B3:B4"/>
    <mergeCell ref="C3:C4"/>
    <mergeCell ref="D3:D4"/>
    <mergeCell ref="E3:E4"/>
    <mergeCell ref="F3:F4"/>
    <mergeCell ref="G3:K3"/>
    <mergeCell ref="L3:L4"/>
    <mergeCell ref="M3:M4"/>
    <mergeCell ref="A30:A32"/>
    <mergeCell ref="C30:C32"/>
    <mergeCell ref="A61:M61"/>
    <mergeCell ref="A6:A10"/>
    <mergeCell ref="B6:B10"/>
    <mergeCell ref="C6:C10"/>
    <mergeCell ref="L6:L10"/>
    <mergeCell ref="M6:M10"/>
    <mergeCell ref="A55:D55"/>
    <mergeCell ref="C47:C48"/>
    <mergeCell ref="C36:C37"/>
    <mergeCell ref="B43:B44"/>
    <mergeCell ref="A36:A37"/>
    <mergeCell ref="B36:B37"/>
    <mergeCell ref="A47:A48"/>
    <mergeCell ref="B47:B48"/>
    <mergeCell ref="A14:A16"/>
    <mergeCell ref="C14:C16"/>
    <mergeCell ref="A33:A34"/>
    <mergeCell ref="A18:A21"/>
    <mergeCell ref="B18:B21"/>
    <mergeCell ref="B14:B16"/>
    <mergeCell ref="L14:L16"/>
    <mergeCell ref="C18:C21"/>
    <mergeCell ref="A26:A29"/>
    <mergeCell ref="B26:B29"/>
    <mergeCell ref="C26:C29"/>
    <mergeCell ref="A22:A23"/>
    <mergeCell ref="M43:M44"/>
    <mergeCell ref="L43:L44"/>
    <mergeCell ref="M52:M54"/>
    <mergeCell ref="A50:A51"/>
    <mergeCell ref="B50:B51"/>
    <mergeCell ref="C50:C51"/>
    <mergeCell ref="M50:M51"/>
    <mergeCell ref="E59:K59"/>
    <mergeCell ref="L56:L60"/>
    <mergeCell ref="M56:M60"/>
    <mergeCell ref="L50:L51"/>
    <mergeCell ref="M47:M48"/>
    <mergeCell ref="L47:L4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0" fitToWidth="0" fitToHeight="0" orientation="landscape" r:id="rId1"/>
  <rowBreaks count="5" manualBreakCount="5">
    <brk id="11" max="16383" man="1"/>
    <brk id="21" max="16383" man="1"/>
    <brk id="32" max="12" man="1"/>
    <brk id="41" max="16383" man="1"/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view="pageBreakPreview" topLeftCell="A26" zoomScaleNormal="80" zoomScaleSheetLayoutView="100" workbookViewId="0">
      <selection activeCell="G26" sqref="G26"/>
    </sheetView>
  </sheetViews>
  <sheetFormatPr defaultColWidth="9.125" defaultRowHeight="15.75" x14ac:dyDescent="0.25"/>
  <cols>
    <col min="1" max="1" width="3.875" style="59" customWidth="1"/>
    <col min="2" max="2" width="14.625" style="59" customWidth="1"/>
    <col min="3" max="3" width="15" style="60" customWidth="1"/>
    <col min="4" max="4" width="16.5" style="60" customWidth="1"/>
    <col min="5" max="5" width="13.875" style="60" customWidth="1"/>
    <col min="6" max="6" width="13" style="59" customWidth="1"/>
    <col min="7" max="7" width="32.625" style="59" customWidth="1"/>
    <col min="8" max="8" width="6.75" style="59" customWidth="1"/>
    <col min="9" max="9" width="13.375" style="12" customWidth="1"/>
    <col min="10" max="10" width="11.875" style="59" customWidth="1"/>
    <col min="11" max="11" width="11.375" style="59" customWidth="1"/>
    <col min="12" max="12" width="11.25" style="12" customWidth="1"/>
    <col min="13" max="14" width="11.375" style="59" customWidth="1"/>
    <col min="15" max="16384" width="9.125" style="59"/>
  </cols>
  <sheetData>
    <row r="1" spans="1:14" ht="29.45" customHeight="1" x14ac:dyDescent="0.25">
      <c r="A1" s="24"/>
      <c r="B1" s="24"/>
      <c r="C1" s="24"/>
      <c r="D1" s="24"/>
      <c r="E1" s="24"/>
      <c r="F1" s="24"/>
      <c r="G1" s="24"/>
      <c r="H1" s="307" t="s">
        <v>130</v>
      </c>
      <c r="I1" s="307"/>
      <c r="J1" s="307"/>
      <c r="K1" s="307"/>
      <c r="L1" s="307"/>
      <c r="M1" s="307"/>
      <c r="N1" s="307"/>
    </row>
    <row r="2" spans="1:14" ht="48.75" customHeight="1" x14ac:dyDescent="0.25">
      <c r="A2" s="308" t="s">
        <v>64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</row>
    <row r="3" spans="1:14" ht="32.450000000000003" customHeight="1" x14ac:dyDescent="0.25">
      <c r="A3" s="306" t="s">
        <v>29</v>
      </c>
      <c r="B3" s="256" t="s">
        <v>65</v>
      </c>
      <c r="C3" s="256" t="s">
        <v>66</v>
      </c>
      <c r="D3" s="256"/>
      <c r="E3" s="256"/>
      <c r="F3" s="256"/>
      <c r="G3" s="256" t="s">
        <v>67</v>
      </c>
      <c r="H3" s="256" t="s">
        <v>68</v>
      </c>
      <c r="I3" s="256" t="s">
        <v>109</v>
      </c>
      <c r="J3" s="256" t="s">
        <v>69</v>
      </c>
      <c r="K3" s="256"/>
      <c r="L3" s="256"/>
      <c r="M3" s="256"/>
      <c r="N3" s="256"/>
    </row>
    <row r="4" spans="1:14" s="60" customFormat="1" ht="125.45" customHeight="1" x14ac:dyDescent="0.25">
      <c r="A4" s="306"/>
      <c r="B4" s="256"/>
      <c r="C4" s="28" t="s">
        <v>70</v>
      </c>
      <c r="D4" s="28" t="s">
        <v>30</v>
      </c>
      <c r="E4" s="28" t="s">
        <v>98</v>
      </c>
      <c r="F4" s="28" t="s">
        <v>31</v>
      </c>
      <c r="G4" s="256"/>
      <c r="H4" s="256"/>
      <c r="I4" s="256"/>
      <c r="J4" s="28">
        <v>2017</v>
      </c>
      <c r="K4" s="28">
        <v>2018</v>
      </c>
      <c r="L4" s="28">
        <v>2019</v>
      </c>
      <c r="M4" s="28">
        <v>2020</v>
      </c>
      <c r="N4" s="28">
        <v>2021</v>
      </c>
    </row>
    <row r="5" spans="1:14" s="60" customFormat="1" ht="21.75" customHeight="1" x14ac:dyDescent="0.25">
      <c r="A5" s="116">
        <v>1</v>
      </c>
      <c r="B5" s="144">
        <v>2</v>
      </c>
      <c r="C5" s="121">
        <v>3</v>
      </c>
      <c r="D5" s="144">
        <v>4</v>
      </c>
      <c r="E5" s="144">
        <v>5</v>
      </c>
      <c r="F5" s="144">
        <v>6</v>
      </c>
      <c r="G5" s="86">
        <v>7</v>
      </c>
      <c r="H5" s="116">
        <v>8</v>
      </c>
      <c r="I5" s="144">
        <v>9</v>
      </c>
      <c r="J5" s="121">
        <v>10</v>
      </c>
      <c r="K5" s="121">
        <v>11</v>
      </c>
      <c r="L5" s="121">
        <v>12</v>
      </c>
      <c r="M5" s="121">
        <v>13</v>
      </c>
      <c r="N5" s="145">
        <v>14</v>
      </c>
    </row>
    <row r="6" spans="1:14" s="60" customFormat="1" ht="34.9" customHeight="1" x14ac:dyDescent="0.25">
      <c r="A6" s="295">
        <v>1</v>
      </c>
      <c r="B6" s="303" t="s">
        <v>108</v>
      </c>
      <c r="C6" s="304"/>
      <c r="D6" s="304"/>
      <c r="E6" s="304"/>
      <c r="F6" s="304"/>
      <c r="G6" s="305"/>
      <c r="H6" s="26" t="s">
        <v>37</v>
      </c>
      <c r="I6" s="26">
        <v>34.5</v>
      </c>
      <c r="J6" s="26">
        <v>36.5</v>
      </c>
      <c r="K6" s="26">
        <v>38.5</v>
      </c>
      <c r="L6" s="26">
        <v>39</v>
      </c>
      <c r="M6" s="26">
        <v>39.5</v>
      </c>
      <c r="N6" s="26">
        <v>40</v>
      </c>
    </row>
    <row r="7" spans="1:14" s="60" customFormat="1" ht="49.15" customHeight="1" x14ac:dyDescent="0.25">
      <c r="A7" s="295"/>
      <c r="B7" s="306"/>
      <c r="C7" s="300">
        <v>62390</v>
      </c>
      <c r="D7" s="300">
        <v>0</v>
      </c>
      <c r="E7" s="300">
        <v>97.102999999999994</v>
      </c>
      <c r="F7" s="300">
        <v>0</v>
      </c>
      <c r="G7" s="41" t="s">
        <v>133</v>
      </c>
      <c r="H7" s="25" t="s">
        <v>48</v>
      </c>
      <c r="I7" s="25">
        <v>109</v>
      </c>
      <c r="J7" s="25">
        <v>116.8</v>
      </c>
      <c r="K7" s="25">
        <v>118</v>
      </c>
      <c r="L7" s="25">
        <v>122</v>
      </c>
      <c r="M7" s="25">
        <v>125</v>
      </c>
      <c r="N7" s="25">
        <v>128</v>
      </c>
    </row>
    <row r="8" spans="1:14" ht="50.45" customHeight="1" x14ac:dyDescent="0.25">
      <c r="A8" s="295"/>
      <c r="B8" s="306"/>
      <c r="C8" s="300"/>
      <c r="D8" s="300"/>
      <c r="E8" s="300"/>
      <c r="F8" s="300"/>
      <c r="G8" s="41" t="s">
        <v>32</v>
      </c>
      <c r="H8" s="25" t="s">
        <v>33</v>
      </c>
      <c r="I8" s="116">
        <v>84</v>
      </c>
      <c r="J8" s="25">
        <v>83</v>
      </c>
      <c r="K8" s="25">
        <v>83</v>
      </c>
      <c r="L8" s="25">
        <v>85</v>
      </c>
      <c r="M8" s="25">
        <v>86</v>
      </c>
      <c r="N8" s="25">
        <v>88</v>
      </c>
    </row>
    <row r="9" spans="1:14" ht="69.599999999999994" customHeight="1" x14ac:dyDescent="0.25">
      <c r="A9" s="295"/>
      <c r="B9" s="306"/>
      <c r="C9" s="300"/>
      <c r="D9" s="300"/>
      <c r="E9" s="300"/>
      <c r="F9" s="300"/>
      <c r="G9" s="49" t="s">
        <v>34</v>
      </c>
      <c r="H9" s="25" t="s">
        <v>35</v>
      </c>
      <c r="I9" s="25">
        <v>89</v>
      </c>
      <c r="J9" s="25">
        <v>110</v>
      </c>
      <c r="K9" s="25">
        <v>115</v>
      </c>
      <c r="L9" s="25">
        <v>118</v>
      </c>
      <c r="M9" s="25">
        <v>120</v>
      </c>
      <c r="N9" s="25">
        <v>122</v>
      </c>
    </row>
    <row r="10" spans="1:14" ht="36.6" customHeight="1" x14ac:dyDescent="0.25">
      <c r="A10" s="295"/>
      <c r="B10" s="306"/>
      <c r="C10" s="300"/>
      <c r="D10" s="300"/>
      <c r="E10" s="300"/>
      <c r="F10" s="300"/>
      <c r="G10" s="41" t="s">
        <v>36</v>
      </c>
      <c r="H10" s="25" t="s">
        <v>33</v>
      </c>
      <c r="I10" s="25">
        <v>2367</v>
      </c>
      <c r="J10" s="25">
        <v>2400</v>
      </c>
      <c r="K10" s="25">
        <v>2500</v>
      </c>
      <c r="L10" s="25">
        <v>2550</v>
      </c>
      <c r="M10" s="25">
        <v>2600</v>
      </c>
      <c r="N10" s="25">
        <v>2650</v>
      </c>
    </row>
    <row r="11" spans="1:14" ht="81" customHeight="1" x14ac:dyDescent="0.25">
      <c r="A11" s="295"/>
      <c r="B11" s="306"/>
      <c r="C11" s="300"/>
      <c r="D11" s="300"/>
      <c r="E11" s="300"/>
      <c r="F11" s="300"/>
      <c r="G11" s="41" t="s">
        <v>50</v>
      </c>
      <c r="H11" s="25" t="s">
        <v>35</v>
      </c>
      <c r="I11" s="25">
        <v>0</v>
      </c>
      <c r="J11" s="25">
        <v>5</v>
      </c>
      <c r="K11" s="25">
        <v>5</v>
      </c>
      <c r="L11" s="25">
        <v>5</v>
      </c>
      <c r="M11" s="25">
        <v>5</v>
      </c>
      <c r="N11" s="25">
        <v>5</v>
      </c>
    </row>
    <row r="12" spans="1:14" ht="97.9" customHeight="1" x14ac:dyDescent="0.25">
      <c r="A12" s="295"/>
      <c r="B12" s="306"/>
      <c r="C12" s="300"/>
      <c r="D12" s="300"/>
      <c r="E12" s="300"/>
      <c r="F12" s="300"/>
      <c r="G12" s="41" t="s">
        <v>49</v>
      </c>
      <c r="H12" s="25" t="s">
        <v>37</v>
      </c>
      <c r="I12" s="26">
        <v>13.85</v>
      </c>
      <c r="J12" s="26">
        <v>15.47</v>
      </c>
      <c r="K12" s="25">
        <v>15.87</v>
      </c>
      <c r="L12" s="25">
        <v>16.07</v>
      </c>
      <c r="M12" s="26">
        <v>16.47</v>
      </c>
      <c r="N12" s="25">
        <v>16.87</v>
      </c>
    </row>
    <row r="13" spans="1:14" ht="19.5" customHeight="1" x14ac:dyDescent="0.25">
      <c r="A13" s="295"/>
      <c r="B13" s="306"/>
      <c r="C13" s="300"/>
      <c r="D13" s="300"/>
      <c r="E13" s="300"/>
      <c r="F13" s="300"/>
      <c r="G13" s="41" t="s">
        <v>99</v>
      </c>
      <c r="H13" s="25" t="s">
        <v>37</v>
      </c>
      <c r="I13" s="26">
        <v>25.3</v>
      </c>
      <c r="J13" s="61">
        <v>27.5</v>
      </c>
      <c r="K13" s="62">
        <v>27.5</v>
      </c>
      <c r="L13" s="62">
        <v>27.9</v>
      </c>
      <c r="M13" s="61">
        <v>28.5</v>
      </c>
      <c r="N13" s="62">
        <v>29.5</v>
      </c>
    </row>
    <row r="14" spans="1:14" ht="36" customHeight="1" x14ac:dyDescent="0.25">
      <c r="A14" s="295"/>
      <c r="B14" s="306"/>
      <c r="C14" s="300"/>
      <c r="D14" s="300"/>
      <c r="E14" s="300"/>
      <c r="F14" s="300"/>
      <c r="G14" s="41" t="s">
        <v>100</v>
      </c>
      <c r="H14" s="25" t="s">
        <v>37</v>
      </c>
      <c r="I14" s="26">
        <v>43.8</v>
      </c>
      <c r="J14" s="61">
        <v>44.88</v>
      </c>
      <c r="K14" s="62">
        <v>45.28</v>
      </c>
      <c r="L14" s="62">
        <v>45.48</v>
      </c>
      <c r="M14" s="61">
        <v>45.88</v>
      </c>
      <c r="N14" s="62">
        <v>46.28</v>
      </c>
    </row>
    <row r="15" spans="1:14" ht="19.5" customHeight="1" x14ac:dyDescent="0.25">
      <c r="A15" s="295"/>
      <c r="B15" s="306"/>
      <c r="C15" s="300"/>
      <c r="D15" s="300"/>
      <c r="E15" s="300"/>
      <c r="F15" s="300"/>
      <c r="G15" s="49" t="s">
        <v>101</v>
      </c>
      <c r="H15" s="25" t="s">
        <v>37</v>
      </c>
      <c r="I15" s="26">
        <v>13.8</v>
      </c>
      <c r="J15" s="26">
        <v>15.4</v>
      </c>
      <c r="K15" s="25">
        <v>15.4</v>
      </c>
      <c r="L15" s="25">
        <v>15.6</v>
      </c>
      <c r="M15" s="26">
        <v>15.8</v>
      </c>
      <c r="N15" s="25">
        <v>16</v>
      </c>
    </row>
    <row r="16" spans="1:14" ht="67.900000000000006" customHeight="1" x14ac:dyDescent="0.25">
      <c r="A16" s="295"/>
      <c r="B16" s="306"/>
      <c r="C16" s="300"/>
      <c r="D16" s="300"/>
      <c r="E16" s="300"/>
      <c r="F16" s="300"/>
      <c r="G16" s="49" t="s">
        <v>105</v>
      </c>
      <c r="H16" s="25" t="s">
        <v>38</v>
      </c>
      <c r="I16" s="134">
        <v>58644.3</v>
      </c>
      <c r="J16" s="135">
        <v>48236</v>
      </c>
      <c r="K16" s="136">
        <v>48236</v>
      </c>
      <c r="L16" s="136">
        <v>48236</v>
      </c>
      <c r="M16" s="135">
        <v>48236</v>
      </c>
      <c r="N16" s="136">
        <v>48236</v>
      </c>
    </row>
    <row r="17" spans="1:14" ht="34.5" customHeight="1" x14ac:dyDescent="0.25">
      <c r="A17" s="295"/>
      <c r="B17" s="306"/>
      <c r="C17" s="300"/>
      <c r="D17" s="300"/>
      <c r="E17" s="300"/>
      <c r="F17" s="300"/>
      <c r="G17" s="137" t="s">
        <v>106</v>
      </c>
      <c r="H17" s="26" t="s">
        <v>37</v>
      </c>
      <c r="I17" s="26">
        <v>78.180000000000007</v>
      </c>
      <c r="J17" s="26">
        <v>79.5</v>
      </c>
      <c r="K17" s="26">
        <v>82.5</v>
      </c>
      <c r="L17" s="62">
        <v>85</v>
      </c>
      <c r="M17" s="62">
        <v>86</v>
      </c>
      <c r="N17" s="62">
        <v>90</v>
      </c>
    </row>
    <row r="18" spans="1:14" ht="96.6" customHeight="1" x14ac:dyDescent="0.25">
      <c r="A18" s="295"/>
      <c r="B18" s="306"/>
      <c r="C18" s="300"/>
      <c r="D18" s="300"/>
      <c r="E18" s="300"/>
      <c r="F18" s="300"/>
      <c r="G18" s="147" t="s">
        <v>131</v>
      </c>
      <c r="H18" s="133" t="s">
        <v>37</v>
      </c>
      <c r="I18" s="133" t="s">
        <v>46</v>
      </c>
      <c r="J18" s="133" t="s">
        <v>46</v>
      </c>
      <c r="K18" s="133">
        <v>21</v>
      </c>
      <c r="L18" s="133">
        <v>25.3</v>
      </c>
      <c r="M18" s="133">
        <v>28.9</v>
      </c>
      <c r="N18" s="133">
        <v>30</v>
      </c>
    </row>
    <row r="19" spans="1:14" ht="115.9" customHeight="1" x14ac:dyDescent="0.25">
      <c r="A19" s="148"/>
      <c r="B19" s="132"/>
      <c r="C19" s="131"/>
      <c r="D19" s="131"/>
      <c r="E19" s="131"/>
      <c r="F19" s="131"/>
      <c r="G19" s="147" t="s">
        <v>132</v>
      </c>
      <c r="H19" s="133" t="s">
        <v>37</v>
      </c>
      <c r="I19" s="149">
        <v>34.5</v>
      </c>
      <c r="J19" s="149">
        <v>36.5</v>
      </c>
      <c r="K19" s="149">
        <v>38.5</v>
      </c>
      <c r="L19" s="149">
        <v>39</v>
      </c>
      <c r="M19" s="149">
        <v>39.5</v>
      </c>
      <c r="N19" s="149">
        <v>40</v>
      </c>
    </row>
    <row r="20" spans="1:14" ht="35.450000000000003" customHeight="1" x14ac:dyDescent="0.25">
      <c r="A20" s="295">
        <v>2</v>
      </c>
      <c r="B20" s="296" t="s">
        <v>138</v>
      </c>
      <c r="C20" s="297"/>
      <c r="D20" s="297"/>
      <c r="E20" s="297"/>
      <c r="F20" s="297"/>
      <c r="G20" s="298"/>
      <c r="H20" s="25" t="s">
        <v>37</v>
      </c>
      <c r="I20" s="134">
        <v>25</v>
      </c>
      <c r="J20" s="135">
        <v>28</v>
      </c>
      <c r="K20" s="136">
        <v>30</v>
      </c>
      <c r="L20" s="136">
        <v>32</v>
      </c>
      <c r="M20" s="135">
        <v>33</v>
      </c>
      <c r="N20" s="136">
        <v>35</v>
      </c>
    </row>
    <row r="21" spans="1:14" ht="98.45" customHeight="1" x14ac:dyDescent="0.25">
      <c r="A21" s="295"/>
      <c r="B21" s="299"/>
      <c r="C21" s="301">
        <f>2358223.7-2788.1-40</f>
        <v>2355395.6</v>
      </c>
      <c r="D21" s="300">
        <v>0</v>
      </c>
      <c r="E21" s="301">
        <v>0</v>
      </c>
      <c r="F21" s="300">
        <v>132419.85399999999</v>
      </c>
      <c r="G21" s="41" t="s">
        <v>39</v>
      </c>
      <c r="H21" s="25" t="s">
        <v>37</v>
      </c>
      <c r="I21" s="134">
        <v>45.6</v>
      </c>
      <c r="J21" s="26">
        <v>49.5</v>
      </c>
      <c r="K21" s="25">
        <v>49.5</v>
      </c>
      <c r="L21" s="25">
        <v>49.5</v>
      </c>
      <c r="M21" s="26">
        <v>49.5</v>
      </c>
      <c r="N21" s="25">
        <v>49.5</v>
      </c>
    </row>
    <row r="22" spans="1:14" ht="56.25" customHeight="1" x14ac:dyDescent="0.25">
      <c r="A22" s="295"/>
      <c r="B22" s="299"/>
      <c r="C22" s="301"/>
      <c r="D22" s="300"/>
      <c r="E22" s="301"/>
      <c r="F22" s="300"/>
      <c r="G22" s="49" t="s">
        <v>107</v>
      </c>
      <c r="H22" s="25" t="s">
        <v>33</v>
      </c>
      <c r="I22" s="138">
        <v>1786</v>
      </c>
      <c r="J22" s="138">
        <v>1730</v>
      </c>
      <c r="K22" s="138">
        <v>1750</v>
      </c>
      <c r="L22" s="138">
        <v>1780</v>
      </c>
      <c r="M22" s="138">
        <v>1800</v>
      </c>
      <c r="N22" s="138">
        <v>1820</v>
      </c>
    </row>
    <row r="23" spans="1:14" ht="36.6" customHeight="1" x14ac:dyDescent="0.25">
      <c r="A23" s="295">
        <v>3</v>
      </c>
      <c r="B23" s="302" t="s">
        <v>134</v>
      </c>
      <c r="C23" s="302"/>
      <c r="D23" s="302"/>
      <c r="E23" s="302"/>
      <c r="F23" s="302"/>
      <c r="G23" s="302"/>
      <c r="H23" s="25" t="s">
        <v>33</v>
      </c>
      <c r="I23" s="25">
        <v>770</v>
      </c>
      <c r="J23" s="25">
        <v>920</v>
      </c>
      <c r="K23" s="25">
        <v>1015</v>
      </c>
      <c r="L23" s="25">
        <v>1085</v>
      </c>
      <c r="M23" s="25">
        <v>1120</v>
      </c>
      <c r="N23" s="25">
        <v>1180</v>
      </c>
    </row>
    <row r="24" spans="1:14" ht="81" customHeight="1" x14ac:dyDescent="0.25">
      <c r="A24" s="295"/>
      <c r="B24" s="299"/>
      <c r="C24" s="300">
        <f>57447.3+2788.1+40</f>
        <v>60275.4</v>
      </c>
      <c r="D24" s="300">
        <v>0</v>
      </c>
      <c r="E24" s="301">
        <v>0</v>
      </c>
      <c r="F24" s="300">
        <v>0</v>
      </c>
      <c r="G24" s="41" t="s">
        <v>40</v>
      </c>
      <c r="H24" s="25" t="s">
        <v>37</v>
      </c>
      <c r="I24" s="25">
        <v>5.0999999999999996</v>
      </c>
      <c r="J24" s="25">
        <v>5</v>
      </c>
      <c r="K24" s="25">
        <v>5.5</v>
      </c>
      <c r="L24" s="25">
        <v>5.5</v>
      </c>
      <c r="M24" s="25">
        <v>6</v>
      </c>
      <c r="N24" s="25">
        <v>6.5</v>
      </c>
    </row>
    <row r="25" spans="1:14" ht="67.900000000000006" customHeight="1" x14ac:dyDescent="0.25">
      <c r="A25" s="295"/>
      <c r="B25" s="299"/>
      <c r="C25" s="300"/>
      <c r="D25" s="300"/>
      <c r="E25" s="301"/>
      <c r="F25" s="300"/>
      <c r="G25" s="41" t="s">
        <v>41</v>
      </c>
      <c r="H25" s="25" t="s">
        <v>33</v>
      </c>
      <c r="I25" s="25">
        <v>4</v>
      </c>
      <c r="J25" s="25">
        <v>3</v>
      </c>
      <c r="K25" s="25">
        <v>3</v>
      </c>
      <c r="L25" s="25">
        <v>3</v>
      </c>
      <c r="M25" s="25">
        <v>3</v>
      </c>
      <c r="N25" s="25">
        <v>3</v>
      </c>
    </row>
    <row r="26" spans="1:14" ht="116.45" customHeight="1" x14ac:dyDescent="0.25">
      <c r="A26" s="295"/>
      <c r="B26" s="299"/>
      <c r="C26" s="300"/>
      <c r="D26" s="300"/>
      <c r="E26" s="301"/>
      <c r="F26" s="300"/>
      <c r="G26" s="146" t="s">
        <v>129</v>
      </c>
      <c r="H26" s="133" t="s">
        <v>37</v>
      </c>
      <c r="I26" s="133" t="s">
        <v>46</v>
      </c>
      <c r="J26" s="150" t="s">
        <v>46</v>
      </c>
      <c r="K26" s="139">
        <v>64</v>
      </c>
      <c r="L26" s="139">
        <v>66.099999999999994</v>
      </c>
      <c r="M26" s="139">
        <v>68.2</v>
      </c>
      <c r="N26" s="139">
        <v>68.2</v>
      </c>
    </row>
    <row r="27" spans="1:14" ht="38.450000000000003" customHeight="1" x14ac:dyDescent="0.25">
      <c r="A27" s="290">
        <v>4</v>
      </c>
      <c r="B27" s="296" t="s">
        <v>135</v>
      </c>
      <c r="C27" s="297"/>
      <c r="D27" s="297"/>
      <c r="E27" s="297"/>
      <c r="F27" s="297"/>
      <c r="G27" s="298"/>
      <c r="H27" s="25" t="s">
        <v>35</v>
      </c>
      <c r="I27" s="25">
        <v>50</v>
      </c>
      <c r="J27" s="25">
        <v>100</v>
      </c>
      <c r="K27" s="138">
        <v>120</v>
      </c>
      <c r="L27" s="25">
        <v>140</v>
      </c>
      <c r="M27" s="25">
        <v>160</v>
      </c>
      <c r="N27" s="25">
        <v>170</v>
      </c>
    </row>
    <row r="28" spans="1:14" ht="133.9" customHeight="1" x14ac:dyDescent="0.25">
      <c r="A28" s="290"/>
      <c r="B28" s="299"/>
      <c r="C28" s="300">
        <v>9994</v>
      </c>
      <c r="D28" s="300">
        <v>0</v>
      </c>
      <c r="E28" s="301">
        <v>0</v>
      </c>
      <c r="F28" s="300">
        <v>0</v>
      </c>
      <c r="G28" s="140" t="s">
        <v>103</v>
      </c>
      <c r="H28" s="25" t="s">
        <v>37</v>
      </c>
      <c r="I28" s="25" t="s">
        <v>46</v>
      </c>
      <c r="J28" s="25">
        <v>25</v>
      </c>
      <c r="K28" s="25">
        <v>30</v>
      </c>
      <c r="L28" s="25">
        <v>35</v>
      </c>
      <c r="M28" s="25">
        <v>37</v>
      </c>
      <c r="N28" s="25">
        <v>40</v>
      </c>
    </row>
    <row r="29" spans="1:14" ht="132.6" customHeight="1" x14ac:dyDescent="0.25">
      <c r="A29" s="290"/>
      <c r="B29" s="299"/>
      <c r="C29" s="300"/>
      <c r="D29" s="300"/>
      <c r="E29" s="301"/>
      <c r="F29" s="300"/>
      <c r="G29" s="140" t="s">
        <v>102</v>
      </c>
      <c r="H29" s="25" t="s">
        <v>37</v>
      </c>
      <c r="I29" s="25">
        <v>16</v>
      </c>
      <c r="J29" s="25">
        <v>40</v>
      </c>
      <c r="K29" s="25">
        <v>50</v>
      </c>
      <c r="L29" s="25">
        <v>52</v>
      </c>
      <c r="M29" s="25">
        <v>55</v>
      </c>
      <c r="N29" s="25">
        <v>56</v>
      </c>
    </row>
    <row r="30" spans="1:14" ht="35.450000000000003" customHeight="1" x14ac:dyDescent="0.25">
      <c r="A30" s="290">
        <v>5</v>
      </c>
      <c r="B30" s="291" t="s">
        <v>136</v>
      </c>
      <c r="C30" s="292"/>
      <c r="D30" s="292"/>
      <c r="E30" s="292"/>
      <c r="F30" s="292"/>
      <c r="G30" s="293"/>
      <c r="H30" s="25" t="s">
        <v>33</v>
      </c>
      <c r="I30" s="25">
        <v>750</v>
      </c>
      <c r="J30" s="25">
        <v>800</v>
      </c>
      <c r="K30" s="25">
        <v>900</v>
      </c>
      <c r="L30" s="25">
        <v>1000</v>
      </c>
      <c r="M30" s="25">
        <v>1050</v>
      </c>
      <c r="N30" s="25">
        <v>1100</v>
      </c>
    </row>
    <row r="31" spans="1:14" ht="96" customHeight="1" x14ac:dyDescent="0.25">
      <c r="A31" s="290"/>
      <c r="B31" s="141"/>
      <c r="C31" s="131">
        <v>0</v>
      </c>
      <c r="D31" s="131">
        <v>0</v>
      </c>
      <c r="E31" s="142">
        <v>0</v>
      </c>
      <c r="F31" s="131">
        <v>0</v>
      </c>
      <c r="G31" s="140" t="s">
        <v>110</v>
      </c>
      <c r="H31" s="25" t="s">
        <v>37</v>
      </c>
      <c r="I31" s="138">
        <v>11.2</v>
      </c>
      <c r="J31" s="138">
        <v>12</v>
      </c>
      <c r="K31" s="138">
        <v>15</v>
      </c>
      <c r="L31" s="138">
        <v>18</v>
      </c>
      <c r="M31" s="138">
        <v>20</v>
      </c>
      <c r="N31" s="138">
        <v>22</v>
      </c>
    </row>
    <row r="32" spans="1:14" ht="31.15" customHeight="1" x14ac:dyDescent="0.25">
      <c r="A32" s="290">
        <v>6</v>
      </c>
      <c r="B32" s="291" t="s">
        <v>137</v>
      </c>
      <c r="C32" s="292"/>
      <c r="D32" s="292"/>
      <c r="E32" s="292"/>
      <c r="F32" s="292"/>
      <c r="G32" s="293"/>
      <c r="H32" s="25" t="s">
        <v>122</v>
      </c>
      <c r="I32" s="138" t="s">
        <v>122</v>
      </c>
      <c r="J32" s="138" t="s">
        <v>122</v>
      </c>
      <c r="K32" s="138" t="s">
        <v>122</v>
      </c>
      <c r="L32" s="138" t="s">
        <v>122</v>
      </c>
      <c r="M32" s="138" t="s">
        <v>122</v>
      </c>
      <c r="N32" s="138" t="s">
        <v>122</v>
      </c>
    </row>
    <row r="33" spans="1:14" ht="24" customHeight="1" x14ac:dyDescent="0.25">
      <c r="A33" s="290"/>
      <c r="B33" s="141"/>
      <c r="C33" s="143">
        <v>56356</v>
      </c>
      <c r="D33" s="143">
        <v>0</v>
      </c>
      <c r="E33" s="143">
        <v>0</v>
      </c>
      <c r="F33" s="143">
        <v>0</v>
      </c>
      <c r="G33" s="141"/>
      <c r="H33" s="25" t="s">
        <v>122</v>
      </c>
      <c r="I33" s="138" t="s">
        <v>122</v>
      </c>
      <c r="J33" s="138" t="s">
        <v>122</v>
      </c>
      <c r="K33" s="138" t="s">
        <v>122</v>
      </c>
      <c r="L33" s="138" t="s">
        <v>122</v>
      </c>
      <c r="M33" s="138" t="s">
        <v>122</v>
      </c>
      <c r="N33" s="138" t="s">
        <v>122</v>
      </c>
    </row>
    <row r="34" spans="1:14" ht="27.6" customHeight="1" x14ac:dyDescent="0.25">
      <c r="A34" s="294" t="s">
        <v>12</v>
      </c>
      <c r="B34" s="294"/>
      <c r="C34" s="69">
        <f>C24+C21+C7+C29+C31+C28+C33</f>
        <v>2544411</v>
      </c>
      <c r="D34" s="69">
        <f t="shared" ref="D34:F34" si="0">D24+D21+D7+D29+D31+D28+D33</f>
        <v>0</v>
      </c>
      <c r="E34" s="69">
        <f t="shared" si="0"/>
        <v>97.102999999999994</v>
      </c>
      <c r="F34" s="69">
        <f t="shared" si="0"/>
        <v>132419.85399999999</v>
      </c>
      <c r="G34" s="295"/>
      <c r="H34" s="295"/>
      <c r="I34" s="295"/>
      <c r="J34" s="295"/>
      <c r="K34" s="295"/>
      <c r="L34" s="295"/>
      <c r="M34" s="295"/>
      <c r="N34" s="295"/>
    </row>
    <row r="35" spans="1:14" x14ac:dyDescent="0.25">
      <c r="A35" s="12"/>
      <c r="B35" s="12"/>
      <c r="C35" s="63"/>
      <c r="D35" s="63"/>
      <c r="E35" s="63"/>
      <c r="F35" s="12"/>
      <c r="G35" s="12"/>
      <c r="H35" s="12"/>
      <c r="J35" s="12"/>
      <c r="K35" s="12"/>
      <c r="M35" s="12"/>
      <c r="N35" s="12"/>
    </row>
    <row r="36" spans="1:14" x14ac:dyDescent="0.25">
      <c r="A36" s="12"/>
      <c r="B36" s="217" t="s">
        <v>128</v>
      </c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</row>
    <row r="37" spans="1:14" x14ac:dyDescent="0.25">
      <c r="B37" s="64"/>
    </row>
  </sheetData>
  <mergeCells count="44">
    <mergeCell ref="H1:N1"/>
    <mergeCell ref="A2:N2"/>
    <mergeCell ref="A3:A4"/>
    <mergeCell ref="B3:B4"/>
    <mergeCell ref="C3:F3"/>
    <mergeCell ref="G3:G4"/>
    <mergeCell ref="H3:H4"/>
    <mergeCell ref="I3:I4"/>
    <mergeCell ref="J3:N3"/>
    <mergeCell ref="F7:F18"/>
    <mergeCell ref="A20:A22"/>
    <mergeCell ref="B6:G6"/>
    <mergeCell ref="A6:A18"/>
    <mergeCell ref="B7:B18"/>
    <mergeCell ref="C7:C18"/>
    <mergeCell ref="D7:D18"/>
    <mergeCell ref="E7:E18"/>
    <mergeCell ref="B20:G20"/>
    <mergeCell ref="B21:B22"/>
    <mergeCell ref="C21:C22"/>
    <mergeCell ref="D21:D22"/>
    <mergeCell ref="E21:E22"/>
    <mergeCell ref="F21:F22"/>
    <mergeCell ref="A23:A26"/>
    <mergeCell ref="B23:G23"/>
    <mergeCell ref="B24:B26"/>
    <mergeCell ref="C24:C26"/>
    <mergeCell ref="D24:D26"/>
    <mergeCell ref="E24:E26"/>
    <mergeCell ref="F24:F26"/>
    <mergeCell ref="A27:A29"/>
    <mergeCell ref="B27:G27"/>
    <mergeCell ref="B28:B29"/>
    <mergeCell ref="C28:C29"/>
    <mergeCell ref="D28:D29"/>
    <mergeCell ref="E28:E29"/>
    <mergeCell ref="F28:F29"/>
    <mergeCell ref="B36:N36"/>
    <mergeCell ref="A30:A31"/>
    <mergeCell ref="B30:G30"/>
    <mergeCell ref="A32:A33"/>
    <mergeCell ref="B32:G32"/>
    <mergeCell ref="A34:B34"/>
    <mergeCell ref="G34:N34"/>
  </mergeCells>
  <phoneticPr fontId="2" type="noConversion"/>
  <pageMargins left="0.23622047244094491" right="0.23622047244094491" top="0.39370078740157483" bottom="0.39370078740157483" header="0.31496062992125984" footer="0.11811023622047245"/>
  <pageSetup paperSize="9" scale="70" fitToWidth="0" fitToHeight="0" orientation="landscape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2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прил.1 на 2018 год</vt:lpstr>
      <vt:lpstr>прил2 </vt:lpstr>
      <vt:lpstr>'прил.1 на 2018 год'!Заголовки_для_печати</vt:lpstr>
      <vt:lpstr>'прил2 '!Заголовки_для_печати</vt:lpstr>
    </vt:vector>
  </TitlesOfParts>
  <Company>KDMKS</Company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Sasha</dc:creator>
  <cp:lastModifiedBy>Зиминова Анна Юрьевна</cp:lastModifiedBy>
  <cp:revision>3</cp:revision>
  <cp:lastPrinted>2017-12-04T12:01:47Z</cp:lastPrinted>
  <dcterms:created xsi:type="dcterms:W3CDTF">2015-08-24T11:11:17Z</dcterms:created>
  <dcterms:modified xsi:type="dcterms:W3CDTF">2017-12-20T12:04:55Z</dcterms:modified>
</cp:coreProperties>
</file>