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0" windowHeight="5910" tabRatio="769"/>
  </bookViews>
  <sheets>
    <sheet name="Приложение 1" sheetId="5" r:id="rId1"/>
    <sheet name="Лист1" sheetId="6" r:id="rId2"/>
  </sheets>
  <definedNames>
    <definedName name="_xlnm._FilterDatabase" localSheetId="0" hidden="1">'Приложение 1'!$A$10:$M$190</definedName>
    <definedName name="_xlnm.Print_Titles" localSheetId="0">'Приложение 1'!$10:$11</definedName>
    <definedName name="_xlnm.Print_Area" localSheetId="0">'Приложение 1'!$A$1:$M$199</definedName>
  </definedNames>
  <calcPr calcId="145621"/>
</workbook>
</file>

<file path=xl/calcChain.xml><?xml version="1.0" encoding="utf-8"?>
<calcChain xmlns="http://schemas.openxmlformats.org/spreadsheetml/2006/main">
  <c r="G116" i="5" l="1"/>
  <c r="F167" i="5"/>
  <c r="H167" i="5"/>
  <c r="I167" i="5"/>
  <c r="J167" i="5"/>
  <c r="K167" i="5"/>
  <c r="G167" i="5"/>
  <c r="H185" i="5" l="1"/>
  <c r="H181" i="5"/>
  <c r="F182" i="5"/>
  <c r="F183" i="5"/>
  <c r="F181" i="5" s="1"/>
  <c r="G178" i="5"/>
  <c r="G169" i="5" l="1"/>
  <c r="G39" i="5" l="1"/>
  <c r="G71" i="5"/>
  <c r="G55" i="5" l="1"/>
  <c r="H88" i="5" l="1"/>
  <c r="I88" i="5"/>
  <c r="J88" i="5"/>
  <c r="K88" i="5"/>
  <c r="E88" i="5"/>
  <c r="G88" i="5"/>
  <c r="G84" i="5"/>
  <c r="H84" i="5"/>
  <c r="I84" i="5"/>
  <c r="J84" i="5"/>
  <c r="K84" i="5"/>
  <c r="F89" i="5"/>
  <c r="F88" i="5" s="1"/>
  <c r="G118" i="5" l="1"/>
  <c r="E34" i="5"/>
  <c r="E189" i="5" s="1"/>
  <c r="H34" i="5"/>
  <c r="H189" i="5" s="1"/>
  <c r="I34" i="5"/>
  <c r="I189" i="5" s="1"/>
  <c r="J34" i="5"/>
  <c r="J189" i="5" s="1"/>
  <c r="K34" i="5"/>
  <c r="K189" i="5" s="1"/>
  <c r="G34" i="5"/>
  <c r="F85" i="5"/>
  <c r="G189" i="5" l="1"/>
  <c r="F86" i="5"/>
  <c r="E85" i="5"/>
  <c r="E84" i="5" s="1"/>
  <c r="E118" i="5"/>
  <c r="E115" i="5"/>
  <c r="F169" i="5"/>
  <c r="E181" i="5"/>
  <c r="I181" i="5"/>
  <c r="J181" i="5"/>
  <c r="K181" i="5"/>
  <c r="G181" i="5"/>
  <c r="F179" i="5" l="1"/>
  <c r="H178" i="5"/>
  <c r="K178" i="5"/>
  <c r="J178" i="5"/>
  <c r="I180" i="5"/>
  <c r="I178" i="5" s="1"/>
  <c r="E180" i="5"/>
  <c r="E178" i="5"/>
  <c r="F180" i="5" l="1"/>
  <c r="F178" i="5" s="1"/>
  <c r="E75" i="5"/>
  <c r="H75" i="5"/>
  <c r="I75" i="5"/>
  <c r="J75" i="5"/>
  <c r="K75" i="5"/>
  <c r="G77" i="5"/>
  <c r="G32" i="5" s="1"/>
  <c r="G75" i="5" l="1"/>
  <c r="J23" i="6"/>
  <c r="J24" i="6"/>
  <c r="E117" i="5" l="1"/>
  <c r="H115" i="5"/>
  <c r="I115" i="5"/>
  <c r="J115" i="5"/>
  <c r="K115" i="5"/>
  <c r="E167" i="5"/>
  <c r="G166" i="5"/>
  <c r="G164" i="5" s="1"/>
  <c r="F165" i="5"/>
  <c r="K164" i="5"/>
  <c r="J164" i="5"/>
  <c r="I164" i="5"/>
  <c r="H164" i="5"/>
  <c r="E164" i="5"/>
  <c r="F166" i="5" l="1"/>
  <c r="F164" i="5" s="1"/>
  <c r="F83" i="5"/>
  <c r="F82" i="5"/>
  <c r="K81" i="5"/>
  <c r="J81" i="5"/>
  <c r="I81" i="5"/>
  <c r="H81" i="5"/>
  <c r="G81" i="5"/>
  <c r="E81" i="5"/>
  <c r="F81" i="5" l="1"/>
  <c r="G128" i="5"/>
  <c r="G131" i="5"/>
  <c r="F168" i="5"/>
  <c r="F77" i="5"/>
  <c r="F80" i="5" l="1"/>
  <c r="F79" i="5"/>
  <c r="K78" i="5"/>
  <c r="J78" i="5"/>
  <c r="I78" i="5"/>
  <c r="H78" i="5"/>
  <c r="G78" i="5"/>
  <c r="E78" i="5"/>
  <c r="F78" i="5" l="1"/>
  <c r="E188" i="5"/>
  <c r="H174" i="5"/>
  <c r="I174" i="5"/>
  <c r="J174" i="5"/>
  <c r="K174" i="5"/>
  <c r="G174" i="5"/>
  <c r="E116" i="5" l="1"/>
  <c r="H116" i="5"/>
  <c r="H49" i="5" l="1"/>
  <c r="H31" i="5" s="1"/>
  <c r="H186" i="5" s="1"/>
  <c r="I49" i="5"/>
  <c r="I31" i="5" s="1"/>
  <c r="J49" i="5"/>
  <c r="J31" i="5" s="1"/>
  <c r="K49" i="5"/>
  <c r="K31" i="5" s="1"/>
  <c r="E49" i="5"/>
  <c r="E31" i="5" s="1"/>
  <c r="E186" i="5" s="1"/>
  <c r="G48" i="5"/>
  <c r="G30" i="5" s="1"/>
  <c r="H48" i="5"/>
  <c r="H30" i="5" s="1"/>
  <c r="I48" i="5"/>
  <c r="I30" i="5" s="1"/>
  <c r="J48" i="5"/>
  <c r="J30" i="5" s="1"/>
  <c r="K48" i="5"/>
  <c r="K30" i="5" s="1"/>
  <c r="G51" i="5"/>
  <c r="G49" i="5"/>
  <c r="G31" i="5" l="1"/>
  <c r="F31" i="5"/>
  <c r="F30" i="5"/>
  <c r="F87" i="5"/>
  <c r="F84" i="5" s="1"/>
  <c r="F76" i="5"/>
  <c r="F75" i="5" s="1"/>
  <c r="F34" i="5" l="1"/>
  <c r="F175" i="5"/>
  <c r="F176" i="5"/>
  <c r="F177" i="5"/>
  <c r="F174" i="5" l="1"/>
  <c r="F57" i="5"/>
  <c r="F49" i="5" s="1"/>
  <c r="F56" i="5"/>
  <c r="F48" i="5" s="1"/>
  <c r="E55" i="5"/>
  <c r="H52" i="5"/>
  <c r="I52" i="5"/>
  <c r="J52" i="5"/>
  <c r="K52" i="5"/>
  <c r="G52" i="5"/>
  <c r="E114" i="5" l="1"/>
  <c r="G139" i="5"/>
  <c r="G140" i="5"/>
  <c r="F146" i="5"/>
  <c r="F145" i="5"/>
  <c r="K144" i="5"/>
  <c r="J144" i="5"/>
  <c r="I144" i="5"/>
  <c r="H144" i="5"/>
  <c r="G144" i="5"/>
  <c r="E144" i="5"/>
  <c r="G130" i="5"/>
  <c r="F137" i="5"/>
  <c r="F136" i="5"/>
  <c r="K135" i="5"/>
  <c r="J135" i="5"/>
  <c r="I135" i="5"/>
  <c r="H135" i="5"/>
  <c r="G135" i="5"/>
  <c r="G121" i="5"/>
  <c r="G122" i="5"/>
  <c r="G117" i="5" s="1"/>
  <c r="G120" i="5"/>
  <c r="G115" i="5" s="1"/>
  <c r="G114" i="5" s="1"/>
  <c r="G126" i="5"/>
  <c r="F128" i="5"/>
  <c r="F127" i="5"/>
  <c r="K126" i="5"/>
  <c r="J126" i="5"/>
  <c r="I126" i="5"/>
  <c r="H126" i="5"/>
  <c r="E126" i="5"/>
  <c r="I116" i="5"/>
  <c r="J116" i="5"/>
  <c r="K116" i="5"/>
  <c r="F116" i="5" l="1"/>
  <c r="F186" i="5" s="1"/>
  <c r="G138" i="5"/>
  <c r="F144" i="5"/>
  <c r="G119" i="5"/>
  <c r="F135" i="5"/>
  <c r="F126" i="5"/>
  <c r="G42" i="5" l="1"/>
  <c r="H42" i="5"/>
  <c r="I42" i="5"/>
  <c r="J42" i="5"/>
  <c r="K42" i="5"/>
  <c r="E42" i="5"/>
  <c r="E41" i="5" l="1"/>
  <c r="F44" i="5"/>
  <c r="F43" i="5"/>
  <c r="F42" i="5" l="1"/>
  <c r="F122" i="5"/>
  <c r="E48" i="5"/>
  <c r="E30" i="5" s="1"/>
  <c r="E171" i="5"/>
  <c r="K38" i="5"/>
  <c r="K41" i="5"/>
  <c r="K45" i="5"/>
  <c r="K61" i="5"/>
  <c r="K58" i="5" s="1"/>
  <c r="K18" i="6"/>
  <c r="K19" i="6" s="1"/>
  <c r="G161" i="5"/>
  <c r="G147" i="5"/>
  <c r="G151" i="5"/>
  <c r="G155" i="5"/>
  <c r="G158" i="5"/>
  <c r="F19" i="6"/>
  <c r="F18" i="6"/>
  <c r="H117" i="5"/>
  <c r="F143" i="5"/>
  <c r="F142" i="5"/>
  <c r="K141" i="5"/>
  <c r="J141" i="5"/>
  <c r="I141" i="5"/>
  <c r="H141" i="5"/>
  <c r="G141" i="5"/>
  <c r="E141" i="5"/>
  <c r="F140" i="5"/>
  <c r="F139" i="5"/>
  <c r="K138" i="5"/>
  <c r="J138" i="5"/>
  <c r="I138" i="5"/>
  <c r="H138" i="5"/>
  <c r="E138" i="5"/>
  <c r="F134" i="5"/>
  <c r="F133" i="5"/>
  <c r="K132" i="5"/>
  <c r="J132" i="5"/>
  <c r="I132" i="5"/>
  <c r="H132" i="5"/>
  <c r="G132" i="5"/>
  <c r="E132" i="5"/>
  <c r="F125" i="5"/>
  <c r="F124" i="5"/>
  <c r="K123" i="5"/>
  <c r="J123" i="5"/>
  <c r="I123" i="5"/>
  <c r="H123" i="5"/>
  <c r="G123" i="5"/>
  <c r="E123" i="5"/>
  <c r="G50" i="5"/>
  <c r="G47" i="5" s="1"/>
  <c r="H50" i="5"/>
  <c r="I50" i="5"/>
  <c r="J50" i="5"/>
  <c r="K50" i="5"/>
  <c r="K51" i="5"/>
  <c r="H118" i="5"/>
  <c r="I118" i="5"/>
  <c r="J118" i="5"/>
  <c r="K118" i="5"/>
  <c r="G171" i="5"/>
  <c r="G185" i="5" s="1"/>
  <c r="H14" i="5"/>
  <c r="H13" i="5" s="1"/>
  <c r="H171" i="5"/>
  <c r="I14" i="5"/>
  <c r="I171" i="5"/>
  <c r="J14" i="5"/>
  <c r="J171" i="5"/>
  <c r="K14" i="5"/>
  <c r="K171" i="5"/>
  <c r="H37" i="5"/>
  <c r="H32" i="5" s="1"/>
  <c r="I37" i="5"/>
  <c r="I32" i="5" s="1"/>
  <c r="J37" i="5"/>
  <c r="J32" i="5" s="1"/>
  <c r="K37" i="5"/>
  <c r="K32" i="5" s="1"/>
  <c r="I17" i="5"/>
  <c r="J17" i="5"/>
  <c r="K17" i="5"/>
  <c r="G38" i="5"/>
  <c r="G45" i="5"/>
  <c r="G61" i="5"/>
  <c r="G58" i="5" s="1"/>
  <c r="H38" i="5"/>
  <c r="H45" i="5"/>
  <c r="H61" i="5"/>
  <c r="H58" i="5" s="1"/>
  <c r="I38" i="5"/>
  <c r="I41" i="5"/>
  <c r="I45" i="5"/>
  <c r="I61" i="5"/>
  <c r="I58" i="5" s="1"/>
  <c r="J38" i="5"/>
  <c r="J41" i="5"/>
  <c r="J45" i="5"/>
  <c r="J61" i="5"/>
  <c r="J58" i="5" s="1"/>
  <c r="E37" i="5"/>
  <c r="E32" i="5" s="1"/>
  <c r="E172" i="5"/>
  <c r="E17" i="5"/>
  <c r="E13" i="5" s="1"/>
  <c r="E38" i="5"/>
  <c r="E45" i="5"/>
  <c r="E61" i="5"/>
  <c r="E58" i="5" s="1"/>
  <c r="E51" i="5"/>
  <c r="G15" i="5"/>
  <c r="G186" i="5" s="1"/>
  <c r="I15" i="5"/>
  <c r="I186" i="5" s="1"/>
  <c r="J15" i="5"/>
  <c r="J186" i="5" s="1"/>
  <c r="K15" i="5"/>
  <c r="K186" i="5" s="1"/>
  <c r="H51" i="5"/>
  <c r="I51" i="5"/>
  <c r="J51" i="5"/>
  <c r="E50" i="5"/>
  <c r="F39" i="5"/>
  <c r="E18" i="5"/>
  <c r="G170" i="5"/>
  <c r="H158" i="5"/>
  <c r="I158" i="5"/>
  <c r="J158" i="5"/>
  <c r="K158" i="5"/>
  <c r="E158" i="5"/>
  <c r="H155" i="5"/>
  <c r="I155" i="5"/>
  <c r="J155" i="5"/>
  <c r="K155" i="5"/>
  <c r="E155" i="5"/>
  <c r="H151" i="5"/>
  <c r="I151" i="5"/>
  <c r="J151" i="5"/>
  <c r="K151" i="5"/>
  <c r="E151" i="5"/>
  <c r="H147" i="5"/>
  <c r="I147" i="5"/>
  <c r="J147" i="5"/>
  <c r="K147" i="5"/>
  <c r="E147" i="5"/>
  <c r="H161" i="5"/>
  <c r="I161" i="5"/>
  <c r="J161" i="5"/>
  <c r="K161" i="5"/>
  <c r="E161" i="5"/>
  <c r="H129" i="5"/>
  <c r="I129" i="5"/>
  <c r="J129" i="5"/>
  <c r="K129" i="5"/>
  <c r="E129" i="5"/>
  <c r="H119" i="5"/>
  <c r="I119" i="5"/>
  <c r="J119" i="5"/>
  <c r="K119" i="5"/>
  <c r="E119" i="5"/>
  <c r="I117" i="5"/>
  <c r="J117" i="5"/>
  <c r="K117" i="5"/>
  <c r="G172" i="5"/>
  <c r="G187" i="5" s="1"/>
  <c r="H172" i="5"/>
  <c r="I172" i="5"/>
  <c r="J172" i="5"/>
  <c r="K172" i="5"/>
  <c r="J170" i="5"/>
  <c r="I170" i="5"/>
  <c r="H170" i="5"/>
  <c r="K170" i="5"/>
  <c r="E170" i="5"/>
  <c r="E173" i="5"/>
  <c r="G173" i="5"/>
  <c r="H173" i="5"/>
  <c r="I173" i="5"/>
  <c r="J173" i="5"/>
  <c r="K173" i="5"/>
  <c r="F153" i="5"/>
  <c r="F149" i="5"/>
  <c r="F154" i="5"/>
  <c r="F152" i="5"/>
  <c r="F150" i="5"/>
  <c r="F148" i="5"/>
  <c r="F160" i="5"/>
  <c r="F159" i="5"/>
  <c r="F157" i="5"/>
  <c r="F156" i="5"/>
  <c r="F163" i="5"/>
  <c r="F162" i="5"/>
  <c r="K55" i="5"/>
  <c r="J55" i="5"/>
  <c r="I55" i="5"/>
  <c r="H55" i="5"/>
  <c r="F53" i="5"/>
  <c r="E52" i="5"/>
  <c r="H41" i="5"/>
  <c r="K110" i="5"/>
  <c r="J110" i="5"/>
  <c r="I110" i="5"/>
  <c r="H110" i="5"/>
  <c r="G110" i="5"/>
  <c r="H26" i="5"/>
  <c r="I26" i="5"/>
  <c r="J26" i="5"/>
  <c r="K26" i="5"/>
  <c r="G26" i="5"/>
  <c r="K18" i="5"/>
  <c r="I18" i="5"/>
  <c r="J18" i="5"/>
  <c r="F19" i="5"/>
  <c r="F22" i="5"/>
  <c r="F46" i="5"/>
  <c r="H112" i="5"/>
  <c r="I112" i="5"/>
  <c r="J112" i="5"/>
  <c r="K112" i="5"/>
  <c r="G112" i="5"/>
  <c r="K108" i="5"/>
  <c r="J108" i="5"/>
  <c r="H108" i="5"/>
  <c r="G108" i="5"/>
  <c r="I108" i="5"/>
  <c r="G90" i="5"/>
  <c r="H23" i="5"/>
  <c r="I23" i="5"/>
  <c r="J23" i="5"/>
  <c r="K23" i="5"/>
  <c r="G23" i="5"/>
  <c r="G103" i="5"/>
  <c r="I103" i="5"/>
  <c r="G104" i="5"/>
  <c r="G100" i="5" s="1"/>
  <c r="F40" i="5"/>
  <c r="K103" i="5"/>
  <c r="J103" i="5"/>
  <c r="H103" i="5"/>
  <c r="F103" i="5"/>
  <c r="K104" i="5"/>
  <c r="K100" i="5" s="1"/>
  <c r="J104" i="5"/>
  <c r="J100" i="5" s="1"/>
  <c r="I104" i="5"/>
  <c r="I100" i="5" s="1"/>
  <c r="H104" i="5"/>
  <c r="H100" i="5" s="1"/>
  <c r="K90" i="5"/>
  <c r="J90" i="5"/>
  <c r="I90" i="5"/>
  <c r="H90" i="5"/>
  <c r="K92" i="5"/>
  <c r="J92" i="5"/>
  <c r="I92" i="5"/>
  <c r="H92" i="5"/>
  <c r="G92" i="5"/>
  <c r="F118" i="5" l="1"/>
  <c r="F189" i="5" s="1"/>
  <c r="H187" i="5"/>
  <c r="E187" i="5"/>
  <c r="K187" i="5"/>
  <c r="J187" i="5"/>
  <c r="I187" i="5"/>
  <c r="F117" i="5"/>
  <c r="K47" i="5"/>
  <c r="K33" i="5" s="1"/>
  <c r="J47" i="5"/>
  <c r="I47" i="5"/>
  <c r="J114" i="5"/>
  <c r="H47" i="5"/>
  <c r="F51" i="5"/>
  <c r="I114" i="5"/>
  <c r="J33" i="5"/>
  <c r="I33" i="5"/>
  <c r="H33" i="5"/>
  <c r="G13" i="5"/>
  <c r="I35" i="5"/>
  <c r="H35" i="5"/>
  <c r="K35" i="5"/>
  <c r="J35" i="5"/>
  <c r="E185" i="5"/>
  <c r="G36" i="5"/>
  <c r="G35" i="5"/>
  <c r="G190" i="5" s="1"/>
  <c r="G33" i="5"/>
  <c r="F50" i="5"/>
  <c r="H114" i="5"/>
  <c r="K185" i="5"/>
  <c r="K114" i="5"/>
  <c r="F55" i="5"/>
  <c r="E36" i="5"/>
  <c r="J13" i="5"/>
  <c r="K36" i="5"/>
  <c r="F155" i="5"/>
  <c r="I36" i="5"/>
  <c r="F158" i="5"/>
  <c r="E47" i="5"/>
  <c r="F61" i="5"/>
  <c r="F58" i="5" s="1"/>
  <c r="F18" i="5"/>
  <c r="K13" i="5"/>
  <c r="F38" i="5"/>
  <c r="F121" i="5"/>
  <c r="F141" i="5"/>
  <c r="F131" i="5"/>
  <c r="F147" i="5"/>
  <c r="F172" i="5"/>
  <c r="H36" i="5"/>
  <c r="F123" i="5"/>
  <c r="F151" i="5"/>
  <c r="F138" i="5"/>
  <c r="F37" i="5"/>
  <c r="F32" i="5" s="1"/>
  <c r="F161" i="5"/>
  <c r="I13" i="5"/>
  <c r="F92" i="5"/>
  <c r="F90" i="5"/>
  <c r="F23" i="5"/>
  <c r="F173" i="5"/>
  <c r="F17" i="5"/>
  <c r="F171" i="5"/>
  <c r="F120" i="5"/>
  <c r="F132" i="5"/>
  <c r="F108" i="5"/>
  <c r="F112" i="5"/>
  <c r="F110" i="5"/>
  <c r="J185" i="5"/>
  <c r="J36" i="5"/>
  <c r="E35" i="5"/>
  <c r="E29" i="5" s="1"/>
  <c r="F26" i="5"/>
  <c r="F14" i="5"/>
  <c r="I185" i="5"/>
  <c r="G41" i="5"/>
  <c r="F41" i="5" s="1"/>
  <c r="F45" i="5"/>
  <c r="F52" i="5"/>
  <c r="G129" i="5"/>
  <c r="F104" i="5"/>
  <c r="F100" i="5" s="1"/>
  <c r="F130" i="5"/>
  <c r="I29" i="5" l="1"/>
  <c r="K29" i="5"/>
  <c r="J29" i="5"/>
  <c r="F187" i="5"/>
  <c r="F115" i="5"/>
  <c r="H29" i="5"/>
  <c r="G188" i="5"/>
  <c r="G184" i="5" s="1"/>
  <c r="G29" i="5"/>
  <c r="I190" i="5"/>
  <c r="I184" i="5" s="1"/>
  <c r="J190" i="5"/>
  <c r="J184" i="5" s="1"/>
  <c r="H190" i="5"/>
  <c r="H184" i="5" s="1"/>
  <c r="K190" i="5"/>
  <c r="K184" i="5" s="1"/>
  <c r="F47" i="5"/>
  <c r="F170" i="5"/>
  <c r="E190" i="5"/>
  <c r="E184" i="5" s="1"/>
  <c r="F114" i="5"/>
  <c r="F35" i="5"/>
  <c r="F33" i="5"/>
  <c r="F129" i="5"/>
  <c r="F36" i="5"/>
  <c r="F13" i="5"/>
  <c r="F119" i="5"/>
  <c r="F29" i="5" l="1"/>
  <c r="F185" i="5"/>
  <c r="F188" i="5"/>
  <c r="F190" i="5"/>
  <c r="F184" i="5" l="1"/>
</calcChain>
</file>

<file path=xl/sharedStrings.xml><?xml version="1.0" encoding="utf-8"?>
<sst xmlns="http://schemas.openxmlformats.org/spreadsheetml/2006/main" count="432" uniqueCount="207">
  <si>
    <t>Средства бюджета Московской области</t>
  </si>
  <si>
    <t>Итого</t>
  </si>
  <si>
    <t>Внебюджетные источники</t>
  </si>
  <si>
    <t>N п/п</t>
  </si>
  <si>
    <t>Источники финансирования</t>
  </si>
  <si>
    <t>Срок исполнения мероприятия</t>
  </si>
  <si>
    <t>Всего (тыс. руб.)</t>
  </si>
  <si>
    <t>Объем финансирования по годам (тыс. руб.)</t>
  </si>
  <si>
    <t>Мероприятие 3. Выполнение работ капитального характера на объектах теплоснабжения</t>
  </si>
  <si>
    <t>Мероприятие 4. Выполнение работ капитального характера на объектах водоснабжения и водоотведения</t>
  </si>
  <si>
    <t>Реконструкция котельной №4 г. Одинцово</t>
  </si>
  <si>
    <t>3.4.</t>
  </si>
  <si>
    <t>Мероприятия по реализации программы</t>
  </si>
  <si>
    <t>Ответственный за выполнение мероприятия программы</t>
  </si>
  <si>
    <t>Результаты выполнения мероприятий программы</t>
  </si>
  <si>
    <t>4.1.</t>
  </si>
  <si>
    <t>Разработка и утверждение нормативной документации по подготовке Одинцовского муниципального района к работе в осенне-зимний период (постановление о подготовке к ОЗП, комплексный план мероприятий, план-график остановки котельных на ППР и проведения гидравлических испытаний тепловых сетей, подготовка отчетов в соответствии с постановлением Московской области).</t>
  </si>
  <si>
    <t>Реализация инвестиционной программы технического перевооружения котельной ОАО "121 авиационный ремонтный завод"</t>
  </si>
  <si>
    <t>5.2.</t>
  </si>
  <si>
    <t>Задача 1</t>
  </si>
  <si>
    <t>2.1</t>
  </si>
  <si>
    <t>ИТОГО по программе</t>
  </si>
  <si>
    <t>Средства бюджетов городских и сельских поселений Одинцовского муниципального района</t>
  </si>
  <si>
    <t xml:space="preserve">Приложение №1 </t>
  </si>
  <si>
    <t>Управление жилищно-коммунального хозяйства</t>
  </si>
  <si>
    <t>Мероприятие 1. Содержание и ремонт основных фондов организаций коммунального хозяйства</t>
  </si>
  <si>
    <t>Мероприятие 2. Реализация инвестиционных программ организаций коммунального хозяйства</t>
  </si>
  <si>
    <t>5.3.</t>
  </si>
  <si>
    <t>3.1.1.</t>
  </si>
  <si>
    <t>3.2.1.</t>
  </si>
  <si>
    <t>3.3.</t>
  </si>
  <si>
    <t>3.3.1.</t>
  </si>
  <si>
    <t>3.5.</t>
  </si>
  <si>
    <t>3.5.1.</t>
  </si>
  <si>
    <t>3.5.2.</t>
  </si>
  <si>
    <t>3.1.</t>
  </si>
  <si>
    <t>3.2.</t>
  </si>
  <si>
    <t>1.</t>
  </si>
  <si>
    <t>3.</t>
  </si>
  <si>
    <t>1.1.</t>
  </si>
  <si>
    <t>2.</t>
  </si>
  <si>
    <t>Н.А. Стародубова</t>
  </si>
  <si>
    <t>Начальник Управления бухгалтерского учета и отчетности, главный бухгалтер</t>
  </si>
  <si>
    <t>4.</t>
  </si>
  <si>
    <t xml:space="preserve">Управление жилищно-коммунального хозяйства, администрации городских и сельских поселений </t>
  </si>
  <si>
    <t>Управление жилищно-коммунального хозяйства, администрации городских и сельских поселений</t>
  </si>
  <si>
    <t>Средства бюджета городского поселения Одинцово</t>
  </si>
  <si>
    <t>Достижение уровня готовности объектов жилищно-коммунального хозяйства к осенне-зимнему периоду 100% ежегодно</t>
  </si>
  <si>
    <t xml:space="preserve">Сбор и анализ информации для подготовки и направления отчетов в соответствии с постановлением Правительства Московской области " О подготовке объектов жилищно-коммунального, энергетического хозяйства и социальной сферы в Московской области к ОЗП" </t>
  </si>
  <si>
    <t>Управление жилищно-коммунального хозяйства, ОАО "121 АРЗ"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</si>
  <si>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 </t>
  </si>
  <si>
    <t>3.1.2.</t>
  </si>
  <si>
    <t>Организация в границах сельских поселений электро-, тепло-, газо-, водоснабжения населения и водоотведения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</si>
  <si>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</si>
  <si>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ежегодно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</si>
  <si>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</si>
  <si>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</t>
  </si>
  <si>
    <t>Мероприятие 1.  Обустройство дворовых территорий, включая ремонт асфальтового покрытия на внутридворовых территориях, межквартальных проездах, установку и модернизацию детских игровых площадок и других элементов благоустройства</t>
  </si>
  <si>
    <t>Реализация проекта "Единый Информационно-Расчетный Центр" на территории Одинцовского муниципального района</t>
  </si>
  <si>
    <t>Мероприятие 1. Реализация проекта "Единый Информационно-Расчетный Центр" на территории Одинцовского муниципального района</t>
  </si>
  <si>
    <t xml:space="preserve">Задача 4.            </t>
  </si>
  <si>
    <t>6</t>
  </si>
  <si>
    <t>6.1</t>
  </si>
  <si>
    <t>Выполнение работ по обустройству дворовых территорий</t>
  </si>
  <si>
    <t>Средства бюджета Одинцовского муниципального района Московской области</t>
  </si>
  <si>
    <t>Задача 2</t>
  </si>
  <si>
    <t>Задача 3</t>
  </si>
  <si>
    <t>Выполнение работ по капитальному ремонту общего имущества многоквартирных домов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</si>
  <si>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Мероприятие 1. Капитальный ремонт общего имущества многоквартирных домов, расположенных на территории Одинцовского муниципального района   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</si>
  <si>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Создание в Одинцовском муниципальном районе единой системы расчетов, начисления и сбора платежей за жилищно-коммунальные услуги</t>
  </si>
  <si>
    <t>Контроль взаиморасчетов предприятий ЖКХ с поставщиками услуг с целью недопущения образования задолженности за топливно-энергетические ресурсы</t>
  </si>
  <si>
    <t xml:space="preserve">ПЕРЕЧЕНЬ МЕРОПРИЯТИЙ МУНИЦИПАЛЬНОЙ ПРОГРАММЫ ОДИНЦОВСКОГО МУНИЦИПАЛЬНОГО РАЙОНА МОСКОВСКОЙ ОБЛАСТИ </t>
  </si>
  <si>
    <t>Государственный административно-технический надзор Московской области, администрации городских и сельских поселений</t>
  </si>
  <si>
    <t>3.6.</t>
  </si>
  <si>
    <t>Переход к единым тарифам на услуги в сфере теплоснабжения, водоснабжения и водоотведения</t>
  </si>
  <si>
    <t>Управление жилищно-коммунального хозяйства, администрации городских и сельских поселений, руководители муниципальных предприятий, акционерных обществ</t>
  </si>
  <si>
    <t>В пределах средств, предусмотренных в бюджетах поселений</t>
  </si>
  <si>
    <t>3.5.3.</t>
  </si>
  <si>
    <t>3.5.4.</t>
  </si>
  <si>
    <t>Мероприятие 5.  Выполнение мероприятий по подготовке объектов жилищно-коммунального хозяйства к осенне-зимнему периоду</t>
  </si>
  <si>
    <t xml:space="preserve">Мероприятие 6.   Создание на территории Одинцовского муниципального района единой теплоснабжающей организации и   гарантирующей организации, оказывающей услуги в сфере водоснабжения и водоотведения            </t>
  </si>
  <si>
    <t>Управление жилищно-коммунального хозяйства, АО "Одинцовска теплосеть"</t>
  </si>
  <si>
    <t>Управление жилищно-коммунального хозяйства, АО "Одинцовская теплосеть"</t>
  </si>
  <si>
    <t>Объем финансирования мероприятия в 2016 году (тыс. руб.)</t>
  </si>
  <si>
    <t>Реализация инвестиционной программы АО "Одинцовская теплосеть" "Развитие коммунальной инфраструктуры по теплоснабжению Одинцовского муниципального района на 2014-2018 годы</t>
  </si>
  <si>
    <t>2017-2021</t>
  </si>
  <si>
    <t>6.2</t>
  </si>
  <si>
    <t>2017-2018</t>
  </si>
  <si>
    <t>Снижение удельного веса потерь теплоэнергии в общем количестве поданного в сеть тепла до в 2021 году до 10%</t>
  </si>
  <si>
    <t>3.2.2.</t>
  </si>
  <si>
    <t xml:space="preserve">3.4.1. </t>
  </si>
  <si>
    <t>5</t>
  </si>
  <si>
    <t>5.1</t>
  </si>
  <si>
    <t xml:space="preserve">Мероприятие 2. Мониторинг санитарного состояния территорий городских и сельских поселений  Одинцовского муниципального района, организация и проведение работ по ликвидации свалок вдоль дорог,  вблизи  садовых некоммерческих товариществ, частных домовладений </t>
  </si>
  <si>
    <t xml:space="preserve">Мероприятие 3. Организация и проведение работ по заключению договоров на вывоз и утилизацию ТБО садовыми некоммерческими товариществами, владельцами частных домов </t>
  </si>
  <si>
    <t>Задача 7</t>
  </si>
  <si>
    <t>7.1.</t>
  </si>
  <si>
    <t>7.2.</t>
  </si>
  <si>
    <t>7.3.</t>
  </si>
  <si>
    <t>Выполнение работ капитального характера на объектах коммунального хозяйства</t>
  </si>
  <si>
    <t>В пределах средств, предусмотренных в бюджетах поселелний</t>
  </si>
  <si>
    <t>Повышение качества предоставляемых коммунальных услуг</t>
  </si>
  <si>
    <t xml:space="preserve">Мероприятие 1.                            Актуализация схем теплоснабжения городских и сельских поселений </t>
  </si>
  <si>
    <t>Мероприятие 2.                            Актуализация  схем водоснабжения, водоотведения городских и сельских поселений</t>
  </si>
  <si>
    <t xml:space="preserve"> Актуализация схем теплоснабжения, водоснабжения и водоотведения  городских и сельских поселениий Одинцовского муниципального района </t>
  </si>
  <si>
    <t>Улучшение санитарного состояния территорий городских и сельских поселений  Одинцовского муниципального района,  ликвидация свалок вдоль дорог,  вблизи  садовых некоммерческих товариществ</t>
  </si>
  <si>
    <t xml:space="preserve">Снижение доли садовых некоммерческих товариществ, не заключивших договор на вывоз и утилизацию ТБО, с 2016 года по 2021 год  с 9% до 4 %. </t>
  </si>
  <si>
    <t>Ежегодное обустройство 10% дворовых территорий</t>
  </si>
  <si>
    <t>Средства бюджета Одинцовского муниципального района, передаваемые в бюджеты сельских поселений</t>
  </si>
  <si>
    <t xml:space="preserve">3.4.2. </t>
  </si>
  <si>
    <t>Строительство очистных сооружений мощностью 30 тыс. куб.м/сутки в с. Лайково</t>
  </si>
  <si>
    <t xml:space="preserve">Комитет по строительству и развитию дорожно-транспортной инфраструктуры </t>
  </si>
  <si>
    <t>Рост доли сточных вод, очищенных до нормативных значений, в общем объеме сточных вод, пропущенных через очистные сооружения</t>
  </si>
  <si>
    <t>7.4.</t>
  </si>
  <si>
    <t>7.5.</t>
  </si>
  <si>
    <t>7.6.</t>
  </si>
  <si>
    <t>7.7.</t>
  </si>
  <si>
    <t>7.8.</t>
  </si>
  <si>
    <t>2016-2018</t>
  </si>
  <si>
    <t>Задача 8</t>
  </si>
  <si>
    <t>8.</t>
  </si>
  <si>
    <t>8.1.</t>
  </si>
  <si>
    <t>Мероприятие 1. Текущий ремонт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</si>
  <si>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 xml:space="preserve">Средства бюджета Одинцовского муниципального района  </t>
  </si>
  <si>
    <t xml:space="preserve">Средства бюджета Одинцовского муниципального района </t>
  </si>
  <si>
    <t xml:space="preserve">Внебюджетные источники </t>
  </si>
  <si>
    <t>Средства бюджета городского поселения Голицыно, передаваемые в бюджет Одинцовского муниципального района</t>
  </si>
  <si>
    <t xml:space="preserve">Снижение нарушений норм и требований, установленных Законом Московской области щт 30.12.2014 № 191/2014-ОЗ "О благоустройстве в Московской области"  </t>
  </si>
  <si>
    <t>Мероприятие 1.                          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</si>
  <si>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</si>
  <si>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Выполнение работ  по актуализации схем теплоснабжения, водоснабжения, водоотведения городских и сельских поселений Одинцовского муниципального района</t>
  </si>
  <si>
    <t>Выполнение работ капитального характера по восстановлению инфраструктуры военных городков, переданных в собственность муниципальных образований Одинцовского муниципального района Московской области</t>
  </si>
  <si>
    <t>Начальник Управления жилищно-коммунального хозяйства</t>
  </si>
  <si>
    <t>Ю.Н. Сусалев</t>
  </si>
  <si>
    <t>7.1.2.</t>
  </si>
  <si>
    <t>7.2.2.</t>
  </si>
  <si>
    <t>7.1.1.</t>
  </si>
  <si>
    <t>7.2.1.</t>
  </si>
  <si>
    <t xml:space="preserve"> Увеличение доли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программы, в 2021 году до 19,0 %   </t>
  </si>
  <si>
    <t>Увеличение доли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 к 2021 году до 14,5 %</t>
  </si>
  <si>
    <t xml:space="preserve">Рост доли населения, обеспеченного доброкачественной питьевой водой в 2021 году до 89,7% </t>
  </si>
  <si>
    <t>7.3.1.</t>
  </si>
  <si>
    <t>7.3.2.</t>
  </si>
  <si>
    <t>7.9.</t>
  </si>
  <si>
    <t>Управление жилищно-коммунального хозяйства, администрация сельского поселения Захаровское</t>
  </si>
  <si>
    <t>Управление жилищно-коммунального хозяйства, администрация сельского поселения  Жавороковское</t>
  </si>
  <si>
    <t>к муниципальной программе</t>
  </si>
  <si>
    <t xml:space="preserve">3.7. </t>
  </si>
  <si>
    <t xml:space="preserve">3.8. </t>
  </si>
  <si>
    <t xml:space="preserve">3.9. </t>
  </si>
  <si>
    <t>Средства бюджетов поселений, передаваемых в бюджет Одинцовского муниципального района</t>
  </si>
  <si>
    <t>Средства бюджетов городских и сельских поселений Одинцовского муниципального района Московской области</t>
  </si>
  <si>
    <t>Выполнение работ по текущему ремонту  на объектах коммунального  хозяйства</t>
  </si>
  <si>
    <t>Мероприятие 7. Приобретение, монтаж и ввод в эксплуатацию станции водоподготовки на ВЗУ № 4,сельское поселение Захаровское, п. Летний Отдых</t>
  </si>
  <si>
    <t>Мероприятие 8. Приобретение, монтаж и ввод в эксплуатацию станции водоподготовки на ВЗУ в с. Перхушково, сельское поселение Жаворонковское</t>
  </si>
  <si>
    <t>Мероприятие 9. Приобретение, монтаж и ввод в эксплуатацию станции водоподготовки на ВЗУ в с. Жаворонки, сельское поселение Жаворонковское</t>
  </si>
  <si>
    <t>Управление жилищно-коммунального хозяйства, сельское поселение Никольское</t>
  </si>
  <si>
    <t xml:space="preserve">Мероприятие 1. Капитальный ремонт котельной, сельское поселение Никольское, пос. Новый городок, военный городок Кубинка-7 </t>
  </si>
  <si>
    <t>Капитальный ремонт котельной с.п. Никольское, пос. Новый городок, военный городок Кубинка-7  (бюджетные ассигнования 2016 г.)</t>
  </si>
  <si>
    <t>Капитальный ремонт котельной с.п. Никольское, пос. Новый городок, военный городок Кубинка-7  (бюджетные ассигнования 2017 г.)</t>
  </si>
  <si>
    <t>Капитальный ремонт системы водоснабжения с.п. Никольское, пос. Новый городок, военный городок Кубинка-7  (бюджетные ассигнования 2016 г.)</t>
  </si>
  <si>
    <t>Капитальный ремонт системы водоснабжения с.п. Никольское, пос. Новый городок, военный городок Кубинка-7  (бюджетные ассигнования 2017 г.)</t>
  </si>
  <si>
    <t xml:space="preserve">Мероприятие 3. Капитальный ремонт канализационных сетей, сельское поселение Никольское, пос. Новый городок, военный городок Кубинка-7  </t>
  </si>
  <si>
    <t>Капитальный ремонт канализационных сетей с.п. Никольское, пос. Новый городок, военный городок Кубинка-7  (бюджетные ассигнования 2016 г.)</t>
  </si>
  <si>
    <t>Капитальный ремонт канализационных сетей с.п. Никольское, пос. Новый городок, военный городок Кубинка-7  (бюджетные ассигнования 2017 г.)</t>
  </si>
  <si>
    <t>Мероприятие 5. Капитальный ремонт артскважины в ВЗУ, городское поселение Голицыно, пос. Бутынь, военный городок № 34, в/ч 92925</t>
  </si>
  <si>
    <t xml:space="preserve">Мероприятие 2. Капитальный ремонт системы водоснабжения, сельское поселение Никольское, пос. Новый городок, военный городок Кубинка-7 </t>
  </si>
  <si>
    <t>Мероприятие 4. Капитальный ремонт котельной, городское поселение Голицыно, пос. Бутынь, военный городок №34, в/ч 92925</t>
  </si>
  <si>
    <t xml:space="preserve">Мероприятие 8. Приобретение, монтаж и ввод в эксплуатацию станции водоочистки на водозаборном узле, сельское поселение Никольское, пос. Новый городок, военный городок Кубинка-7   </t>
  </si>
  <si>
    <t>Мероприятие 6. Капитальный ремонт котельной (в том числе на софинансирование выполненного, но не оплаченного (частично оплаченного) в предыдущем финансовом году, мероприятия - 867,58355 тыс. руб.), с.п. Захаровское, д. Кобяково, в/ч 51916</t>
  </si>
  <si>
    <t>Мероприятие 7. Капитальный ремонт резервуара в насосной станции второго подъема и внутриплощадных сетей ВЗУ  (в том числе на софинансирование выполненного, но не оплаченного (частично оплаченного) в предыдущем финансовом году, мероприятия - 895,5 тыс. руб.), с.п. Захаровское, д. Кобяково, в/ч 51916</t>
  </si>
  <si>
    <t>Мероприятие 9. Приобретение, монтаж и ввод в эксплуатацию станции водоподготовки на водозаборном узле  № 5, с.п. Захаровское, д. Кобяково, в/ч 51916</t>
  </si>
  <si>
    <t>Строительство станции обезжелезивания на территории ВЗУ №1 г. Одинцово Московской области</t>
  </si>
  <si>
    <t xml:space="preserve">3.10. </t>
  </si>
  <si>
    <t>7.10.</t>
  </si>
  <si>
    <t>Мероприятие 10. Приобретение, монтаж и ввод в эксплуатацию станции водоподготовки водозаборном узле №3, гп Большие Вяземы, п. Большие Вяземы</t>
  </si>
  <si>
    <t>Мероприятие 10. Приобретение, монтаж и ввод в эксплуатацию станции водоподготовкина водозаборном узле №8, гп Голицыно, п.Бутынь, военный городок №34, в/ч 92925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</si>
  <si>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</si>
  <si>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Средства бюджета Одинцовского муниципального района, передаваемые в бюджеты сельских поселений *</t>
  </si>
  <si>
    <t>*- в том числе за счет иных межбюджетных трансфертов из бюджетов поселений, перечисляемых в бюджет Одинцовского муниципального района в соответствии с заключенными с поселениями соглашениями</t>
  </si>
  <si>
    <t>Приведение в надлежащее состояние подъездов многоквартирных домов, расположенных на территории сельских и городских поселений Одинцовского муниципального района, софинансируется из бюджета Московской области в бюджет Одинцовского муниципального района, а также напрямую в бюджеты городских поселений в соответствии с Постановлением Правительства Московской области от 27.06.2017 №522/22</t>
  </si>
  <si>
    <t>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 (ПП МО от 27.06.2017 №522/22)</t>
  </si>
  <si>
    <r>
      <rPr>
        <b/>
        <sz val="13"/>
        <rFont val="Times New Roman"/>
        <family val="1"/>
        <charset val="204"/>
      </rPr>
      <t xml:space="preserve">Задача 5   </t>
    </r>
    <r>
      <rPr>
        <sz val="13"/>
        <rFont val="Times New Roman"/>
        <family val="1"/>
        <charset val="204"/>
      </rPr>
      <t xml:space="preserve">                           </t>
    </r>
  </si>
  <si>
    <r>
      <rPr>
        <b/>
        <sz val="13"/>
        <rFont val="Times New Roman"/>
        <family val="1"/>
        <charset val="204"/>
      </rPr>
      <t xml:space="preserve">Задача 6.   </t>
    </r>
    <r>
      <rPr>
        <sz val="13"/>
        <rFont val="Times New Roman"/>
        <family val="1"/>
        <charset val="204"/>
      </rPr>
      <t xml:space="preserve">                           </t>
    </r>
  </si>
  <si>
    <t xml:space="preserve">Средства бюджета Одинцовского муниципального района, передаваемые в бюджеты сельских поселений </t>
  </si>
  <si>
    <t>9.</t>
  </si>
  <si>
    <t>Задача 9</t>
  </si>
  <si>
    <t>Реализация мероприятий по поддержке предприятий ЖКХ Одинцовского муниципального района</t>
  </si>
  <si>
    <t>9.1.</t>
  </si>
  <si>
    <t>Управление жилищно-коммунального хозяйства, администрация городского поселения Голицыно</t>
  </si>
  <si>
    <t>Средства бюджета городского поселения Большие Вяземы, передаваемые в бюджет Одинцовского муниципального района</t>
  </si>
  <si>
    <t>Управление жилищно-коммунального хозяйства, администрация городского поселения Большие Вяземы</t>
  </si>
  <si>
    <t>Управление жилищно-коммунального хозяйства, Комитет по строительству и развитию дорожно-транспортной инфраструктуры</t>
  </si>
  <si>
    <t>Средства бюджета Одинцовского муниципального района, передаваемые в бюджеты городских и сельских поселений</t>
  </si>
  <si>
    <t>Средства бюджета Одинцовского муниципального района, передаваемые в бюджеты городских и сельских поселений*</t>
  </si>
  <si>
    <t>Средства бюджета городских поселений</t>
  </si>
  <si>
    <t>Средства бюджета городских и сельских поселений, передаваемые в бюджет Одинцовского муниципального района</t>
  </si>
  <si>
    <t>Средства бюджета Одинцовского муниципального района, передаваемые в бюджеты городских и сельских поселений поселений *</t>
  </si>
  <si>
    <t>Средства бюджета Одинцовского муниципального района, передаваемые в бюджеты городских и сельских поселений поселений</t>
  </si>
  <si>
    <t>3.11.</t>
  </si>
  <si>
    <t>Мероприятие 11. Обеспечение уровня софинансирования на  приобретение, монтаж и ввод в эксплуатацию станции водоподготовки водозаборном узле №3, гп Большие Вяземы</t>
  </si>
  <si>
    <t xml:space="preserve">"Содержание и развитие жилищно-коммунального хозяйства Одинцовского муниципального района Московской области "  </t>
  </si>
  <si>
    <t>Мероприятие 1. Субсидии в качестве вклада в имущество общества, не увеличивающего его уставный капитал, в целях финансового  обеспечения (возмещения) затрат  в связи с производством и оказанием коммунальных услуг, в том числе на погашение кредиторской задолженности</t>
  </si>
  <si>
    <t>Выделение субсидий ОАО "Одинцовский Водоканал", АО "Одинцовская теплосеть", обеспечение бесперебойного тепло- и водоснабжения населения</t>
  </si>
  <si>
    <t>Средства бюджетов городских и сельских поселений Од+D60:D61инцовского муниципального района</t>
  </si>
  <si>
    <t xml:space="preserve">Выполнение капитального ремонта в 2017 году на 82 МКД </t>
  </si>
  <si>
    <t xml:space="preserve">Приложение № 1 к постановлению
 Администрации Одинцовского
муниципального района  от 29.12.2017 № 7182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</si>
</sst>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4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" fontId="2" fillId="0" borderId="5" xfId="0" applyNumberFormat="1" applyFont="1" applyFill="1" applyBorder="1" applyAlignment="1">
      <alignment horizontal="center" vertical="top"/>
    </xf>
    <xf numFmtId="16" fontId="2" fillId="0" borderId="7" xfId="0" applyNumberFormat="1" applyFont="1" applyFill="1" applyBorder="1" applyAlignment="1">
      <alignment horizontal="center" vertical="top"/>
    </xf>
    <xf numFmtId="16" fontId="2" fillId="0" borderId="6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center" vertical="top"/>
    </xf>
    <xf numFmtId="14" fontId="2" fillId="0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" fontId="2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top" wrapText="1"/>
    </xf>
    <xf numFmtId="16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9"/>
  <sheetViews>
    <sheetView tabSelected="1" topLeftCell="A187" zoomScale="80" zoomScaleNormal="80" zoomScaleSheetLayoutView="77" workbookViewId="0">
      <selection activeCell="I13" sqref="I13"/>
    </sheetView>
  </sheetViews>
  <sheetFormatPr defaultColWidth="8.85546875" defaultRowHeight="17.25" x14ac:dyDescent="0.3"/>
  <cols>
    <col min="1" max="1" width="7.5703125" style="4" customWidth="1"/>
    <col min="2" max="2" width="24.140625" style="4" customWidth="1"/>
    <col min="3" max="3" width="18" style="4" customWidth="1"/>
    <col min="4" max="4" width="36.28515625" style="4" customWidth="1"/>
    <col min="5" max="5" width="19" style="4" customWidth="1"/>
    <col min="6" max="6" width="18.85546875" style="4" customWidth="1"/>
    <col min="7" max="7" width="18.7109375" style="4" customWidth="1"/>
    <col min="8" max="8" width="18.42578125" style="4" customWidth="1"/>
    <col min="9" max="9" width="18.140625" style="4" customWidth="1"/>
    <col min="10" max="10" width="17.5703125" style="4" customWidth="1"/>
    <col min="11" max="11" width="19" style="4" customWidth="1"/>
    <col min="12" max="12" width="17.85546875" style="4" customWidth="1"/>
    <col min="13" max="13" width="25.140625" style="4" customWidth="1"/>
    <col min="14" max="14" width="9.42578125" style="4" bestFit="1" customWidth="1"/>
    <col min="15" max="16384" width="8.85546875" style="4"/>
  </cols>
  <sheetData>
    <row r="1" spans="1:16" ht="17.45" x14ac:dyDescent="0.35">
      <c r="K1" s="92"/>
      <c r="L1" s="92"/>
      <c r="M1" s="92"/>
    </row>
    <row r="2" spans="1:16" ht="71.45" customHeight="1" x14ac:dyDescent="0.3">
      <c r="I2" s="93" t="s">
        <v>206</v>
      </c>
      <c r="J2" s="92"/>
      <c r="K2" s="92"/>
      <c r="L2" s="92"/>
      <c r="M2" s="92"/>
    </row>
    <row r="3" spans="1:16" ht="17.45" x14ac:dyDescent="0.35">
      <c r="I3" s="5"/>
      <c r="J3" s="5"/>
      <c r="K3" s="5"/>
      <c r="L3" s="5"/>
      <c r="M3" s="5"/>
    </row>
    <row r="4" spans="1:16" x14ac:dyDescent="0.3">
      <c r="A4" s="99"/>
      <c r="B4" s="99"/>
      <c r="C4" s="6"/>
      <c r="D4" s="7"/>
      <c r="E4" s="7"/>
      <c r="F4" s="7"/>
      <c r="G4" s="7"/>
      <c r="H4" s="7"/>
      <c r="I4" s="7"/>
      <c r="J4" s="7"/>
      <c r="K4" s="8"/>
      <c r="L4" s="7"/>
      <c r="M4" s="8" t="s">
        <v>23</v>
      </c>
    </row>
    <row r="5" spans="1:16" x14ac:dyDescent="0.3">
      <c r="A5" s="101" t="s">
        <v>146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6" ht="17.45" x14ac:dyDescent="0.35">
      <c r="A6" s="9"/>
      <c r="B6" s="9"/>
      <c r="C6" s="9"/>
      <c r="D6" s="9"/>
      <c r="E6" s="9"/>
      <c r="F6" s="9"/>
      <c r="G6" s="9"/>
      <c r="H6" s="9"/>
    </row>
    <row r="7" spans="1:16" x14ac:dyDescent="0.3">
      <c r="A7" s="106" t="s">
        <v>71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6" ht="17.45" customHeight="1" x14ac:dyDescent="0.3">
      <c r="A8" s="106" t="s">
        <v>201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6" ht="17.45" x14ac:dyDescent="0.3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6" ht="23.45" customHeight="1" x14ac:dyDescent="0.3">
      <c r="A10" s="102" t="s">
        <v>3</v>
      </c>
      <c r="B10" s="95" t="s">
        <v>12</v>
      </c>
      <c r="C10" s="95" t="s">
        <v>5</v>
      </c>
      <c r="D10" s="95" t="s">
        <v>4</v>
      </c>
      <c r="E10" s="95" t="s">
        <v>83</v>
      </c>
      <c r="F10" s="95" t="s">
        <v>6</v>
      </c>
      <c r="G10" s="96" t="s">
        <v>7</v>
      </c>
      <c r="H10" s="96"/>
      <c r="I10" s="96"/>
      <c r="J10" s="96"/>
      <c r="K10" s="96"/>
      <c r="L10" s="95" t="s">
        <v>13</v>
      </c>
      <c r="M10" s="95" t="s">
        <v>14</v>
      </c>
    </row>
    <row r="11" spans="1:16" ht="66.599999999999994" customHeight="1" x14ac:dyDescent="0.3">
      <c r="A11" s="102"/>
      <c r="B11" s="95"/>
      <c r="C11" s="95"/>
      <c r="D11" s="95"/>
      <c r="E11" s="95"/>
      <c r="F11" s="95"/>
      <c r="G11" s="10">
        <v>2017</v>
      </c>
      <c r="H11" s="10">
        <v>2018</v>
      </c>
      <c r="I11" s="10">
        <v>2019</v>
      </c>
      <c r="J11" s="10">
        <v>2020</v>
      </c>
      <c r="K11" s="10">
        <v>2021</v>
      </c>
      <c r="L11" s="95"/>
      <c r="M11" s="95"/>
    </row>
    <row r="12" spans="1:16" ht="17.45" customHeight="1" x14ac:dyDescent="0.3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</row>
    <row r="13" spans="1:16" ht="30.6" customHeight="1" x14ac:dyDescent="0.3">
      <c r="A13" s="11" t="s">
        <v>37</v>
      </c>
      <c r="B13" s="12" t="s">
        <v>19</v>
      </c>
      <c r="C13" s="103"/>
      <c r="D13" s="13" t="s">
        <v>1</v>
      </c>
      <c r="E13" s="14">
        <f>E14+E15+E17</f>
        <v>537871.6</v>
      </c>
      <c r="F13" s="14">
        <f>SUM(G13:K13)</f>
        <v>2689358</v>
      </c>
      <c r="G13" s="14">
        <f>G15+G16+G14+G17</f>
        <v>537871.6</v>
      </c>
      <c r="H13" s="14">
        <f>H15+H16+H14+H17</f>
        <v>537871.6</v>
      </c>
      <c r="I13" s="14">
        <f>I15+I16+I14+I17</f>
        <v>537871.6</v>
      </c>
      <c r="J13" s="14">
        <f>J15+J16+J14+J17</f>
        <v>537871.6</v>
      </c>
      <c r="K13" s="14">
        <f>K15+K16+K14+K17</f>
        <v>537871.6</v>
      </c>
      <c r="L13" s="95"/>
      <c r="M13" s="95"/>
    </row>
    <row r="14" spans="1:16" ht="41.45" customHeight="1" x14ac:dyDescent="0.3">
      <c r="A14" s="74"/>
      <c r="B14" s="76" t="s">
        <v>67</v>
      </c>
      <c r="C14" s="104"/>
      <c r="D14" s="15" t="s">
        <v>0</v>
      </c>
      <c r="E14" s="14">
        <v>0</v>
      </c>
      <c r="F14" s="14">
        <f>SUM(G14:K14)</f>
        <v>0</v>
      </c>
      <c r="G14" s="14">
        <v>0</v>
      </c>
      <c r="H14" s="14">
        <f>H19</f>
        <v>0</v>
      </c>
      <c r="I14" s="14">
        <f>I19</f>
        <v>0</v>
      </c>
      <c r="J14" s="14">
        <f>J19</f>
        <v>0</v>
      </c>
      <c r="K14" s="14">
        <f>K19</f>
        <v>0</v>
      </c>
      <c r="L14" s="95"/>
      <c r="M14" s="95"/>
    </row>
    <row r="15" spans="1:16" ht="62.25" customHeight="1" x14ac:dyDescent="0.3">
      <c r="A15" s="74"/>
      <c r="B15" s="76"/>
      <c r="C15" s="104"/>
      <c r="D15" s="15" t="s">
        <v>55</v>
      </c>
      <c r="E15" s="14">
        <v>0</v>
      </c>
      <c r="F15" s="14">
        <v>0</v>
      </c>
      <c r="G15" s="14">
        <f>G20</f>
        <v>0</v>
      </c>
      <c r="H15" s="14">
        <v>0</v>
      </c>
      <c r="I15" s="14">
        <f>I20</f>
        <v>0</v>
      </c>
      <c r="J15" s="14">
        <f>J20</f>
        <v>0</v>
      </c>
      <c r="K15" s="14">
        <f>K20</f>
        <v>0</v>
      </c>
      <c r="L15" s="95"/>
      <c r="M15" s="95"/>
      <c r="O15" s="109"/>
    </row>
    <row r="16" spans="1:16" ht="90" customHeight="1" x14ac:dyDescent="0.3">
      <c r="A16" s="74"/>
      <c r="B16" s="76"/>
      <c r="C16" s="104"/>
      <c r="D16" s="15" t="s">
        <v>22</v>
      </c>
      <c r="E16" s="81" t="s">
        <v>76</v>
      </c>
      <c r="F16" s="81"/>
      <c r="G16" s="81"/>
      <c r="H16" s="81"/>
      <c r="I16" s="81"/>
      <c r="J16" s="81"/>
      <c r="K16" s="81"/>
      <c r="L16" s="95"/>
      <c r="M16" s="95"/>
      <c r="O16" s="109"/>
      <c r="P16" s="107"/>
    </row>
    <row r="17" spans="1:18" ht="84" customHeight="1" x14ac:dyDescent="0.3">
      <c r="A17" s="74"/>
      <c r="B17" s="76"/>
      <c r="C17" s="105"/>
      <c r="D17" s="15" t="s">
        <v>2</v>
      </c>
      <c r="E17" s="14">
        <f>E22</f>
        <v>537871.6</v>
      </c>
      <c r="F17" s="14">
        <f>SUM(G17:K17)</f>
        <v>2689358</v>
      </c>
      <c r="G17" s="14">
        <v>537871.6</v>
      </c>
      <c r="H17" s="14">
        <v>537871.6</v>
      </c>
      <c r="I17" s="14">
        <f>I22</f>
        <v>537871.6</v>
      </c>
      <c r="J17" s="14">
        <f>J22</f>
        <v>537871.6</v>
      </c>
      <c r="K17" s="14">
        <f>K22</f>
        <v>537871.6</v>
      </c>
      <c r="L17" s="95"/>
      <c r="M17" s="95"/>
      <c r="N17" s="16"/>
      <c r="O17" s="17"/>
      <c r="P17" s="107"/>
    </row>
    <row r="18" spans="1:18" ht="41.25" customHeight="1" x14ac:dyDescent="0.3">
      <c r="A18" s="65" t="s">
        <v>39</v>
      </c>
      <c r="B18" s="76" t="s">
        <v>68</v>
      </c>
      <c r="C18" s="61" t="s">
        <v>85</v>
      </c>
      <c r="D18" s="18" t="s">
        <v>1</v>
      </c>
      <c r="E18" s="14">
        <f>E22</f>
        <v>537871.6</v>
      </c>
      <c r="F18" s="14">
        <f>G18+H18+I18+J18+K18</f>
        <v>2689358</v>
      </c>
      <c r="G18" s="14">
        <v>537871.6</v>
      </c>
      <c r="H18" s="14">
        <v>537871.6</v>
      </c>
      <c r="I18" s="14">
        <f>I20+I21+I19+I22</f>
        <v>537871.6</v>
      </c>
      <c r="J18" s="14">
        <f>J20+J21+J19+J22</f>
        <v>537871.6</v>
      </c>
      <c r="K18" s="14">
        <f>K20+K21+K19+K22</f>
        <v>537871.6</v>
      </c>
      <c r="L18" s="70" t="s">
        <v>45</v>
      </c>
      <c r="M18" s="69" t="s">
        <v>205</v>
      </c>
      <c r="P18" s="107"/>
    </row>
    <row r="19" spans="1:18" ht="54" customHeight="1" x14ac:dyDescent="0.3">
      <c r="A19" s="66"/>
      <c r="B19" s="76"/>
      <c r="C19" s="62"/>
      <c r="D19" s="15" t="s">
        <v>0</v>
      </c>
      <c r="E19" s="14">
        <v>0</v>
      </c>
      <c r="F19" s="14">
        <f>G19+H19+I19+J19+K19</f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70"/>
      <c r="M19" s="69"/>
      <c r="P19" s="107"/>
    </row>
    <row r="20" spans="1:18" ht="50.45" customHeight="1" x14ac:dyDescent="0.3">
      <c r="A20" s="66"/>
      <c r="B20" s="76"/>
      <c r="C20" s="62"/>
      <c r="D20" s="15" t="s">
        <v>55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70"/>
      <c r="M20" s="69"/>
      <c r="N20" s="107"/>
      <c r="P20" s="107"/>
      <c r="R20" s="98"/>
    </row>
    <row r="21" spans="1:18" ht="66" x14ac:dyDescent="0.3">
      <c r="A21" s="66"/>
      <c r="B21" s="76"/>
      <c r="C21" s="62"/>
      <c r="D21" s="15" t="s">
        <v>22</v>
      </c>
      <c r="E21" s="81" t="s">
        <v>76</v>
      </c>
      <c r="F21" s="81"/>
      <c r="G21" s="81"/>
      <c r="H21" s="81"/>
      <c r="I21" s="81"/>
      <c r="J21" s="81"/>
      <c r="K21" s="81"/>
      <c r="L21" s="70"/>
      <c r="M21" s="69"/>
      <c r="N21" s="107"/>
      <c r="P21" s="107"/>
      <c r="R21" s="98"/>
    </row>
    <row r="22" spans="1:18" ht="139.15" customHeight="1" x14ac:dyDescent="0.3">
      <c r="A22" s="67"/>
      <c r="B22" s="76"/>
      <c r="C22" s="63"/>
      <c r="D22" s="15" t="s">
        <v>2</v>
      </c>
      <c r="E22" s="19">
        <v>537871.6</v>
      </c>
      <c r="F22" s="19">
        <f>G22+H22+I22+J22+K22</f>
        <v>2689358</v>
      </c>
      <c r="G22" s="19">
        <v>537871.6</v>
      </c>
      <c r="H22" s="19">
        <v>537871.6</v>
      </c>
      <c r="I22" s="19">
        <v>537871.6</v>
      </c>
      <c r="J22" s="19">
        <v>537871.6</v>
      </c>
      <c r="K22" s="19">
        <v>537871.6</v>
      </c>
      <c r="L22" s="70"/>
      <c r="M22" s="69"/>
      <c r="N22" s="107"/>
      <c r="P22" s="107"/>
      <c r="R22" s="98"/>
    </row>
    <row r="23" spans="1:18" ht="22.5" customHeight="1" x14ac:dyDescent="0.3">
      <c r="A23" s="70" t="s">
        <v>40</v>
      </c>
      <c r="B23" s="20" t="s">
        <v>65</v>
      </c>
      <c r="C23" s="61"/>
      <c r="D23" s="15" t="s">
        <v>1</v>
      </c>
      <c r="E23" s="14">
        <v>0</v>
      </c>
      <c r="F23" s="21">
        <f>G23+H23+I23+J23+K23</f>
        <v>0</v>
      </c>
      <c r="G23" s="21">
        <f>G24+G25</f>
        <v>0</v>
      </c>
      <c r="H23" s="21">
        <f>H24+H25</f>
        <v>0</v>
      </c>
      <c r="I23" s="21">
        <f>I24+I25</f>
        <v>0</v>
      </c>
      <c r="J23" s="21">
        <f>J24+J25</f>
        <v>0</v>
      </c>
      <c r="K23" s="21">
        <f>K24+K25</f>
        <v>0</v>
      </c>
      <c r="L23" s="70"/>
      <c r="M23" s="69"/>
      <c r="N23" s="107"/>
      <c r="P23" s="108"/>
      <c r="R23" s="98"/>
    </row>
    <row r="24" spans="1:18" ht="46.5" customHeight="1" x14ac:dyDescent="0.3">
      <c r="A24" s="70"/>
      <c r="B24" s="76" t="s">
        <v>58</v>
      </c>
      <c r="C24" s="62"/>
      <c r="D24" s="15" t="s">
        <v>55</v>
      </c>
      <c r="E24" s="81" t="s">
        <v>56</v>
      </c>
      <c r="F24" s="81"/>
      <c r="G24" s="81"/>
      <c r="H24" s="81"/>
      <c r="I24" s="81"/>
      <c r="J24" s="81"/>
      <c r="K24" s="81"/>
      <c r="L24" s="70"/>
      <c r="M24" s="69"/>
      <c r="N24" s="107"/>
    </row>
    <row r="25" spans="1:18" ht="70.150000000000006" customHeight="1" x14ac:dyDescent="0.3">
      <c r="A25" s="70"/>
      <c r="B25" s="76"/>
      <c r="C25" s="63"/>
      <c r="D25" s="15" t="s">
        <v>22</v>
      </c>
      <c r="E25" s="81" t="s">
        <v>76</v>
      </c>
      <c r="F25" s="81"/>
      <c r="G25" s="81"/>
      <c r="H25" s="81"/>
      <c r="I25" s="81"/>
      <c r="J25" s="81"/>
      <c r="K25" s="81"/>
      <c r="L25" s="70"/>
      <c r="M25" s="69"/>
    </row>
    <row r="26" spans="1:18" ht="30" customHeight="1" x14ac:dyDescent="0.3">
      <c r="A26" s="84" t="s">
        <v>20</v>
      </c>
      <c r="B26" s="76" t="s">
        <v>59</v>
      </c>
      <c r="C26" s="70">
        <v>2017</v>
      </c>
      <c r="D26" s="15" t="s">
        <v>1</v>
      </c>
      <c r="E26" s="14">
        <v>0</v>
      </c>
      <c r="F26" s="14">
        <f>G26+H26+I26+J26+K26</f>
        <v>0</v>
      </c>
      <c r="G26" s="14">
        <f>G28+G27</f>
        <v>0</v>
      </c>
      <c r="H26" s="14">
        <f>H28+H27</f>
        <v>0</v>
      </c>
      <c r="I26" s="14">
        <f>I28+I27</f>
        <v>0</v>
      </c>
      <c r="J26" s="14">
        <f>J28+J27</f>
        <v>0</v>
      </c>
      <c r="K26" s="14">
        <f>K28+K27</f>
        <v>0</v>
      </c>
      <c r="L26" s="70" t="s">
        <v>45</v>
      </c>
      <c r="M26" s="69" t="s">
        <v>69</v>
      </c>
    </row>
    <row r="27" spans="1:18" ht="48" customHeight="1" x14ac:dyDescent="0.3">
      <c r="A27" s="84"/>
      <c r="B27" s="76"/>
      <c r="C27" s="70"/>
      <c r="D27" s="15" t="s">
        <v>55</v>
      </c>
      <c r="E27" s="81" t="s">
        <v>56</v>
      </c>
      <c r="F27" s="81"/>
      <c r="G27" s="81"/>
      <c r="H27" s="81"/>
      <c r="I27" s="81"/>
      <c r="J27" s="81"/>
      <c r="K27" s="81"/>
      <c r="L27" s="70"/>
      <c r="M27" s="69"/>
    </row>
    <row r="28" spans="1:18" ht="55.15" customHeight="1" x14ac:dyDescent="0.3">
      <c r="A28" s="84"/>
      <c r="B28" s="76"/>
      <c r="C28" s="70"/>
      <c r="D28" s="15" t="s">
        <v>22</v>
      </c>
      <c r="E28" s="81" t="s">
        <v>76</v>
      </c>
      <c r="F28" s="81"/>
      <c r="G28" s="81"/>
      <c r="H28" s="81"/>
      <c r="I28" s="81"/>
      <c r="J28" s="81"/>
      <c r="K28" s="81"/>
      <c r="L28" s="70"/>
      <c r="M28" s="69"/>
    </row>
    <row r="29" spans="1:18" ht="20.25" customHeight="1" x14ac:dyDescent="0.3">
      <c r="A29" s="85" t="s">
        <v>38</v>
      </c>
      <c r="B29" s="20" t="s">
        <v>66</v>
      </c>
      <c r="C29" s="87"/>
      <c r="D29" s="13" t="s">
        <v>1</v>
      </c>
      <c r="E29" s="52">
        <f>+E35+E32+E33+E31+E30+E34</f>
        <v>1236313.1510000001</v>
      </c>
      <c r="F29" s="22">
        <f>+F35+F32+F33+F31+F30+F34</f>
        <v>3365204.7116200002</v>
      </c>
      <c r="G29" s="52">
        <f t="shared" ref="G29:K29" si="0">+G35+G32+G33+G31+G30+G34</f>
        <v>1641943.2316200002</v>
      </c>
      <c r="H29" s="52">
        <f t="shared" si="0"/>
        <v>570246.48</v>
      </c>
      <c r="I29" s="52">
        <f t="shared" si="0"/>
        <v>382745</v>
      </c>
      <c r="J29" s="52">
        <f t="shared" si="0"/>
        <v>384285</v>
      </c>
      <c r="K29" s="52">
        <f t="shared" si="0"/>
        <v>385985</v>
      </c>
      <c r="L29" s="74"/>
      <c r="M29" s="74"/>
    </row>
    <row r="30" spans="1:18" ht="33" customHeight="1" x14ac:dyDescent="0.3">
      <c r="A30" s="86"/>
      <c r="B30" s="62" t="s">
        <v>99</v>
      </c>
      <c r="C30" s="88"/>
      <c r="D30" s="15" t="s">
        <v>0</v>
      </c>
      <c r="E30" s="22">
        <f>E48+E76+E79+E82</f>
        <v>558000</v>
      </c>
      <c r="F30" s="22">
        <f>G30+H30+I30+J30+K30</f>
        <v>50149.35</v>
      </c>
      <c r="G30" s="22">
        <f>G48+G76+G79+G82+G85</f>
        <v>50149.35</v>
      </c>
      <c r="H30" s="22">
        <f>H48+H76+H79+H82</f>
        <v>0</v>
      </c>
      <c r="I30" s="22">
        <f>I48+I76+I79+I82</f>
        <v>0</v>
      </c>
      <c r="J30" s="22">
        <f>J48+J76+J79+J82</f>
        <v>0</v>
      </c>
      <c r="K30" s="22">
        <f>K48+K76+K79+K82</f>
        <v>0</v>
      </c>
      <c r="L30" s="74"/>
      <c r="M30" s="74"/>
    </row>
    <row r="31" spans="1:18" ht="36.6" customHeight="1" x14ac:dyDescent="0.3">
      <c r="A31" s="86"/>
      <c r="B31" s="62"/>
      <c r="C31" s="88"/>
      <c r="D31" s="15" t="s">
        <v>55</v>
      </c>
      <c r="E31" s="22">
        <f>E49+E87</f>
        <v>301705.98100000003</v>
      </c>
      <c r="F31" s="22">
        <f>G31+H31+I31+J31+K31</f>
        <v>288335.61161999998</v>
      </c>
      <c r="G31" s="22">
        <f>G49+G86</f>
        <v>288335.61161999998</v>
      </c>
      <c r="H31" s="22">
        <f>H49+H87</f>
        <v>0</v>
      </c>
      <c r="I31" s="22">
        <f>I49+I87</f>
        <v>0</v>
      </c>
      <c r="J31" s="22">
        <f>J49+J87</f>
        <v>0</v>
      </c>
      <c r="K31" s="22">
        <f>K49+K87</f>
        <v>0</v>
      </c>
      <c r="L31" s="74"/>
      <c r="M31" s="74"/>
    </row>
    <row r="32" spans="1:18" ht="67.150000000000006" customHeight="1" x14ac:dyDescent="0.3">
      <c r="A32" s="86"/>
      <c r="B32" s="62"/>
      <c r="C32" s="88"/>
      <c r="D32" s="15" t="s">
        <v>194</v>
      </c>
      <c r="E32" s="52">
        <f t="shared" ref="E32:F32" si="1">E37+E80+E83+E77+E89</f>
        <v>185</v>
      </c>
      <c r="F32" s="52">
        <f t="shared" si="1"/>
        <v>10618.99</v>
      </c>
      <c r="G32" s="22">
        <f>G37+G80+G83+G77+G89</f>
        <v>9878.99</v>
      </c>
      <c r="H32" s="52">
        <f t="shared" ref="H32:K32" si="2">H37+H80+H83+H77</f>
        <v>185</v>
      </c>
      <c r="I32" s="52">
        <f t="shared" si="2"/>
        <v>185</v>
      </c>
      <c r="J32" s="52">
        <f t="shared" si="2"/>
        <v>185</v>
      </c>
      <c r="K32" s="52">
        <f t="shared" si="2"/>
        <v>185</v>
      </c>
      <c r="L32" s="74"/>
      <c r="M32" s="74"/>
    </row>
    <row r="33" spans="1:13" ht="33.6" customHeight="1" x14ac:dyDescent="0.3">
      <c r="A33" s="86"/>
      <c r="B33" s="62"/>
      <c r="C33" s="88"/>
      <c r="D33" s="15" t="s">
        <v>195</v>
      </c>
      <c r="E33" s="22">
        <v>0</v>
      </c>
      <c r="F33" s="22">
        <f>G33+H33+I33+J33+K33</f>
        <v>43000</v>
      </c>
      <c r="G33" s="22">
        <f>G50</f>
        <v>43000</v>
      </c>
      <c r="H33" s="22">
        <f>H50</f>
        <v>0</v>
      </c>
      <c r="I33" s="22">
        <f>I50</f>
        <v>0</v>
      </c>
      <c r="J33" s="22">
        <f>J50</f>
        <v>0</v>
      </c>
      <c r="K33" s="22">
        <f>K47</f>
        <v>0</v>
      </c>
      <c r="L33" s="74"/>
      <c r="M33" s="74"/>
    </row>
    <row r="34" spans="1:13" ht="69.599999999999994" customHeight="1" x14ac:dyDescent="0.3">
      <c r="A34" s="86"/>
      <c r="B34" s="62"/>
      <c r="C34" s="88"/>
      <c r="D34" s="53" t="s">
        <v>196</v>
      </c>
      <c r="E34" s="52">
        <f t="shared" ref="E34:F34" si="3">E87</f>
        <v>0</v>
      </c>
      <c r="F34" s="52">
        <f t="shared" si="3"/>
        <v>5686.67</v>
      </c>
      <c r="G34" s="52">
        <f>G87</f>
        <v>5686.67</v>
      </c>
      <c r="H34" s="52">
        <f t="shared" ref="H34:K34" si="4">H87</f>
        <v>0</v>
      </c>
      <c r="I34" s="52">
        <f t="shared" si="4"/>
        <v>0</v>
      </c>
      <c r="J34" s="52">
        <f t="shared" si="4"/>
        <v>0</v>
      </c>
      <c r="K34" s="52">
        <f t="shared" si="4"/>
        <v>0</v>
      </c>
      <c r="L34" s="74"/>
      <c r="M34" s="74"/>
    </row>
    <row r="35" spans="1:13" ht="22.15" customHeight="1" x14ac:dyDescent="0.3">
      <c r="A35" s="86"/>
      <c r="B35" s="62"/>
      <c r="C35" s="88"/>
      <c r="D35" s="15" t="s">
        <v>125</v>
      </c>
      <c r="E35" s="22">
        <f>E38+E42+E45+E61+E51</f>
        <v>376422.17</v>
      </c>
      <c r="F35" s="22">
        <f>G35+H35+I35+J35+K35</f>
        <v>2967414.09</v>
      </c>
      <c r="G35" s="22">
        <f>G38+G42+G45+G61</f>
        <v>1244892.6100000001</v>
      </c>
      <c r="H35" s="22">
        <f>H38+H42+H45+H61</f>
        <v>570061.48</v>
      </c>
      <c r="I35" s="22">
        <f>I38+I42+I45+I61</f>
        <v>382560</v>
      </c>
      <c r="J35" s="22">
        <f>J38+J42+J45+J61</f>
        <v>384100</v>
      </c>
      <c r="K35" s="22">
        <f>K38+K42+K45+K61</f>
        <v>385800</v>
      </c>
      <c r="L35" s="74"/>
      <c r="M35" s="74"/>
    </row>
    <row r="36" spans="1:13" ht="19.899999999999999" customHeight="1" x14ac:dyDescent="0.3">
      <c r="A36" s="97" t="s">
        <v>35</v>
      </c>
      <c r="B36" s="76" t="s">
        <v>25</v>
      </c>
      <c r="C36" s="70" t="s">
        <v>54</v>
      </c>
      <c r="D36" s="18" t="s">
        <v>1</v>
      </c>
      <c r="E36" s="22">
        <f t="shared" ref="E36:K36" si="5">E38+E37</f>
        <v>28312</v>
      </c>
      <c r="F36" s="22">
        <f t="shared" si="5"/>
        <v>168928.4</v>
      </c>
      <c r="G36" s="22">
        <f t="shared" si="5"/>
        <v>34718.400000000001</v>
      </c>
      <c r="H36" s="22">
        <f t="shared" si="5"/>
        <v>31195</v>
      </c>
      <c r="I36" s="22">
        <f t="shared" si="5"/>
        <v>32745</v>
      </c>
      <c r="J36" s="22">
        <f t="shared" si="5"/>
        <v>34285</v>
      </c>
      <c r="K36" s="22">
        <f t="shared" si="5"/>
        <v>35985</v>
      </c>
      <c r="L36" s="70"/>
      <c r="M36" s="94"/>
    </row>
    <row r="37" spans="1:13" ht="67.150000000000006" customHeight="1" x14ac:dyDescent="0.3">
      <c r="A37" s="97"/>
      <c r="B37" s="76"/>
      <c r="C37" s="70"/>
      <c r="D37" s="15" t="s">
        <v>108</v>
      </c>
      <c r="E37" s="22">
        <f>E40</f>
        <v>185</v>
      </c>
      <c r="F37" s="22">
        <f t="shared" ref="F37:F38" si="6">G37+H37+I37+J37+K37</f>
        <v>925</v>
      </c>
      <c r="G37" s="22">
        <v>185</v>
      </c>
      <c r="H37" s="22">
        <f>H40</f>
        <v>185</v>
      </c>
      <c r="I37" s="22">
        <f>I40</f>
        <v>185</v>
      </c>
      <c r="J37" s="22">
        <f>J40</f>
        <v>185</v>
      </c>
      <c r="K37" s="22">
        <f>K40</f>
        <v>185</v>
      </c>
      <c r="L37" s="70"/>
      <c r="M37" s="94"/>
    </row>
    <row r="38" spans="1:13" ht="19.5" customHeight="1" x14ac:dyDescent="0.3">
      <c r="A38" s="97"/>
      <c r="B38" s="76"/>
      <c r="C38" s="70"/>
      <c r="D38" s="15" t="s">
        <v>2</v>
      </c>
      <c r="E38" s="22">
        <f>E39</f>
        <v>28127</v>
      </c>
      <c r="F38" s="22">
        <f t="shared" si="6"/>
        <v>168003.4</v>
      </c>
      <c r="G38" s="22">
        <f>G39</f>
        <v>34533.4</v>
      </c>
      <c r="H38" s="22">
        <f>H39</f>
        <v>31010</v>
      </c>
      <c r="I38" s="22">
        <f>I39</f>
        <v>32560</v>
      </c>
      <c r="J38" s="22">
        <f>J39</f>
        <v>34100</v>
      </c>
      <c r="K38" s="22">
        <f>K39</f>
        <v>35800</v>
      </c>
      <c r="L38" s="70"/>
      <c r="M38" s="94"/>
    </row>
    <row r="39" spans="1:13" ht="197.45" customHeight="1" x14ac:dyDescent="0.3">
      <c r="A39" s="23" t="s">
        <v>28</v>
      </c>
      <c r="B39" s="15" t="s">
        <v>152</v>
      </c>
      <c r="C39" s="24" t="s">
        <v>54</v>
      </c>
      <c r="D39" s="15" t="s">
        <v>2</v>
      </c>
      <c r="E39" s="3">
        <v>28127</v>
      </c>
      <c r="F39" s="3">
        <f>G39+H39+I39+J39+K39</f>
        <v>168003.4</v>
      </c>
      <c r="G39" s="3">
        <f>5000+29533.4</f>
        <v>34533.4</v>
      </c>
      <c r="H39" s="3">
        <v>31010</v>
      </c>
      <c r="I39" s="3">
        <v>32560</v>
      </c>
      <c r="J39" s="3">
        <v>34100</v>
      </c>
      <c r="K39" s="3">
        <v>35800</v>
      </c>
      <c r="L39" s="24" t="s">
        <v>24</v>
      </c>
      <c r="M39" s="25" t="s">
        <v>139</v>
      </c>
    </row>
    <row r="40" spans="1:13" ht="150" customHeight="1" x14ac:dyDescent="0.3">
      <c r="A40" s="23" t="s">
        <v>51</v>
      </c>
      <c r="B40" s="15" t="s">
        <v>52</v>
      </c>
      <c r="C40" s="24">
        <v>2017</v>
      </c>
      <c r="D40" s="15" t="s">
        <v>108</v>
      </c>
      <c r="E40" s="3">
        <v>185</v>
      </c>
      <c r="F40" s="3">
        <f>G40+H40+I40+J40+K40</f>
        <v>925</v>
      </c>
      <c r="G40" s="3">
        <v>185</v>
      </c>
      <c r="H40" s="3">
        <v>185</v>
      </c>
      <c r="I40" s="3">
        <v>185</v>
      </c>
      <c r="J40" s="3">
        <v>185</v>
      </c>
      <c r="K40" s="3">
        <v>185</v>
      </c>
      <c r="L40" s="24" t="s">
        <v>24</v>
      </c>
      <c r="M40" s="25" t="s">
        <v>50</v>
      </c>
    </row>
    <row r="41" spans="1:13" ht="33" customHeight="1" x14ac:dyDescent="0.3">
      <c r="A41" s="83" t="s">
        <v>36</v>
      </c>
      <c r="B41" s="76" t="s">
        <v>26</v>
      </c>
      <c r="C41" s="74" t="s">
        <v>85</v>
      </c>
      <c r="D41" s="18" t="s">
        <v>1</v>
      </c>
      <c r="E41" s="22">
        <f>E42</f>
        <v>89327.17</v>
      </c>
      <c r="F41" s="22">
        <f>G41+H41+I41+J41+K41</f>
        <v>179410.69</v>
      </c>
      <c r="G41" s="22">
        <f>G42</f>
        <v>90359.21</v>
      </c>
      <c r="H41" s="22">
        <f>H42</f>
        <v>89051.48</v>
      </c>
      <c r="I41" s="22">
        <f>I42</f>
        <v>0</v>
      </c>
      <c r="J41" s="22">
        <f>J42</f>
        <v>0</v>
      </c>
      <c r="K41" s="22">
        <f>K42</f>
        <v>0</v>
      </c>
      <c r="L41" s="70"/>
      <c r="M41" s="94"/>
    </row>
    <row r="42" spans="1:13" ht="72" customHeight="1" x14ac:dyDescent="0.3">
      <c r="A42" s="83"/>
      <c r="B42" s="76"/>
      <c r="C42" s="74"/>
      <c r="D42" s="15" t="s">
        <v>2</v>
      </c>
      <c r="E42" s="22">
        <f t="shared" ref="E42:K42" si="7">E43+E44</f>
        <v>89327.17</v>
      </c>
      <c r="F42" s="22">
        <f t="shared" si="7"/>
        <v>179410.69</v>
      </c>
      <c r="G42" s="22">
        <f t="shared" si="7"/>
        <v>90359.21</v>
      </c>
      <c r="H42" s="22">
        <f t="shared" si="7"/>
        <v>89051.48</v>
      </c>
      <c r="I42" s="22">
        <f t="shared" si="7"/>
        <v>0</v>
      </c>
      <c r="J42" s="22">
        <f t="shared" si="7"/>
        <v>0</v>
      </c>
      <c r="K42" s="22">
        <f t="shared" si="7"/>
        <v>0</v>
      </c>
      <c r="L42" s="70"/>
      <c r="M42" s="94"/>
    </row>
    <row r="43" spans="1:13" ht="183" customHeight="1" x14ac:dyDescent="0.3">
      <c r="A43" s="26" t="s">
        <v>29</v>
      </c>
      <c r="B43" s="15" t="s">
        <v>84</v>
      </c>
      <c r="C43" s="11" t="s">
        <v>87</v>
      </c>
      <c r="D43" s="15" t="s">
        <v>2</v>
      </c>
      <c r="E43" s="22">
        <v>81601.59</v>
      </c>
      <c r="F43" s="22">
        <f>G43+H43+I43+J43+K43</f>
        <v>168696.69</v>
      </c>
      <c r="G43" s="22">
        <v>83216.210000000006</v>
      </c>
      <c r="H43" s="22">
        <v>85480.48</v>
      </c>
      <c r="I43" s="22">
        <v>0</v>
      </c>
      <c r="J43" s="22">
        <v>0</v>
      </c>
      <c r="K43" s="22">
        <v>0</v>
      </c>
      <c r="L43" s="24" t="s">
        <v>81</v>
      </c>
      <c r="M43" s="69" t="s">
        <v>138</v>
      </c>
    </row>
    <row r="44" spans="1:13" ht="132.6" customHeight="1" x14ac:dyDescent="0.3">
      <c r="A44" s="11" t="s">
        <v>89</v>
      </c>
      <c r="B44" s="15" t="s">
        <v>17</v>
      </c>
      <c r="C44" s="11" t="s">
        <v>87</v>
      </c>
      <c r="D44" s="15" t="s">
        <v>2</v>
      </c>
      <c r="E44" s="22">
        <v>7725.58</v>
      </c>
      <c r="F44" s="22">
        <f>G44+H44+I44+J44+K44</f>
        <v>10714</v>
      </c>
      <c r="G44" s="22">
        <v>7143</v>
      </c>
      <c r="H44" s="22">
        <v>3571</v>
      </c>
      <c r="I44" s="22">
        <v>0</v>
      </c>
      <c r="J44" s="22">
        <v>0</v>
      </c>
      <c r="K44" s="22">
        <v>0</v>
      </c>
      <c r="L44" s="24" t="s">
        <v>49</v>
      </c>
      <c r="M44" s="69"/>
    </row>
    <row r="45" spans="1:13" ht="84.6" customHeight="1" x14ac:dyDescent="0.3">
      <c r="A45" s="26" t="s">
        <v>30</v>
      </c>
      <c r="B45" s="15" t="s">
        <v>8</v>
      </c>
      <c r="C45" s="11"/>
      <c r="D45" s="15" t="s">
        <v>2</v>
      </c>
      <c r="E45" s="22">
        <f>E46</f>
        <v>100000</v>
      </c>
      <c r="F45" s="22">
        <f>G45+H45+I45+J45+K45</f>
        <v>170000</v>
      </c>
      <c r="G45" s="22">
        <f>G46</f>
        <v>70000</v>
      </c>
      <c r="H45" s="22">
        <f>H46</f>
        <v>100000</v>
      </c>
      <c r="I45" s="22">
        <f>I46</f>
        <v>0</v>
      </c>
      <c r="J45" s="22">
        <f>J46</f>
        <v>0</v>
      </c>
      <c r="K45" s="22">
        <f>K46</f>
        <v>0</v>
      </c>
      <c r="L45" s="24"/>
      <c r="M45" s="27"/>
    </row>
    <row r="46" spans="1:13" ht="102" customHeight="1" x14ac:dyDescent="0.3">
      <c r="A46" s="26" t="s">
        <v>31</v>
      </c>
      <c r="B46" s="15" t="s">
        <v>10</v>
      </c>
      <c r="C46" s="11" t="s">
        <v>87</v>
      </c>
      <c r="D46" s="15" t="s">
        <v>2</v>
      </c>
      <c r="E46" s="22">
        <v>100000</v>
      </c>
      <c r="F46" s="22">
        <f>G46+H46+I46+J46+K46</f>
        <v>170000</v>
      </c>
      <c r="G46" s="22">
        <v>70000</v>
      </c>
      <c r="H46" s="22">
        <v>100000</v>
      </c>
      <c r="I46" s="22">
        <v>0</v>
      </c>
      <c r="J46" s="22">
        <v>0</v>
      </c>
      <c r="K46" s="22">
        <v>0</v>
      </c>
      <c r="L46" s="24" t="s">
        <v>82</v>
      </c>
      <c r="M46" s="25" t="s">
        <v>88</v>
      </c>
    </row>
    <row r="47" spans="1:13" ht="17.45" customHeight="1" x14ac:dyDescent="0.3">
      <c r="A47" s="79" t="s">
        <v>11</v>
      </c>
      <c r="B47" s="76" t="s">
        <v>9</v>
      </c>
      <c r="C47" s="74"/>
      <c r="D47" s="18" t="s">
        <v>1</v>
      </c>
      <c r="E47" s="22">
        <f>E48+E49+E50+E51</f>
        <v>898673.98100000003</v>
      </c>
      <c r="F47" s="22">
        <f>G47+H47+I47+J47+K47</f>
        <v>331235.61161999998</v>
      </c>
      <c r="G47" s="22">
        <f>G50+G51+G49+G48</f>
        <v>331235.61161999998</v>
      </c>
      <c r="H47" s="22">
        <f>H50+H51+H49+H48</f>
        <v>0</v>
      </c>
      <c r="I47" s="22">
        <f>I50+I51+I49+I48</f>
        <v>0</v>
      </c>
      <c r="J47" s="22">
        <f>J50+J51+J49+J48</f>
        <v>0</v>
      </c>
      <c r="K47" s="22">
        <f>K50+K51+K49+K48</f>
        <v>0</v>
      </c>
      <c r="L47" s="74"/>
      <c r="M47" s="94"/>
    </row>
    <row r="48" spans="1:13" ht="33.6" customHeight="1" x14ac:dyDescent="0.3">
      <c r="A48" s="79"/>
      <c r="B48" s="76"/>
      <c r="C48" s="74"/>
      <c r="D48" s="15" t="s">
        <v>0</v>
      </c>
      <c r="E48" s="22">
        <f>E56</f>
        <v>558000</v>
      </c>
      <c r="F48" s="22">
        <f t="shared" ref="F48:K48" si="8">F56</f>
        <v>0</v>
      </c>
      <c r="G48" s="22">
        <f t="shared" si="8"/>
        <v>0</v>
      </c>
      <c r="H48" s="22">
        <f t="shared" si="8"/>
        <v>0</v>
      </c>
      <c r="I48" s="22">
        <f t="shared" si="8"/>
        <v>0</v>
      </c>
      <c r="J48" s="22">
        <f t="shared" si="8"/>
        <v>0</v>
      </c>
      <c r="K48" s="22">
        <f t="shared" si="8"/>
        <v>0</v>
      </c>
      <c r="L48" s="74"/>
      <c r="M48" s="94"/>
    </row>
    <row r="49" spans="1:13" ht="37.15" customHeight="1" x14ac:dyDescent="0.3">
      <c r="A49" s="79"/>
      <c r="B49" s="76"/>
      <c r="C49" s="74"/>
      <c r="D49" s="15" t="s">
        <v>55</v>
      </c>
      <c r="E49" s="22">
        <f>E57</f>
        <v>301705.98100000003</v>
      </c>
      <c r="F49" s="22">
        <f t="shared" ref="F49:K49" si="9">F57</f>
        <v>288235.61161999998</v>
      </c>
      <c r="G49" s="22">
        <f t="shared" si="9"/>
        <v>288235.61161999998</v>
      </c>
      <c r="H49" s="22">
        <f t="shared" si="9"/>
        <v>0</v>
      </c>
      <c r="I49" s="22">
        <f t="shared" si="9"/>
        <v>0</v>
      </c>
      <c r="J49" s="22">
        <f t="shared" si="9"/>
        <v>0</v>
      </c>
      <c r="K49" s="22">
        <f t="shared" si="9"/>
        <v>0</v>
      </c>
      <c r="L49" s="74"/>
      <c r="M49" s="94"/>
    </row>
    <row r="50" spans="1:13" ht="37.9" customHeight="1" x14ac:dyDescent="0.3">
      <c r="A50" s="79"/>
      <c r="B50" s="76"/>
      <c r="C50" s="74"/>
      <c r="D50" s="15" t="s">
        <v>46</v>
      </c>
      <c r="E50" s="22">
        <f>E53</f>
        <v>0</v>
      </c>
      <c r="F50" s="22">
        <f>G50+H50+I50+J50+K50</f>
        <v>43000</v>
      </c>
      <c r="G50" s="22">
        <f t="shared" ref="G50:K51" si="10">G53</f>
        <v>43000</v>
      </c>
      <c r="H50" s="22">
        <f t="shared" si="10"/>
        <v>0</v>
      </c>
      <c r="I50" s="22">
        <f t="shared" si="10"/>
        <v>0</v>
      </c>
      <c r="J50" s="22">
        <f t="shared" si="10"/>
        <v>0</v>
      </c>
      <c r="K50" s="22">
        <f t="shared" si="10"/>
        <v>0</v>
      </c>
      <c r="L50" s="74"/>
      <c r="M50" s="94"/>
    </row>
    <row r="51" spans="1:13" ht="26.25" customHeight="1" x14ac:dyDescent="0.3">
      <c r="A51" s="79"/>
      <c r="B51" s="76"/>
      <c r="C51" s="74"/>
      <c r="D51" s="15" t="s">
        <v>2</v>
      </c>
      <c r="E51" s="22">
        <f>E54</f>
        <v>38968</v>
      </c>
      <c r="F51" s="22">
        <f>G51+H51+I51+J51+K51</f>
        <v>0</v>
      </c>
      <c r="G51" s="22">
        <f t="shared" si="10"/>
        <v>0</v>
      </c>
      <c r="H51" s="22">
        <f t="shared" si="10"/>
        <v>0</v>
      </c>
      <c r="I51" s="22">
        <f t="shared" si="10"/>
        <v>0</v>
      </c>
      <c r="J51" s="22">
        <f t="shared" si="10"/>
        <v>0</v>
      </c>
      <c r="K51" s="22">
        <f t="shared" si="10"/>
        <v>0</v>
      </c>
      <c r="L51" s="74"/>
      <c r="M51" s="94"/>
    </row>
    <row r="52" spans="1:13" ht="30" customHeight="1" x14ac:dyDescent="0.3">
      <c r="A52" s="74" t="s">
        <v>90</v>
      </c>
      <c r="B52" s="73" t="s">
        <v>172</v>
      </c>
      <c r="C52" s="74">
        <v>2017</v>
      </c>
      <c r="D52" s="18" t="s">
        <v>1</v>
      </c>
      <c r="E52" s="22">
        <f>E54</f>
        <v>38968</v>
      </c>
      <c r="F52" s="22">
        <f>F53</f>
        <v>43000</v>
      </c>
      <c r="G52" s="22">
        <f>G53+G54</f>
        <v>43000</v>
      </c>
      <c r="H52" s="22">
        <f>H53+H54</f>
        <v>0</v>
      </c>
      <c r="I52" s="22">
        <f>I53+I54</f>
        <v>0</v>
      </c>
      <c r="J52" s="22">
        <f>J53+J54</f>
        <v>0</v>
      </c>
      <c r="K52" s="22">
        <f>K53+K54</f>
        <v>0</v>
      </c>
      <c r="L52" s="70" t="s">
        <v>192</v>
      </c>
      <c r="M52" s="70" t="s">
        <v>140</v>
      </c>
    </row>
    <row r="53" spans="1:13" ht="64.150000000000006" customHeight="1" x14ac:dyDescent="0.3">
      <c r="A53" s="74"/>
      <c r="B53" s="73"/>
      <c r="C53" s="74"/>
      <c r="D53" s="15" t="s">
        <v>46</v>
      </c>
      <c r="E53" s="22">
        <v>0</v>
      </c>
      <c r="F53" s="22">
        <f>G53+H53+I53+J53+K53</f>
        <v>43000</v>
      </c>
      <c r="G53" s="22">
        <v>43000</v>
      </c>
      <c r="H53" s="22">
        <v>0</v>
      </c>
      <c r="I53" s="22">
        <v>0</v>
      </c>
      <c r="J53" s="22">
        <v>0</v>
      </c>
      <c r="K53" s="22">
        <v>0</v>
      </c>
      <c r="L53" s="70"/>
      <c r="M53" s="70"/>
    </row>
    <row r="54" spans="1:13" ht="74.45" customHeight="1" x14ac:dyDescent="0.3">
      <c r="A54" s="74"/>
      <c r="B54" s="73"/>
      <c r="C54" s="74"/>
      <c r="D54" s="15" t="s">
        <v>2</v>
      </c>
      <c r="E54" s="22">
        <v>38968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70"/>
      <c r="M54" s="70"/>
    </row>
    <row r="55" spans="1:13" ht="30.6" customHeight="1" x14ac:dyDescent="0.3">
      <c r="A55" s="79" t="s">
        <v>109</v>
      </c>
      <c r="B55" s="80" t="s">
        <v>110</v>
      </c>
      <c r="C55" s="74">
        <v>2017</v>
      </c>
      <c r="D55" s="18" t="s">
        <v>1</v>
      </c>
      <c r="E55" s="14">
        <f>E56+E57</f>
        <v>859705.98100000003</v>
      </c>
      <c r="F55" s="22">
        <f>G55+H55+I55+J55+K55</f>
        <v>288235.61161999998</v>
      </c>
      <c r="G55" s="22">
        <f>G56+G57</f>
        <v>288235.61161999998</v>
      </c>
      <c r="H55" s="22">
        <f>H56+H57</f>
        <v>0</v>
      </c>
      <c r="I55" s="22">
        <f>I56+I57</f>
        <v>0</v>
      </c>
      <c r="J55" s="22">
        <f>J56+J57</f>
        <v>0</v>
      </c>
      <c r="K55" s="22">
        <f>K56+K57</f>
        <v>0</v>
      </c>
      <c r="L55" s="70" t="s">
        <v>111</v>
      </c>
      <c r="M55" s="70" t="s">
        <v>112</v>
      </c>
    </row>
    <row r="56" spans="1:13" ht="37.15" customHeight="1" x14ac:dyDescent="0.3">
      <c r="A56" s="79"/>
      <c r="B56" s="80"/>
      <c r="C56" s="74"/>
      <c r="D56" s="15" t="s">
        <v>0</v>
      </c>
      <c r="E56" s="22">
        <v>558000</v>
      </c>
      <c r="F56" s="22">
        <f>G56+H56+I56+J56+K56</f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70"/>
      <c r="M56" s="70"/>
    </row>
    <row r="57" spans="1:13" ht="52.15" customHeight="1" x14ac:dyDescent="0.3">
      <c r="A57" s="79"/>
      <c r="B57" s="80"/>
      <c r="C57" s="74"/>
      <c r="D57" s="15" t="s">
        <v>55</v>
      </c>
      <c r="E57" s="22">
        <v>301705.98100000003</v>
      </c>
      <c r="F57" s="22">
        <f>G57+H57+I57+J57+K57</f>
        <v>288235.61161999998</v>
      </c>
      <c r="G57" s="22">
        <v>288235.61161999998</v>
      </c>
      <c r="H57" s="22">
        <v>0</v>
      </c>
      <c r="I57" s="22">
        <v>0</v>
      </c>
      <c r="J57" s="22">
        <v>0</v>
      </c>
      <c r="K57" s="22">
        <v>0</v>
      </c>
      <c r="L57" s="70"/>
      <c r="M57" s="70"/>
    </row>
    <row r="58" spans="1:13" ht="29.45" customHeight="1" x14ac:dyDescent="0.3">
      <c r="A58" s="74" t="s">
        <v>32</v>
      </c>
      <c r="B58" s="76" t="s">
        <v>79</v>
      </c>
      <c r="C58" s="71"/>
      <c r="D58" s="18" t="s">
        <v>1</v>
      </c>
      <c r="E58" s="14">
        <f t="shared" ref="E58:K58" si="11">E61</f>
        <v>120000</v>
      </c>
      <c r="F58" s="14">
        <f t="shared" si="11"/>
        <v>2450000</v>
      </c>
      <c r="G58" s="14">
        <f t="shared" si="11"/>
        <v>1050000</v>
      </c>
      <c r="H58" s="14">
        <f t="shared" si="11"/>
        <v>350000</v>
      </c>
      <c r="I58" s="14">
        <f t="shared" si="11"/>
        <v>350000</v>
      </c>
      <c r="J58" s="14">
        <f t="shared" si="11"/>
        <v>350000</v>
      </c>
      <c r="K58" s="14">
        <f t="shared" si="11"/>
        <v>350000</v>
      </c>
      <c r="L58" s="70"/>
      <c r="M58" s="94"/>
    </row>
    <row r="59" spans="1:13" ht="42.6" customHeight="1" x14ac:dyDescent="0.3">
      <c r="A59" s="74"/>
      <c r="B59" s="76"/>
      <c r="C59" s="72"/>
      <c r="D59" s="15" t="s">
        <v>55</v>
      </c>
      <c r="E59" s="81" t="s">
        <v>56</v>
      </c>
      <c r="F59" s="81"/>
      <c r="G59" s="81"/>
      <c r="H59" s="81"/>
      <c r="I59" s="81"/>
      <c r="J59" s="81"/>
      <c r="K59" s="81"/>
      <c r="L59" s="70"/>
      <c r="M59" s="94"/>
    </row>
    <row r="60" spans="1:13" ht="55.9" customHeight="1" x14ac:dyDescent="0.3">
      <c r="A60" s="74"/>
      <c r="B60" s="76"/>
      <c r="C60" s="72"/>
      <c r="D60" s="15" t="s">
        <v>204</v>
      </c>
      <c r="E60" s="81" t="s">
        <v>76</v>
      </c>
      <c r="F60" s="81"/>
      <c r="G60" s="81"/>
      <c r="H60" s="81"/>
      <c r="I60" s="81"/>
      <c r="J60" s="81"/>
      <c r="K60" s="81"/>
      <c r="L60" s="70"/>
      <c r="M60" s="94"/>
    </row>
    <row r="61" spans="1:13" ht="30.6" customHeight="1" x14ac:dyDescent="0.3">
      <c r="A61" s="74"/>
      <c r="B61" s="76"/>
      <c r="C61" s="72"/>
      <c r="D61" s="15" t="s">
        <v>2</v>
      </c>
      <c r="E61" s="14">
        <f>E71</f>
        <v>120000</v>
      </c>
      <c r="F61" s="14">
        <f>G61+H61+I61+J61+K61</f>
        <v>2450000</v>
      </c>
      <c r="G61" s="14">
        <f>G71</f>
        <v>1050000</v>
      </c>
      <c r="H61" s="14">
        <f>H71</f>
        <v>350000</v>
      </c>
      <c r="I61" s="14">
        <f>I71</f>
        <v>350000</v>
      </c>
      <c r="J61" s="14">
        <f>J71</f>
        <v>350000</v>
      </c>
      <c r="K61" s="14">
        <f>K71</f>
        <v>350000</v>
      </c>
      <c r="L61" s="70"/>
      <c r="M61" s="94"/>
    </row>
    <row r="62" spans="1:13" ht="27" customHeight="1" x14ac:dyDescent="0.3">
      <c r="A62" s="74" t="s">
        <v>33</v>
      </c>
      <c r="B62" s="76" t="s">
        <v>16</v>
      </c>
      <c r="C62" s="71" t="s">
        <v>85</v>
      </c>
      <c r="D62" s="18" t="s">
        <v>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70" t="s">
        <v>44</v>
      </c>
      <c r="M62" s="69" t="s">
        <v>47</v>
      </c>
    </row>
    <row r="63" spans="1:13" ht="60.6" customHeight="1" x14ac:dyDescent="0.3">
      <c r="A63" s="74"/>
      <c r="B63" s="76"/>
      <c r="C63" s="72"/>
      <c r="D63" s="15" t="s">
        <v>55</v>
      </c>
      <c r="E63" s="81" t="s">
        <v>56</v>
      </c>
      <c r="F63" s="81"/>
      <c r="G63" s="81"/>
      <c r="H63" s="81"/>
      <c r="I63" s="81"/>
      <c r="J63" s="81"/>
      <c r="K63" s="81"/>
      <c r="L63" s="70"/>
      <c r="M63" s="69"/>
    </row>
    <row r="64" spans="1:13" ht="296.45" customHeight="1" x14ac:dyDescent="0.3">
      <c r="A64" s="74"/>
      <c r="B64" s="76"/>
      <c r="C64" s="89"/>
      <c r="D64" s="15" t="s">
        <v>22</v>
      </c>
      <c r="E64" s="81" t="s">
        <v>76</v>
      </c>
      <c r="F64" s="81"/>
      <c r="G64" s="81"/>
      <c r="H64" s="81"/>
      <c r="I64" s="81"/>
      <c r="J64" s="81"/>
      <c r="K64" s="81"/>
      <c r="L64" s="70"/>
      <c r="M64" s="69"/>
    </row>
    <row r="65" spans="1:16" ht="38.450000000000003" customHeight="1" x14ac:dyDescent="0.3">
      <c r="A65" s="74" t="s">
        <v>34</v>
      </c>
      <c r="B65" s="76" t="s">
        <v>48</v>
      </c>
      <c r="C65" s="71" t="s">
        <v>85</v>
      </c>
      <c r="D65" s="18" t="s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70" t="s">
        <v>44</v>
      </c>
      <c r="M65" s="69"/>
    </row>
    <row r="66" spans="1:16" ht="43.15" customHeight="1" x14ac:dyDescent="0.3">
      <c r="A66" s="74"/>
      <c r="B66" s="76"/>
      <c r="C66" s="72"/>
      <c r="D66" s="15" t="s">
        <v>55</v>
      </c>
      <c r="E66" s="81" t="s">
        <v>56</v>
      </c>
      <c r="F66" s="81"/>
      <c r="G66" s="81"/>
      <c r="H66" s="81"/>
      <c r="I66" s="81"/>
      <c r="J66" s="81"/>
      <c r="K66" s="81"/>
      <c r="L66" s="70"/>
      <c r="M66" s="69"/>
    </row>
    <row r="67" spans="1:16" ht="202.15" customHeight="1" x14ac:dyDescent="0.3">
      <c r="A67" s="74"/>
      <c r="B67" s="76"/>
      <c r="C67" s="89"/>
      <c r="D67" s="15" t="s">
        <v>22</v>
      </c>
      <c r="E67" s="81" t="s">
        <v>76</v>
      </c>
      <c r="F67" s="81"/>
      <c r="G67" s="81"/>
      <c r="H67" s="81"/>
      <c r="I67" s="81"/>
      <c r="J67" s="81"/>
      <c r="K67" s="81"/>
      <c r="L67" s="70"/>
      <c r="M67" s="69"/>
    </row>
    <row r="68" spans="1:16" ht="33" customHeight="1" x14ac:dyDescent="0.3">
      <c r="A68" s="74" t="s">
        <v>77</v>
      </c>
      <c r="B68" s="76" t="s">
        <v>70</v>
      </c>
      <c r="C68" s="70" t="s">
        <v>85</v>
      </c>
      <c r="D68" s="18" t="s">
        <v>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70" t="s">
        <v>44</v>
      </c>
      <c r="M68" s="69"/>
    </row>
    <row r="69" spans="1:16" ht="55.9" customHeight="1" x14ac:dyDescent="0.3">
      <c r="A69" s="74"/>
      <c r="B69" s="76"/>
      <c r="C69" s="70"/>
      <c r="D69" s="15" t="s">
        <v>55</v>
      </c>
      <c r="E69" s="81" t="s">
        <v>56</v>
      </c>
      <c r="F69" s="81"/>
      <c r="G69" s="81"/>
      <c r="H69" s="81"/>
      <c r="I69" s="81"/>
      <c r="J69" s="81"/>
      <c r="K69" s="81"/>
      <c r="L69" s="70"/>
      <c r="M69" s="69"/>
    </row>
    <row r="70" spans="1:16" ht="85.15" customHeight="1" x14ac:dyDescent="0.3">
      <c r="A70" s="74"/>
      <c r="B70" s="76"/>
      <c r="C70" s="70"/>
      <c r="D70" s="15" t="s">
        <v>22</v>
      </c>
      <c r="E70" s="81" t="s">
        <v>76</v>
      </c>
      <c r="F70" s="81"/>
      <c r="G70" s="81"/>
      <c r="H70" s="81"/>
      <c r="I70" s="81"/>
      <c r="J70" s="81"/>
      <c r="K70" s="81"/>
      <c r="L70" s="70"/>
      <c r="M70" s="69"/>
    </row>
    <row r="71" spans="1:16" ht="382.15" customHeight="1" x14ac:dyDescent="0.3">
      <c r="A71" s="11" t="s">
        <v>78</v>
      </c>
      <c r="B71" s="15" t="s">
        <v>177</v>
      </c>
      <c r="C71" s="28" t="s">
        <v>85</v>
      </c>
      <c r="D71" s="15" t="s">
        <v>2</v>
      </c>
      <c r="E71" s="14">
        <v>120000</v>
      </c>
      <c r="F71" s="14">
        <v>1850000</v>
      </c>
      <c r="G71" s="14">
        <f>600000+450000</f>
        <v>1050000</v>
      </c>
      <c r="H71" s="14">
        <v>350000</v>
      </c>
      <c r="I71" s="14">
        <v>350000</v>
      </c>
      <c r="J71" s="14">
        <v>350000</v>
      </c>
      <c r="K71" s="14">
        <v>350000</v>
      </c>
      <c r="L71" s="24" t="s">
        <v>44</v>
      </c>
      <c r="M71" s="25" t="s">
        <v>53</v>
      </c>
    </row>
    <row r="72" spans="1:16" ht="74.45" customHeight="1" x14ac:dyDescent="0.3">
      <c r="A72" s="74" t="s">
        <v>73</v>
      </c>
      <c r="B72" s="76" t="s">
        <v>80</v>
      </c>
      <c r="C72" s="70" t="s">
        <v>87</v>
      </c>
      <c r="D72" s="15" t="s">
        <v>1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70" t="s">
        <v>75</v>
      </c>
      <c r="M72" s="69" t="s">
        <v>74</v>
      </c>
    </row>
    <row r="73" spans="1:16" ht="57" customHeight="1" x14ac:dyDescent="0.3">
      <c r="A73" s="74"/>
      <c r="B73" s="76"/>
      <c r="C73" s="70"/>
      <c r="D73" s="15" t="s">
        <v>55</v>
      </c>
      <c r="E73" s="81" t="s">
        <v>56</v>
      </c>
      <c r="F73" s="81"/>
      <c r="G73" s="81"/>
      <c r="H73" s="81"/>
      <c r="I73" s="81"/>
      <c r="J73" s="81"/>
      <c r="K73" s="81"/>
      <c r="L73" s="70"/>
      <c r="M73" s="69"/>
    </row>
    <row r="74" spans="1:16" ht="85.9" customHeight="1" x14ac:dyDescent="0.3">
      <c r="A74" s="74"/>
      <c r="B74" s="76"/>
      <c r="C74" s="70"/>
      <c r="D74" s="15" t="s">
        <v>22</v>
      </c>
      <c r="E74" s="81" t="s">
        <v>76</v>
      </c>
      <c r="F74" s="81"/>
      <c r="G74" s="81"/>
      <c r="H74" s="81"/>
      <c r="I74" s="81"/>
      <c r="J74" s="81"/>
      <c r="K74" s="81"/>
      <c r="L74" s="70"/>
      <c r="M74" s="69"/>
    </row>
    <row r="75" spans="1:16" ht="23.45" customHeight="1" x14ac:dyDescent="0.3">
      <c r="A75" s="74" t="s">
        <v>147</v>
      </c>
      <c r="B75" s="73" t="s">
        <v>153</v>
      </c>
      <c r="C75" s="74">
        <v>2017</v>
      </c>
      <c r="D75" s="18" t="s">
        <v>1</v>
      </c>
      <c r="E75" s="22">
        <f>E76+E77</f>
        <v>0</v>
      </c>
      <c r="F75" s="22">
        <f>F76+F77</f>
        <v>8876.67</v>
      </c>
      <c r="G75" s="22">
        <f t="shared" ref="G75:K75" si="12">G76+G77</f>
        <v>8876.67</v>
      </c>
      <c r="H75" s="22">
        <f t="shared" si="12"/>
        <v>0</v>
      </c>
      <c r="I75" s="22">
        <f t="shared" si="12"/>
        <v>0</v>
      </c>
      <c r="J75" s="22">
        <f t="shared" si="12"/>
        <v>0</v>
      </c>
      <c r="K75" s="22">
        <f t="shared" si="12"/>
        <v>0</v>
      </c>
      <c r="L75" s="61" t="s">
        <v>144</v>
      </c>
      <c r="M75" s="61" t="s">
        <v>140</v>
      </c>
    </row>
    <row r="76" spans="1:16" ht="36.6" customHeight="1" x14ac:dyDescent="0.3">
      <c r="A76" s="74"/>
      <c r="B76" s="73"/>
      <c r="C76" s="74"/>
      <c r="D76" s="15" t="s">
        <v>0</v>
      </c>
      <c r="E76" s="22">
        <v>0</v>
      </c>
      <c r="F76" s="22">
        <f>G76+H76+I76+J76+K76</f>
        <v>7101.34</v>
      </c>
      <c r="G76" s="22">
        <v>7101.34</v>
      </c>
      <c r="H76" s="22">
        <v>0</v>
      </c>
      <c r="I76" s="22">
        <v>0</v>
      </c>
      <c r="J76" s="22">
        <v>0</v>
      </c>
      <c r="K76" s="22">
        <v>0</v>
      </c>
      <c r="L76" s="62"/>
      <c r="M76" s="62"/>
    </row>
    <row r="77" spans="1:16" ht="88.15" customHeight="1" x14ac:dyDescent="0.3">
      <c r="A77" s="74"/>
      <c r="B77" s="73"/>
      <c r="C77" s="74"/>
      <c r="D77" s="15" t="s">
        <v>197</v>
      </c>
      <c r="E77" s="22">
        <v>0</v>
      </c>
      <c r="F77" s="22">
        <f>G77+H77+I77+J77+K77</f>
        <v>1775.33</v>
      </c>
      <c r="G77" s="22">
        <f>177.53+1597.8</f>
        <v>1775.33</v>
      </c>
      <c r="H77" s="22">
        <v>0</v>
      </c>
      <c r="I77" s="22">
        <v>0</v>
      </c>
      <c r="J77" s="22">
        <v>0</v>
      </c>
      <c r="K77" s="22">
        <v>0</v>
      </c>
      <c r="L77" s="62"/>
      <c r="M77" s="62"/>
    </row>
    <row r="78" spans="1:16" ht="33.6" customHeight="1" x14ac:dyDescent="0.3">
      <c r="A78" s="74" t="s">
        <v>148</v>
      </c>
      <c r="B78" s="73" t="s">
        <v>154</v>
      </c>
      <c r="C78" s="74">
        <v>2017</v>
      </c>
      <c r="D78" s="18" t="s">
        <v>1</v>
      </c>
      <c r="E78" s="22">
        <f t="shared" ref="E78:K78" si="13">E79+E80</f>
        <v>0</v>
      </c>
      <c r="F78" s="22">
        <f t="shared" si="13"/>
        <v>8876.67</v>
      </c>
      <c r="G78" s="22">
        <f t="shared" si="13"/>
        <v>8876.67</v>
      </c>
      <c r="H78" s="22">
        <f t="shared" si="13"/>
        <v>0</v>
      </c>
      <c r="I78" s="22">
        <f t="shared" si="13"/>
        <v>0</v>
      </c>
      <c r="J78" s="22">
        <f t="shared" si="13"/>
        <v>0</v>
      </c>
      <c r="K78" s="22">
        <f t="shared" si="13"/>
        <v>0</v>
      </c>
      <c r="L78" s="70" t="s">
        <v>145</v>
      </c>
      <c r="M78" s="62"/>
      <c r="O78" s="98"/>
      <c r="P78" s="98"/>
    </row>
    <row r="79" spans="1:16" ht="35.450000000000003" customHeight="1" x14ac:dyDescent="0.3">
      <c r="A79" s="74"/>
      <c r="B79" s="73"/>
      <c r="C79" s="74"/>
      <c r="D79" s="15" t="s">
        <v>0</v>
      </c>
      <c r="E79" s="22">
        <v>0</v>
      </c>
      <c r="F79" s="22">
        <f>G79+H79+I79+J79+K79</f>
        <v>7101.34</v>
      </c>
      <c r="G79" s="22">
        <v>7101.34</v>
      </c>
      <c r="H79" s="22">
        <v>0</v>
      </c>
      <c r="I79" s="22">
        <v>0</v>
      </c>
      <c r="J79" s="22">
        <v>0</v>
      </c>
      <c r="K79" s="22">
        <v>0</v>
      </c>
      <c r="L79" s="70"/>
      <c r="M79" s="62"/>
      <c r="O79" s="29"/>
      <c r="P79" s="29"/>
    </row>
    <row r="80" spans="1:16" ht="85.15" customHeight="1" x14ac:dyDescent="0.3">
      <c r="A80" s="74"/>
      <c r="B80" s="73"/>
      <c r="C80" s="74"/>
      <c r="D80" s="15" t="s">
        <v>198</v>
      </c>
      <c r="E80" s="22">
        <v>0</v>
      </c>
      <c r="F80" s="22">
        <f>G80+H80+I80+J80+K80</f>
        <v>1775.33</v>
      </c>
      <c r="G80" s="22">
        <v>1775.33</v>
      </c>
      <c r="H80" s="22">
        <v>0</v>
      </c>
      <c r="I80" s="22">
        <v>0</v>
      </c>
      <c r="J80" s="22">
        <v>0</v>
      </c>
      <c r="K80" s="22">
        <v>0</v>
      </c>
      <c r="L80" s="70"/>
      <c r="M80" s="62"/>
      <c r="O80" s="29"/>
      <c r="P80" s="29"/>
    </row>
    <row r="81" spans="1:16" ht="31.15" customHeight="1" x14ac:dyDescent="0.3">
      <c r="A81" s="74" t="s">
        <v>149</v>
      </c>
      <c r="B81" s="73" t="s">
        <v>155</v>
      </c>
      <c r="C81" s="74">
        <v>2017</v>
      </c>
      <c r="D81" s="18" t="s">
        <v>1</v>
      </c>
      <c r="E81" s="22">
        <f t="shared" ref="E81:K81" si="14">E82+E83</f>
        <v>0</v>
      </c>
      <c r="F81" s="22">
        <f t="shared" si="14"/>
        <v>16500</v>
      </c>
      <c r="G81" s="22">
        <f t="shared" si="14"/>
        <v>16500</v>
      </c>
      <c r="H81" s="22">
        <f t="shared" si="14"/>
        <v>0</v>
      </c>
      <c r="I81" s="22">
        <f t="shared" si="14"/>
        <v>0</v>
      </c>
      <c r="J81" s="22">
        <f t="shared" si="14"/>
        <v>0</v>
      </c>
      <c r="K81" s="22">
        <f t="shared" si="14"/>
        <v>0</v>
      </c>
      <c r="L81" s="70" t="s">
        <v>145</v>
      </c>
      <c r="M81" s="62"/>
      <c r="O81" s="29"/>
      <c r="P81" s="29"/>
    </row>
    <row r="82" spans="1:16" ht="38.450000000000003" customHeight="1" x14ac:dyDescent="0.3">
      <c r="A82" s="74"/>
      <c r="B82" s="73"/>
      <c r="C82" s="74"/>
      <c r="D82" s="15" t="s">
        <v>0</v>
      </c>
      <c r="E82" s="22">
        <v>0</v>
      </c>
      <c r="F82" s="22">
        <f>G82+H82+I82+J82+K82</f>
        <v>13200</v>
      </c>
      <c r="G82" s="22">
        <v>13200</v>
      </c>
      <c r="H82" s="22">
        <v>0</v>
      </c>
      <c r="I82" s="22">
        <v>0</v>
      </c>
      <c r="J82" s="22">
        <v>0</v>
      </c>
      <c r="K82" s="22">
        <v>0</v>
      </c>
      <c r="L82" s="70"/>
      <c r="M82" s="62"/>
      <c r="O82" s="29"/>
      <c r="P82" s="29"/>
    </row>
    <row r="83" spans="1:16" ht="82.9" customHeight="1" x14ac:dyDescent="0.3">
      <c r="A83" s="74"/>
      <c r="B83" s="73"/>
      <c r="C83" s="74"/>
      <c r="D83" s="15" t="s">
        <v>198</v>
      </c>
      <c r="E83" s="22">
        <v>0</v>
      </c>
      <c r="F83" s="22">
        <f>G83+H83+I83+J83+K83</f>
        <v>3300</v>
      </c>
      <c r="G83" s="22">
        <v>3300</v>
      </c>
      <c r="H83" s="22">
        <v>0</v>
      </c>
      <c r="I83" s="22">
        <v>0</v>
      </c>
      <c r="J83" s="22">
        <v>0</v>
      </c>
      <c r="K83" s="22">
        <v>0</v>
      </c>
      <c r="L83" s="70"/>
      <c r="M83" s="62"/>
      <c r="O83" s="29"/>
      <c r="P83" s="29"/>
    </row>
    <row r="84" spans="1:16" ht="30" customHeight="1" x14ac:dyDescent="0.3">
      <c r="A84" s="74" t="s">
        <v>173</v>
      </c>
      <c r="B84" s="73" t="s">
        <v>175</v>
      </c>
      <c r="C84" s="74">
        <v>2017</v>
      </c>
      <c r="D84" s="18" t="s">
        <v>1</v>
      </c>
      <c r="E84" s="52">
        <f>E87+E86+E85</f>
        <v>0</v>
      </c>
      <c r="F84" s="52">
        <f>F87+F86+F85</f>
        <v>28533.339999999997</v>
      </c>
      <c r="G84" s="52">
        <f t="shared" ref="G84:K84" si="15">G87+G86+G85</f>
        <v>28533.339999999997</v>
      </c>
      <c r="H84" s="52">
        <f t="shared" si="15"/>
        <v>0</v>
      </c>
      <c r="I84" s="52">
        <f t="shared" si="15"/>
        <v>0</v>
      </c>
      <c r="J84" s="52">
        <f t="shared" si="15"/>
        <v>0</v>
      </c>
      <c r="K84" s="52">
        <f t="shared" si="15"/>
        <v>0</v>
      </c>
      <c r="L84" s="70" t="s">
        <v>191</v>
      </c>
      <c r="M84" s="62"/>
      <c r="O84" s="29"/>
      <c r="P84" s="29"/>
    </row>
    <row r="85" spans="1:16" ht="38.450000000000003" customHeight="1" x14ac:dyDescent="0.3">
      <c r="A85" s="74"/>
      <c r="B85" s="73"/>
      <c r="C85" s="74"/>
      <c r="D85" s="48" t="s">
        <v>0</v>
      </c>
      <c r="E85" s="51">
        <f t="shared" ref="E85" si="16">E90</f>
        <v>0</v>
      </c>
      <c r="F85" s="52">
        <f>G85+H85+I85+J85+K85</f>
        <v>22746.67</v>
      </c>
      <c r="G85" s="52">
        <v>22746.67</v>
      </c>
      <c r="H85" s="52">
        <v>0</v>
      </c>
      <c r="I85" s="52">
        <v>0</v>
      </c>
      <c r="J85" s="52">
        <v>0</v>
      </c>
      <c r="K85" s="52">
        <v>0</v>
      </c>
      <c r="L85" s="70"/>
      <c r="M85" s="62"/>
      <c r="O85" s="49"/>
      <c r="P85" s="49"/>
    </row>
    <row r="86" spans="1:16" ht="35.450000000000003" customHeight="1" x14ac:dyDescent="0.3">
      <c r="A86" s="74"/>
      <c r="B86" s="73"/>
      <c r="C86" s="74"/>
      <c r="D86" s="48" t="s">
        <v>55</v>
      </c>
      <c r="E86" s="51">
        <v>0</v>
      </c>
      <c r="F86" s="51">
        <f>G86+H86+I86+J86+K86</f>
        <v>100</v>
      </c>
      <c r="G86" s="51">
        <v>100</v>
      </c>
      <c r="H86" s="51">
        <v>0</v>
      </c>
      <c r="I86" s="51">
        <v>0</v>
      </c>
      <c r="J86" s="51">
        <v>0</v>
      </c>
      <c r="K86" s="51">
        <v>0</v>
      </c>
      <c r="L86" s="70"/>
      <c r="M86" s="62"/>
      <c r="O86" s="49"/>
      <c r="P86" s="49"/>
    </row>
    <row r="87" spans="1:16" ht="84.6" customHeight="1" x14ac:dyDescent="0.3">
      <c r="A87" s="74"/>
      <c r="B87" s="73"/>
      <c r="C87" s="74"/>
      <c r="D87" s="15" t="s">
        <v>190</v>
      </c>
      <c r="E87" s="22">
        <v>0</v>
      </c>
      <c r="F87" s="22">
        <f>G87+H87+I87+J87+K87</f>
        <v>5686.67</v>
      </c>
      <c r="G87" s="22">
        <v>5686.67</v>
      </c>
      <c r="H87" s="22">
        <v>0</v>
      </c>
      <c r="I87" s="22">
        <v>0</v>
      </c>
      <c r="J87" s="22">
        <v>0</v>
      </c>
      <c r="K87" s="22">
        <v>0</v>
      </c>
      <c r="L87" s="70"/>
      <c r="M87" s="62"/>
    </row>
    <row r="88" spans="1:16" ht="84.6" customHeight="1" x14ac:dyDescent="0.3">
      <c r="A88" s="71" t="s">
        <v>199</v>
      </c>
      <c r="B88" s="90" t="s">
        <v>200</v>
      </c>
      <c r="C88" s="74">
        <v>2017</v>
      </c>
      <c r="D88" s="54" t="s">
        <v>1</v>
      </c>
      <c r="E88" s="52">
        <f t="shared" ref="E88:F88" si="17">E89</f>
        <v>0</v>
      </c>
      <c r="F88" s="52">
        <f t="shared" si="17"/>
        <v>2843.33</v>
      </c>
      <c r="G88" s="52">
        <f>G89</f>
        <v>2843.33</v>
      </c>
      <c r="H88" s="52">
        <f t="shared" ref="H88:K88" si="18">H89</f>
        <v>0</v>
      </c>
      <c r="I88" s="52">
        <f t="shared" si="18"/>
        <v>0</v>
      </c>
      <c r="J88" s="52">
        <f t="shared" si="18"/>
        <v>0</v>
      </c>
      <c r="K88" s="52">
        <f t="shared" si="18"/>
        <v>0</v>
      </c>
      <c r="L88" s="61" t="s">
        <v>191</v>
      </c>
      <c r="M88" s="62"/>
    </row>
    <row r="89" spans="1:16" ht="84.6" customHeight="1" x14ac:dyDescent="0.3">
      <c r="A89" s="89"/>
      <c r="B89" s="91"/>
      <c r="C89" s="74"/>
      <c r="D89" s="53" t="s">
        <v>193</v>
      </c>
      <c r="E89" s="52">
        <v>0</v>
      </c>
      <c r="F89" s="52">
        <f>G89+H89+I89+J89+K89</f>
        <v>2843.33</v>
      </c>
      <c r="G89" s="52">
        <v>2843.33</v>
      </c>
      <c r="H89" s="52">
        <v>0</v>
      </c>
      <c r="I89" s="52">
        <v>0</v>
      </c>
      <c r="J89" s="52">
        <v>0</v>
      </c>
      <c r="K89" s="52">
        <v>0</v>
      </c>
      <c r="L89" s="63"/>
      <c r="M89" s="63"/>
    </row>
    <row r="90" spans="1:16" ht="21" customHeight="1" x14ac:dyDescent="0.3">
      <c r="A90" s="79" t="s">
        <v>43</v>
      </c>
      <c r="B90" s="30" t="s">
        <v>60</v>
      </c>
      <c r="C90" s="62"/>
      <c r="D90" s="18" t="s">
        <v>1</v>
      </c>
      <c r="E90" s="22">
        <v>0</v>
      </c>
      <c r="F90" s="22">
        <f>G90+H90+I90+J90+K90</f>
        <v>0</v>
      </c>
      <c r="G90" s="22">
        <f>G91</f>
        <v>0</v>
      </c>
      <c r="H90" s="22">
        <f>H91</f>
        <v>0</v>
      </c>
      <c r="I90" s="22">
        <f>I91</f>
        <v>0</v>
      </c>
      <c r="J90" s="22">
        <f>J91</f>
        <v>0</v>
      </c>
      <c r="K90" s="22">
        <f>K91</f>
        <v>0</v>
      </c>
      <c r="L90" s="74"/>
      <c r="M90" s="70"/>
    </row>
    <row r="91" spans="1:16" ht="54" customHeight="1" x14ac:dyDescent="0.3">
      <c r="A91" s="79"/>
      <c r="B91" s="15" t="s">
        <v>63</v>
      </c>
      <c r="C91" s="63"/>
      <c r="D91" s="15" t="s">
        <v>22</v>
      </c>
      <c r="E91" s="126" t="s">
        <v>76</v>
      </c>
      <c r="F91" s="126"/>
      <c r="G91" s="126"/>
      <c r="H91" s="126"/>
      <c r="I91" s="126"/>
      <c r="J91" s="126"/>
      <c r="K91" s="126"/>
      <c r="L91" s="74"/>
      <c r="M91" s="70"/>
    </row>
    <row r="92" spans="1:16" ht="46.15" customHeight="1" x14ac:dyDescent="0.3">
      <c r="A92" s="83" t="s">
        <v>15</v>
      </c>
      <c r="B92" s="82" t="s">
        <v>57</v>
      </c>
      <c r="C92" s="70" t="s">
        <v>85</v>
      </c>
      <c r="D92" s="18" t="s">
        <v>1</v>
      </c>
      <c r="E92" s="22">
        <v>0</v>
      </c>
      <c r="F92" s="22">
        <f>G92+H92+I92+J92+K92</f>
        <v>0</v>
      </c>
      <c r="G92" s="22">
        <f>G93</f>
        <v>0</v>
      </c>
      <c r="H92" s="22">
        <f>H93</f>
        <v>0</v>
      </c>
      <c r="I92" s="22">
        <f>I93</f>
        <v>0</v>
      </c>
      <c r="J92" s="22">
        <f>J93</f>
        <v>0</v>
      </c>
      <c r="K92" s="22">
        <f>K93</f>
        <v>0</v>
      </c>
      <c r="L92" s="70" t="s">
        <v>45</v>
      </c>
      <c r="M92" s="70" t="s">
        <v>107</v>
      </c>
    </row>
    <row r="93" spans="1:16" ht="186" customHeight="1" x14ac:dyDescent="0.3">
      <c r="A93" s="83"/>
      <c r="B93" s="82"/>
      <c r="C93" s="70"/>
      <c r="D93" s="15" t="s">
        <v>22</v>
      </c>
      <c r="E93" s="126" t="s">
        <v>76</v>
      </c>
      <c r="F93" s="126"/>
      <c r="G93" s="126"/>
      <c r="H93" s="126"/>
      <c r="I93" s="126"/>
      <c r="J93" s="126"/>
      <c r="K93" s="126"/>
      <c r="L93" s="70"/>
      <c r="M93" s="70"/>
    </row>
    <row r="94" spans="1:16" ht="37.9" customHeight="1" x14ac:dyDescent="0.3">
      <c r="A94" s="75" t="s">
        <v>91</v>
      </c>
      <c r="B94" s="24" t="s">
        <v>182</v>
      </c>
      <c r="C94" s="31"/>
      <c r="D94" s="15" t="s">
        <v>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70"/>
      <c r="M94" s="70"/>
    </row>
    <row r="95" spans="1:16" ht="43.15" customHeight="1" x14ac:dyDescent="0.3">
      <c r="A95" s="75"/>
      <c r="B95" s="56" t="s">
        <v>129</v>
      </c>
      <c r="C95" s="31"/>
      <c r="D95" s="15" t="s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70"/>
      <c r="M95" s="70"/>
    </row>
    <row r="96" spans="1:16" ht="49.15" customHeight="1" x14ac:dyDescent="0.3">
      <c r="A96" s="75"/>
      <c r="B96" s="64"/>
      <c r="C96" s="31"/>
      <c r="D96" s="15" t="s">
        <v>55</v>
      </c>
      <c r="E96" s="81" t="s">
        <v>56</v>
      </c>
      <c r="F96" s="81"/>
      <c r="G96" s="81"/>
      <c r="H96" s="81"/>
      <c r="I96" s="81"/>
      <c r="J96" s="81"/>
      <c r="K96" s="81"/>
      <c r="L96" s="70"/>
      <c r="M96" s="70"/>
    </row>
    <row r="97" spans="1:13" ht="80.45" customHeight="1" x14ac:dyDescent="0.3">
      <c r="A97" s="75"/>
      <c r="B97" s="57"/>
      <c r="C97" s="31"/>
      <c r="D97" s="15" t="s">
        <v>22</v>
      </c>
      <c r="E97" s="81" t="s">
        <v>76</v>
      </c>
      <c r="F97" s="81"/>
      <c r="G97" s="81"/>
      <c r="H97" s="81"/>
      <c r="I97" s="81"/>
      <c r="J97" s="81"/>
      <c r="K97" s="81"/>
      <c r="L97" s="70"/>
      <c r="M97" s="70"/>
    </row>
    <row r="98" spans="1:13" ht="24.75" customHeight="1" x14ac:dyDescent="0.3">
      <c r="A98" s="75" t="s">
        <v>92</v>
      </c>
      <c r="B98" s="76" t="s">
        <v>128</v>
      </c>
      <c r="C98" s="61" t="s">
        <v>85</v>
      </c>
      <c r="D98" s="15" t="s">
        <v>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70" t="s">
        <v>72</v>
      </c>
      <c r="M98" s="95" t="s">
        <v>127</v>
      </c>
    </row>
    <row r="99" spans="1:13" ht="154.15" customHeight="1" x14ac:dyDescent="0.3">
      <c r="A99" s="75"/>
      <c r="B99" s="76"/>
      <c r="C99" s="63"/>
      <c r="D99" s="15" t="s">
        <v>22</v>
      </c>
      <c r="E99" s="81" t="s">
        <v>76</v>
      </c>
      <c r="F99" s="81"/>
      <c r="G99" s="81"/>
      <c r="H99" s="81"/>
      <c r="I99" s="81"/>
      <c r="J99" s="81"/>
      <c r="K99" s="81"/>
      <c r="L99" s="70"/>
      <c r="M99" s="95"/>
    </row>
    <row r="100" spans="1:13" ht="31.15" customHeight="1" x14ac:dyDescent="0.3">
      <c r="A100" s="75" t="s">
        <v>18</v>
      </c>
      <c r="B100" s="76" t="s">
        <v>93</v>
      </c>
      <c r="C100" s="61" t="s">
        <v>85</v>
      </c>
      <c r="D100" s="15" t="s">
        <v>1</v>
      </c>
      <c r="E100" s="14">
        <v>0</v>
      </c>
      <c r="F100" s="14">
        <f t="shared" ref="F100:K100" si="19">F104</f>
        <v>0</v>
      </c>
      <c r="G100" s="14">
        <f t="shared" si="19"/>
        <v>0</v>
      </c>
      <c r="H100" s="14">
        <f t="shared" si="19"/>
        <v>0</v>
      </c>
      <c r="I100" s="14">
        <f t="shared" si="19"/>
        <v>0</v>
      </c>
      <c r="J100" s="14">
        <f t="shared" si="19"/>
        <v>0</v>
      </c>
      <c r="K100" s="14">
        <f t="shared" si="19"/>
        <v>0</v>
      </c>
      <c r="L100" s="70" t="s">
        <v>44</v>
      </c>
      <c r="M100" s="70" t="s">
        <v>105</v>
      </c>
    </row>
    <row r="101" spans="1:13" ht="60" customHeight="1" x14ac:dyDescent="0.3">
      <c r="A101" s="75"/>
      <c r="B101" s="76"/>
      <c r="C101" s="62"/>
      <c r="D101" s="15" t="s">
        <v>55</v>
      </c>
      <c r="E101" s="81" t="s">
        <v>56</v>
      </c>
      <c r="F101" s="81"/>
      <c r="G101" s="81"/>
      <c r="H101" s="81"/>
      <c r="I101" s="81"/>
      <c r="J101" s="81"/>
      <c r="K101" s="81"/>
      <c r="L101" s="70"/>
      <c r="M101" s="70"/>
    </row>
    <row r="102" spans="1:13" ht="71.45" customHeight="1" x14ac:dyDescent="0.3">
      <c r="A102" s="75"/>
      <c r="B102" s="76"/>
      <c r="C102" s="62"/>
      <c r="D102" s="15" t="s">
        <v>22</v>
      </c>
      <c r="E102" s="81" t="s">
        <v>76</v>
      </c>
      <c r="F102" s="81"/>
      <c r="G102" s="81"/>
      <c r="H102" s="81"/>
      <c r="I102" s="81"/>
      <c r="J102" s="81"/>
      <c r="K102" s="81"/>
      <c r="L102" s="70"/>
      <c r="M102" s="70"/>
    </row>
    <row r="103" spans="1:13" ht="117" customHeight="1" x14ac:dyDescent="0.3">
      <c r="A103" s="75"/>
      <c r="B103" s="76"/>
      <c r="C103" s="62"/>
      <c r="D103" s="15" t="s">
        <v>2</v>
      </c>
      <c r="E103" s="19">
        <v>0</v>
      </c>
      <c r="F103" s="19">
        <f t="shared" ref="F103:K103" si="20">F107</f>
        <v>0</v>
      </c>
      <c r="G103" s="19">
        <f t="shared" si="20"/>
        <v>0</v>
      </c>
      <c r="H103" s="19">
        <f t="shared" si="20"/>
        <v>0</v>
      </c>
      <c r="I103" s="19">
        <f t="shared" si="20"/>
        <v>0</v>
      </c>
      <c r="J103" s="19">
        <f t="shared" si="20"/>
        <v>0</v>
      </c>
      <c r="K103" s="19">
        <f t="shared" si="20"/>
        <v>0</v>
      </c>
      <c r="L103" s="70"/>
      <c r="M103" s="70"/>
    </row>
    <row r="104" spans="1:13" ht="31.15" customHeight="1" x14ac:dyDescent="0.3">
      <c r="A104" s="75" t="s">
        <v>27</v>
      </c>
      <c r="B104" s="76" t="s">
        <v>94</v>
      </c>
      <c r="C104" s="70" t="s">
        <v>85</v>
      </c>
      <c r="D104" s="15" t="s">
        <v>1</v>
      </c>
      <c r="E104" s="14">
        <v>0</v>
      </c>
      <c r="F104" s="14">
        <f>G104+H104+I104+J104+K104</f>
        <v>0</v>
      </c>
      <c r="G104" s="14">
        <f>G107</f>
        <v>0</v>
      </c>
      <c r="H104" s="14">
        <f>H107+H106</f>
        <v>0</v>
      </c>
      <c r="I104" s="14">
        <f>I107+I106</f>
        <v>0</v>
      </c>
      <c r="J104" s="14">
        <f>J107+J106</f>
        <v>0</v>
      </c>
      <c r="K104" s="14">
        <f>K107+K106</f>
        <v>0</v>
      </c>
      <c r="L104" s="70" t="s">
        <v>44</v>
      </c>
      <c r="M104" s="70" t="s">
        <v>106</v>
      </c>
    </row>
    <row r="105" spans="1:13" ht="60.75" customHeight="1" x14ac:dyDescent="0.3">
      <c r="A105" s="75"/>
      <c r="B105" s="76"/>
      <c r="C105" s="70"/>
      <c r="D105" s="15" t="s">
        <v>55</v>
      </c>
      <c r="E105" s="81" t="s">
        <v>56</v>
      </c>
      <c r="F105" s="81"/>
      <c r="G105" s="81"/>
      <c r="H105" s="81"/>
      <c r="I105" s="81"/>
      <c r="J105" s="81"/>
      <c r="K105" s="81"/>
      <c r="L105" s="70"/>
      <c r="M105" s="70"/>
    </row>
    <row r="106" spans="1:13" ht="76.150000000000006" customHeight="1" x14ac:dyDescent="0.3">
      <c r="A106" s="75"/>
      <c r="B106" s="76"/>
      <c r="C106" s="70"/>
      <c r="D106" s="15" t="s">
        <v>22</v>
      </c>
      <c r="E106" s="81" t="s">
        <v>76</v>
      </c>
      <c r="F106" s="81"/>
      <c r="G106" s="81"/>
      <c r="H106" s="81"/>
      <c r="I106" s="81"/>
      <c r="J106" s="81"/>
      <c r="K106" s="81"/>
      <c r="L106" s="70"/>
      <c r="M106" s="70"/>
    </row>
    <row r="107" spans="1:13" ht="61.9" customHeight="1" x14ac:dyDescent="0.3">
      <c r="A107" s="75"/>
      <c r="B107" s="76"/>
      <c r="C107" s="70"/>
      <c r="D107" s="15" t="s">
        <v>2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70"/>
      <c r="M107" s="70"/>
    </row>
    <row r="108" spans="1:13" ht="25.15" customHeight="1" x14ac:dyDescent="0.3">
      <c r="A108" s="75" t="s">
        <v>61</v>
      </c>
      <c r="B108" s="24" t="s">
        <v>183</v>
      </c>
      <c r="C108" s="61"/>
      <c r="D108" s="15" t="s">
        <v>1</v>
      </c>
      <c r="E108" s="14">
        <v>0</v>
      </c>
      <c r="F108" s="14">
        <f>G108+H108+I108+J108+K108</f>
        <v>0</v>
      </c>
      <c r="G108" s="14">
        <f>G109</f>
        <v>0</v>
      </c>
      <c r="H108" s="14">
        <f>H109</f>
        <v>0</v>
      </c>
      <c r="I108" s="14">
        <f>I109</f>
        <v>0</v>
      </c>
      <c r="J108" s="14">
        <f>J109</f>
        <v>0</v>
      </c>
      <c r="K108" s="14">
        <f>K109</f>
        <v>0</v>
      </c>
      <c r="L108" s="70"/>
      <c r="M108" s="127"/>
    </row>
    <row r="109" spans="1:13" ht="154.9" customHeight="1" x14ac:dyDescent="0.3">
      <c r="A109" s="75"/>
      <c r="B109" s="31" t="s">
        <v>130</v>
      </c>
      <c r="C109" s="63"/>
      <c r="D109" s="15" t="s">
        <v>22</v>
      </c>
      <c r="E109" s="81" t="s">
        <v>76</v>
      </c>
      <c r="F109" s="81"/>
      <c r="G109" s="81"/>
      <c r="H109" s="81"/>
      <c r="I109" s="81"/>
      <c r="J109" s="81"/>
      <c r="K109" s="81"/>
      <c r="L109" s="70"/>
      <c r="M109" s="127"/>
    </row>
    <row r="110" spans="1:13" ht="23.45" customHeight="1" x14ac:dyDescent="0.3">
      <c r="A110" s="75" t="s">
        <v>62</v>
      </c>
      <c r="B110" s="76" t="s">
        <v>102</v>
      </c>
      <c r="C110" s="61" t="s">
        <v>85</v>
      </c>
      <c r="D110" s="15" t="s">
        <v>1</v>
      </c>
      <c r="E110" s="14">
        <v>0</v>
      </c>
      <c r="F110" s="14">
        <f>G110+H110+I110+J110+K110</f>
        <v>0</v>
      </c>
      <c r="G110" s="14">
        <f>G111</f>
        <v>0</v>
      </c>
      <c r="H110" s="14">
        <f>H111</f>
        <v>0</v>
      </c>
      <c r="I110" s="14">
        <f>I111</f>
        <v>0</v>
      </c>
      <c r="J110" s="14">
        <f>J111</f>
        <v>0</v>
      </c>
      <c r="K110" s="14">
        <f>K111</f>
        <v>0</v>
      </c>
      <c r="L110" s="70" t="s">
        <v>44</v>
      </c>
      <c r="M110" s="70" t="s">
        <v>104</v>
      </c>
    </row>
    <row r="111" spans="1:13" ht="71.45" customHeight="1" x14ac:dyDescent="0.3">
      <c r="A111" s="75"/>
      <c r="B111" s="76"/>
      <c r="C111" s="63"/>
      <c r="D111" s="15" t="s">
        <v>22</v>
      </c>
      <c r="E111" s="81" t="s">
        <v>76</v>
      </c>
      <c r="F111" s="81"/>
      <c r="G111" s="81"/>
      <c r="H111" s="81"/>
      <c r="I111" s="81"/>
      <c r="J111" s="81"/>
      <c r="K111" s="81"/>
      <c r="L111" s="70"/>
      <c r="M111" s="70"/>
    </row>
    <row r="112" spans="1:13" ht="31.9" customHeight="1" x14ac:dyDescent="0.3">
      <c r="A112" s="75" t="s">
        <v>86</v>
      </c>
      <c r="B112" s="76" t="s">
        <v>103</v>
      </c>
      <c r="C112" s="61" t="s">
        <v>85</v>
      </c>
      <c r="D112" s="15" t="s">
        <v>1</v>
      </c>
      <c r="E112" s="14">
        <v>0</v>
      </c>
      <c r="F112" s="14">
        <f>G112+H112+I112+J112+K112</f>
        <v>0</v>
      </c>
      <c r="G112" s="14">
        <f>G113</f>
        <v>0</v>
      </c>
      <c r="H112" s="14">
        <f>H113</f>
        <v>0</v>
      </c>
      <c r="I112" s="14">
        <f>I113</f>
        <v>0</v>
      </c>
      <c r="J112" s="14">
        <f>J113</f>
        <v>0</v>
      </c>
      <c r="K112" s="14">
        <f>K113</f>
        <v>0</v>
      </c>
      <c r="L112" s="70"/>
      <c r="M112" s="70"/>
    </row>
    <row r="113" spans="1:15" ht="84" customHeight="1" x14ac:dyDescent="0.3">
      <c r="A113" s="75"/>
      <c r="B113" s="76"/>
      <c r="C113" s="63"/>
      <c r="D113" s="15" t="s">
        <v>22</v>
      </c>
      <c r="E113" s="81" t="s">
        <v>76</v>
      </c>
      <c r="F113" s="81"/>
      <c r="G113" s="81"/>
      <c r="H113" s="81"/>
      <c r="I113" s="81"/>
      <c r="J113" s="81"/>
      <c r="K113" s="81"/>
      <c r="L113" s="70"/>
      <c r="M113" s="70"/>
    </row>
    <row r="114" spans="1:15" ht="31.15" customHeight="1" x14ac:dyDescent="0.3">
      <c r="A114" s="71">
        <v>7</v>
      </c>
      <c r="B114" s="20" t="s">
        <v>95</v>
      </c>
      <c r="C114" s="71"/>
      <c r="D114" s="13" t="s">
        <v>1</v>
      </c>
      <c r="E114" s="2">
        <f>SUM(E115:E118)</f>
        <v>47878.369169999998</v>
      </c>
      <c r="F114" s="2">
        <f>SUM(G114:K114)</f>
        <v>80249.439729999984</v>
      </c>
      <c r="G114" s="2">
        <f>SUM(G115:G118)</f>
        <v>80249.439729999984</v>
      </c>
      <c r="H114" s="2">
        <f>SUM(H115:H118)</f>
        <v>0</v>
      </c>
      <c r="I114" s="2">
        <f>SUM(I115:I118)</f>
        <v>0</v>
      </c>
      <c r="J114" s="2">
        <f>SUM(J115:J118)</f>
        <v>0</v>
      </c>
      <c r="K114" s="2">
        <f>SUM(K115:K118)</f>
        <v>0</v>
      </c>
      <c r="L114" s="70"/>
      <c r="M114" s="69"/>
      <c r="O114" s="7"/>
    </row>
    <row r="115" spans="1:15" ht="38.450000000000003" customHeight="1" x14ac:dyDescent="0.3">
      <c r="A115" s="72"/>
      <c r="B115" s="56" t="s">
        <v>131</v>
      </c>
      <c r="C115" s="72"/>
      <c r="D115" s="15" t="s">
        <v>0</v>
      </c>
      <c r="E115" s="51">
        <f t="shared" ref="E115:F115" si="21">E120+E162+E148+E152+E156+E159+E130+E139+E165+E168</f>
        <v>42619.71</v>
      </c>
      <c r="F115" s="51">
        <f t="shared" si="21"/>
        <v>75244.539349999992</v>
      </c>
      <c r="G115" s="22">
        <f>G120+G162+G148+G152+G156+G159+G130+G139+G165+G168</f>
        <v>75244.539349999992</v>
      </c>
      <c r="H115" s="22">
        <f t="shared" ref="H115:K115" si="22">H120+H162+H148+H152+H156+H159+H130+H139+H165</f>
        <v>0</v>
      </c>
      <c r="I115" s="22">
        <f t="shared" si="22"/>
        <v>0</v>
      </c>
      <c r="J115" s="22">
        <f t="shared" si="22"/>
        <v>0</v>
      </c>
      <c r="K115" s="22">
        <f t="shared" si="22"/>
        <v>0</v>
      </c>
      <c r="L115" s="70"/>
      <c r="M115" s="69"/>
      <c r="O115" s="7"/>
    </row>
    <row r="116" spans="1:15" ht="38.450000000000003" customHeight="1" x14ac:dyDescent="0.3">
      <c r="A116" s="72"/>
      <c r="B116" s="64"/>
      <c r="C116" s="72"/>
      <c r="D116" s="15" t="s">
        <v>55</v>
      </c>
      <c r="E116" s="22">
        <f>E149+E153+E157+E160+E121</f>
        <v>340.89816999999999</v>
      </c>
      <c r="F116" s="22">
        <f>G116+H116+I116+J116+K116</f>
        <v>944.56538</v>
      </c>
      <c r="G116" s="22">
        <f>G149+G153+G157+G160+G121+G166</f>
        <v>944.56538</v>
      </c>
      <c r="H116" s="22">
        <f>H149+H153+H157+H160+H121</f>
        <v>0</v>
      </c>
      <c r="I116" s="22">
        <f>I149+I153+I157+I160+I121</f>
        <v>0</v>
      </c>
      <c r="J116" s="22">
        <f>J149+J153+J157+J160+J121</f>
        <v>0</v>
      </c>
      <c r="K116" s="22">
        <f>K149+K153+K157+K160+K121</f>
        <v>0</v>
      </c>
      <c r="L116" s="70"/>
      <c r="M116" s="69"/>
      <c r="O116" s="7"/>
    </row>
    <row r="117" spans="1:15" ht="67.150000000000006" customHeight="1" x14ac:dyDescent="0.3">
      <c r="A117" s="72"/>
      <c r="B117" s="64"/>
      <c r="C117" s="72"/>
      <c r="D117" s="15" t="s">
        <v>184</v>
      </c>
      <c r="E117" s="22">
        <f t="shared" ref="E117" si="23">E122+E131+E163+E140</f>
        <v>4715.360999999999</v>
      </c>
      <c r="F117" s="22">
        <f>G117+H117+I117+J117+K117</f>
        <v>3627.1350000000002</v>
      </c>
      <c r="G117" s="22">
        <f>G122+G131+G163+G140</f>
        <v>3627.1350000000002</v>
      </c>
      <c r="H117" s="22">
        <f>H122+H131+H163</f>
        <v>0</v>
      </c>
      <c r="I117" s="22">
        <f>I122+I131+I163</f>
        <v>0</v>
      </c>
      <c r="J117" s="22">
        <f>J122+J131+J163</f>
        <v>0</v>
      </c>
      <c r="K117" s="22">
        <f>K122+K131+K163</f>
        <v>0</v>
      </c>
      <c r="L117" s="70"/>
      <c r="M117" s="69"/>
      <c r="O117" s="7"/>
    </row>
    <row r="118" spans="1:15" ht="67.900000000000006" customHeight="1" x14ac:dyDescent="0.3">
      <c r="A118" s="89"/>
      <c r="B118" s="64"/>
      <c r="C118" s="72"/>
      <c r="D118" s="15" t="s">
        <v>150</v>
      </c>
      <c r="E118" s="51">
        <f>E150+E154+E169</f>
        <v>202.4</v>
      </c>
      <c r="F118" s="51">
        <f>F150+F154+F169</f>
        <v>433.2</v>
      </c>
      <c r="G118" s="22">
        <f>G150+G154+G169</f>
        <v>433.2</v>
      </c>
      <c r="H118" s="22">
        <f>H150+H154</f>
        <v>0</v>
      </c>
      <c r="I118" s="22">
        <f>I150+I154</f>
        <v>0</v>
      </c>
      <c r="J118" s="22">
        <f>J150+J154</f>
        <v>0</v>
      </c>
      <c r="K118" s="22">
        <f>K150+K154</f>
        <v>0</v>
      </c>
      <c r="L118" s="70"/>
      <c r="M118" s="69"/>
      <c r="O118" s="7"/>
    </row>
    <row r="119" spans="1:15" ht="23.45" customHeight="1" x14ac:dyDescent="0.3">
      <c r="A119" s="71" t="s">
        <v>96</v>
      </c>
      <c r="B119" s="56" t="s">
        <v>157</v>
      </c>
      <c r="C119" s="71">
        <v>2017</v>
      </c>
      <c r="D119" s="15" t="s">
        <v>1</v>
      </c>
      <c r="E119" s="3">
        <f>E120+E122</f>
        <v>21096.695</v>
      </c>
      <c r="F119" s="3">
        <f>F120+F122+F121</f>
        <v>18790.737809999999</v>
      </c>
      <c r="G119" s="3">
        <f>G120+G122+G121</f>
        <v>18790.737809999999</v>
      </c>
      <c r="H119" s="3">
        <f>H120+H122</f>
        <v>0</v>
      </c>
      <c r="I119" s="3">
        <f>I120+I122</f>
        <v>0</v>
      </c>
      <c r="J119" s="3">
        <f>J120+J122</f>
        <v>0</v>
      </c>
      <c r="K119" s="3">
        <f>K120+K122</f>
        <v>0</v>
      </c>
      <c r="L119" s="70" t="s">
        <v>82</v>
      </c>
      <c r="M119" s="69" t="s">
        <v>101</v>
      </c>
      <c r="O119" s="7"/>
    </row>
    <row r="120" spans="1:15" ht="36" customHeight="1" x14ac:dyDescent="0.3">
      <c r="A120" s="77"/>
      <c r="B120" s="64"/>
      <c r="C120" s="72"/>
      <c r="D120" s="15" t="s">
        <v>0</v>
      </c>
      <c r="E120" s="3">
        <v>18739.349999999999</v>
      </c>
      <c r="F120" s="3">
        <f>SUM(G120:K120)</f>
        <v>18177.172429999999</v>
      </c>
      <c r="G120" s="3">
        <f>G124+G127</f>
        <v>18177.172429999999</v>
      </c>
      <c r="H120" s="3">
        <v>0</v>
      </c>
      <c r="I120" s="3">
        <v>0</v>
      </c>
      <c r="J120" s="3">
        <v>0</v>
      </c>
      <c r="K120" s="3">
        <v>0</v>
      </c>
      <c r="L120" s="70"/>
      <c r="M120" s="69"/>
      <c r="O120" s="7"/>
    </row>
    <row r="121" spans="1:15" ht="36.6" customHeight="1" x14ac:dyDescent="0.3">
      <c r="A121" s="77"/>
      <c r="B121" s="64"/>
      <c r="C121" s="72"/>
      <c r="D121" s="15" t="s">
        <v>124</v>
      </c>
      <c r="E121" s="3">
        <v>0</v>
      </c>
      <c r="F121" s="3">
        <f>SUM(G121:K121)</f>
        <v>513.56538</v>
      </c>
      <c r="G121" s="3">
        <f>G128</f>
        <v>513.56538</v>
      </c>
      <c r="H121" s="3">
        <v>0</v>
      </c>
      <c r="I121" s="3">
        <v>0</v>
      </c>
      <c r="J121" s="3">
        <v>0</v>
      </c>
      <c r="K121" s="3">
        <v>0</v>
      </c>
      <c r="L121" s="70"/>
      <c r="M121" s="69"/>
      <c r="O121" s="7"/>
    </row>
    <row r="122" spans="1:15" ht="70.900000000000006" customHeight="1" x14ac:dyDescent="0.3">
      <c r="A122" s="78"/>
      <c r="B122" s="57"/>
      <c r="C122" s="89"/>
      <c r="D122" s="15" t="s">
        <v>184</v>
      </c>
      <c r="E122" s="3">
        <v>2357.3449999999998</v>
      </c>
      <c r="F122" s="3">
        <f>SUM(G122:K122)</f>
        <v>100</v>
      </c>
      <c r="G122" s="3">
        <f>G125</f>
        <v>100</v>
      </c>
      <c r="H122" s="3">
        <v>0</v>
      </c>
      <c r="I122" s="3">
        <v>0</v>
      </c>
      <c r="J122" s="3">
        <v>0</v>
      </c>
      <c r="K122" s="3">
        <v>0</v>
      </c>
      <c r="L122" s="70"/>
      <c r="M122" s="69"/>
      <c r="O122" s="7"/>
    </row>
    <row r="123" spans="1:15" ht="30" customHeight="1" x14ac:dyDescent="0.3">
      <c r="A123" s="71" t="s">
        <v>136</v>
      </c>
      <c r="B123" s="56" t="s">
        <v>158</v>
      </c>
      <c r="C123" s="71">
        <v>2017</v>
      </c>
      <c r="D123" s="15" t="s">
        <v>1</v>
      </c>
      <c r="E123" s="3">
        <f>E124+E125</f>
        <v>0</v>
      </c>
      <c r="F123" s="3">
        <f t="shared" ref="F123:K123" si="24">F124+F125</f>
        <v>14440.33243</v>
      </c>
      <c r="G123" s="3">
        <f t="shared" si="24"/>
        <v>14440.33243</v>
      </c>
      <c r="H123" s="3">
        <f t="shared" si="24"/>
        <v>0</v>
      </c>
      <c r="I123" s="3">
        <f t="shared" si="24"/>
        <v>0</v>
      </c>
      <c r="J123" s="3">
        <f t="shared" si="24"/>
        <v>0</v>
      </c>
      <c r="K123" s="3">
        <f t="shared" si="24"/>
        <v>0</v>
      </c>
      <c r="L123" s="70" t="s">
        <v>82</v>
      </c>
      <c r="M123" s="69"/>
      <c r="O123" s="7"/>
    </row>
    <row r="124" spans="1:15" ht="34.9" customHeight="1" x14ac:dyDescent="0.3">
      <c r="A124" s="77"/>
      <c r="B124" s="64"/>
      <c r="C124" s="72"/>
      <c r="D124" s="15" t="s">
        <v>0</v>
      </c>
      <c r="E124" s="3">
        <v>0</v>
      </c>
      <c r="F124" s="3">
        <f>SUM(G124:K124)</f>
        <v>14340.33243</v>
      </c>
      <c r="G124" s="3">
        <v>14340.33243</v>
      </c>
      <c r="H124" s="3">
        <v>0</v>
      </c>
      <c r="I124" s="3">
        <v>0</v>
      </c>
      <c r="J124" s="3">
        <v>0</v>
      </c>
      <c r="K124" s="3">
        <v>0</v>
      </c>
      <c r="L124" s="70"/>
      <c r="M124" s="69"/>
      <c r="O124" s="7"/>
    </row>
    <row r="125" spans="1:15" ht="70.900000000000006" customHeight="1" x14ac:dyDescent="0.3">
      <c r="A125" s="78"/>
      <c r="B125" s="57"/>
      <c r="C125" s="89"/>
      <c r="D125" s="15" t="s">
        <v>184</v>
      </c>
      <c r="E125" s="3">
        <v>0</v>
      </c>
      <c r="F125" s="3">
        <f>SUM(G125:K125)</f>
        <v>100</v>
      </c>
      <c r="G125" s="3">
        <v>100</v>
      </c>
      <c r="H125" s="3">
        <v>0</v>
      </c>
      <c r="I125" s="3">
        <v>0</v>
      </c>
      <c r="J125" s="3">
        <v>0</v>
      </c>
      <c r="K125" s="3">
        <v>0</v>
      </c>
      <c r="L125" s="70"/>
      <c r="M125" s="69"/>
      <c r="O125" s="7"/>
    </row>
    <row r="126" spans="1:15" ht="22.9" customHeight="1" x14ac:dyDescent="0.3">
      <c r="A126" s="71" t="s">
        <v>134</v>
      </c>
      <c r="B126" s="56" t="s">
        <v>159</v>
      </c>
      <c r="C126" s="71">
        <v>2017</v>
      </c>
      <c r="D126" s="15" t="s">
        <v>1</v>
      </c>
      <c r="E126" s="3">
        <f>E127+E128</f>
        <v>0</v>
      </c>
      <c r="F126" s="3">
        <f t="shared" ref="F126:K126" si="25">F127+F128</f>
        <v>4350.4053800000002</v>
      </c>
      <c r="G126" s="3">
        <f>G127+G128</f>
        <v>4350.4053800000002</v>
      </c>
      <c r="H126" s="3">
        <f t="shared" si="25"/>
        <v>0</v>
      </c>
      <c r="I126" s="3">
        <f t="shared" si="25"/>
        <v>0</v>
      </c>
      <c r="J126" s="3">
        <f t="shared" si="25"/>
        <v>0</v>
      </c>
      <c r="K126" s="3">
        <f t="shared" si="25"/>
        <v>0</v>
      </c>
      <c r="L126" s="70" t="s">
        <v>82</v>
      </c>
      <c r="M126" s="69"/>
      <c r="O126" s="7"/>
    </row>
    <row r="127" spans="1:15" ht="40.15" customHeight="1" x14ac:dyDescent="0.3">
      <c r="A127" s="77"/>
      <c r="B127" s="64"/>
      <c r="C127" s="72"/>
      <c r="D127" s="15" t="s">
        <v>0</v>
      </c>
      <c r="E127" s="3">
        <v>0</v>
      </c>
      <c r="F127" s="3">
        <f>SUM(G127:K127)</f>
        <v>3836.84</v>
      </c>
      <c r="G127" s="3">
        <v>3836.84</v>
      </c>
      <c r="H127" s="3">
        <v>0</v>
      </c>
      <c r="I127" s="3">
        <v>0</v>
      </c>
      <c r="J127" s="3">
        <v>0</v>
      </c>
      <c r="K127" s="3">
        <v>0</v>
      </c>
      <c r="L127" s="70"/>
      <c r="M127" s="69"/>
      <c r="O127" s="7"/>
    </row>
    <row r="128" spans="1:15" ht="82.15" customHeight="1" x14ac:dyDescent="0.3">
      <c r="A128" s="78"/>
      <c r="B128" s="57"/>
      <c r="C128" s="89"/>
      <c r="D128" s="15" t="s">
        <v>123</v>
      </c>
      <c r="E128" s="3">
        <v>0</v>
      </c>
      <c r="F128" s="3">
        <f>SUM(G128:K128)</f>
        <v>513.56538</v>
      </c>
      <c r="G128" s="3">
        <f>426.32+87.24538</f>
        <v>513.56538</v>
      </c>
      <c r="H128" s="3">
        <v>0</v>
      </c>
      <c r="I128" s="3">
        <v>0</v>
      </c>
      <c r="J128" s="3">
        <v>0</v>
      </c>
      <c r="K128" s="3">
        <v>0</v>
      </c>
      <c r="L128" s="70"/>
      <c r="M128" s="69"/>
      <c r="O128" s="7"/>
    </row>
    <row r="129" spans="1:15" ht="27" customHeight="1" x14ac:dyDescent="0.3">
      <c r="A129" s="65" t="s">
        <v>97</v>
      </c>
      <c r="B129" s="90" t="s">
        <v>166</v>
      </c>
      <c r="C129" s="71">
        <v>2017</v>
      </c>
      <c r="D129" s="15" t="s">
        <v>1</v>
      </c>
      <c r="E129" s="22">
        <f>E130+E131</f>
        <v>21231.32</v>
      </c>
      <c r="F129" s="22">
        <f t="shared" ref="F129:K129" si="26">F130+F131</f>
        <v>17772.118170000002</v>
      </c>
      <c r="G129" s="22">
        <f t="shared" si="26"/>
        <v>17772.118170000002</v>
      </c>
      <c r="H129" s="22">
        <f t="shared" si="26"/>
        <v>0</v>
      </c>
      <c r="I129" s="22">
        <f t="shared" si="26"/>
        <v>0</v>
      </c>
      <c r="J129" s="22">
        <f t="shared" si="26"/>
        <v>0</v>
      </c>
      <c r="K129" s="22">
        <f t="shared" si="26"/>
        <v>0</v>
      </c>
      <c r="L129" s="70" t="s">
        <v>156</v>
      </c>
      <c r="M129" s="69"/>
      <c r="O129" s="7"/>
    </row>
    <row r="130" spans="1:15" ht="45.6" customHeight="1" x14ac:dyDescent="0.3">
      <c r="A130" s="72"/>
      <c r="B130" s="121"/>
      <c r="C130" s="72"/>
      <c r="D130" s="15" t="s">
        <v>0</v>
      </c>
      <c r="E130" s="22">
        <v>19012.490000000002</v>
      </c>
      <c r="F130" s="22">
        <f>G130+H130+I130+J130+K130</f>
        <v>17422.46817</v>
      </c>
      <c r="G130" s="22">
        <f>G133+G136</f>
        <v>17422.46817</v>
      </c>
      <c r="H130" s="22">
        <v>0</v>
      </c>
      <c r="I130" s="22">
        <v>0</v>
      </c>
      <c r="J130" s="22">
        <v>0</v>
      </c>
      <c r="K130" s="22">
        <v>0</v>
      </c>
      <c r="L130" s="70"/>
      <c r="M130" s="69"/>
      <c r="O130" s="7"/>
    </row>
    <row r="131" spans="1:15" ht="87" customHeight="1" x14ac:dyDescent="0.3">
      <c r="A131" s="89"/>
      <c r="B131" s="91"/>
      <c r="C131" s="89"/>
      <c r="D131" s="15" t="s">
        <v>184</v>
      </c>
      <c r="E131" s="22">
        <v>2218.83</v>
      </c>
      <c r="F131" s="22">
        <f>G131+H131+I131+J131+K131</f>
        <v>349.65</v>
      </c>
      <c r="G131" s="22">
        <f>G134+G137</f>
        <v>349.65</v>
      </c>
      <c r="H131" s="22">
        <v>0</v>
      </c>
      <c r="I131" s="22">
        <v>0</v>
      </c>
      <c r="J131" s="22">
        <v>0</v>
      </c>
      <c r="K131" s="22">
        <v>0</v>
      </c>
      <c r="L131" s="70"/>
      <c r="M131" s="69"/>
      <c r="O131" s="7"/>
    </row>
    <row r="132" spans="1:15" ht="23.45" customHeight="1" x14ac:dyDescent="0.3">
      <c r="A132" s="65" t="s">
        <v>137</v>
      </c>
      <c r="B132" s="56" t="s">
        <v>160</v>
      </c>
      <c r="C132" s="71">
        <v>2017</v>
      </c>
      <c r="D132" s="15" t="s">
        <v>1</v>
      </c>
      <c r="E132" s="22">
        <f>E133+E134</f>
        <v>21231.32</v>
      </c>
      <c r="F132" s="22">
        <f t="shared" ref="F132:K132" si="27">F133+F134</f>
        <v>15275.64817</v>
      </c>
      <c r="G132" s="22">
        <f t="shared" si="27"/>
        <v>15275.64817</v>
      </c>
      <c r="H132" s="22">
        <f t="shared" si="27"/>
        <v>0</v>
      </c>
      <c r="I132" s="22">
        <f t="shared" si="27"/>
        <v>0</v>
      </c>
      <c r="J132" s="22">
        <f t="shared" si="27"/>
        <v>0</v>
      </c>
      <c r="K132" s="22">
        <f t="shared" si="27"/>
        <v>0</v>
      </c>
      <c r="L132" s="70" t="s">
        <v>156</v>
      </c>
      <c r="M132" s="69"/>
      <c r="O132" s="7"/>
    </row>
    <row r="133" spans="1:15" ht="44.45" customHeight="1" x14ac:dyDescent="0.3">
      <c r="A133" s="72"/>
      <c r="B133" s="64"/>
      <c r="C133" s="72"/>
      <c r="D133" s="15" t="s">
        <v>0</v>
      </c>
      <c r="E133" s="22">
        <v>19012.490000000002</v>
      </c>
      <c r="F133" s="22">
        <f>G133+H133+I133+J133+K133</f>
        <v>15175.64817</v>
      </c>
      <c r="G133" s="22">
        <v>15175.64817</v>
      </c>
      <c r="H133" s="22">
        <v>0</v>
      </c>
      <c r="I133" s="22">
        <v>0</v>
      </c>
      <c r="J133" s="22">
        <v>0</v>
      </c>
      <c r="K133" s="22">
        <v>0</v>
      </c>
      <c r="L133" s="70"/>
      <c r="M133" s="69"/>
    </row>
    <row r="134" spans="1:15" ht="87.6" customHeight="1" x14ac:dyDescent="0.3">
      <c r="A134" s="89"/>
      <c r="B134" s="57"/>
      <c r="C134" s="89"/>
      <c r="D134" s="15" t="s">
        <v>184</v>
      </c>
      <c r="E134" s="22">
        <v>2218.83</v>
      </c>
      <c r="F134" s="22">
        <f>G134+H134+I134+J134+K134</f>
        <v>100</v>
      </c>
      <c r="G134" s="22">
        <v>100</v>
      </c>
      <c r="H134" s="22">
        <v>0</v>
      </c>
      <c r="I134" s="22">
        <v>0</v>
      </c>
      <c r="J134" s="22">
        <v>0</v>
      </c>
      <c r="K134" s="22">
        <v>0</v>
      </c>
      <c r="L134" s="70"/>
      <c r="M134" s="69"/>
    </row>
    <row r="135" spans="1:15" ht="24" customHeight="1" x14ac:dyDescent="0.3">
      <c r="A135" s="65" t="s">
        <v>135</v>
      </c>
      <c r="B135" s="56" t="s">
        <v>161</v>
      </c>
      <c r="C135" s="71">
        <v>2017</v>
      </c>
      <c r="D135" s="15" t="s">
        <v>1</v>
      </c>
      <c r="E135" s="22">
        <v>0</v>
      </c>
      <c r="F135" s="22">
        <f t="shared" ref="F135:K135" si="28">F136+F137</f>
        <v>2496.4700000000003</v>
      </c>
      <c r="G135" s="22">
        <f t="shared" si="28"/>
        <v>2496.4700000000003</v>
      </c>
      <c r="H135" s="22">
        <f t="shared" si="28"/>
        <v>0</v>
      </c>
      <c r="I135" s="22">
        <f t="shared" si="28"/>
        <v>0</v>
      </c>
      <c r="J135" s="22">
        <f t="shared" si="28"/>
        <v>0</v>
      </c>
      <c r="K135" s="22">
        <f t="shared" si="28"/>
        <v>0</v>
      </c>
      <c r="L135" s="70" t="s">
        <v>156</v>
      </c>
      <c r="M135" s="69"/>
    </row>
    <row r="136" spans="1:15" ht="39" customHeight="1" x14ac:dyDescent="0.3">
      <c r="A136" s="72"/>
      <c r="B136" s="64"/>
      <c r="C136" s="72"/>
      <c r="D136" s="15" t="s">
        <v>0</v>
      </c>
      <c r="E136" s="22">
        <v>0</v>
      </c>
      <c r="F136" s="22">
        <f>G136+H136+I136+J136+K136</f>
        <v>2246.8200000000002</v>
      </c>
      <c r="G136" s="22">
        <v>2246.8200000000002</v>
      </c>
      <c r="H136" s="22">
        <v>0</v>
      </c>
      <c r="I136" s="22">
        <v>0</v>
      </c>
      <c r="J136" s="22">
        <v>0</v>
      </c>
      <c r="K136" s="22">
        <v>0</v>
      </c>
      <c r="L136" s="70"/>
      <c r="M136" s="69"/>
    </row>
    <row r="137" spans="1:15" ht="94.15" customHeight="1" x14ac:dyDescent="0.3">
      <c r="A137" s="89"/>
      <c r="B137" s="57"/>
      <c r="C137" s="89"/>
      <c r="D137" s="15" t="s">
        <v>184</v>
      </c>
      <c r="E137" s="22">
        <v>0</v>
      </c>
      <c r="F137" s="22">
        <f>G137+H137+I137+J137+K137</f>
        <v>249.65</v>
      </c>
      <c r="G137" s="22">
        <v>249.65</v>
      </c>
      <c r="H137" s="22">
        <v>0</v>
      </c>
      <c r="I137" s="22">
        <v>0</v>
      </c>
      <c r="J137" s="22">
        <v>0</v>
      </c>
      <c r="K137" s="22">
        <v>0</v>
      </c>
      <c r="L137" s="70"/>
      <c r="M137" s="69"/>
    </row>
    <row r="138" spans="1:15" ht="32.450000000000003" customHeight="1" x14ac:dyDescent="0.3">
      <c r="A138" s="65" t="s">
        <v>98</v>
      </c>
      <c r="B138" s="56" t="s">
        <v>162</v>
      </c>
      <c r="C138" s="71">
        <v>2017</v>
      </c>
      <c r="D138" s="15" t="s">
        <v>1</v>
      </c>
      <c r="E138" s="3">
        <f>E139+E140</f>
        <v>1338.2559999999999</v>
      </c>
      <c r="F138" s="3">
        <f t="shared" ref="F138:K138" si="29">F139+F140</f>
        <v>16076.375000000002</v>
      </c>
      <c r="G138" s="3">
        <f>G139+G140</f>
        <v>16076.375000000002</v>
      </c>
      <c r="H138" s="3">
        <f t="shared" si="29"/>
        <v>0</v>
      </c>
      <c r="I138" s="3">
        <f t="shared" si="29"/>
        <v>0</v>
      </c>
      <c r="J138" s="3">
        <f t="shared" si="29"/>
        <v>0</v>
      </c>
      <c r="K138" s="3">
        <f t="shared" si="29"/>
        <v>0</v>
      </c>
      <c r="L138" s="70" t="s">
        <v>156</v>
      </c>
      <c r="M138" s="69"/>
    </row>
    <row r="139" spans="1:15" ht="37.15" customHeight="1" x14ac:dyDescent="0.3">
      <c r="A139" s="66"/>
      <c r="B139" s="64"/>
      <c r="C139" s="72"/>
      <c r="D139" s="15" t="s">
        <v>0</v>
      </c>
      <c r="E139" s="3">
        <v>1199.07</v>
      </c>
      <c r="F139" s="3">
        <f>G139+H139+I139+J139+K139</f>
        <v>14570.390000000001</v>
      </c>
      <c r="G139" s="3">
        <f>G142+G145</f>
        <v>14570.390000000001</v>
      </c>
      <c r="H139" s="3">
        <v>0</v>
      </c>
      <c r="I139" s="3">
        <v>0</v>
      </c>
      <c r="J139" s="3">
        <v>0</v>
      </c>
      <c r="K139" s="3">
        <v>0</v>
      </c>
      <c r="L139" s="70"/>
      <c r="M139" s="69"/>
    </row>
    <row r="140" spans="1:15" ht="76.150000000000006" customHeight="1" x14ac:dyDescent="0.3">
      <c r="A140" s="67"/>
      <c r="B140" s="57"/>
      <c r="C140" s="89"/>
      <c r="D140" s="15" t="s">
        <v>184</v>
      </c>
      <c r="E140" s="3">
        <v>139.18600000000001</v>
      </c>
      <c r="F140" s="3">
        <f>G140+H140+I140+J140+K140</f>
        <v>1505.9849999999999</v>
      </c>
      <c r="G140" s="3">
        <f>G143+G146</f>
        <v>1505.9849999999999</v>
      </c>
      <c r="H140" s="3">
        <v>0</v>
      </c>
      <c r="I140" s="3">
        <v>0</v>
      </c>
      <c r="J140" s="3">
        <v>0</v>
      </c>
      <c r="K140" s="3">
        <v>0</v>
      </c>
      <c r="L140" s="70"/>
      <c r="M140" s="69"/>
      <c r="O140" s="7"/>
    </row>
    <row r="141" spans="1:15" ht="20.45" customHeight="1" x14ac:dyDescent="0.3">
      <c r="A141" s="65" t="s">
        <v>141</v>
      </c>
      <c r="B141" s="56" t="s">
        <v>163</v>
      </c>
      <c r="C141" s="71">
        <v>2017</v>
      </c>
      <c r="D141" s="15" t="s">
        <v>1</v>
      </c>
      <c r="E141" s="3">
        <f>E142+E143</f>
        <v>1338.2559999999999</v>
      </c>
      <c r="F141" s="3">
        <f t="shared" ref="F141:K141" si="30">F142+F143</f>
        <v>1076.0449999999998</v>
      </c>
      <c r="G141" s="3">
        <f t="shared" si="30"/>
        <v>1076.0449999999998</v>
      </c>
      <c r="H141" s="3">
        <f t="shared" si="30"/>
        <v>0</v>
      </c>
      <c r="I141" s="3">
        <f t="shared" si="30"/>
        <v>0</v>
      </c>
      <c r="J141" s="3">
        <f t="shared" si="30"/>
        <v>0</v>
      </c>
      <c r="K141" s="3">
        <f t="shared" si="30"/>
        <v>0</v>
      </c>
      <c r="L141" s="70" t="s">
        <v>156</v>
      </c>
      <c r="M141" s="69"/>
      <c r="O141" s="7"/>
    </row>
    <row r="142" spans="1:15" ht="39.6" customHeight="1" x14ac:dyDescent="0.3">
      <c r="A142" s="66"/>
      <c r="B142" s="64"/>
      <c r="C142" s="72"/>
      <c r="D142" s="15" t="s">
        <v>0</v>
      </c>
      <c r="E142" s="3">
        <v>1199.07</v>
      </c>
      <c r="F142" s="3">
        <f>G142+H142+I142+J142+K142</f>
        <v>1070.0999999999999</v>
      </c>
      <c r="G142" s="3">
        <v>1070.0999999999999</v>
      </c>
      <c r="H142" s="3">
        <v>0</v>
      </c>
      <c r="I142" s="3">
        <v>0</v>
      </c>
      <c r="J142" s="3">
        <v>0</v>
      </c>
      <c r="K142" s="3">
        <v>0</v>
      </c>
      <c r="L142" s="70"/>
      <c r="M142" s="69"/>
      <c r="O142" s="7"/>
    </row>
    <row r="143" spans="1:15" ht="73.150000000000006" customHeight="1" x14ac:dyDescent="0.3">
      <c r="A143" s="67"/>
      <c r="B143" s="57"/>
      <c r="C143" s="89"/>
      <c r="D143" s="15" t="s">
        <v>184</v>
      </c>
      <c r="E143" s="3">
        <v>139.18600000000001</v>
      </c>
      <c r="F143" s="3">
        <f>G143+H143+I143+J143+K143</f>
        <v>5.9450000000000003</v>
      </c>
      <c r="G143" s="3">
        <v>5.9450000000000003</v>
      </c>
      <c r="H143" s="3">
        <v>0</v>
      </c>
      <c r="I143" s="3">
        <v>0</v>
      </c>
      <c r="J143" s="3">
        <v>0</v>
      </c>
      <c r="K143" s="3">
        <v>0</v>
      </c>
      <c r="L143" s="70"/>
      <c r="M143" s="69"/>
    </row>
    <row r="144" spans="1:15" ht="24.6" customHeight="1" x14ac:dyDescent="0.3">
      <c r="A144" s="65" t="s">
        <v>142</v>
      </c>
      <c r="B144" s="56" t="s">
        <v>164</v>
      </c>
      <c r="C144" s="71">
        <v>2017</v>
      </c>
      <c r="D144" s="15" t="s">
        <v>1</v>
      </c>
      <c r="E144" s="3">
        <f>E145+E146</f>
        <v>1338.2559999999999</v>
      </c>
      <c r="F144" s="3">
        <f t="shared" ref="F144:K144" si="31">F145+F146</f>
        <v>15000.330000000002</v>
      </c>
      <c r="G144" s="3">
        <f t="shared" si="31"/>
        <v>15000.330000000002</v>
      </c>
      <c r="H144" s="3">
        <f t="shared" si="31"/>
        <v>0</v>
      </c>
      <c r="I144" s="3">
        <f t="shared" si="31"/>
        <v>0</v>
      </c>
      <c r="J144" s="3">
        <f t="shared" si="31"/>
        <v>0</v>
      </c>
      <c r="K144" s="3">
        <f t="shared" si="31"/>
        <v>0</v>
      </c>
      <c r="L144" s="70" t="s">
        <v>156</v>
      </c>
      <c r="M144" s="69"/>
    </row>
    <row r="145" spans="1:15" ht="42" customHeight="1" x14ac:dyDescent="0.3">
      <c r="A145" s="66"/>
      <c r="B145" s="64"/>
      <c r="C145" s="72"/>
      <c r="D145" s="15" t="s">
        <v>0</v>
      </c>
      <c r="E145" s="3">
        <v>1199.07</v>
      </c>
      <c r="F145" s="3">
        <f>G145+H145+I145+J145+K145</f>
        <v>13500.29</v>
      </c>
      <c r="G145" s="3">
        <v>13500.29</v>
      </c>
      <c r="H145" s="3">
        <v>0</v>
      </c>
      <c r="I145" s="3">
        <v>0</v>
      </c>
      <c r="J145" s="3">
        <v>0</v>
      </c>
      <c r="K145" s="3">
        <v>0</v>
      </c>
      <c r="L145" s="70"/>
      <c r="M145" s="69"/>
    </row>
    <row r="146" spans="1:15" ht="70.900000000000006" customHeight="1" x14ac:dyDescent="0.3">
      <c r="A146" s="67"/>
      <c r="B146" s="57"/>
      <c r="C146" s="89"/>
      <c r="D146" s="15" t="s">
        <v>184</v>
      </c>
      <c r="E146" s="3">
        <v>139.18600000000001</v>
      </c>
      <c r="F146" s="3">
        <f>G146+H146+I146+J146+K146</f>
        <v>1500.04</v>
      </c>
      <c r="G146" s="3">
        <v>1500.04</v>
      </c>
      <c r="H146" s="3">
        <v>0</v>
      </c>
      <c r="I146" s="3">
        <v>0</v>
      </c>
      <c r="J146" s="3">
        <v>0</v>
      </c>
      <c r="K146" s="3">
        <v>0</v>
      </c>
      <c r="L146" s="70"/>
      <c r="M146" s="69"/>
      <c r="O146" s="7"/>
    </row>
    <row r="147" spans="1:15" ht="21.6" customHeight="1" x14ac:dyDescent="0.3">
      <c r="A147" s="71" t="s">
        <v>113</v>
      </c>
      <c r="B147" s="56" t="s">
        <v>167</v>
      </c>
      <c r="C147" s="71" t="s">
        <v>118</v>
      </c>
      <c r="D147" s="15" t="s">
        <v>1</v>
      </c>
      <c r="E147" s="22">
        <f>E149+E150+E148</f>
        <v>1072.8400000000001</v>
      </c>
      <c r="F147" s="22">
        <f t="shared" ref="F147:K147" si="32">F149+F150+F148</f>
        <v>874.41875000000005</v>
      </c>
      <c r="G147" s="22">
        <f t="shared" si="32"/>
        <v>874.41875000000005</v>
      </c>
      <c r="H147" s="22">
        <f t="shared" si="32"/>
        <v>0</v>
      </c>
      <c r="I147" s="22">
        <f t="shared" si="32"/>
        <v>0</v>
      </c>
      <c r="J147" s="22">
        <f t="shared" si="32"/>
        <v>0</v>
      </c>
      <c r="K147" s="22">
        <f t="shared" si="32"/>
        <v>0</v>
      </c>
      <c r="L147" s="70" t="s">
        <v>82</v>
      </c>
      <c r="M147" s="69"/>
      <c r="O147" s="7"/>
    </row>
    <row r="148" spans="1:15" ht="36.75" customHeight="1" x14ac:dyDescent="0.3">
      <c r="A148" s="72"/>
      <c r="B148" s="64"/>
      <c r="C148" s="72"/>
      <c r="D148" s="15" t="s">
        <v>0</v>
      </c>
      <c r="E148" s="22">
        <v>920.44</v>
      </c>
      <c r="F148" s="22">
        <f>G148+H148+I148+J148+K148</f>
        <v>874.41875000000005</v>
      </c>
      <c r="G148" s="22">
        <v>874.41875000000005</v>
      </c>
      <c r="H148" s="22">
        <v>0</v>
      </c>
      <c r="I148" s="22">
        <v>0</v>
      </c>
      <c r="J148" s="22">
        <v>0</v>
      </c>
      <c r="K148" s="22">
        <v>0</v>
      </c>
      <c r="L148" s="70"/>
      <c r="M148" s="69"/>
      <c r="O148" s="7"/>
    </row>
    <row r="149" spans="1:15" ht="35.450000000000003" customHeight="1" x14ac:dyDescent="0.3">
      <c r="A149" s="72"/>
      <c r="B149" s="64"/>
      <c r="C149" s="72"/>
      <c r="D149" s="15" t="s">
        <v>123</v>
      </c>
      <c r="E149" s="22">
        <v>50</v>
      </c>
      <c r="F149" s="22">
        <f>G149+H149+I149+J149+K149</f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70"/>
      <c r="M149" s="69"/>
      <c r="O149" s="7"/>
    </row>
    <row r="150" spans="1:15" ht="85.9" customHeight="1" x14ac:dyDescent="0.3">
      <c r="A150" s="89"/>
      <c r="B150" s="57"/>
      <c r="C150" s="89"/>
      <c r="D150" s="15" t="s">
        <v>126</v>
      </c>
      <c r="E150" s="22">
        <v>102.4</v>
      </c>
      <c r="F150" s="22">
        <f>G150+H150+I150+J150+K150</f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70"/>
      <c r="M150" s="69"/>
      <c r="O150" s="7"/>
    </row>
    <row r="151" spans="1:15" ht="24" customHeight="1" x14ac:dyDescent="0.3">
      <c r="A151" s="71" t="s">
        <v>114</v>
      </c>
      <c r="B151" s="90" t="s">
        <v>165</v>
      </c>
      <c r="C151" s="71" t="s">
        <v>118</v>
      </c>
      <c r="D151" s="15" t="s">
        <v>1</v>
      </c>
      <c r="E151" s="3">
        <f>E153+E152+E154</f>
        <v>1005</v>
      </c>
      <c r="F151" s="3">
        <f t="shared" ref="F151:K151" si="33">F153+F152+F154</f>
        <v>895.5</v>
      </c>
      <c r="G151" s="3">
        <f t="shared" si="33"/>
        <v>895.5</v>
      </c>
      <c r="H151" s="3">
        <f t="shared" si="33"/>
        <v>0</v>
      </c>
      <c r="I151" s="3">
        <f t="shared" si="33"/>
        <v>0</v>
      </c>
      <c r="J151" s="3">
        <f t="shared" si="33"/>
        <v>0</v>
      </c>
      <c r="K151" s="3">
        <f t="shared" si="33"/>
        <v>0</v>
      </c>
      <c r="L151" s="70" t="s">
        <v>82</v>
      </c>
      <c r="M151" s="69"/>
      <c r="O151" s="7"/>
    </row>
    <row r="152" spans="1:15" ht="36" customHeight="1" x14ac:dyDescent="0.3">
      <c r="A152" s="77"/>
      <c r="B152" s="121"/>
      <c r="C152" s="72"/>
      <c r="D152" s="15" t="s">
        <v>0</v>
      </c>
      <c r="E152" s="3">
        <v>900</v>
      </c>
      <c r="F152" s="3">
        <f>G152+H152+I152+J152+K152</f>
        <v>895.5</v>
      </c>
      <c r="G152" s="3">
        <v>895.5</v>
      </c>
      <c r="H152" s="3">
        <v>0</v>
      </c>
      <c r="I152" s="3">
        <v>0</v>
      </c>
      <c r="J152" s="3">
        <v>0</v>
      </c>
      <c r="K152" s="3">
        <v>0</v>
      </c>
      <c r="L152" s="70"/>
      <c r="M152" s="69"/>
      <c r="O152" s="7"/>
    </row>
    <row r="153" spans="1:15" ht="39" customHeight="1" x14ac:dyDescent="0.3">
      <c r="A153" s="77"/>
      <c r="B153" s="121"/>
      <c r="C153" s="72"/>
      <c r="D153" s="15" t="s">
        <v>124</v>
      </c>
      <c r="E153" s="3">
        <v>5</v>
      </c>
      <c r="F153" s="3">
        <f>G153+H153+I153+J153+K153</f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70"/>
      <c r="M153" s="69"/>
      <c r="O153" s="7"/>
    </row>
    <row r="154" spans="1:15" ht="85.15" customHeight="1" x14ac:dyDescent="0.3">
      <c r="A154" s="78"/>
      <c r="B154" s="91"/>
      <c r="C154" s="89"/>
      <c r="D154" s="15" t="s">
        <v>126</v>
      </c>
      <c r="E154" s="3">
        <v>100</v>
      </c>
      <c r="F154" s="3">
        <f>G154+H154+I154+J154+K154</f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70"/>
      <c r="M154" s="69"/>
      <c r="O154" s="7"/>
    </row>
    <row r="155" spans="1:15" ht="24" customHeight="1" x14ac:dyDescent="0.3">
      <c r="A155" s="71" t="s">
        <v>115</v>
      </c>
      <c r="B155" s="56" t="s">
        <v>169</v>
      </c>
      <c r="C155" s="71">
        <v>2017</v>
      </c>
      <c r="D155" s="15" t="s">
        <v>1</v>
      </c>
      <c r="E155" s="3">
        <f>E156+E157</f>
        <v>1109.29817</v>
      </c>
      <c r="F155" s="3">
        <f t="shared" ref="F155:K155" si="34">F156+F157</f>
        <v>867.59</v>
      </c>
      <c r="G155" s="3">
        <f t="shared" si="34"/>
        <v>867.59</v>
      </c>
      <c r="H155" s="3">
        <f t="shared" si="34"/>
        <v>0</v>
      </c>
      <c r="I155" s="3">
        <f t="shared" si="34"/>
        <v>0</v>
      </c>
      <c r="J155" s="3">
        <f t="shared" si="34"/>
        <v>0</v>
      </c>
      <c r="K155" s="3">
        <f t="shared" si="34"/>
        <v>0</v>
      </c>
      <c r="L155" s="70" t="s">
        <v>82</v>
      </c>
      <c r="M155" s="69"/>
    </row>
    <row r="156" spans="1:15" ht="37.9" customHeight="1" x14ac:dyDescent="0.3">
      <c r="A156" s="77"/>
      <c r="B156" s="64"/>
      <c r="C156" s="72"/>
      <c r="D156" s="15" t="s">
        <v>0</v>
      </c>
      <c r="E156" s="3">
        <v>927.9</v>
      </c>
      <c r="F156" s="3">
        <f>G156+H156+I156+J156+K156</f>
        <v>867.59</v>
      </c>
      <c r="G156" s="3">
        <v>867.59</v>
      </c>
      <c r="H156" s="3">
        <v>0</v>
      </c>
      <c r="I156" s="3">
        <v>0</v>
      </c>
      <c r="J156" s="3">
        <v>0</v>
      </c>
      <c r="K156" s="3">
        <v>0</v>
      </c>
      <c r="L156" s="70"/>
      <c r="M156" s="69"/>
    </row>
    <row r="157" spans="1:15" ht="157.15" customHeight="1" x14ac:dyDescent="0.3">
      <c r="A157" s="78"/>
      <c r="B157" s="57"/>
      <c r="C157" s="89"/>
      <c r="D157" s="15" t="s">
        <v>55</v>
      </c>
      <c r="E157" s="3">
        <v>181.39816999999999</v>
      </c>
      <c r="F157" s="3">
        <f>G157+H157+I157+J157+K157</f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70"/>
      <c r="M157" s="69"/>
    </row>
    <row r="158" spans="1:15" ht="33" customHeight="1" x14ac:dyDescent="0.3">
      <c r="A158" s="71" t="s">
        <v>116</v>
      </c>
      <c r="B158" s="90" t="s">
        <v>170</v>
      </c>
      <c r="C158" s="71">
        <v>2017</v>
      </c>
      <c r="D158" s="15" t="s">
        <v>1</v>
      </c>
      <c r="E158" s="22">
        <f>E159+E160</f>
        <v>1024.96</v>
      </c>
      <c r="F158" s="22">
        <f t="shared" ref="F158:K158" si="35">F159+F160</f>
        <v>895.5</v>
      </c>
      <c r="G158" s="22">
        <f t="shared" si="35"/>
        <v>895.5</v>
      </c>
      <c r="H158" s="22">
        <f t="shared" si="35"/>
        <v>0</v>
      </c>
      <c r="I158" s="22">
        <f t="shared" si="35"/>
        <v>0</v>
      </c>
      <c r="J158" s="22">
        <f t="shared" si="35"/>
        <v>0</v>
      </c>
      <c r="K158" s="22">
        <f t="shared" si="35"/>
        <v>0</v>
      </c>
      <c r="L158" s="70" t="s">
        <v>82</v>
      </c>
      <c r="M158" s="69"/>
    </row>
    <row r="159" spans="1:15" ht="39" customHeight="1" x14ac:dyDescent="0.3">
      <c r="A159" s="72"/>
      <c r="B159" s="121"/>
      <c r="C159" s="72"/>
      <c r="D159" s="15" t="s">
        <v>0</v>
      </c>
      <c r="E159" s="22">
        <v>920.46</v>
      </c>
      <c r="F159" s="22">
        <f>G159+H159+I159+J159+K159</f>
        <v>895.5</v>
      </c>
      <c r="G159" s="22">
        <v>895.5</v>
      </c>
      <c r="H159" s="22">
        <v>0</v>
      </c>
      <c r="I159" s="22">
        <v>0</v>
      </c>
      <c r="J159" s="22">
        <v>0</v>
      </c>
      <c r="K159" s="22">
        <v>0</v>
      </c>
      <c r="L159" s="70"/>
      <c r="M159" s="69"/>
    </row>
    <row r="160" spans="1:15" ht="226.15" customHeight="1" x14ac:dyDescent="0.3">
      <c r="A160" s="89"/>
      <c r="B160" s="91"/>
      <c r="C160" s="89"/>
      <c r="D160" s="15" t="s">
        <v>124</v>
      </c>
      <c r="E160" s="22">
        <v>104.5</v>
      </c>
      <c r="F160" s="22">
        <f>G160+H160+I160+J160+K160</f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70"/>
      <c r="M160" s="69"/>
    </row>
    <row r="161" spans="1:13" ht="30.6" customHeight="1" x14ac:dyDescent="0.3">
      <c r="A161" s="65" t="s">
        <v>117</v>
      </c>
      <c r="B161" s="56" t="s">
        <v>168</v>
      </c>
      <c r="C161" s="71">
        <v>2017</v>
      </c>
      <c r="D161" s="15" t="s">
        <v>1</v>
      </c>
      <c r="E161" s="3">
        <f>E162+E163</f>
        <v>0</v>
      </c>
      <c r="F161" s="3">
        <f t="shared" ref="F161:K161" si="36">F162+F163</f>
        <v>16715</v>
      </c>
      <c r="G161" s="3">
        <f t="shared" si="36"/>
        <v>16715</v>
      </c>
      <c r="H161" s="3">
        <f t="shared" si="36"/>
        <v>0</v>
      </c>
      <c r="I161" s="3">
        <f t="shared" si="36"/>
        <v>0</v>
      </c>
      <c r="J161" s="3">
        <f t="shared" si="36"/>
        <v>0</v>
      </c>
      <c r="K161" s="3">
        <f t="shared" si="36"/>
        <v>0</v>
      </c>
      <c r="L161" s="61" t="s">
        <v>156</v>
      </c>
      <c r="M161" s="69"/>
    </row>
    <row r="162" spans="1:13" ht="46.15" customHeight="1" x14ac:dyDescent="0.3">
      <c r="A162" s="66"/>
      <c r="B162" s="64"/>
      <c r="C162" s="72"/>
      <c r="D162" s="15" t="s">
        <v>0</v>
      </c>
      <c r="E162" s="3">
        <v>0</v>
      </c>
      <c r="F162" s="3">
        <f>G162+H162+I162+J162+K162</f>
        <v>15043.5</v>
      </c>
      <c r="G162" s="3">
        <v>15043.5</v>
      </c>
      <c r="H162" s="3">
        <v>0</v>
      </c>
      <c r="I162" s="3">
        <v>0</v>
      </c>
      <c r="J162" s="3">
        <v>0</v>
      </c>
      <c r="K162" s="3">
        <v>0</v>
      </c>
      <c r="L162" s="62"/>
      <c r="M162" s="69"/>
    </row>
    <row r="163" spans="1:13" ht="106.15" customHeight="1" x14ac:dyDescent="0.3">
      <c r="A163" s="67"/>
      <c r="B163" s="57"/>
      <c r="C163" s="89"/>
      <c r="D163" s="15" t="s">
        <v>184</v>
      </c>
      <c r="E163" s="3">
        <v>0</v>
      </c>
      <c r="F163" s="3">
        <f>G163+H163+I163+J163+K163</f>
        <v>1671.5</v>
      </c>
      <c r="G163" s="3">
        <v>1671.5</v>
      </c>
      <c r="H163" s="3">
        <v>0</v>
      </c>
      <c r="I163" s="3">
        <v>0</v>
      </c>
      <c r="J163" s="3">
        <v>0</v>
      </c>
      <c r="K163" s="3">
        <v>0</v>
      </c>
      <c r="L163" s="63"/>
      <c r="M163" s="69"/>
    </row>
    <row r="164" spans="1:13" ht="45.6" customHeight="1" x14ac:dyDescent="0.3">
      <c r="A164" s="65" t="s">
        <v>143</v>
      </c>
      <c r="B164" s="56" t="s">
        <v>171</v>
      </c>
      <c r="C164" s="71">
        <v>2017</v>
      </c>
      <c r="D164" s="15" t="s">
        <v>1</v>
      </c>
      <c r="E164" s="3">
        <f t="shared" ref="E164" si="37">E165+E166</f>
        <v>0</v>
      </c>
      <c r="F164" s="3">
        <f>F165+F166</f>
        <v>3680</v>
      </c>
      <c r="G164" s="3">
        <f t="shared" ref="G164:K164" si="38">G165+G166</f>
        <v>3680</v>
      </c>
      <c r="H164" s="3">
        <f t="shared" si="38"/>
        <v>0</v>
      </c>
      <c r="I164" s="3">
        <f t="shared" si="38"/>
        <v>0</v>
      </c>
      <c r="J164" s="3">
        <f t="shared" si="38"/>
        <v>0</v>
      </c>
      <c r="K164" s="3">
        <f t="shared" si="38"/>
        <v>0</v>
      </c>
      <c r="L164" s="61" t="s">
        <v>144</v>
      </c>
      <c r="M164" s="69"/>
    </row>
    <row r="165" spans="1:13" ht="63.6" customHeight="1" x14ac:dyDescent="0.3">
      <c r="A165" s="66"/>
      <c r="B165" s="64"/>
      <c r="C165" s="72"/>
      <c r="D165" s="15" t="s">
        <v>0</v>
      </c>
      <c r="E165" s="3">
        <v>0</v>
      </c>
      <c r="F165" s="3">
        <f>G165+H165+I165+J165+K165</f>
        <v>3249</v>
      </c>
      <c r="G165" s="3">
        <v>3249</v>
      </c>
      <c r="H165" s="3">
        <v>0</v>
      </c>
      <c r="I165" s="3">
        <v>0</v>
      </c>
      <c r="J165" s="3">
        <v>0</v>
      </c>
      <c r="K165" s="3">
        <v>0</v>
      </c>
      <c r="L165" s="62"/>
      <c r="M165" s="69"/>
    </row>
    <row r="166" spans="1:13" ht="81" customHeight="1" x14ac:dyDescent="0.3">
      <c r="A166" s="66"/>
      <c r="B166" s="64"/>
      <c r="C166" s="72"/>
      <c r="D166" s="15" t="s">
        <v>55</v>
      </c>
      <c r="E166" s="3">
        <v>0</v>
      </c>
      <c r="F166" s="3">
        <f>G166+H166+I166+J166+K166</f>
        <v>431</v>
      </c>
      <c r="G166" s="3">
        <f>70+361</f>
        <v>431</v>
      </c>
      <c r="H166" s="3">
        <v>0</v>
      </c>
      <c r="I166" s="3">
        <v>0</v>
      </c>
      <c r="J166" s="3">
        <v>0</v>
      </c>
      <c r="K166" s="3">
        <v>0</v>
      </c>
      <c r="L166" s="63"/>
      <c r="M166" s="69"/>
    </row>
    <row r="167" spans="1:13" ht="35.450000000000003" customHeight="1" x14ac:dyDescent="0.3">
      <c r="A167" s="65" t="s">
        <v>174</v>
      </c>
      <c r="B167" s="56" t="s">
        <v>176</v>
      </c>
      <c r="C167" s="71">
        <v>2017</v>
      </c>
      <c r="D167" s="15" t="s">
        <v>1</v>
      </c>
      <c r="E167" s="3">
        <f>E168</f>
        <v>0</v>
      </c>
      <c r="F167" s="3">
        <f>F168+F169</f>
        <v>3682.2</v>
      </c>
      <c r="G167" s="3">
        <f>G168+G169</f>
        <v>3682.2</v>
      </c>
      <c r="H167" s="3">
        <f t="shared" ref="H167:K167" si="39">H168+H169</f>
        <v>0</v>
      </c>
      <c r="I167" s="3">
        <f t="shared" si="39"/>
        <v>0</v>
      </c>
      <c r="J167" s="3">
        <f t="shared" si="39"/>
        <v>0</v>
      </c>
      <c r="K167" s="3">
        <f t="shared" si="39"/>
        <v>0</v>
      </c>
      <c r="L167" s="61" t="s">
        <v>189</v>
      </c>
      <c r="M167" s="69"/>
    </row>
    <row r="168" spans="1:13" ht="47.45" customHeight="1" x14ac:dyDescent="0.3">
      <c r="A168" s="66"/>
      <c r="B168" s="64"/>
      <c r="C168" s="72"/>
      <c r="D168" s="48" t="s">
        <v>0</v>
      </c>
      <c r="E168" s="3">
        <v>0</v>
      </c>
      <c r="F168" s="3">
        <f>G168+H168+I168+J168+K168</f>
        <v>3249</v>
      </c>
      <c r="G168" s="3">
        <v>3249</v>
      </c>
      <c r="H168" s="3">
        <v>0</v>
      </c>
      <c r="I168" s="3">
        <v>0</v>
      </c>
      <c r="J168" s="3">
        <v>0</v>
      </c>
      <c r="K168" s="3">
        <v>0</v>
      </c>
      <c r="L168" s="62"/>
      <c r="M168" s="69"/>
    </row>
    <row r="169" spans="1:13" ht="85.9" customHeight="1" x14ac:dyDescent="0.3">
      <c r="A169" s="66"/>
      <c r="B169" s="64"/>
      <c r="C169" s="72"/>
      <c r="D169" s="48" t="s">
        <v>126</v>
      </c>
      <c r="E169" s="3">
        <v>0</v>
      </c>
      <c r="F169" s="3">
        <f>G169+H169+I169+J169+K169</f>
        <v>433.2</v>
      </c>
      <c r="G169" s="3">
        <f>72.2+361</f>
        <v>433.2</v>
      </c>
      <c r="H169" s="3">
        <v>0</v>
      </c>
      <c r="I169" s="3">
        <v>0</v>
      </c>
      <c r="J169" s="3">
        <v>0</v>
      </c>
      <c r="K169" s="3">
        <v>0</v>
      </c>
      <c r="L169" s="63"/>
      <c r="M169" s="69"/>
    </row>
    <row r="170" spans="1:13" ht="19.5" customHeight="1" x14ac:dyDescent="0.3">
      <c r="A170" s="115" t="s">
        <v>120</v>
      </c>
      <c r="B170" s="20" t="s">
        <v>119</v>
      </c>
      <c r="C170" s="118"/>
      <c r="D170" s="18" t="s">
        <v>1</v>
      </c>
      <c r="E170" s="3">
        <f>E174</f>
        <v>0</v>
      </c>
      <c r="F170" s="3">
        <f>F171+F172+F173</f>
        <v>60648</v>
      </c>
      <c r="G170" s="3">
        <f t="shared" ref="G170:K173" si="40">G174</f>
        <v>60648</v>
      </c>
      <c r="H170" s="3">
        <f t="shared" si="40"/>
        <v>0</v>
      </c>
      <c r="I170" s="3">
        <f t="shared" si="40"/>
        <v>0</v>
      </c>
      <c r="J170" s="3">
        <f t="shared" si="40"/>
        <v>0</v>
      </c>
      <c r="K170" s="3">
        <f t="shared" si="40"/>
        <v>0</v>
      </c>
      <c r="L170" s="68"/>
      <c r="M170" s="69"/>
    </row>
    <row r="171" spans="1:13" ht="43.15" customHeight="1" x14ac:dyDescent="0.3">
      <c r="A171" s="116"/>
      <c r="B171" s="56" t="s">
        <v>181</v>
      </c>
      <c r="C171" s="119"/>
      <c r="D171" s="15" t="s">
        <v>0</v>
      </c>
      <c r="E171" s="3">
        <f>E175</f>
        <v>0</v>
      </c>
      <c r="F171" s="3">
        <f>G171+H171+I171+J171+K171</f>
        <v>17803</v>
      </c>
      <c r="G171" s="3">
        <f t="shared" si="40"/>
        <v>17803</v>
      </c>
      <c r="H171" s="3">
        <f t="shared" si="40"/>
        <v>0</v>
      </c>
      <c r="I171" s="3">
        <f t="shared" si="40"/>
        <v>0</v>
      </c>
      <c r="J171" s="3">
        <f t="shared" si="40"/>
        <v>0</v>
      </c>
      <c r="K171" s="3">
        <f t="shared" si="40"/>
        <v>0</v>
      </c>
      <c r="L171" s="68"/>
      <c r="M171" s="69"/>
    </row>
    <row r="172" spans="1:13" ht="69.599999999999994" customHeight="1" x14ac:dyDescent="0.3">
      <c r="A172" s="116"/>
      <c r="B172" s="124"/>
      <c r="C172" s="119"/>
      <c r="D172" s="15" t="s">
        <v>184</v>
      </c>
      <c r="E172" s="3">
        <f>E176</f>
        <v>0</v>
      </c>
      <c r="F172" s="3">
        <f>G172+H172+I172+J172+K172</f>
        <v>11005</v>
      </c>
      <c r="G172" s="3">
        <f t="shared" si="40"/>
        <v>11005</v>
      </c>
      <c r="H172" s="3">
        <f t="shared" si="40"/>
        <v>0</v>
      </c>
      <c r="I172" s="3">
        <f t="shared" si="40"/>
        <v>0</v>
      </c>
      <c r="J172" s="3">
        <f t="shared" si="40"/>
        <v>0</v>
      </c>
      <c r="K172" s="3">
        <f t="shared" si="40"/>
        <v>0</v>
      </c>
      <c r="L172" s="68"/>
      <c r="M172" s="69"/>
    </row>
    <row r="173" spans="1:13" ht="144.6" customHeight="1" x14ac:dyDescent="0.3">
      <c r="A173" s="117"/>
      <c r="B173" s="125"/>
      <c r="C173" s="120"/>
      <c r="D173" s="15" t="s">
        <v>2</v>
      </c>
      <c r="E173" s="3">
        <f>E177</f>
        <v>0</v>
      </c>
      <c r="F173" s="3">
        <f>G173+H173+I173+J173+K173</f>
        <v>31840</v>
      </c>
      <c r="G173" s="3">
        <f t="shared" si="40"/>
        <v>31840</v>
      </c>
      <c r="H173" s="3">
        <f t="shared" si="40"/>
        <v>0</v>
      </c>
      <c r="I173" s="3">
        <f t="shared" si="40"/>
        <v>0</v>
      </c>
      <c r="J173" s="3">
        <f t="shared" si="40"/>
        <v>0</v>
      </c>
      <c r="K173" s="3">
        <f t="shared" si="40"/>
        <v>0</v>
      </c>
      <c r="L173" s="68"/>
      <c r="M173" s="69"/>
    </row>
    <row r="174" spans="1:13" ht="36" customHeight="1" x14ac:dyDescent="0.3">
      <c r="A174" s="65" t="s">
        <v>121</v>
      </c>
      <c r="B174" s="56" t="s">
        <v>122</v>
      </c>
      <c r="C174" s="61" t="s">
        <v>85</v>
      </c>
      <c r="D174" s="18" t="s">
        <v>1</v>
      </c>
      <c r="E174" s="3">
        <v>0</v>
      </c>
      <c r="F174" s="3">
        <f t="shared" ref="F174:K174" si="41">F175+F176+F177</f>
        <v>60648</v>
      </c>
      <c r="G174" s="3">
        <f t="shared" si="41"/>
        <v>60648</v>
      </c>
      <c r="H174" s="3">
        <f t="shared" si="41"/>
        <v>0</v>
      </c>
      <c r="I174" s="3">
        <f t="shared" si="41"/>
        <v>0</v>
      </c>
      <c r="J174" s="3">
        <f t="shared" si="41"/>
        <v>0</v>
      </c>
      <c r="K174" s="3">
        <f t="shared" si="41"/>
        <v>0</v>
      </c>
      <c r="L174" s="70" t="s">
        <v>44</v>
      </c>
      <c r="M174" s="69" t="s">
        <v>180</v>
      </c>
    </row>
    <row r="175" spans="1:13" ht="86.45" customHeight="1" x14ac:dyDescent="0.3">
      <c r="A175" s="113"/>
      <c r="B175" s="124"/>
      <c r="C175" s="62"/>
      <c r="D175" s="15" t="s">
        <v>0</v>
      </c>
      <c r="E175" s="3">
        <v>0</v>
      </c>
      <c r="F175" s="3">
        <f>G175+H175+I175+J175</f>
        <v>17803</v>
      </c>
      <c r="G175" s="3">
        <v>17803</v>
      </c>
      <c r="H175" s="3">
        <v>0</v>
      </c>
      <c r="I175" s="3">
        <v>0</v>
      </c>
      <c r="J175" s="3">
        <v>0</v>
      </c>
      <c r="K175" s="3">
        <v>0</v>
      </c>
      <c r="L175" s="70"/>
      <c r="M175" s="69"/>
    </row>
    <row r="176" spans="1:13" ht="101.45" customHeight="1" x14ac:dyDescent="0.3">
      <c r="A176" s="113"/>
      <c r="B176" s="124"/>
      <c r="C176" s="62"/>
      <c r="D176" s="15" t="s">
        <v>184</v>
      </c>
      <c r="E176" s="3">
        <v>0</v>
      </c>
      <c r="F176" s="3">
        <f>G176+H176+I176+J176</f>
        <v>11005</v>
      </c>
      <c r="G176" s="3">
        <v>11005</v>
      </c>
      <c r="H176" s="3">
        <v>0</v>
      </c>
      <c r="I176" s="3">
        <v>0</v>
      </c>
      <c r="J176" s="3">
        <v>0</v>
      </c>
      <c r="K176" s="3">
        <v>0</v>
      </c>
      <c r="L176" s="70"/>
      <c r="M176" s="69"/>
    </row>
    <row r="177" spans="1:13" ht="152.44999999999999" customHeight="1" x14ac:dyDescent="0.3">
      <c r="A177" s="114"/>
      <c r="B177" s="125"/>
      <c r="C177" s="63"/>
      <c r="D177" s="15" t="s">
        <v>2</v>
      </c>
      <c r="E177" s="3">
        <v>0</v>
      </c>
      <c r="F177" s="3">
        <f>G177+H177+I177+J177</f>
        <v>31840</v>
      </c>
      <c r="G177" s="3">
        <v>31840</v>
      </c>
      <c r="H177" s="3">
        <v>0</v>
      </c>
      <c r="I177" s="3">
        <v>0</v>
      </c>
      <c r="J177" s="3">
        <v>0</v>
      </c>
      <c r="K177" s="3">
        <v>0</v>
      </c>
      <c r="L177" s="70"/>
      <c r="M177" s="69"/>
    </row>
    <row r="178" spans="1:13" ht="30" customHeight="1" x14ac:dyDescent="0.3">
      <c r="A178" s="115" t="s">
        <v>185</v>
      </c>
      <c r="B178" s="20" t="s">
        <v>186</v>
      </c>
      <c r="C178" s="118"/>
      <c r="D178" s="50" t="s">
        <v>1</v>
      </c>
      <c r="E178" s="3">
        <f>E181</f>
        <v>0</v>
      </c>
      <c r="F178" s="3">
        <f>F180+F179</f>
        <v>240000</v>
      </c>
      <c r="G178" s="3">
        <f t="shared" ref="G178:K178" si="42">G180+G179</f>
        <v>20000</v>
      </c>
      <c r="H178" s="3">
        <f t="shared" si="42"/>
        <v>100000</v>
      </c>
      <c r="I178" s="3">
        <f t="shared" si="42"/>
        <v>120000</v>
      </c>
      <c r="J178" s="3">
        <f t="shared" si="42"/>
        <v>0</v>
      </c>
      <c r="K178" s="3">
        <f t="shared" si="42"/>
        <v>0</v>
      </c>
      <c r="L178" s="68"/>
      <c r="M178" s="69"/>
    </row>
    <row r="179" spans="1:13" ht="40.9" customHeight="1" x14ac:dyDescent="0.3">
      <c r="A179" s="122"/>
      <c r="B179" s="56" t="s">
        <v>187</v>
      </c>
      <c r="C179" s="123"/>
      <c r="D179" s="55" t="s">
        <v>0</v>
      </c>
      <c r="E179" s="3">
        <v>0</v>
      </c>
      <c r="F179" s="3">
        <f>G179+H179+I179+J179+K179</f>
        <v>100000</v>
      </c>
      <c r="G179" s="3">
        <v>0</v>
      </c>
      <c r="H179" s="3">
        <v>100000</v>
      </c>
      <c r="I179" s="3">
        <v>0</v>
      </c>
      <c r="J179" s="3">
        <v>0</v>
      </c>
      <c r="K179" s="3">
        <v>0</v>
      </c>
      <c r="L179" s="68"/>
      <c r="M179" s="69"/>
    </row>
    <row r="180" spans="1:13" ht="133.9" customHeight="1" x14ac:dyDescent="0.3">
      <c r="A180" s="116"/>
      <c r="B180" s="57"/>
      <c r="C180" s="119"/>
      <c r="D180" s="48" t="s">
        <v>55</v>
      </c>
      <c r="E180" s="3">
        <f>E183</f>
        <v>0</v>
      </c>
      <c r="F180" s="3">
        <f>G180+H180+I180+J180+K180</f>
        <v>140000</v>
      </c>
      <c r="G180" s="3">
        <v>20000</v>
      </c>
      <c r="H180" s="3">
        <v>0</v>
      </c>
      <c r="I180" s="3">
        <f>I183</f>
        <v>120000</v>
      </c>
      <c r="J180" s="3">
        <v>0</v>
      </c>
      <c r="K180" s="3">
        <v>0</v>
      </c>
      <c r="L180" s="68"/>
      <c r="M180" s="69"/>
    </row>
    <row r="181" spans="1:13" ht="45" customHeight="1" x14ac:dyDescent="0.3">
      <c r="A181" s="65" t="s">
        <v>188</v>
      </c>
      <c r="B181" s="56" t="s">
        <v>202</v>
      </c>
      <c r="C181" s="61" t="s">
        <v>85</v>
      </c>
      <c r="D181" s="50" t="s">
        <v>1</v>
      </c>
      <c r="E181" s="3">
        <f>E183</f>
        <v>0</v>
      </c>
      <c r="F181" s="3">
        <f>F183+F182</f>
        <v>240000</v>
      </c>
      <c r="G181" s="3">
        <f>G183</f>
        <v>20000</v>
      </c>
      <c r="H181" s="3">
        <f>H182</f>
        <v>100000</v>
      </c>
      <c r="I181" s="3">
        <f>I183</f>
        <v>120000</v>
      </c>
      <c r="J181" s="3">
        <f>J183</f>
        <v>0</v>
      </c>
      <c r="K181" s="3">
        <f>K183</f>
        <v>0</v>
      </c>
      <c r="L181" s="61" t="s">
        <v>44</v>
      </c>
      <c r="M181" s="58" t="s">
        <v>203</v>
      </c>
    </row>
    <row r="182" spans="1:13" ht="50.45" customHeight="1" x14ac:dyDescent="0.3">
      <c r="A182" s="66"/>
      <c r="B182" s="64"/>
      <c r="C182" s="62"/>
      <c r="D182" s="55" t="s">
        <v>0</v>
      </c>
      <c r="E182" s="3">
        <v>0</v>
      </c>
      <c r="F182" s="3">
        <f>G182+H182+I182+J182+K182</f>
        <v>100000</v>
      </c>
      <c r="G182" s="3">
        <v>0</v>
      </c>
      <c r="H182" s="3">
        <v>100000</v>
      </c>
      <c r="I182" s="3">
        <v>0</v>
      </c>
      <c r="J182" s="3">
        <v>0</v>
      </c>
      <c r="K182" s="3">
        <v>0</v>
      </c>
      <c r="L182" s="62"/>
      <c r="M182" s="59"/>
    </row>
    <row r="183" spans="1:13" ht="218.45" customHeight="1" x14ac:dyDescent="0.3">
      <c r="A183" s="67"/>
      <c r="B183" s="57"/>
      <c r="C183" s="63"/>
      <c r="D183" s="48" t="s">
        <v>55</v>
      </c>
      <c r="E183" s="3">
        <v>0</v>
      </c>
      <c r="F183" s="3">
        <f>G183+H183+I183+J183</f>
        <v>140000</v>
      </c>
      <c r="G183" s="3">
        <v>20000</v>
      </c>
      <c r="H183" s="3">
        <v>0</v>
      </c>
      <c r="I183" s="3">
        <v>120000</v>
      </c>
      <c r="J183" s="3">
        <v>0</v>
      </c>
      <c r="K183" s="3">
        <v>0</v>
      </c>
      <c r="L183" s="63"/>
      <c r="M183" s="60"/>
    </row>
    <row r="184" spans="1:13" ht="26.45" customHeight="1" x14ac:dyDescent="0.3">
      <c r="A184" s="26"/>
      <c r="B184" s="31"/>
      <c r="C184" s="32"/>
      <c r="D184" s="33" t="s">
        <v>21</v>
      </c>
      <c r="E184" s="2">
        <f>E185+E188+E190+E186+E187+E189</f>
        <v>1821860.7201700001</v>
      </c>
      <c r="F184" s="2">
        <f>F185+F188+F190+F186+F187+F189</f>
        <v>6435460.1513499999</v>
      </c>
      <c r="G184" s="2">
        <f t="shared" ref="G184:K184" si="43">G185+G188+G190+G186+G187+G189</f>
        <v>2340712.2713500001</v>
      </c>
      <c r="H184" s="2">
        <f>H185+H190+H186+H187+H189</f>
        <v>1208118.08</v>
      </c>
      <c r="I184" s="2">
        <f>I185+I188+I190+I186+I187+I189</f>
        <v>1040616.6</v>
      </c>
      <c r="J184" s="2">
        <f t="shared" si="43"/>
        <v>922156.6</v>
      </c>
      <c r="K184" s="2">
        <f t="shared" si="43"/>
        <v>923856.6</v>
      </c>
      <c r="L184" s="34"/>
      <c r="M184" s="35"/>
    </row>
    <row r="185" spans="1:13" ht="33" x14ac:dyDescent="0.3">
      <c r="A185" s="26"/>
      <c r="B185" s="31"/>
      <c r="C185" s="36"/>
      <c r="D185" s="33" t="s">
        <v>0</v>
      </c>
      <c r="E185" s="2">
        <f>E14+E30+E115+E171</f>
        <v>600619.71</v>
      </c>
      <c r="F185" s="2">
        <f>G185+H185+I185+J185+K185</f>
        <v>243196.88934999998</v>
      </c>
      <c r="G185" s="2">
        <f>G14+G30+G115+G171</f>
        <v>143196.88934999998</v>
      </c>
      <c r="H185" s="2">
        <f>H179</f>
        <v>100000</v>
      </c>
      <c r="I185" s="2">
        <f>I14+I30+I115+I171</f>
        <v>0</v>
      </c>
      <c r="J185" s="2">
        <f>J14+J30+J115+J171</f>
        <v>0</v>
      </c>
      <c r="K185" s="2">
        <f>K14+K30+K115+K171</f>
        <v>0</v>
      </c>
      <c r="L185" s="34"/>
      <c r="M185" s="35"/>
    </row>
    <row r="186" spans="1:13" ht="54.6" customHeight="1" x14ac:dyDescent="0.3">
      <c r="A186" s="26"/>
      <c r="B186" s="31"/>
      <c r="C186" s="36"/>
      <c r="D186" s="1" t="s">
        <v>64</v>
      </c>
      <c r="E186" s="2">
        <f t="shared" ref="E186:K186" si="44">E15+E31+E116+E180</f>
        <v>302046.87917000003</v>
      </c>
      <c r="F186" s="2">
        <f t="shared" si="44"/>
        <v>429280.17699999997</v>
      </c>
      <c r="G186" s="2">
        <f t="shared" si="44"/>
        <v>309280.17699999997</v>
      </c>
      <c r="H186" s="2">
        <f t="shared" si="44"/>
        <v>0</v>
      </c>
      <c r="I186" s="2">
        <f t="shared" si="44"/>
        <v>120000</v>
      </c>
      <c r="J186" s="2">
        <f t="shared" si="44"/>
        <v>0</v>
      </c>
      <c r="K186" s="2">
        <f t="shared" si="44"/>
        <v>0</v>
      </c>
      <c r="L186" s="37"/>
      <c r="M186" s="35"/>
    </row>
    <row r="187" spans="1:13" ht="72" customHeight="1" x14ac:dyDescent="0.3">
      <c r="A187" s="26"/>
      <c r="B187" s="31"/>
      <c r="C187" s="36"/>
      <c r="D187" s="1" t="s">
        <v>178</v>
      </c>
      <c r="E187" s="2">
        <f>E32+E117+E172</f>
        <v>4900.360999999999</v>
      </c>
      <c r="F187" s="2">
        <f>F32+F117+F172</f>
        <v>25251.125</v>
      </c>
      <c r="G187" s="2">
        <f>G32+G117+G172</f>
        <v>24511.125</v>
      </c>
      <c r="H187" s="2">
        <f>H32+H117</f>
        <v>185</v>
      </c>
      <c r="I187" s="2">
        <f>I32+I117</f>
        <v>185</v>
      </c>
      <c r="J187" s="2">
        <f>J32+J117</f>
        <v>185</v>
      </c>
      <c r="K187" s="2">
        <f>K32+K117</f>
        <v>185</v>
      </c>
      <c r="L187" s="37"/>
      <c r="M187" s="35"/>
    </row>
    <row r="188" spans="1:13" ht="82.5" x14ac:dyDescent="0.3">
      <c r="A188" s="37"/>
      <c r="B188" s="37"/>
      <c r="C188" s="36"/>
      <c r="D188" s="33" t="s">
        <v>151</v>
      </c>
      <c r="E188" s="2">
        <f>E33</f>
        <v>0</v>
      </c>
      <c r="F188" s="2">
        <f>G188</f>
        <v>43000</v>
      </c>
      <c r="G188" s="2">
        <f>G33</f>
        <v>43000</v>
      </c>
      <c r="H188" s="110" t="s">
        <v>100</v>
      </c>
      <c r="I188" s="111"/>
      <c r="J188" s="111"/>
      <c r="K188" s="112"/>
      <c r="L188" s="35"/>
      <c r="M188" s="35"/>
    </row>
    <row r="189" spans="1:13" ht="82.5" x14ac:dyDescent="0.3">
      <c r="A189" s="37"/>
      <c r="B189" s="37"/>
      <c r="C189" s="36"/>
      <c r="D189" s="1" t="s">
        <v>196</v>
      </c>
      <c r="E189" s="2">
        <f>E34</f>
        <v>0</v>
      </c>
      <c r="F189" s="2">
        <f>F34+F118</f>
        <v>6119.87</v>
      </c>
      <c r="G189" s="2">
        <f>G34+G118</f>
        <v>6119.87</v>
      </c>
      <c r="H189" s="2">
        <f>H34</f>
        <v>0</v>
      </c>
      <c r="I189" s="2">
        <f>I34</f>
        <v>0</v>
      </c>
      <c r="J189" s="2">
        <f>J34</f>
        <v>0</v>
      </c>
      <c r="K189" s="2">
        <f>K34</f>
        <v>0</v>
      </c>
      <c r="L189" s="35"/>
      <c r="M189" s="35"/>
    </row>
    <row r="190" spans="1:13" x14ac:dyDescent="0.3">
      <c r="A190" s="37"/>
      <c r="B190" s="37"/>
      <c r="C190" s="38"/>
      <c r="D190" s="33" t="s">
        <v>2</v>
      </c>
      <c r="E190" s="2">
        <f>E17+E35+E177</f>
        <v>914293.77</v>
      </c>
      <c r="F190" s="2">
        <f>F17+F35+F173</f>
        <v>5688612.0899999999</v>
      </c>
      <c r="G190" s="2">
        <f>G17+G35+G173</f>
        <v>1814604.21</v>
      </c>
      <c r="H190" s="2">
        <f>H17+H35+H177</f>
        <v>1107933.08</v>
      </c>
      <c r="I190" s="2">
        <f>I17+I35+I177</f>
        <v>920431.6</v>
      </c>
      <c r="J190" s="2">
        <f>J17+J35+J177</f>
        <v>921971.6</v>
      </c>
      <c r="K190" s="2">
        <f>K17+K35+K177</f>
        <v>923671.6</v>
      </c>
      <c r="L190" s="35"/>
      <c r="M190" s="35"/>
    </row>
    <row r="191" spans="1:13" ht="17.45" x14ac:dyDescent="0.35">
      <c r="A191" s="39"/>
      <c r="B191" s="39"/>
      <c r="C191" s="40"/>
      <c r="D191" s="41"/>
      <c r="E191" s="42"/>
      <c r="F191" s="42"/>
      <c r="G191" s="42"/>
      <c r="H191" s="42"/>
      <c r="I191" s="42"/>
      <c r="J191" s="42"/>
      <c r="K191" s="42"/>
      <c r="L191" s="43"/>
      <c r="M191" s="43"/>
    </row>
    <row r="192" spans="1:13" x14ac:dyDescent="0.3">
      <c r="A192" s="39"/>
      <c r="B192" s="39" t="s">
        <v>179</v>
      </c>
      <c r="C192" s="44"/>
      <c r="D192" s="41"/>
      <c r="E192" s="45"/>
      <c r="F192" s="45"/>
      <c r="G192" s="45"/>
      <c r="H192" s="45"/>
      <c r="I192" s="45"/>
      <c r="J192" s="45"/>
      <c r="K192" s="45"/>
    </row>
    <row r="193" spans="1:12" ht="17.45" x14ac:dyDescent="0.35">
      <c r="A193" s="39"/>
      <c r="B193" s="39"/>
      <c r="C193" s="44"/>
      <c r="D193" s="41"/>
      <c r="E193" s="45"/>
      <c r="F193" s="45"/>
      <c r="G193" s="45"/>
      <c r="H193" s="45"/>
      <c r="I193" s="45"/>
      <c r="J193" s="45"/>
      <c r="K193" s="45"/>
    </row>
    <row r="194" spans="1:12" ht="17.45" x14ac:dyDescent="0.35">
      <c r="A194" s="39"/>
      <c r="B194" s="39"/>
      <c r="C194" s="44"/>
      <c r="D194" s="41"/>
      <c r="E194" s="45"/>
      <c r="F194" s="45"/>
      <c r="G194" s="45"/>
      <c r="H194" s="45"/>
      <c r="I194" s="45"/>
      <c r="J194" s="45"/>
      <c r="K194" s="45"/>
    </row>
    <row r="195" spans="1:12" ht="17.45" x14ac:dyDescent="0.35">
      <c r="B195" s="7"/>
      <c r="C195" s="39"/>
      <c r="D195" s="7"/>
      <c r="E195" s="46"/>
      <c r="F195" s="47"/>
      <c r="G195" s="47"/>
      <c r="H195" s="46"/>
      <c r="I195" s="7"/>
      <c r="J195" s="7"/>
      <c r="K195" s="7"/>
    </row>
    <row r="196" spans="1:12" x14ac:dyDescent="0.3">
      <c r="B196" s="7" t="s">
        <v>132</v>
      </c>
      <c r="C196" s="7"/>
      <c r="D196" s="7"/>
      <c r="E196" s="47"/>
      <c r="F196" s="7"/>
      <c r="G196" s="47"/>
      <c r="H196" s="46"/>
      <c r="I196" s="7"/>
      <c r="J196" s="7"/>
      <c r="K196" s="7"/>
      <c r="L196" s="7" t="s">
        <v>133</v>
      </c>
    </row>
    <row r="197" spans="1:12" x14ac:dyDescent="0.3">
      <c r="B197" s="7"/>
      <c r="C197" s="7"/>
      <c r="D197" s="7"/>
      <c r="E197" s="47"/>
      <c r="F197" s="7"/>
      <c r="G197" s="47"/>
      <c r="H197" s="7"/>
      <c r="I197" s="7"/>
      <c r="J197" s="7"/>
      <c r="K197" s="7"/>
      <c r="L197" s="7"/>
    </row>
    <row r="198" spans="1:12" x14ac:dyDescent="0.3">
      <c r="B198" s="7" t="s">
        <v>42</v>
      </c>
      <c r="C198" s="7"/>
      <c r="D198" s="7"/>
      <c r="E198" s="47"/>
      <c r="F198" s="7"/>
      <c r="G198" s="47"/>
      <c r="H198" s="7"/>
      <c r="I198" s="7"/>
      <c r="J198" s="7"/>
      <c r="K198" s="7"/>
      <c r="L198" s="7" t="s">
        <v>41</v>
      </c>
    </row>
    <row r="199" spans="1:12" x14ac:dyDescent="0.3">
      <c r="C199" s="7"/>
    </row>
  </sheetData>
  <autoFilter ref="A10:M190">
    <filterColumn colId="6" showButton="0"/>
    <filterColumn colId="7" showButton="0"/>
    <filterColumn colId="8" showButton="0"/>
    <filterColumn colId="9" showButton="0"/>
  </autoFilter>
  <mergeCells count="275">
    <mergeCell ref="E101:K101"/>
    <mergeCell ref="C141:C143"/>
    <mergeCell ref="L138:L140"/>
    <mergeCell ref="B110:B111"/>
    <mergeCell ref="B115:B118"/>
    <mergeCell ref="B112:B113"/>
    <mergeCell ref="C104:C107"/>
    <mergeCell ref="L108:L109"/>
    <mergeCell ref="B100:B103"/>
    <mergeCell ref="C100:C103"/>
    <mergeCell ref="B123:B125"/>
    <mergeCell ref="C123:C125"/>
    <mergeCell ref="L88:L89"/>
    <mergeCell ref="M75:M89"/>
    <mergeCell ref="A114:A118"/>
    <mergeCell ref="M90:M91"/>
    <mergeCell ref="E102:K102"/>
    <mergeCell ref="E97:K97"/>
    <mergeCell ref="E99:K99"/>
    <mergeCell ref="M92:M93"/>
    <mergeCell ref="L94:L97"/>
    <mergeCell ref="M94:M97"/>
    <mergeCell ref="L98:L99"/>
    <mergeCell ref="M98:M99"/>
    <mergeCell ref="E96:K96"/>
    <mergeCell ref="L90:L91"/>
    <mergeCell ref="L92:L93"/>
    <mergeCell ref="E91:K91"/>
    <mergeCell ref="E93:K93"/>
    <mergeCell ref="L100:L103"/>
    <mergeCell ref="M110:M113"/>
    <mergeCell ref="M108:M109"/>
    <mergeCell ref="E113:K113"/>
    <mergeCell ref="E109:K109"/>
    <mergeCell ref="L104:L107"/>
    <mergeCell ref="E106:K106"/>
    <mergeCell ref="B158:B160"/>
    <mergeCell ref="M114:M118"/>
    <mergeCell ref="M119:M169"/>
    <mergeCell ref="L135:L137"/>
    <mergeCell ref="L132:L134"/>
    <mergeCell ref="L129:L131"/>
    <mergeCell ref="L110:L113"/>
    <mergeCell ref="L144:L146"/>
    <mergeCell ref="E105:K105"/>
    <mergeCell ref="L123:L125"/>
    <mergeCell ref="C110:C111"/>
    <mergeCell ref="C108:C109"/>
    <mergeCell ref="A178:A180"/>
    <mergeCell ref="C178:C180"/>
    <mergeCell ref="M174:M177"/>
    <mergeCell ref="M170:M173"/>
    <mergeCell ref="L170:L173"/>
    <mergeCell ref="B147:B150"/>
    <mergeCell ref="C147:C150"/>
    <mergeCell ref="L158:L160"/>
    <mergeCell ref="L155:L157"/>
    <mergeCell ref="C155:C157"/>
    <mergeCell ref="C158:C160"/>
    <mergeCell ref="B171:B173"/>
    <mergeCell ref="L174:L177"/>
    <mergeCell ref="B155:B157"/>
    <mergeCell ref="B167:B169"/>
    <mergeCell ref="C167:C169"/>
    <mergeCell ref="L167:L169"/>
    <mergeCell ref="B161:B163"/>
    <mergeCell ref="L161:L163"/>
    <mergeCell ref="B174:B177"/>
    <mergeCell ref="B151:B154"/>
    <mergeCell ref="C151:C154"/>
    <mergeCell ref="L147:L150"/>
    <mergeCell ref="L151:L154"/>
    <mergeCell ref="A141:A143"/>
    <mergeCell ref="B141:B143"/>
    <mergeCell ref="H188:K188"/>
    <mergeCell ref="A151:A154"/>
    <mergeCell ref="A126:A128"/>
    <mergeCell ref="A174:A177"/>
    <mergeCell ref="A170:A173"/>
    <mergeCell ref="A132:A134"/>
    <mergeCell ref="C135:C137"/>
    <mergeCell ref="B144:B146"/>
    <mergeCell ref="B138:B140"/>
    <mergeCell ref="C174:C177"/>
    <mergeCell ref="C170:C173"/>
    <mergeCell ref="C144:C146"/>
    <mergeCell ref="C138:C140"/>
    <mergeCell ref="C161:C163"/>
    <mergeCell ref="A129:A131"/>
    <mergeCell ref="A167:A169"/>
    <mergeCell ref="A158:A160"/>
    <mergeCell ref="A147:A150"/>
    <mergeCell ref="B135:B137"/>
    <mergeCell ref="C126:C128"/>
    <mergeCell ref="B129:B131"/>
    <mergeCell ref="A135:A137"/>
    <mergeCell ref="A100:A103"/>
    <mergeCell ref="B132:B134"/>
    <mergeCell ref="C132:C134"/>
    <mergeCell ref="B72:B74"/>
    <mergeCell ref="A94:A97"/>
    <mergeCell ref="A98:A99"/>
    <mergeCell ref="B98:B99"/>
    <mergeCell ref="B95:B97"/>
    <mergeCell ref="B81:B83"/>
    <mergeCell ref="C81:C83"/>
    <mergeCell ref="A108:A109"/>
    <mergeCell ref="A112:A113"/>
    <mergeCell ref="C129:C131"/>
    <mergeCell ref="C114:C118"/>
    <mergeCell ref="B119:B122"/>
    <mergeCell ref="C119:C122"/>
    <mergeCell ref="A78:A80"/>
    <mergeCell ref="B78:B80"/>
    <mergeCell ref="A90:A91"/>
    <mergeCell ref="C90:C91"/>
    <mergeCell ref="C98:C99"/>
    <mergeCell ref="A123:A125"/>
    <mergeCell ref="B75:B77"/>
    <mergeCell ref="C75:C77"/>
    <mergeCell ref="E66:K66"/>
    <mergeCell ref="M62:M70"/>
    <mergeCell ref="L62:L64"/>
    <mergeCell ref="L68:L70"/>
    <mergeCell ref="L58:L61"/>
    <mergeCell ref="M58:M61"/>
    <mergeCell ref="C72:C74"/>
    <mergeCell ref="E74:K74"/>
    <mergeCell ref="E60:K60"/>
    <mergeCell ref="E63:K63"/>
    <mergeCell ref="E64:K64"/>
    <mergeCell ref="E70:K70"/>
    <mergeCell ref="E73:K73"/>
    <mergeCell ref="E69:K69"/>
    <mergeCell ref="C65:C67"/>
    <mergeCell ref="M72:M74"/>
    <mergeCell ref="E67:K67"/>
    <mergeCell ref="E59:K59"/>
    <mergeCell ref="L72:L74"/>
    <mergeCell ref="C62:C64"/>
    <mergeCell ref="C58:C61"/>
    <mergeCell ref="C68:C70"/>
    <mergeCell ref="R20:R23"/>
    <mergeCell ref="L23:L25"/>
    <mergeCell ref="M23:M25"/>
    <mergeCell ref="M18:M22"/>
    <mergeCell ref="P16:P23"/>
    <mergeCell ref="O15:O16"/>
    <mergeCell ref="N20:N24"/>
    <mergeCell ref="M41:M42"/>
    <mergeCell ref="M29:M35"/>
    <mergeCell ref="M36:M38"/>
    <mergeCell ref="L18:L22"/>
    <mergeCell ref="M13:M17"/>
    <mergeCell ref="L13:L17"/>
    <mergeCell ref="L41:L42"/>
    <mergeCell ref="L36:L38"/>
    <mergeCell ref="L29:L35"/>
    <mergeCell ref="M43:M44"/>
    <mergeCell ref="B14:B17"/>
    <mergeCell ref="O78:P78"/>
    <mergeCell ref="L52:L54"/>
    <mergeCell ref="L75:L77"/>
    <mergeCell ref="A4:B4"/>
    <mergeCell ref="A9:M9"/>
    <mergeCell ref="A5:M5"/>
    <mergeCell ref="A10:A11"/>
    <mergeCell ref="B10:B11"/>
    <mergeCell ref="D10:D11"/>
    <mergeCell ref="M26:M28"/>
    <mergeCell ref="L26:L28"/>
    <mergeCell ref="C26:C28"/>
    <mergeCell ref="E27:K27"/>
    <mergeCell ref="B26:B28"/>
    <mergeCell ref="E28:K28"/>
    <mergeCell ref="B18:B22"/>
    <mergeCell ref="C13:C17"/>
    <mergeCell ref="E25:K25"/>
    <mergeCell ref="A7:M7"/>
    <mergeCell ref="A8:M8"/>
    <mergeCell ref="L55:L57"/>
    <mergeCell ref="M55:M57"/>
    <mergeCell ref="K1:M1"/>
    <mergeCell ref="I2:M2"/>
    <mergeCell ref="M47:M51"/>
    <mergeCell ref="M52:M54"/>
    <mergeCell ref="L10:L11"/>
    <mergeCell ref="M10:M11"/>
    <mergeCell ref="F10:F11"/>
    <mergeCell ref="L47:L51"/>
    <mergeCell ref="A47:A51"/>
    <mergeCell ref="G10:K10"/>
    <mergeCell ref="A14:A17"/>
    <mergeCell ref="E10:E11"/>
    <mergeCell ref="C10:C11"/>
    <mergeCell ref="E16:K16"/>
    <mergeCell ref="E24:K24"/>
    <mergeCell ref="E21:K21"/>
    <mergeCell ref="A36:A38"/>
    <mergeCell ref="A41:A42"/>
    <mergeCell ref="B36:B38"/>
    <mergeCell ref="B41:B42"/>
    <mergeCell ref="C41:C42"/>
    <mergeCell ref="C36:C38"/>
    <mergeCell ref="A18:A22"/>
    <mergeCell ref="C23:C25"/>
    <mergeCell ref="A72:A74"/>
    <mergeCell ref="A88:A89"/>
    <mergeCell ref="C88:C89"/>
    <mergeCell ref="B88:B89"/>
    <mergeCell ref="B62:B64"/>
    <mergeCell ref="A81:A83"/>
    <mergeCell ref="A65:A67"/>
    <mergeCell ref="A62:A64"/>
    <mergeCell ref="B65:B67"/>
    <mergeCell ref="C18:C22"/>
    <mergeCell ref="A26:A28"/>
    <mergeCell ref="A29:A35"/>
    <mergeCell ref="B30:B35"/>
    <mergeCell ref="C29:C35"/>
    <mergeCell ref="A23:A25"/>
    <mergeCell ref="B24:B25"/>
    <mergeCell ref="A52:A54"/>
    <mergeCell ref="B52:B54"/>
    <mergeCell ref="B47:B51"/>
    <mergeCell ref="C52:C54"/>
    <mergeCell ref="C47:C51"/>
    <mergeCell ref="A55:A57"/>
    <mergeCell ref="B55:B57"/>
    <mergeCell ref="A110:A111"/>
    <mergeCell ref="E111:K111"/>
    <mergeCell ref="L141:L143"/>
    <mergeCell ref="C55:C57"/>
    <mergeCell ref="B92:B93"/>
    <mergeCell ref="C92:C93"/>
    <mergeCell ref="A92:A93"/>
    <mergeCell ref="A58:A61"/>
    <mergeCell ref="B58:B61"/>
    <mergeCell ref="A84:A87"/>
    <mergeCell ref="A119:A122"/>
    <mergeCell ref="L114:L118"/>
    <mergeCell ref="L119:L122"/>
    <mergeCell ref="L126:L128"/>
    <mergeCell ref="B126:B128"/>
    <mergeCell ref="C112:C113"/>
    <mergeCell ref="L78:L80"/>
    <mergeCell ref="L65:L67"/>
    <mergeCell ref="B68:B70"/>
    <mergeCell ref="A68:A70"/>
    <mergeCell ref="A75:A77"/>
    <mergeCell ref="C78:C80"/>
    <mergeCell ref="B179:B180"/>
    <mergeCell ref="M181:M183"/>
    <mergeCell ref="L181:L183"/>
    <mergeCell ref="C181:C183"/>
    <mergeCell ref="B181:B183"/>
    <mergeCell ref="A181:A183"/>
    <mergeCell ref="L178:L180"/>
    <mergeCell ref="M178:M180"/>
    <mergeCell ref="L81:L83"/>
    <mergeCell ref="A164:A166"/>
    <mergeCell ref="B164:B166"/>
    <mergeCell ref="C164:C166"/>
    <mergeCell ref="L164:L166"/>
    <mergeCell ref="L84:L87"/>
    <mergeCell ref="B84:B87"/>
    <mergeCell ref="C84:C87"/>
    <mergeCell ref="A104:A107"/>
    <mergeCell ref="B104:B107"/>
    <mergeCell ref="M100:M103"/>
    <mergeCell ref="M104:M107"/>
    <mergeCell ref="A144:A146"/>
    <mergeCell ref="A155:A157"/>
    <mergeCell ref="A138:A140"/>
    <mergeCell ref="A161:A163"/>
  </mergeCells>
  <printOptions horizontalCentered="1"/>
  <pageMargins left="0.23622047244094491" right="0.35433070866141736" top="0.59055118110236227" bottom="0.15748031496062992" header="0.31496062992125984" footer="0.31496062992125984"/>
  <pageSetup paperSize="9" scale="53" fitToHeight="14" orientation="landscape" r:id="rId1"/>
  <rowBreaks count="9" manualBreakCount="9">
    <brk id="22" max="12" man="1"/>
    <brk id="51" max="12" man="1"/>
    <brk id="64" max="16383" man="1"/>
    <brk id="71" max="12" man="1"/>
    <brk id="91" max="16383" man="1"/>
    <brk id="103" max="16383" man="1"/>
    <brk id="118" max="16383" man="1"/>
    <brk id="154" max="16383" man="1"/>
    <brk id="173" max="16383" man="1"/>
  </rowBreaks>
  <ignoredErrors>
    <ignoredError sqref="F61 F37:F38 F58 F41 F171 F172 F173" formula="1"/>
    <ignoredError sqref="F103:K103" evalError="1"/>
    <ignoredError sqref="A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8:K24"/>
  <sheetViews>
    <sheetView workbookViewId="0">
      <selection activeCell="J24" sqref="J24"/>
    </sheetView>
  </sheetViews>
  <sheetFormatPr defaultRowHeight="15" x14ac:dyDescent="0.25"/>
  <cols>
    <col min="11" max="11" width="11.85546875" customWidth="1"/>
  </cols>
  <sheetData>
    <row r="18" spans="6:11" x14ac:dyDescent="0.3">
      <c r="F18">
        <f>3836.84+2246.82+15043.5+13500.29</f>
        <v>34627.449999999997</v>
      </c>
      <c r="G18">
        <v>34119.089350000002</v>
      </c>
      <c r="K18">
        <f>1851+4180+2176.5+1736</f>
        <v>9943.5</v>
      </c>
    </row>
    <row r="19" spans="6:11" x14ac:dyDescent="0.3">
      <c r="F19">
        <f>249.65+1671.5+1500.04</f>
        <v>3421.19</v>
      </c>
      <c r="G19">
        <v>205.94499999999999</v>
      </c>
      <c r="K19">
        <f>649836.11-K18</f>
        <v>639892.61</v>
      </c>
    </row>
    <row r="20" spans="6:11" x14ac:dyDescent="0.3">
      <c r="G20">
        <v>426.32</v>
      </c>
    </row>
    <row r="23" spans="6:11" x14ac:dyDescent="0.3">
      <c r="J23">
        <f>326473.83862-320430.50862</f>
        <v>6043.3300000000163</v>
      </c>
    </row>
    <row r="24" spans="6:11" x14ac:dyDescent="0.3">
      <c r="J24">
        <f>J23-2843.33</f>
        <v>3200.0000000000164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Лист1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2018-02-07T05:35:28Z</cp:lastPrinted>
  <dcterms:created xsi:type="dcterms:W3CDTF">2014-09-12T06:18:21Z</dcterms:created>
  <dcterms:modified xsi:type="dcterms:W3CDTF">2018-02-20T06:39:32Z</dcterms:modified>
</cp:coreProperties>
</file>