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250" windowHeight="5910" tabRatio="769"/>
  </bookViews>
  <sheets>
    <sheet name="Приложение 1" sheetId="5" r:id="rId1"/>
    <sheet name="Лист1" sheetId="6" r:id="rId2"/>
  </sheets>
  <definedNames>
    <definedName name="_xlnm._FilterDatabase" localSheetId="0" hidden="1">'Приложение 1'!$A$7:$M$152</definedName>
    <definedName name="_xlnm.Print_Titles" localSheetId="0">'Приложение 1'!$7:$8</definedName>
    <definedName name="_xlnm.Print_Area" localSheetId="0">'Приложение 1'!$A$1:$M$140</definedName>
  </definedNames>
  <calcPr calcId="162913"/>
</workbook>
</file>

<file path=xl/calcChain.xml><?xml version="1.0" encoding="utf-8"?>
<calcChain xmlns="http://schemas.openxmlformats.org/spreadsheetml/2006/main">
  <c r="H51" i="5" l="1"/>
  <c r="H109" i="5"/>
  <c r="F151" i="5" l="1"/>
  <c r="G151" i="5"/>
  <c r="G145" i="5" s="1"/>
  <c r="H151" i="5"/>
  <c r="I151" i="5"/>
  <c r="J151" i="5"/>
  <c r="K151" i="5"/>
  <c r="G147" i="5"/>
  <c r="F147" i="5"/>
  <c r="G146" i="5"/>
  <c r="F146" i="5"/>
  <c r="F145" i="5" l="1"/>
  <c r="I51" i="5"/>
  <c r="J51" i="5"/>
  <c r="K51" i="5"/>
  <c r="G51" i="5"/>
  <c r="F51" i="5"/>
  <c r="E51" i="5"/>
  <c r="F62" i="5"/>
  <c r="G62" i="5"/>
  <c r="H62" i="5"/>
  <c r="I62" i="5"/>
  <c r="J62" i="5"/>
  <c r="K62" i="5"/>
  <c r="F63" i="5"/>
  <c r="G63" i="5"/>
  <c r="H63" i="5"/>
  <c r="I63" i="5"/>
  <c r="J63" i="5"/>
  <c r="K63" i="5"/>
  <c r="E63" i="5"/>
  <c r="E62" i="5"/>
  <c r="G61" i="5"/>
  <c r="H61" i="5"/>
  <c r="I61" i="5"/>
  <c r="J61" i="5"/>
  <c r="K61" i="5"/>
  <c r="E61" i="5"/>
  <c r="F71" i="5"/>
  <c r="F72" i="5"/>
  <c r="E72" i="5"/>
  <c r="F70" i="5"/>
  <c r="F68" i="5"/>
  <c r="F69" i="5"/>
  <c r="F67" i="5"/>
  <c r="F65" i="5"/>
  <c r="F66" i="5"/>
  <c r="F64" i="5"/>
  <c r="F61" i="5" s="1"/>
  <c r="F24" i="5"/>
  <c r="F18" i="5" s="1"/>
  <c r="F25" i="5"/>
  <c r="F26" i="5"/>
  <c r="F23" i="5"/>
  <c r="F22" i="5"/>
  <c r="G15" i="5"/>
  <c r="H15" i="5"/>
  <c r="I15" i="5"/>
  <c r="J15" i="5"/>
  <c r="K15" i="5"/>
  <c r="G18" i="5"/>
  <c r="G13" i="5" s="1"/>
  <c r="G30" i="5" s="1"/>
  <c r="H18" i="5"/>
  <c r="H13" i="5" s="1"/>
  <c r="H30" i="5" s="1"/>
  <c r="I18" i="5"/>
  <c r="I13" i="5" s="1"/>
  <c r="I30" i="5" s="1"/>
  <c r="J18" i="5"/>
  <c r="J13" i="5" s="1"/>
  <c r="J30" i="5" s="1"/>
  <c r="K18" i="5"/>
  <c r="K13" i="5" s="1"/>
  <c r="K30" i="5" s="1"/>
  <c r="E19" i="5"/>
  <c r="E15" i="5" s="1"/>
  <c r="E18" i="5"/>
  <c r="E13" i="5" s="1"/>
  <c r="E30" i="5" s="1"/>
  <c r="G17" i="5"/>
  <c r="G12" i="5" s="1"/>
  <c r="G29" i="5" s="1"/>
  <c r="H17" i="5"/>
  <c r="H12" i="5" s="1"/>
  <c r="I17" i="5"/>
  <c r="I12" i="5" s="1"/>
  <c r="J17" i="5"/>
  <c r="J12" i="5" s="1"/>
  <c r="K17" i="5"/>
  <c r="K12" i="5" s="1"/>
  <c r="E17" i="5"/>
  <c r="E12" i="5" s="1"/>
  <c r="F21" i="5"/>
  <c r="E60" i="5" l="1"/>
  <c r="F17" i="5"/>
  <c r="E29" i="5"/>
  <c r="F15" i="5"/>
  <c r="K29" i="5"/>
  <c r="F13" i="5"/>
  <c r="F30" i="5" s="1"/>
  <c r="J29" i="5"/>
  <c r="I29" i="5"/>
  <c r="F12" i="5"/>
  <c r="F29" i="5" s="1"/>
  <c r="H29" i="5"/>
  <c r="F124" i="5" l="1"/>
  <c r="F123" i="5"/>
  <c r="F52" i="5" l="1"/>
  <c r="H147" i="5" l="1"/>
  <c r="G102" i="5" l="1"/>
  <c r="H102" i="5"/>
  <c r="I102" i="5"/>
  <c r="J102" i="5"/>
  <c r="K102" i="5"/>
  <c r="F104" i="5"/>
  <c r="F103" i="5"/>
  <c r="F102" i="5" s="1"/>
  <c r="F148" i="5"/>
  <c r="F110" i="5"/>
  <c r="H117" i="5"/>
  <c r="I117" i="5"/>
  <c r="J117" i="5"/>
  <c r="K117" i="5"/>
  <c r="F119" i="5"/>
  <c r="G119" i="5"/>
  <c r="H119" i="5"/>
  <c r="I119" i="5"/>
  <c r="J119" i="5"/>
  <c r="K119" i="5"/>
  <c r="E119" i="5"/>
  <c r="H120" i="5" l="1"/>
  <c r="I120" i="5"/>
  <c r="J120" i="5"/>
  <c r="K120" i="5"/>
  <c r="E120" i="5"/>
  <c r="F45" i="5"/>
  <c r="G45" i="5"/>
  <c r="H45" i="5"/>
  <c r="I45" i="5"/>
  <c r="J45" i="5"/>
  <c r="K45" i="5"/>
  <c r="E45" i="5"/>
  <c r="K41" i="5"/>
  <c r="J41" i="5"/>
  <c r="I41" i="5"/>
  <c r="H41" i="5"/>
  <c r="G41" i="5"/>
  <c r="F41" i="5"/>
  <c r="E41" i="5"/>
  <c r="F38" i="5"/>
  <c r="G38" i="5"/>
  <c r="H38" i="5"/>
  <c r="I38" i="5"/>
  <c r="J38" i="5"/>
  <c r="K38" i="5"/>
  <c r="G50" i="5"/>
  <c r="H50" i="5"/>
  <c r="I50" i="5"/>
  <c r="J50" i="5"/>
  <c r="K50" i="5"/>
  <c r="E50" i="5"/>
  <c r="E102" i="5"/>
  <c r="G60" i="5" l="1"/>
  <c r="H60" i="5"/>
  <c r="I60" i="5"/>
  <c r="J60" i="5"/>
  <c r="K60" i="5"/>
  <c r="E31" i="5" l="1"/>
  <c r="F50" i="5" l="1"/>
  <c r="E38" i="5"/>
  <c r="F91" i="5" l="1"/>
  <c r="F87" i="5" s="1"/>
  <c r="F78" i="5"/>
  <c r="F77" i="5" s="1"/>
  <c r="F84" i="5" l="1"/>
  <c r="G55" i="5" l="1"/>
  <c r="G20" i="5" l="1"/>
  <c r="E20" i="5"/>
  <c r="G16" i="5" l="1"/>
  <c r="G14" i="5"/>
  <c r="E16" i="5"/>
  <c r="E14" i="5"/>
  <c r="E11" i="5" s="1"/>
  <c r="E150" i="5"/>
  <c r="G87" i="5"/>
  <c r="H87" i="5"/>
  <c r="I87" i="5"/>
  <c r="J87" i="5"/>
  <c r="K87" i="5"/>
  <c r="E87" i="5"/>
  <c r="K81" i="5"/>
  <c r="G81" i="5"/>
  <c r="H81" i="5"/>
  <c r="I81" i="5"/>
  <c r="J81" i="5"/>
  <c r="E81" i="5"/>
  <c r="G77" i="5"/>
  <c r="H77" i="5"/>
  <c r="I77" i="5"/>
  <c r="J77" i="5"/>
  <c r="K77" i="5"/>
  <c r="G58" i="5"/>
  <c r="G57" i="5" s="1"/>
  <c r="H58" i="5"/>
  <c r="H57" i="5" s="1"/>
  <c r="I58" i="5"/>
  <c r="I57" i="5" s="1"/>
  <c r="J58" i="5"/>
  <c r="J57" i="5" s="1"/>
  <c r="K58" i="5"/>
  <c r="K57" i="5" s="1"/>
  <c r="E58" i="5"/>
  <c r="E57" i="5" s="1"/>
  <c r="F79" i="5"/>
  <c r="F76" i="5" s="1"/>
  <c r="F74" i="5" s="1"/>
  <c r="F53" i="5" s="1"/>
  <c r="E78" i="5"/>
  <c r="E77" i="5" s="1"/>
  <c r="K76" i="5"/>
  <c r="K74" i="5" s="1"/>
  <c r="J76" i="5"/>
  <c r="J74" i="5" s="1"/>
  <c r="I76" i="5"/>
  <c r="I74" i="5" s="1"/>
  <c r="H76" i="5"/>
  <c r="H74" i="5" s="1"/>
  <c r="G76" i="5"/>
  <c r="G74" i="5" s="1"/>
  <c r="E76" i="5"/>
  <c r="E74" i="5" s="1"/>
  <c r="G11" i="5" l="1"/>
  <c r="E53" i="5"/>
  <c r="G53" i="5"/>
  <c r="G111" i="5" s="1"/>
  <c r="G149" i="5" s="1"/>
  <c r="K75" i="5"/>
  <c r="K56" i="5" s="1"/>
  <c r="J75" i="5"/>
  <c r="J56" i="5" s="1"/>
  <c r="H75" i="5"/>
  <c r="H56" i="5" s="1"/>
  <c r="I75" i="5"/>
  <c r="I56" i="5" s="1"/>
  <c r="G75" i="5"/>
  <c r="G56" i="5" s="1"/>
  <c r="E75" i="5"/>
  <c r="E56" i="5" s="1"/>
  <c r="H73" i="5" l="1"/>
  <c r="K73" i="5"/>
  <c r="G73" i="5"/>
  <c r="I73" i="5"/>
  <c r="E73" i="5"/>
  <c r="J73" i="5"/>
  <c r="I114" i="5"/>
  <c r="K114" i="5"/>
  <c r="E114" i="5"/>
  <c r="J114" i="5"/>
  <c r="E113" i="5"/>
  <c r="E151" i="5" s="1"/>
  <c r="E55" i="5"/>
  <c r="H114" i="5"/>
  <c r="F56" i="5"/>
  <c r="G114" i="5"/>
  <c r="F114" i="5" l="1"/>
  <c r="F47" i="5"/>
  <c r="G47" i="5"/>
  <c r="H47" i="5"/>
  <c r="I47" i="5"/>
  <c r="J47" i="5"/>
  <c r="K47" i="5"/>
  <c r="E47" i="5"/>
  <c r="F37" i="5"/>
  <c r="G37" i="5"/>
  <c r="G152" i="5" s="1"/>
  <c r="H37" i="5"/>
  <c r="H152" i="5" s="1"/>
  <c r="I37" i="5"/>
  <c r="I152" i="5" s="1"/>
  <c r="J37" i="5"/>
  <c r="J152" i="5" s="1"/>
  <c r="K37" i="5"/>
  <c r="K152" i="5" s="1"/>
  <c r="E37" i="5"/>
  <c r="E152" i="5" s="1"/>
  <c r="E35" i="5"/>
  <c r="F35" i="5"/>
  <c r="G35" i="5"/>
  <c r="H35" i="5"/>
  <c r="I35" i="5"/>
  <c r="J35" i="5"/>
  <c r="K35" i="5"/>
  <c r="F59" i="5"/>
  <c r="F58" i="5" s="1"/>
  <c r="F57" i="5" s="1"/>
  <c r="I53" i="5"/>
  <c r="J53" i="5"/>
  <c r="K53" i="5"/>
  <c r="E80" i="5"/>
  <c r="G80" i="5"/>
  <c r="H80" i="5"/>
  <c r="I80" i="5"/>
  <c r="J80" i="5"/>
  <c r="K80" i="5"/>
  <c r="F82" i="5"/>
  <c r="F83" i="5"/>
  <c r="E84" i="5"/>
  <c r="G84" i="5"/>
  <c r="H84" i="5"/>
  <c r="J84" i="5"/>
  <c r="K84" i="5"/>
  <c r="E92" i="5"/>
  <c r="G92" i="5"/>
  <c r="H92" i="5"/>
  <c r="I92" i="5"/>
  <c r="J92" i="5"/>
  <c r="K92" i="5"/>
  <c r="G94" i="5"/>
  <c r="H94" i="5"/>
  <c r="I94" i="5"/>
  <c r="J94" i="5"/>
  <c r="K94" i="5"/>
  <c r="G96" i="5"/>
  <c r="H96" i="5"/>
  <c r="I96" i="5"/>
  <c r="J96" i="5"/>
  <c r="K96" i="5"/>
  <c r="G98" i="5"/>
  <c r="H98" i="5"/>
  <c r="I98" i="5"/>
  <c r="J98" i="5"/>
  <c r="K98" i="5"/>
  <c r="F99" i="5"/>
  <c r="G32" i="5" l="1"/>
  <c r="F152" i="5"/>
  <c r="K113" i="5"/>
  <c r="K55" i="5"/>
  <c r="J113" i="5"/>
  <c r="J55" i="5"/>
  <c r="H113" i="5"/>
  <c r="H55" i="5"/>
  <c r="H49" i="5" s="1"/>
  <c r="I113" i="5"/>
  <c r="I55" i="5"/>
  <c r="F81" i="5"/>
  <c r="F75" i="5" s="1"/>
  <c r="F73" i="5" s="1"/>
  <c r="F60" i="5"/>
  <c r="G113" i="5"/>
  <c r="H53" i="5"/>
  <c r="H44" i="5"/>
  <c r="I34" i="5"/>
  <c r="H34" i="5"/>
  <c r="I44" i="5"/>
  <c r="J44" i="5"/>
  <c r="E34" i="5"/>
  <c r="K44" i="5"/>
  <c r="F34" i="5"/>
  <c r="J34" i="5"/>
  <c r="K34" i="5"/>
  <c r="E44" i="5"/>
  <c r="G34" i="5"/>
  <c r="G44" i="5"/>
  <c r="F44" i="5"/>
  <c r="F98" i="5"/>
  <c r="F94" i="5"/>
  <c r="F96" i="5"/>
  <c r="I84" i="5"/>
  <c r="F80" i="5"/>
  <c r="G150" i="5" l="1"/>
  <c r="G28" i="5"/>
  <c r="F113" i="5"/>
  <c r="F55" i="5"/>
  <c r="E108" i="5"/>
  <c r="F106" i="5"/>
  <c r="F105" i="5"/>
  <c r="J49" i="5" l="1"/>
  <c r="K49" i="5"/>
  <c r="I49" i="5"/>
  <c r="E49" i="5"/>
  <c r="G49" i="5" l="1"/>
  <c r="F49" i="5"/>
  <c r="G121" i="5"/>
  <c r="H20" i="5"/>
  <c r="I20" i="5"/>
  <c r="J20" i="5"/>
  <c r="K20" i="5"/>
  <c r="K16" i="5" l="1"/>
  <c r="K14" i="5"/>
  <c r="I16" i="5"/>
  <c r="I14" i="5"/>
  <c r="J16" i="5"/>
  <c r="J14" i="5"/>
  <c r="H16" i="5"/>
  <c r="H14" i="5"/>
  <c r="G120" i="5"/>
  <c r="F120" i="5" s="1"/>
  <c r="F121" i="5"/>
  <c r="G117" i="5"/>
  <c r="F117" i="5" s="1"/>
  <c r="E117" i="5"/>
  <c r="G142" i="5"/>
  <c r="H142" i="5"/>
  <c r="I142" i="5"/>
  <c r="J142" i="5"/>
  <c r="K142" i="5"/>
  <c r="E142" i="5"/>
  <c r="G144" i="5"/>
  <c r="H144" i="5"/>
  <c r="I144" i="5"/>
  <c r="J144" i="5"/>
  <c r="K144" i="5"/>
  <c r="E144" i="5"/>
  <c r="J11" i="5" l="1"/>
  <c r="J32" i="5"/>
  <c r="J28" i="5" s="1"/>
  <c r="H11" i="5"/>
  <c r="F14" i="5"/>
  <c r="F11" i="5" s="1"/>
  <c r="H32" i="5"/>
  <c r="H28" i="5" s="1"/>
  <c r="I11" i="5"/>
  <c r="I32" i="5"/>
  <c r="I28" i="5" s="1"/>
  <c r="K11" i="5"/>
  <c r="K32" i="5"/>
  <c r="K28" i="5" s="1"/>
  <c r="E116" i="5"/>
  <c r="F142" i="5"/>
  <c r="F144" i="5"/>
  <c r="H141" i="5"/>
  <c r="E141" i="5"/>
  <c r="K141" i="5"/>
  <c r="J141" i="5"/>
  <c r="G141" i="5"/>
  <c r="I141" i="5"/>
  <c r="F141" i="5" l="1"/>
  <c r="G109" i="5"/>
  <c r="I109" i="5"/>
  <c r="J109" i="5"/>
  <c r="K109" i="5"/>
  <c r="G108" i="5"/>
  <c r="H108" i="5"/>
  <c r="H146" i="5" s="1"/>
  <c r="I108" i="5"/>
  <c r="I146" i="5" s="1"/>
  <c r="J108" i="5"/>
  <c r="J146" i="5" s="1"/>
  <c r="K108" i="5"/>
  <c r="K146" i="5" s="1"/>
  <c r="H111" i="5"/>
  <c r="H149" i="5" s="1"/>
  <c r="I111" i="5"/>
  <c r="I149" i="5" s="1"/>
  <c r="J111" i="5"/>
  <c r="J149" i="5" s="1"/>
  <c r="K111" i="5"/>
  <c r="K149" i="5" s="1"/>
  <c r="E111" i="5"/>
  <c r="E149" i="5" s="1"/>
  <c r="G107" i="5" l="1"/>
  <c r="F149" i="5"/>
  <c r="I107" i="5"/>
  <c r="K147" i="5"/>
  <c r="K107" i="5"/>
  <c r="J147" i="5"/>
  <c r="J107" i="5"/>
  <c r="H107" i="5"/>
  <c r="I147" i="5"/>
  <c r="F109" i="5"/>
  <c r="F108" i="5"/>
  <c r="F111" i="5"/>
  <c r="E109" i="5"/>
  <c r="E107" i="5" s="1"/>
  <c r="F107" i="5" l="1"/>
  <c r="H145" i="5"/>
  <c r="K145" i="5"/>
  <c r="I145" i="5"/>
  <c r="E147" i="5"/>
  <c r="J145" i="5"/>
  <c r="G116" i="5"/>
  <c r="F116" i="5" s="1"/>
  <c r="H116" i="5"/>
  <c r="I116" i="5"/>
  <c r="J116" i="5"/>
  <c r="K116" i="5"/>
  <c r="E32" i="5" l="1"/>
  <c r="G100" i="5" l="1"/>
  <c r="J23" i="6" l="1"/>
  <c r="J24" i="6"/>
  <c r="K18" i="6" l="1"/>
  <c r="K19" i="6" s="1"/>
  <c r="F19" i="6"/>
  <c r="F18" i="6"/>
  <c r="F32" i="5" l="1"/>
  <c r="F20" i="5"/>
  <c r="F16" i="5" s="1"/>
  <c r="J100" i="5"/>
  <c r="I100" i="5"/>
  <c r="K100" i="5"/>
  <c r="F150" i="5" l="1"/>
  <c r="F28" i="5"/>
  <c r="H100" i="5"/>
  <c r="F100" i="5" s="1"/>
  <c r="F101" i="5"/>
  <c r="F92" i="5" s="1"/>
  <c r="E28" i="5" l="1"/>
  <c r="E146" i="5"/>
  <c r="E145" i="5" s="1"/>
</calcChain>
</file>

<file path=xl/sharedStrings.xml><?xml version="1.0" encoding="utf-8"?>
<sst xmlns="http://schemas.openxmlformats.org/spreadsheetml/2006/main" count="357" uniqueCount="156">
  <si>
    <t>Средства бюджета Московской области</t>
  </si>
  <si>
    <t>Итого</t>
  </si>
  <si>
    <t>Внебюджетные источники</t>
  </si>
  <si>
    <t>N п/п</t>
  </si>
  <si>
    <t>Источники финансирования</t>
  </si>
  <si>
    <t>Срок исполнения мероприятия</t>
  </si>
  <si>
    <t>Всего (тыс. руб.)</t>
  </si>
  <si>
    <t>Объем финансирования по годам (тыс. руб.)</t>
  </si>
  <si>
    <t>Реконструкция котельной №4 г. Одинцово</t>
  </si>
  <si>
    <t>Мероприятия по реализации программы</t>
  </si>
  <si>
    <t>Ответственный за выполнение мероприятия программы</t>
  </si>
  <si>
    <t>Результаты выполнения мероприятий программы</t>
  </si>
  <si>
    <t>Реализация инвестиционной программы технического перевооружения котельной ОАО "121 авиационный ремонтный завод"</t>
  </si>
  <si>
    <t>Средства бюджетов городских и сельских поселений Одинцовского муниципального района</t>
  </si>
  <si>
    <t xml:space="preserve">Приложение №1 </t>
  </si>
  <si>
    <t>Управление жилищно-коммунального хозяйства</t>
  </si>
  <si>
    <t>Н.А. Стародубова</t>
  </si>
  <si>
    <t>Начальник Управления бухгалтерского учета и отчетности, главный бухгалтер</t>
  </si>
  <si>
    <t xml:space="preserve">Управление жилищно-коммунального хозяйства, администрации городских и сельских поселений </t>
  </si>
  <si>
    <t>Средства бюджета городского поселения Одинцово</t>
  </si>
  <si>
    <t>Достижение уровня готовности объектов жилищно-коммунального хозяйства к осенне-зимнему периоду 100% ежегодно</t>
  </si>
  <si>
    <t>Управление жилищно-коммунального хозяйства, ОАО "121 АРЗ"</t>
  </si>
  <si>
    <t xml:space="preserve">Качественное предоставление коммунальных услуг, с применением мер, направленных на энергосбережение и повышение энергетической эффективности </t>
  </si>
  <si>
    <t>Организация в границах сельских поселений электро-, тепло-, газо-, водоснабжения населения и водоотведения</t>
  </si>
  <si>
    <t>Достижение уровня готовности объектов жилищно-коммунального хозяйства к осенне-зимнему периоду 100%, снижение задолженности за потребленные топливно-энергетические ресурсы, ежегодно</t>
  </si>
  <si>
    <t>ежегодно</t>
  </si>
  <si>
    <t>Средства бюджета Одинцовского муниципального района</t>
  </si>
  <si>
    <t>В пределах средств, предусмотренных на содержание ответственного исполнителя</t>
  </si>
  <si>
    <t>Средства бюджета Одинцовского муниципального района Московской области</t>
  </si>
  <si>
    <t xml:space="preserve">ПЕРЕЧЕНЬ МЕРОПРИЯТИЙ МУНИЦИПАЛЬНОЙ ПРОГРАММЫ ОДИНЦОВСКОГО МУНИЦИПАЛЬНОГО РАЙОНА МОСКОВСКОЙ ОБЛАСТИ </t>
  </si>
  <si>
    <t>В пределах средств, предусмотренных в бюджетах поселений</t>
  </si>
  <si>
    <t>Управление жилищно-коммунального хозяйства, АО "Одинцовска теплосеть"</t>
  </si>
  <si>
    <t>Управление жилищно-коммунального хозяйства, АО "Одинцовская теплосеть"</t>
  </si>
  <si>
    <t>Реализация инвестиционной программы АО "Одинцовская теплосеть" "Развитие коммунальной инфраструктуры по теплоснабжению Одинцовского муниципального района на 2014-2018 годы</t>
  </si>
  <si>
    <t>2017-2018</t>
  </si>
  <si>
    <t>Средства бюджета Одинцовского муниципального района, передаваемые в бюджеты сельских поселений</t>
  </si>
  <si>
    <t xml:space="preserve">Средства бюджета Одинцовского муниципального района </t>
  </si>
  <si>
    <t xml:space="preserve">Внебюджетные источники </t>
  </si>
  <si>
    <t>к муниципальной программе</t>
  </si>
  <si>
    <t>Выполнение работ по текущему ремонту  на объектах коммунального  хозяйства</t>
  </si>
  <si>
    <t>Строительство станции обезжелезивания на территории ВЗУ №1 г. Одинцово Московской области</t>
  </si>
  <si>
    <t>Организация обеспечения надежного теплоснабжения потребителей, в том числе в случае неисполнения теплоснабжающими или теплосетевыми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 и др.</t>
  </si>
  <si>
    <t xml:space="preserve">Средства бюджета Одинцовского муниципального района, передаваемые в бюджеты сельских поселений </t>
  </si>
  <si>
    <t>Средства бюджета Одинцовского муниципального района, передаваемые в бюджеты городских и сельских поселений</t>
  </si>
  <si>
    <t xml:space="preserve">"Развитие инженерной инфраструктуры и энергоэффективности на территории Одинцовского муниципального района Московской области "  </t>
  </si>
  <si>
    <t>Объем финансирования мероприятия в 2017 году (тыс. руб.)</t>
  </si>
  <si>
    <t>1.</t>
  </si>
  <si>
    <t xml:space="preserve">Задача 1. </t>
  </si>
  <si>
    <t>Средства бюджетов городских и сельских поселений, передаваемые в бюджет Одинцовского муниципального района</t>
  </si>
  <si>
    <t>1.1.</t>
  </si>
  <si>
    <t>1.2.</t>
  </si>
  <si>
    <t>1.3.</t>
  </si>
  <si>
    <t>1.4.</t>
  </si>
  <si>
    <t>Администрации городских и сельских поселений</t>
  </si>
  <si>
    <t>2018-2022</t>
  </si>
  <si>
    <t>Увеличение доли населения, обеспеченного доброкачественной питьевой водой из централизованных источников водоснабжения</t>
  </si>
  <si>
    <t>Содержание и ремонт основных фондов организаций коммунального хозяйства</t>
  </si>
  <si>
    <t>Подпрограмма II "Очистка сточных вод"</t>
  </si>
  <si>
    <t>Подпрограмма I "Чистая вода"</t>
  </si>
  <si>
    <t>Увеличение доли сточных вод, очищенных до нормативных значений, в общем объеме сточных вод, пропущенных через очистные сооружения</t>
  </si>
  <si>
    <t>2.</t>
  </si>
  <si>
    <t>2.1.</t>
  </si>
  <si>
    <t>Основное мероприятие 2. Строительство, реконструкция, капитальный ремонт канализационных коллекторов (КНС) на территории Одинцовского муниципального района</t>
  </si>
  <si>
    <t>Подпрограмма III  "Создание условий для обеспечения качественными жилищно-коммунальными услугами"</t>
  </si>
  <si>
    <t>Основное мероприятие 1. Строительство, реконструкция, капитальный ремонт, приобретение, монтаж и ввод в эксплуатацию объектов коммунальной инфраструктуры  на территории Одинцовского муниципального района</t>
  </si>
  <si>
    <t>3.</t>
  </si>
  <si>
    <t>Основное мероприятие 3. Выполнение работ капитального характера на объектах коммунального  хозяйства</t>
  </si>
  <si>
    <t>3.1.</t>
  </si>
  <si>
    <t>3.1.1.</t>
  </si>
  <si>
    <t>3.1.2.</t>
  </si>
  <si>
    <t>3.2.</t>
  </si>
  <si>
    <t>Реализация инвестиционных программ организаций коммунального хозяйства</t>
  </si>
  <si>
    <t>3.2.1.</t>
  </si>
  <si>
    <t>3.2.2.</t>
  </si>
  <si>
    <t>3.3.</t>
  </si>
  <si>
    <t>3.3.1.</t>
  </si>
  <si>
    <t>3.4.</t>
  </si>
  <si>
    <t>Выполнение мероприятий по подготовке объектов жилищно-коммунального хозяйства к осенне-зимнему периоду</t>
  </si>
  <si>
    <t>3.5.</t>
  </si>
  <si>
    <t>Основное мероприятие 4. Выполнение работ  по актуализации схем теплоснабжения, водоснабжения, водоотведения городских и сельских поселений Одинцовского муниципального района</t>
  </si>
  <si>
    <t>4.1.</t>
  </si>
  <si>
    <t xml:space="preserve">Актуализация схем теплоснабжения городских и сельских поселений </t>
  </si>
  <si>
    <t>Актуализация  схем водоснабжения, водоотведения городских и сельских поселений</t>
  </si>
  <si>
    <t>Разработка  схем водоснабжения, водоотведения Одинцовского муниципального района</t>
  </si>
  <si>
    <t>4.2.</t>
  </si>
  <si>
    <t>4.3.</t>
  </si>
  <si>
    <t>4.4.</t>
  </si>
  <si>
    <t>Разработка и утверждение нормативной документации по подготовке Одинцовского муниципального района к работе в осенне-зимний период (постановление о подготовке к ОЗП, комплексный план мероприятий, план-график остановки котельных на ППР и проведения гидравлических испытаний тепловых сетей, подготовка отчетов в соответствии с постановлением Московской области)</t>
  </si>
  <si>
    <t>Основное мероприятие 5. Реализация мероприятий по поддержке предприятий ЖКХ Одинцовского муниципального района</t>
  </si>
  <si>
    <t>5.1.</t>
  </si>
  <si>
    <t>Подпрограмма IV "Энергосбережение и повышение энергетической эффективности"</t>
  </si>
  <si>
    <t xml:space="preserve">Основное мероприятие 1. Организация учета энергетических ресурсов в бюджетной сфере </t>
  </si>
  <si>
    <t xml:space="preserve">Установка приборов учета холодного водоснабжения в учреждениях Управления образования        </t>
  </si>
  <si>
    <t>Замена приборов учета энергетических ресурсов на объектах бюджетной сферы</t>
  </si>
  <si>
    <t>Поверка приборов учета энергетических ресурсов на объектах бюджетной сферы</t>
  </si>
  <si>
    <t xml:space="preserve">Установка  узлов учета тепловой энергии и горячего водоснабжения в учреждениях Управления образования       </t>
  </si>
  <si>
    <t>Основное мероприятие 2. Организация учета энергетических ресурсов в жилищном фонде</t>
  </si>
  <si>
    <t>Основное мероприятие 3. Повышение энергетической эффективности в бюджетной сфере</t>
  </si>
  <si>
    <t>3.6.</t>
  </si>
  <si>
    <t>3.7.</t>
  </si>
  <si>
    <t>3.8.</t>
  </si>
  <si>
    <t>3.9.</t>
  </si>
  <si>
    <t>ИТОГО по подпрограмме IV:</t>
  </si>
  <si>
    <t>Установка (модернизация) ИПТ с установкой теплообменника отопления и аппаратуры управления отоплением</t>
  </si>
  <si>
    <t>Установка терморегулирующих клапанов (терморегуляторов) на тотпительных приборах</t>
  </si>
  <si>
    <t>Промывка трубопроводов и стояков системы отопления</t>
  </si>
  <si>
    <t>Замена светильников внутреннего освещения на светодиодные</t>
  </si>
  <si>
    <t>Установка автоматизированной системы регулирования освещением, датчиков движения и  освещенности</t>
  </si>
  <si>
    <t>Повышение теплозащиты наружных стен, утепление кровли</t>
  </si>
  <si>
    <t>Установка насосного оборудования и электроустановок с частотно-регулируемым приводом</t>
  </si>
  <si>
    <t>Модернизация трубопроводов и арматуры системы ГВС</t>
  </si>
  <si>
    <t>Установка аэраторов с регулятором расхода воды</t>
  </si>
  <si>
    <t>Основное мероприятие 1. Строительство, реконструкция, капитальный ремонт, приобретение, монтаж и ввод в эксплуатацию объектов воодснабжения (ВЗУ, ВНС, станций водоочистки) на территории Одинцовского муниципального района</t>
  </si>
  <si>
    <t>Повышение надежности объектов коммунальной инфраструктуры</t>
  </si>
  <si>
    <t>ИТОГО по подпрограмме III:</t>
  </si>
  <si>
    <t xml:space="preserve">1.1. </t>
  </si>
  <si>
    <t>Основное мероприятие 1. Строительство, реконструкция, капитальный ремонт, приобретение, монтаж и ввод в эксплуатацию объектов очистки сточных вод на территории Одинцовского муниципального района</t>
  </si>
  <si>
    <t>Средства бюджета городского поселения Голицыно, передаваемые в бюджет Одинцовского муниципального района</t>
  </si>
  <si>
    <t>3.3.2.</t>
  </si>
  <si>
    <t>ИТОГО ПО ПРОГРАММЕ:</t>
  </si>
  <si>
    <t>Субсидия в виде вклада  в имущество АО "Одинцовская Теплосеть", не увеличивающего его уставный капитал, в целях финансового обеспечения (возмещения) затрат в связи с производством и оказанием коммунальных услуг, в том числе на погашение кредиторской задолженности, связанной с реорганизацией общества</t>
  </si>
  <si>
    <t>ИТОГО по подпрограмме I:</t>
  </si>
  <si>
    <t>ИТОГО по подпрограмме II:</t>
  </si>
  <si>
    <t>Увеличение доли сточных вод, очищенных до нормативных значений, в общем объеме сточных вод, пропущенных через очистные сооружения до 91 % к 2022 году</t>
  </si>
  <si>
    <t>Снижение удельного веса потерь теплоэнергии в общем количестве поданного в сеть тепла до в 2022 году до 10%</t>
  </si>
  <si>
    <t xml:space="preserve"> Управление образования администрации Одинцовского муниципального района</t>
  </si>
  <si>
    <t>Управляющие компании</t>
  </si>
  <si>
    <t>Основное мероприятие 2. Проведение первоочередных мероприятий по восстановлению инфраструктуры военных городков на территории Одинцовского муниципального района, переданных из федеральной собственности</t>
  </si>
  <si>
    <t xml:space="preserve">Рост доли населения, обеспеченного доброкачественной питьевой водой в 2022 году до 94 % </t>
  </si>
  <si>
    <t>Разработка  схем теплоснабжения Одинцовского муниципального района</t>
  </si>
  <si>
    <t>Средства бюджета городского поселения Одинцово Одинцовского муниципального района</t>
  </si>
  <si>
    <t>Итого:</t>
  </si>
  <si>
    <t xml:space="preserve"> Актуализация схем теплоснабжения, водоснабжения и водоотведения  городских и сельских поселениий и разработка единых  схем теплоснабжения, водоснабжения и водоотведения Одинцовского муниципального района. Доля разработанных и актуализированных схем теплоснабжения, водоснабжения, водоотведения на территории Одинцовского муниципального района до 100%.</t>
  </si>
  <si>
    <t xml:space="preserve">Обеспечение населения бесперебойным теплоснабжением </t>
  </si>
  <si>
    <t>Увеличение доли зданий, строений, сооружений муниицпальной собственности, соответствующих нормальному уровню энергетической эффективности и выше (A, B, C, D) к 2022 г. - 46,8%. Повышение энергетической эффективности в бюджетной сфере</t>
  </si>
  <si>
    <t>Увеличение доли многоквартирных домов, оснащенных общедомовыми приборами учета потребляемых энергетических ресурсов к 2022 г. - 100%</t>
  </si>
  <si>
    <t>Увеличение доли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 к 2022 г. - 100%</t>
  </si>
  <si>
    <t xml:space="preserve"> Увеличение доли организаций коммунального комплекса, осуществляющих производство товаров, оказание услуг по водо-,  тепло-, газо- и электроснабжению, водоотведению, утвердивших инвестиционные программы, в 2022 году до 75 %   </t>
  </si>
  <si>
    <t>Средства бюджетов городских и сельских поселений, передаваемые в бюджет  Одинцовского муниципального района</t>
  </si>
  <si>
    <t xml:space="preserve">Средства бюджетов городских и сельских поселений Одинцовского муниципального района </t>
  </si>
  <si>
    <t>Повышение энергетической эффективности на территории Одинцовского муници-пального района</t>
  </si>
  <si>
    <t>Средства бюджета Одинцовского муниицпального раойна</t>
  </si>
  <si>
    <t>в т.ч. за счет ИМБТ в форме дотаций, предоставляемых из бюджета Московской области</t>
  </si>
  <si>
    <t>Установка, замена, поверка приборов учета энергетических ресурсов в многоквартирных +B109+B+B114:B118</t>
  </si>
  <si>
    <t>в т.ч. задолженность за 2017 г. за счет средств бюджета  Московской области</t>
  </si>
  <si>
    <t>Средства бюджета городского поселения Большие Вяземы, передаваемые в бюджет Одинцовского муниципального района</t>
  </si>
  <si>
    <t xml:space="preserve">Приобретение, монтаж и ввод в эксплуатацию станции водоподготовки водозаборном узле №3, гп Большие Вяземы, п. Большие Вяземы </t>
  </si>
  <si>
    <t xml:space="preserve">Приобретение, монтаж и ввод в эксплуатацию станции водоподготовки на ВЗУ в с. Перхушково, сельское поселение Жаворонковское </t>
  </si>
  <si>
    <t>Управление жилищно-коммунального хозяйства, АО "Одинцовский Водоканал"</t>
  </si>
  <si>
    <t>2.2.</t>
  </si>
  <si>
    <t>2.3.</t>
  </si>
  <si>
    <t>Приобретение, монтаж и ввод в эксплуатацию станции водоподготовкина водозаборном узле №8, гп Голицыно, п.Бутынь, военный городок №34, в/ч 92925</t>
  </si>
  <si>
    <t xml:space="preserve">Приобретение, монтаж и ввод в эксплуатацию станции водоочистки на водозаборном узле, сельское поселение Никольское, пос. Новый городок, военный городок Кубинка-7   </t>
  </si>
  <si>
    <t xml:space="preserve">Капитальный ремонт системы водоснабжения с.п. Никольское, пос. Новый городок, военный городок Кубинка-7   </t>
  </si>
  <si>
    <t>И.о. начальника Управления жилищно-коммунального хозяйства</t>
  </si>
  <si>
    <t>Т.Б. Тимошина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</si>
</sst>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"/>
    <numFmt numFmtId="166" formatCode="#,##0.00000"/>
    <numFmt numFmtId="167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43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top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/>
    <xf numFmtId="164" fontId="1" fillId="0" borderId="1" xfId="0" applyNumberFormat="1" applyFont="1" applyFill="1" applyBorder="1"/>
    <xf numFmtId="0" fontId="2" fillId="0" borderId="0" xfId="0" applyFont="1" applyFill="1" applyBorder="1"/>
    <xf numFmtId="165" fontId="2" fillId="0" borderId="0" xfId="0" applyNumberFormat="1" applyFont="1" applyFill="1"/>
    <xf numFmtId="166" fontId="2" fillId="0" borderId="0" xfId="0" applyNumberFormat="1" applyFont="1" applyFill="1"/>
    <xf numFmtId="0" fontId="2" fillId="0" borderId="1" xfId="0" applyFont="1" applyFill="1" applyBorder="1" applyAlignment="1">
      <alignment horizontal="left" vertical="top"/>
    </xf>
    <xf numFmtId="16" fontId="2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166" fontId="2" fillId="0" borderId="6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166" fontId="2" fillId="0" borderId="7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166" fontId="1" fillId="0" borderId="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top" wrapText="1"/>
    </xf>
    <xf numFmtId="166" fontId="2" fillId="0" borderId="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top"/>
    </xf>
    <xf numFmtId="0" fontId="2" fillId="0" borderId="1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center" wrapText="1"/>
    </xf>
    <xf numFmtId="166" fontId="1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7" fontId="6" fillId="0" borderId="1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166" fontId="1" fillId="0" borderId="2" xfId="1" applyNumberFormat="1" applyFont="1" applyFill="1" applyBorder="1" applyAlignment="1">
      <alignment horizontal="center" vertical="center" wrapText="1"/>
    </xf>
    <xf numFmtId="166" fontId="1" fillId="0" borderId="3" xfId="1" applyNumberFormat="1" applyFont="1" applyFill="1" applyBorder="1" applyAlignment="1">
      <alignment horizontal="center" vertical="center" wrapText="1"/>
    </xf>
    <xf numFmtId="166" fontId="1" fillId="0" borderId="4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166" fontId="1" fillId="0" borderId="4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</cellXfs>
  <cellStyles count="3">
    <cellStyle name="Обычный" xfId="0" builtinId="0"/>
    <cellStyle name="Обычный 3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58"/>
  <sheetViews>
    <sheetView tabSelected="1" topLeftCell="A157" zoomScale="77" zoomScaleNormal="77" zoomScaleSheetLayoutView="77" workbookViewId="0">
      <selection activeCell="K149" sqref="K149"/>
    </sheetView>
  </sheetViews>
  <sheetFormatPr defaultColWidth="8.85546875" defaultRowHeight="75" customHeight="1" x14ac:dyDescent="0.3"/>
  <cols>
    <col min="1" max="1" width="7.5703125" style="4" customWidth="1"/>
    <col min="2" max="2" width="24.140625" style="4" customWidth="1"/>
    <col min="3" max="3" width="18" style="4" customWidth="1"/>
    <col min="4" max="4" width="36.28515625" style="4" customWidth="1"/>
    <col min="5" max="5" width="19" style="4" customWidth="1"/>
    <col min="6" max="6" width="18.85546875" style="4" customWidth="1"/>
    <col min="7" max="7" width="18.7109375" style="4" customWidth="1"/>
    <col min="8" max="8" width="18.42578125" style="4" customWidth="1"/>
    <col min="9" max="9" width="18.140625" style="4" customWidth="1"/>
    <col min="10" max="10" width="17.5703125" style="4" customWidth="1"/>
    <col min="11" max="11" width="19" style="4" customWidth="1"/>
    <col min="12" max="12" width="17.85546875" style="4" customWidth="1"/>
    <col min="13" max="13" width="25.140625" style="20" customWidth="1"/>
    <col min="14" max="14" width="9.42578125" style="4" bestFit="1" customWidth="1"/>
    <col min="15" max="16384" width="8.85546875" style="4"/>
  </cols>
  <sheetData>
    <row r="1" spans="1:13" ht="21" customHeight="1" x14ac:dyDescent="0.3">
      <c r="A1" s="113"/>
      <c r="B1" s="113"/>
      <c r="C1" s="38"/>
      <c r="D1" s="5"/>
      <c r="E1" s="5"/>
      <c r="F1" s="5"/>
      <c r="G1" s="5"/>
      <c r="H1" s="5"/>
      <c r="I1" s="5"/>
      <c r="J1" s="5"/>
      <c r="K1" s="6"/>
      <c r="L1" s="5"/>
      <c r="M1" s="38" t="s">
        <v>14</v>
      </c>
    </row>
    <row r="2" spans="1:13" ht="21" customHeight="1" x14ac:dyDescent="0.3">
      <c r="A2" s="115" t="s">
        <v>38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1" customHeight="1" x14ac:dyDescent="0.35">
      <c r="A3" s="7"/>
      <c r="B3" s="7"/>
      <c r="C3" s="7"/>
      <c r="D3" s="7"/>
      <c r="E3" s="7"/>
      <c r="F3" s="7"/>
      <c r="G3" s="7"/>
      <c r="H3" s="7"/>
    </row>
    <row r="4" spans="1:13" ht="24.6" customHeight="1" x14ac:dyDescent="0.3">
      <c r="A4" s="118" t="s">
        <v>29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ht="24.6" customHeight="1" x14ac:dyDescent="0.3">
      <c r="A5" s="118" t="s">
        <v>44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24.6" customHeight="1" x14ac:dyDescent="0.3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ht="38.450000000000003" customHeight="1" x14ac:dyDescent="0.3">
      <c r="A7" s="116" t="s">
        <v>3</v>
      </c>
      <c r="B7" s="117" t="s">
        <v>9</v>
      </c>
      <c r="C7" s="117" t="s">
        <v>5</v>
      </c>
      <c r="D7" s="117" t="s">
        <v>4</v>
      </c>
      <c r="E7" s="117" t="s">
        <v>45</v>
      </c>
      <c r="F7" s="117" t="s">
        <v>6</v>
      </c>
      <c r="G7" s="119" t="s">
        <v>7</v>
      </c>
      <c r="H7" s="119"/>
      <c r="I7" s="119"/>
      <c r="J7" s="119"/>
      <c r="K7" s="119"/>
      <c r="L7" s="117" t="s">
        <v>10</v>
      </c>
      <c r="M7" s="117" t="s">
        <v>11</v>
      </c>
    </row>
    <row r="8" spans="1:13" ht="75" customHeight="1" x14ac:dyDescent="0.3">
      <c r="A8" s="116"/>
      <c r="B8" s="117"/>
      <c r="C8" s="117"/>
      <c r="D8" s="117"/>
      <c r="E8" s="117"/>
      <c r="F8" s="117"/>
      <c r="G8" s="39">
        <v>2018</v>
      </c>
      <c r="H8" s="39">
        <v>2019</v>
      </c>
      <c r="I8" s="39">
        <v>2020</v>
      </c>
      <c r="J8" s="39">
        <v>2021</v>
      </c>
      <c r="K8" s="39">
        <v>2022</v>
      </c>
      <c r="L8" s="117"/>
      <c r="M8" s="117"/>
    </row>
    <row r="9" spans="1:13" ht="24.6" customHeight="1" x14ac:dyDescent="0.35">
      <c r="A9" s="39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39">
        <v>8</v>
      </c>
      <c r="I9" s="39">
        <v>9</v>
      </c>
      <c r="J9" s="39">
        <v>10</v>
      </c>
      <c r="K9" s="39">
        <v>11</v>
      </c>
      <c r="L9" s="39">
        <v>12</v>
      </c>
      <c r="M9" s="39">
        <v>13</v>
      </c>
    </row>
    <row r="10" spans="1:13" ht="26.45" customHeight="1" x14ac:dyDescent="0.3">
      <c r="A10" s="34"/>
      <c r="B10" s="102" t="s">
        <v>58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4"/>
    </row>
    <row r="11" spans="1:13" ht="26.45" customHeight="1" x14ac:dyDescent="0.3">
      <c r="A11" s="100"/>
      <c r="B11" s="9" t="s">
        <v>47</v>
      </c>
      <c r="C11" s="76"/>
      <c r="D11" s="8" t="s">
        <v>1</v>
      </c>
      <c r="E11" s="2">
        <f>SUM(E12:E15)</f>
        <v>7462</v>
      </c>
      <c r="F11" s="2">
        <f t="shared" ref="F11:K11" si="0">SUM(F12:F15)</f>
        <v>39111.449999999997</v>
      </c>
      <c r="G11" s="2">
        <f t="shared" si="0"/>
        <v>39111.449999999997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108"/>
      <c r="M11" s="108"/>
    </row>
    <row r="12" spans="1:13" ht="39" customHeight="1" x14ac:dyDescent="0.3">
      <c r="A12" s="101"/>
      <c r="B12" s="105" t="s">
        <v>55</v>
      </c>
      <c r="C12" s="77"/>
      <c r="D12" s="1" t="s">
        <v>0</v>
      </c>
      <c r="E12" s="2">
        <f>E17</f>
        <v>0</v>
      </c>
      <c r="F12" s="2">
        <f>SUM(G12:K12)</f>
        <v>29847.74</v>
      </c>
      <c r="G12" s="2">
        <f t="shared" ref="G12:K12" si="1">G17</f>
        <v>29847.74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108"/>
      <c r="M12" s="108"/>
    </row>
    <row r="13" spans="1:13" ht="103.15" customHeight="1" x14ac:dyDescent="0.3">
      <c r="A13" s="101"/>
      <c r="B13" s="106"/>
      <c r="C13" s="77"/>
      <c r="D13" s="1" t="s">
        <v>43</v>
      </c>
      <c r="E13" s="2">
        <f>E18</f>
        <v>1775.33</v>
      </c>
      <c r="F13" s="2">
        <f t="shared" ref="F13:F15" si="2">SUM(G13:K13)</f>
        <v>0</v>
      </c>
      <c r="G13" s="2">
        <f t="shared" ref="G13:K13" si="3">G18</f>
        <v>0</v>
      </c>
      <c r="H13" s="2">
        <f t="shared" si="3"/>
        <v>0</v>
      </c>
      <c r="I13" s="2">
        <f t="shared" si="3"/>
        <v>0</v>
      </c>
      <c r="J13" s="2">
        <f t="shared" si="3"/>
        <v>0</v>
      </c>
      <c r="K13" s="2">
        <f t="shared" si="3"/>
        <v>0</v>
      </c>
      <c r="L13" s="108"/>
      <c r="M13" s="108"/>
    </row>
    <row r="14" spans="1:13" ht="73.900000000000006" customHeight="1" x14ac:dyDescent="0.3">
      <c r="A14" s="101"/>
      <c r="B14" s="106"/>
      <c r="C14" s="77"/>
      <c r="D14" s="1" t="s">
        <v>13</v>
      </c>
      <c r="E14" s="2">
        <f>E20</f>
        <v>0</v>
      </c>
      <c r="F14" s="2">
        <f t="shared" si="2"/>
        <v>9263.7099999999991</v>
      </c>
      <c r="G14" s="2">
        <f t="shared" ref="G14:K14" si="4">G20</f>
        <v>9263.7099999999991</v>
      </c>
      <c r="H14" s="2">
        <f t="shared" si="4"/>
        <v>0</v>
      </c>
      <c r="I14" s="2">
        <f t="shared" si="4"/>
        <v>0</v>
      </c>
      <c r="J14" s="2">
        <f t="shared" si="4"/>
        <v>0</v>
      </c>
      <c r="K14" s="2">
        <f t="shared" si="4"/>
        <v>0</v>
      </c>
      <c r="L14" s="108"/>
      <c r="M14" s="108"/>
    </row>
    <row r="15" spans="1:13" ht="93.6" customHeight="1" x14ac:dyDescent="0.3">
      <c r="A15" s="101"/>
      <c r="B15" s="107"/>
      <c r="C15" s="77"/>
      <c r="D15" s="1" t="s">
        <v>138</v>
      </c>
      <c r="E15" s="2">
        <f>E19</f>
        <v>5686.67</v>
      </c>
      <c r="F15" s="2">
        <f t="shared" si="2"/>
        <v>0</v>
      </c>
      <c r="G15" s="2">
        <f t="shared" ref="G15:K15" si="5">G19</f>
        <v>0</v>
      </c>
      <c r="H15" s="2">
        <f t="shared" si="5"/>
        <v>0</v>
      </c>
      <c r="I15" s="2">
        <f t="shared" si="5"/>
        <v>0</v>
      </c>
      <c r="J15" s="2">
        <f t="shared" si="5"/>
        <v>0</v>
      </c>
      <c r="K15" s="2">
        <f t="shared" si="5"/>
        <v>0</v>
      </c>
      <c r="L15" s="108"/>
      <c r="M15" s="108"/>
    </row>
    <row r="16" spans="1:13" ht="22.9" customHeight="1" x14ac:dyDescent="0.3">
      <c r="A16" s="108" t="s">
        <v>46</v>
      </c>
      <c r="B16" s="69" t="s">
        <v>112</v>
      </c>
      <c r="C16" s="135"/>
      <c r="D16" s="18" t="s">
        <v>1</v>
      </c>
      <c r="E16" s="41">
        <f>SUM(E17:E20)</f>
        <v>7462</v>
      </c>
      <c r="F16" s="41">
        <f t="shared" ref="F16:J16" si="6">SUM(F17:F20)</f>
        <v>39111.449999999997</v>
      </c>
      <c r="G16" s="41">
        <f t="shared" si="6"/>
        <v>39111.449999999997</v>
      </c>
      <c r="H16" s="41">
        <f t="shared" si="6"/>
        <v>0</v>
      </c>
      <c r="I16" s="41">
        <f t="shared" si="6"/>
        <v>0</v>
      </c>
      <c r="J16" s="41">
        <f t="shared" si="6"/>
        <v>0</v>
      </c>
      <c r="K16" s="41">
        <f>SUM(K17:K20)</f>
        <v>0</v>
      </c>
      <c r="L16" s="108"/>
      <c r="M16" s="108"/>
    </row>
    <row r="17" spans="1:13" ht="45" customHeight="1" x14ac:dyDescent="0.3">
      <c r="A17" s="108"/>
      <c r="B17" s="69"/>
      <c r="C17" s="135"/>
      <c r="D17" s="21" t="s">
        <v>0</v>
      </c>
      <c r="E17" s="41">
        <f>E22+E25</f>
        <v>0</v>
      </c>
      <c r="F17" s="41">
        <f t="shared" ref="F17:K17" si="7">F22+F25</f>
        <v>29847.74</v>
      </c>
      <c r="G17" s="41">
        <f t="shared" si="7"/>
        <v>29847.74</v>
      </c>
      <c r="H17" s="41">
        <f t="shared" si="7"/>
        <v>0</v>
      </c>
      <c r="I17" s="41">
        <f t="shared" si="7"/>
        <v>0</v>
      </c>
      <c r="J17" s="41">
        <f t="shared" si="7"/>
        <v>0</v>
      </c>
      <c r="K17" s="41">
        <f t="shared" si="7"/>
        <v>0</v>
      </c>
      <c r="L17" s="108"/>
      <c r="M17" s="108"/>
    </row>
    <row r="18" spans="1:13" ht="76.150000000000006" customHeight="1" x14ac:dyDescent="0.3">
      <c r="A18" s="108"/>
      <c r="B18" s="69"/>
      <c r="C18" s="135"/>
      <c r="D18" s="21" t="s">
        <v>43</v>
      </c>
      <c r="E18" s="41">
        <f>E24</f>
        <v>1775.33</v>
      </c>
      <c r="F18" s="41">
        <f t="shared" ref="F18:K18" si="8">F24</f>
        <v>0</v>
      </c>
      <c r="G18" s="41">
        <f t="shared" si="8"/>
        <v>0</v>
      </c>
      <c r="H18" s="41">
        <f t="shared" si="8"/>
        <v>0</v>
      </c>
      <c r="I18" s="41">
        <f t="shared" si="8"/>
        <v>0</v>
      </c>
      <c r="J18" s="41">
        <f t="shared" si="8"/>
        <v>0</v>
      </c>
      <c r="K18" s="41">
        <f t="shared" si="8"/>
        <v>0</v>
      </c>
      <c r="L18" s="108"/>
      <c r="M18" s="108"/>
    </row>
    <row r="19" spans="1:13" ht="86.45" customHeight="1" x14ac:dyDescent="0.3">
      <c r="A19" s="108"/>
      <c r="B19" s="69"/>
      <c r="C19" s="135"/>
      <c r="D19" s="21" t="s">
        <v>138</v>
      </c>
      <c r="E19" s="41">
        <f>5686.67</f>
        <v>5686.67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108"/>
      <c r="M19" s="108"/>
    </row>
    <row r="20" spans="1:13" ht="112.15" customHeight="1" x14ac:dyDescent="0.3">
      <c r="A20" s="108"/>
      <c r="B20" s="69"/>
      <c r="C20" s="135"/>
      <c r="D20" s="21" t="s">
        <v>130</v>
      </c>
      <c r="E20" s="22">
        <f>E21</f>
        <v>0</v>
      </c>
      <c r="F20" s="22">
        <f t="shared" ref="F20:K20" si="9">F21</f>
        <v>9263.7099999999991</v>
      </c>
      <c r="G20" s="22">
        <f t="shared" si="9"/>
        <v>9263.7099999999991</v>
      </c>
      <c r="H20" s="22">
        <f t="shared" si="9"/>
        <v>0</v>
      </c>
      <c r="I20" s="22">
        <f t="shared" si="9"/>
        <v>0</v>
      </c>
      <c r="J20" s="22">
        <f t="shared" si="9"/>
        <v>0</v>
      </c>
      <c r="K20" s="22">
        <f t="shared" si="9"/>
        <v>0</v>
      </c>
      <c r="L20" s="108"/>
      <c r="M20" s="108"/>
    </row>
    <row r="21" spans="1:13" ht="119.45" customHeight="1" x14ac:dyDescent="0.3">
      <c r="A21" s="26" t="s">
        <v>115</v>
      </c>
      <c r="B21" s="43" t="s">
        <v>40</v>
      </c>
      <c r="C21" s="37" t="s">
        <v>34</v>
      </c>
      <c r="D21" s="21" t="s">
        <v>19</v>
      </c>
      <c r="E21" s="41">
        <v>0</v>
      </c>
      <c r="F21" s="41">
        <f>G21+H21+I21+J21+K21</f>
        <v>9263.7099999999991</v>
      </c>
      <c r="G21" s="41">
        <v>9263.7099999999991</v>
      </c>
      <c r="H21" s="41">
        <v>0</v>
      </c>
      <c r="I21" s="41">
        <v>0</v>
      </c>
      <c r="J21" s="41">
        <v>0</v>
      </c>
      <c r="K21" s="41">
        <v>0</v>
      </c>
      <c r="L21" s="73" t="s">
        <v>18</v>
      </c>
      <c r="M21" s="73" t="s">
        <v>128</v>
      </c>
    </row>
    <row r="22" spans="1:13" ht="40.9" customHeight="1" x14ac:dyDescent="0.3">
      <c r="A22" s="60" t="s">
        <v>50</v>
      </c>
      <c r="B22" s="136" t="s">
        <v>147</v>
      </c>
      <c r="C22" s="60" t="s">
        <v>34</v>
      </c>
      <c r="D22" s="21" t="s">
        <v>0</v>
      </c>
      <c r="E22" s="41">
        <v>0</v>
      </c>
      <c r="F22" s="41">
        <f>SUM(G22:K22)</f>
        <v>7101.34</v>
      </c>
      <c r="G22" s="41">
        <v>7101.34</v>
      </c>
      <c r="H22" s="41">
        <v>0</v>
      </c>
      <c r="I22" s="41">
        <v>0</v>
      </c>
      <c r="J22" s="41">
        <v>0</v>
      </c>
      <c r="K22" s="41">
        <v>0</v>
      </c>
      <c r="L22" s="74"/>
      <c r="M22" s="74"/>
    </row>
    <row r="23" spans="1:13" ht="61.15" customHeight="1" x14ac:dyDescent="0.3">
      <c r="A23" s="61"/>
      <c r="B23" s="137"/>
      <c r="C23" s="61"/>
      <c r="D23" s="21" t="s">
        <v>144</v>
      </c>
      <c r="E23" s="41">
        <v>0</v>
      </c>
      <c r="F23" s="41">
        <f>SUM(G23:K23)</f>
        <v>7101.34</v>
      </c>
      <c r="G23" s="41">
        <v>7101.34</v>
      </c>
      <c r="H23" s="41">
        <v>0</v>
      </c>
      <c r="I23" s="41">
        <v>0</v>
      </c>
      <c r="J23" s="41">
        <v>0</v>
      </c>
      <c r="K23" s="41">
        <v>0</v>
      </c>
      <c r="L23" s="74"/>
      <c r="M23" s="74"/>
    </row>
    <row r="24" spans="1:13" ht="75" customHeight="1" x14ac:dyDescent="0.3">
      <c r="A24" s="61"/>
      <c r="B24" s="137"/>
      <c r="C24" s="61"/>
      <c r="D24" s="21" t="s">
        <v>43</v>
      </c>
      <c r="E24" s="41">
        <v>1775.33</v>
      </c>
      <c r="F24" s="41">
        <f t="shared" ref="F24:F26" si="10">SUM(G24:K24)</f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74"/>
      <c r="M24" s="74"/>
    </row>
    <row r="25" spans="1:13" ht="51.6" customHeight="1" x14ac:dyDescent="0.3">
      <c r="A25" s="60" t="s">
        <v>51</v>
      </c>
      <c r="B25" s="136" t="s">
        <v>146</v>
      </c>
      <c r="C25" s="60" t="s">
        <v>34</v>
      </c>
      <c r="D25" s="21" t="s">
        <v>0</v>
      </c>
      <c r="E25" s="41">
        <v>0</v>
      </c>
      <c r="F25" s="41">
        <f t="shared" si="10"/>
        <v>22746.400000000001</v>
      </c>
      <c r="G25" s="41">
        <v>22746.400000000001</v>
      </c>
      <c r="H25" s="41">
        <v>0</v>
      </c>
      <c r="I25" s="41">
        <v>0</v>
      </c>
      <c r="J25" s="41">
        <v>0</v>
      </c>
      <c r="K25" s="41">
        <v>0</v>
      </c>
      <c r="L25" s="74"/>
      <c r="M25" s="74"/>
    </row>
    <row r="26" spans="1:13" ht="51.6" customHeight="1" x14ac:dyDescent="0.3">
      <c r="A26" s="61"/>
      <c r="B26" s="137"/>
      <c r="C26" s="61"/>
      <c r="D26" s="21" t="s">
        <v>144</v>
      </c>
      <c r="E26" s="41">
        <v>0</v>
      </c>
      <c r="F26" s="41">
        <f t="shared" si="10"/>
        <v>22746.400000000001</v>
      </c>
      <c r="G26" s="41">
        <v>22746.400000000001</v>
      </c>
      <c r="H26" s="41">
        <v>0</v>
      </c>
      <c r="I26" s="41">
        <v>0</v>
      </c>
      <c r="J26" s="41">
        <v>0</v>
      </c>
      <c r="K26" s="41">
        <v>0</v>
      </c>
      <c r="L26" s="74"/>
      <c r="M26" s="33"/>
    </row>
    <row r="27" spans="1:13" ht="106.15" customHeight="1" x14ac:dyDescent="0.3">
      <c r="A27" s="61"/>
      <c r="B27" s="137"/>
      <c r="C27" s="61"/>
      <c r="D27" s="21" t="s">
        <v>145</v>
      </c>
      <c r="E27" s="41">
        <v>5686.67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74"/>
      <c r="M27" s="33"/>
    </row>
    <row r="28" spans="1:13" ht="39.6" customHeight="1" x14ac:dyDescent="0.3">
      <c r="A28" s="37"/>
      <c r="B28" s="21"/>
      <c r="C28" s="23"/>
      <c r="D28" s="8" t="s">
        <v>121</v>
      </c>
      <c r="E28" s="2">
        <f>SUM(E29:E32)</f>
        <v>7462</v>
      </c>
      <c r="F28" s="2">
        <f>SUM(F29:F32)</f>
        <v>39111.449999999997</v>
      </c>
      <c r="G28" s="2">
        <f t="shared" ref="G28:K28" si="11">SUM(G29:G32)</f>
        <v>39111.449999999997</v>
      </c>
      <c r="H28" s="2">
        <f t="shared" si="11"/>
        <v>0</v>
      </c>
      <c r="I28" s="2">
        <f t="shared" si="11"/>
        <v>0</v>
      </c>
      <c r="J28" s="2">
        <f t="shared" si="11"/>
        <v>0</v>
      </c>
      <c r="K28" s="2">
        <f t="shared" si="11"/>
        <v>0</v>
      </c>
      <c r="L28" s="37"/>
      <c r="M28" s="31"/>
    </row>
    <row r="29" spans="1:13" ht="37.15" customHeight="1" x14ac:dyDescent="0.3">
      <c r="A29" s="37"/>
      <c r="B29" s="21"/>
      <c r="C29" s="23"/>
      <c r="D29" s="1" t="s">
        <v>0</v>
      </c>
      <c r="E29" s="2">
        <f>E12</f>
        <v>0</v>
      </c>
      <c r="F29" s="2">
        <f t="shared" ref="F29:K29" si="12">F12</f>
        <v>29847.74</v>
      </c>
      <c r="G29" s="2">
        <f t="shared" si="12"/>
        <v>29847.74</v>
      </c>
      <c r="H29" s="2">
        <f t="shared" si="12"/>
        <v>0</v>
      </c>
      <c r="I29" s="2">
        <f t="shared" si="12"/>
        <v>0</v>
      </c>
      <c r="J29" s="2">
        <f t="shared" si="12"/>
        <v>0</v>
      </c>
      <c r="K29" s="2">
        <f t="shared" si="12"/>
        <v>0</v>
      </c>
      <c r="L29" s="37"/>
      <c r="M29" s="31"/>
    </row>
    <row r="30" spans="1:13" ht="105" customHeight="1" x14ac:dyDescent="0.3">
      <c r="A30" s="37"/>
      <c r="B30" s="21"/>
      <c r="C30" s="23"/>
      <c r="D30" s="1" t="s">
        <v>43</v>
      </c>
      <c r="E30" s="2">
        <f>E13</f>
        <v>1775.33</v>
      </c>
      <c r="F30" s="2">
        <f t="shared" ref="F30:K30" si="13">F13</f>
        <v>0</v>
      </c>
      <c r="G30" s="2">
        <f t="shared" si="13"/>
        <v>0</v>
      </c>
      <c r="H30" s="2">
        <f t="shared" si="13"/>
        <v>0</v>
      </c>
      <c r="I30" s="2">
        <f t="shared" si="13"/>
        <v>0</v>
      </c>
      <c r="J30" s="2">
        <f t="shared" si="13"/>
        <v>0</v>
      </c>
      <c r="K30" s="2">
        <f t="shared" si="13"/>
        <v>0</v>
      </c>
      <c r="L30" s="37"/>
      <c r="M30" s="31"/>
    </row>
    <row r="31" spans="1:13" ht="90.6" customHeight="1" x14ac:dyDescent="0.3">
      <c r="A31" s="37"/>
      <c r="B31" s="21"/>
      <c r="C31" s="23"/>
      <c r="D31" s="1" t="s">
        <v>138</v>
      </c>
      <c r="E31" s="2">
        <f>5686.67</f>
        <v>5686.67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37"/>
      <c r="M31" s="31"/>
    </row>
    <row r="32" spans="1:13" ht="70.150000000000006" customHeight="1" x14ac:dyDescent="0.3">
      <c r="A32" s="37"/>
      <c r="B32" s="21"/>
      <c r="C32" s="23"/>
      <c r="D32" s="1" t="s">
        <v>13</v>
      </c>
      <c r="E32" s="2">
        <f t="shared" ref="E32:K32" si="14">E14</f>
        <v>0</v>
      </c>
      <c r="F32" s="2">
        <f t="shared" si="14"/>
        <v>9263.7099999999991</v>
      </c>
      <c r="G32" s="2">
        <f t="shared" si="14"/>
        <v>9263.7099999999991</v>
      </c>
      <c r="H32" s="2">
        <f t="shared" si="14"/>
        <v>0</v>
      </c>
      <c r="I32" s="2">
        <f t="shared" si="14"/>
        <v>0</v>
      </c>
      <c r="J32" s="2">
        <f t="shared" si="14"/>
        <v>0</v>
      </c>
      <c r="K32" s="2">
        <f t="shared" si="14"/>
        <v>0</v>
      </c>
      <c r="L32" s="37"/>
      <c r="M32" s="31"/>
    </row>
    <row r="33" spans="1:13" ht="33" customHeight="1" x14ac:dyDescent="0.3">
      <c r="A33" s="37"/>
      <c r="B33" s="102" t="s">
        <v>57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4"/>
    </row>
    <row r="34" spans="1:13" ht="49.15" customHeight="1" x14ac:dyDescent="0.3">
      <c r="A34" s="100"/>
      <c r="B34" s="9" t="s">
        <v>47</v>
      </c>
      <c r="C34" s="76"/>
      <c r="D34" s="8" t="s">
        <v>1</v>
      </c>
      <c r="E34" s="2">
        <f t="shared" ref="E34:K34" si="15">E35+E37</f>
        <v>0</v>
      </c>
      <c r="F34" s="2">
        <f t="shared" si="15"/>
        <v>0</v>
      </c>
      <c r="G34" s="2">
        <f t="shared" si="15"/>
        <v>0</v>
      </c>
      <c r="H34" s="2">
        <f t="shared" si="15"/>
        <v>0</v>
      </c>
      <c r="I34" s="2">
        <f t="shared" si="15"/>
        <v>0</v>
      </c>
      <c r="J34" s="2">
        <f t="shared" si="15"/>
        <v>0</v>
      </c>
      <c r="K34" s="2">
        <f t="shared" si="15"/>
        <v>0</v>
      </c>
      <c r="L34" s="60"/>
      <c r="M34" s="60"/>
    </row>
    <row r="35" spans="1:13" ht="72" customHeight="1" x14ac:dyDescent="0.3">
      <c r="A35" s="101"/>
      <c r="B35" s="110" t="s">
        <v>59</v>
      </c>
      <c r="C35" s="77"/>
      <c r="D35" s="1" t="s">
        <v>36</v>
      </c>
      <c r="E35" s="2">
        <f>E40</f>
        <v>0</v>
      </c>
      <c r="F35" s="2">
        <f t="shared" ref="F35:K35" si="16">F40</f>
        <v>0</v>
      </c>
      <c r="G35" s="2">
        <f t="shared" si="16"/>
        <v>0</v>
      </c>
      <c r="H35" s="2">
        <f t="shared" si="16"/>
        <v>0</v>
      </c>
      <c r="I35" s="2">
        <f t="shared" si="16"/>
        <v>0</v>
      </c>
      <c r="J35" s="2">
        <f t="shared" si="16"/>
        <v>0</v>
      </c>
      <c r="K35" s="2">
        <f t="shared" si="16"/>
        <v>0</v>
      </c>
      <c r="L35" s="61"/>
      <c r="M35" s="61"/>
    </row>
    <row r="36" spans="1:13" ht="72" customHeight="1" x14ac:dyDescent="0.3">
      <c r="A36" s="101"/>
      <c r="B36" s="111"/>
      <c r="C36" s="77"/>
      <c r="D36" s="1" t="s">
        <v>13</v>
      </c>
      <c r="E36" s="70" t="s">
        <v>30</v>
      </c>
      <c r="F36" s="71"/>
      <c r="G36" s="71"/>
      <c r="H36" s="71"/>
      <c r="I36" s="71"/>
      <c r="J36" s="71"/>
      <c r="K36" s="72"/>
      <c r="L36" s="61"/>
      <c r="M36" s="61"/>
    </row>
    <row r="37" spans="1:13" ht="35.450000000000003" customHeight="1" x14ac:dyDescent="0.3">
      <c r="A37" s="109"/>
      <c r="B37" s="112"/>
      <c r="C37" s="78"/>
      <c r="D37" s="1" t="s">
        <v>37</v>
      </c>
      <c r="E37" s="2">
        <f>E43</f>
        <v>0</v>
      </c>
      <c r="F37" s="2">
        <f t="shared" ref="F37:K37" si="17">F43</f>
        <v>0</v>
      </c>
      <c r="G37" s="2">
        <f t="shared" si="17"/>
        <v>0</v>
      </c>
      <c r="H37" s="2">
        <f t="shared" si="17"/>
        <v>0</v>
      </c>
      <c r="I37" s="2">
        <f t="shared" si="17"/>
        <v>0</v>
      </c>
      <c r="J37" s="2">
        <f t="shared" si="17"/>
        <v>0</v>
      </c>
      <c r="K37" s="2">
        <f t="shared" si="17"/>
        <v>0</v>
      </c>
      <c r="L37" s="62"/>
      <c r="M37" s="62"/>
    </row>
    <row r="38" spans="1:13" ht="51.6" customHeight="1" x14ac:dyDescent="0.3">
      <c r="A38" s="60" t="s">
        <v>46</v>
      </c>
      <c r="B38" s="79" t="s">
        <v>116</v>
      </c>
      <c r="C38" s="76"/>
      <c r="D38" s="21" t="s">
        <v>1</v>
      </c>
      <c r="E38" s="22">
        <f>E40</f>
        <v>0</v>
      </c>
      <c r="F38" s="22">
        <f t="shared" ref="F38:K38" si="18">F40</f>
        <v>0</v>
      </c>
      <c r="G38" s="22">
        <f t="shared" si="18"/>
        <v>0</v>
      </c>
      <c r="H38" s="22">
        <f t="shared" si="18"/>
        <v>0</v>
      </c>
      <c r="I38" s="22">
        <f t="shared" si="18"/>
        <v>0</v>
      </c>
      <c r="J38" s="22">
        <f t="shared" si="18"/>
        <v>0</v>
      </c>
      <c r="K38" s="22">
        <f t="shared" si="18"/>
        <v>0</v>
      </c>
      <c r="L38" s="73" t="s">
        <v>18</v>
      </c>
      <c r="M38" s="73" t="s">
        <v>123</v>
      </c>
    </row>
    <row r="39" spans="1:13" ht="70.900000000000006" customHeight="1" x14ac:dyDescent="0.3">
      <c r="A39" s="61"/>
      <c r="B39" s="81"/>
      <c r="C39" s="77"/>
      <c r="D39" s="21" t="s">
        <v>13</v>
      </c>
      <c r="E39" s="63" t="s">
        <v>30</v>
      </c>
      <c r="F39" s="64"/>
      <c r="G39" s="64"/>
      <c r="H39" s="64"/>
      <c r="I39" s="64"/>
      <c r="J39" s="64"/>
      <c r="K39" s="65"/>
      <c r="L39" s="74"/>
      <c r="M39" s="74"/>
    </row>
    <row r="40" spans="1:13" ht="107.45" customHeight="1" x14ac:dyDescent="0.3">
      <c r="A40" s="62"/>
      <c r="B40" s="80"/>
      <c r="C40" s="78"/>
      <c r="D40" s="21" t="s">
        <v>36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74"/>
      <c r="M40" s="74"/>
    </row>
    <row r="41" spans="1:13" ht="45" customHeight="1" x14ac:dyDescent="0.3">
      <c r="A41" s="60" t="s">
        <v>60</v>
      </c>
      <c r="B41" s="79" t="s">
        <v>62</v>
      </c>
      <c r="C41" s="76"/>
      <c r="D41" s="21" t="s">
        <v>1</v>
      </c>
      <c r="E41" s="22">
        <f>E43</f>
        <v>0</v>
      </c>
      <c r="F41" s="22">
        <f t="shared" ref="F41" si="19">F43</f>
        <v>0</v>
      </c>
      <c r="G41" s="22">
        <f t="shared" ref="G41" si="20">G43</f>
        <v>0</v>
      </c>
      <c r="H41" s="22">
        <f t="shared" ref="H41" si="21">H43</f>
        <v>0</v>
      </c>
      <c r="I41" s="22">
        <f t="shared" ref="I41" si="22">I43</f>
        <v>0</v>
      </c>
      <c r="J41" s="22">
        <f t="shared" ref="J41" si="23">J43</f>
        <v>0</v>
      </c>
      <c r="K41" s="22">
        <f t="shared" ref="K41" si="24">K43</f>
        <v>0</v>
      </c>
      <c r="L41" s="74"/>
      <c r="M41" s="74"/>
    </row>
    <row r="42" spans="1:13" ht="69" customHeight="1" x14ac:dyDescent="0.3">
      <c r="A42" s="61"/>
      <c r="B42" s="81"/>
      <c r="C42" s="77"/>
      <c r="D42" s="21" t="s">
        <v>13</v>
      </c>
      <c r="E42" s="63" t="s">
        <v>30</v>
      </c>
      <c r="F42" s="64"/>
      <c r="G42" s="64"/>
      <c r="H42" s="64"/>
      <c r="I42" s="64"/>
      <c r="J42" s="64"/>
      <c r="K42" s="65"/>
      <c r="L42" s="74"/>
      <c r="M42" s="74"/>
    </row>
    <row r="43" spans="1:13" ht="79.900000000000006" customHeight="1" x14ac:dyDescent="0.3">
      <c r="A43" s="62"/>
      <c r="B43" s="80"/>
      <c r="C43" s="78"/>
      <c r="D43" s="21" t="s">
        <v>37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75"/>
      <c r="M43" s="75"/>
    </row>
    <row r="44" spans="1:13" ht="27" customHeight="1" x14ac:dyDescent="0.3">
      <c r="A44" s="37"/>
      <c r="B44" s="44"/>
      <c r="C44" s="10"/>
      <c r="D44" s="8" t="s">
        <v>122</v>
      </c>
      <c r="E44" s="2">
        <f t="shared" ref="E44:K44" si="25">E45+E47</f>
        <v>0</v>
      </c>
      <c r="F44" s="2">
        <f t="shared" si="25"/>
        <v>0</v>
      </c>
      <c r="G44" s="2">
        <f t="shared" si="25"/>
        <v>0</v>
      </c>
      <c r="H44" s="2">
        <f t="shared" si="25"/>
        <v>0</v>
      </c>
      <c r="I44" s="2">
        <f t="shared" si="25"/>
        <v>0</v>
      </c>
      <c r="J44" s="2">
        <f t="shared" si="25"/>
        <v>0</v>
      </c>
      <c r="K44" s="2">
        <f t="shared" si="25"/>
        <v>0</v>
      </c>
      <c r="L44" s="10"/>
      <c r="M44" s="31"/>
    </row>
    <row r="45" spans="1:13" ht="55.15" customHeight="1" x14ac:dyDescent="0.3">
      <c r="A45" s="37"/>
      <c r="B45" s="44"/>
      <c r="C45" s="10"/>
      <c r="D45" s="1" t="s">
        <v>36</v>
      </c>
      <c r="E45" s="2">
        <f>E40</f>
        <v>0</v>
      </c>
      <c r="F45" s="2">
        <f t="shared" ref="F45:K45" si="26">F40</f>
        <v>0</v>
      </c>
      <c r="G45" s="2">
        <f t="shared" si="26"/>
        <v>0</v>
      </c>
      <c r="H45" s="2">
        <f t="shared" si="26"/>
        <v>0</v>
      </c>
      <c r="I45" s="2">
        <f t="shared" si="26"/>
        <v>0</v>
      </c>
      <c r="J45" s="2">
        <f t="shared" si="26"/>
        <v>0</v>
      </c>
      <c r="K45" s="2">
        <f t="shared" si="26"/>
        <v>0</v>
      </c>
      <c r="L45" s="10"/>
      <c r="M45" s="31"/>
    </row>
    <row r="46" spans="1:13" ht="74.45" customHeight="1" x14ac:dyDescent="0.3">
      <c r="A46" s="37"/>
      <c r="B46" s="44"/>
      <c r="C46" s="10"/>
      <c r="D46" s="1" t="s">
        <v>13</v>
      </c>
      <c r="E46" s="70" t="s">
        <v>30</v>
      </c>
      <c r="F46" s="71"/>
      <c r="G46" s="71"/>
      <c r="H46" s="71"/>
      <c r="I46" s="71"/>
      <c r="J46" s="71"/>
      <c r="K46" s="72"/>
      <c r="L46" s="10"/>
      <c r="M46" s="31"/>
    </row>
    <row r="47" spans="1:13" ht="28.15" customHeight="1" x14ac:dyDescent="0.3">
      <c r="A47" s="37"/>
      <c r="B47" s="44"/>
      <c r="C47" s="10"/>
      <c r="D47" s="1" t="s">
        <v>37</v>
      </c>
      <c r="E47" s="2">
        <f t="shared" ref="E47:K47" si="27">E43</f>
        <v>0</v>
      </c>
      <c r="F47" s="2">
        <f t="shared" si="27"/>
        <v>0</v>
      </c>
      <c r="G47" s="2">
        <f t="shared" si="27"/>
        <v>0</v>
      </c>
      <c r="H47" s="2">
        <f t="shared" si="27"/>
        <v>0</v>
      </c>
      <c r="I47" s="2">
        <f t="shared" si="27"/>
        <v>0</v>
      </c>
      <c r="J47" s="2">
        <f t="shared" si="27"/>
        <v>0</v>
      </c>
      <c r="K47" s="2">
        <f t="shared" si="27"/>
        <v>0</v>
      </c>
      <c r="L47" s="10"/>
      <c r="M47" s="31"/>
    </row>
    <row r="48" spans="1:13" ht="36" customHeight="1" x14ac:dyDescent="0.3">
      <c r="A48" s="37"/>
      <c r="B48" s="102" t="s">
        <v>63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4"/>
    </row>
    <row r="49" spans="1:13" ht="36" customHeight="1" x14ac:dyDescent="0.3">
      <c r="A49" s="100"/>
      <c r="B49" s="9" t="s">
        <v>47</v>
      </c>
      <c r="C49" s="76"/>
      <c r="D49" s="8" t="s">
        <v>1</v>
      </c>
      <c r="E49" s="2">
        <f>SUM(E50:E53)+E56+E55</f>
        <v>1277374.7825000002</v>
      </c>
      <c r="F49" s="2">
        <f>SUM(F50:F53)+F56+F55</f>
        <v>2432259.1025</v>
      </c>
      <c r="G49" s="2">
        <f t="shared" ref="G49:K49" si="28">SUM(G50:G53)+G56+G55</f>
        <v>773259.10250000004</v>
      </c>
      <c r="H49" s="2">
        <f>SUM(H50:H53)+H56+H55</f>
        <v>502745</v>
      </c>
      <c r="I49" s="2">
        <f t="shared" si="28"/>
        <v>384285</v>
      </c>
      <c r="J49" s="2">
        <f t="shared" si="28"/>
        <v>385985</v>
      </c>
      <c r="K49" s="2">
        <f t="shared" si="28"/>
        <v>385985</v>
      </c>
      <c r="L49" s="60"/>
      <c r="M49" s="60"/>
    </row>
    <row r="50" spans="1:13" ht="48" customHeight="1" x14ac:dyDescent="0.3">
      <c r="A50" s="101"/>
      <c r="B50" s="110" t="s">
        <v>113</v>
      </c>
      <c r="C50" s="77"/>
      <c r="D50" s="1" t="s">
        <v>0</v>
      </c>
      <c r="E50" s="40">
        <f>E61</f>
        <v>0</v>
      </c>
      <c r="F50" s="40">
        <f t="shared" ref="F50:K50" si="29">F61</f>
        <v>20062.552500000002</v>
      </c>
      <c r="G50" s="40">
        <f t="shared" si="29"/>
        <v>20062.552500000002</v>
      </c>
      <c r="H50" s="40">
        <f t="shared" si="29"/>
        <v>0</v>
      </c>
      <c r="I50" s="40">
        <f t="shared" si="29"/>
        <v>0</v>
      </c>
      <c r="J50" s="40">
        <f t="shared" si="29"/>
        <v>0</v>
      </c>
      <c r="K50" s="40">
        <f t="shared" si="29"/>
        <v>0</v>
      </c>
      <c r="L50" s="61"/>
      <c r="M50" s="61"/>
    </row>
    <row r="51" spans="1:13" ht="59.45" customHeight="1" x14ac:dyDescent="0.3">
      <c r="A51" s="101"/>
      <c r="B51" s="111"/>
      <c r="C51" s="77"/>
      <c r="D51" s="1" t="s">
        <v>36</v>
      </c>
      <c r="E51" s="40">
        <f>E92+E104</f>
        <v>0</v>
      </c>
      <c r="F51" s="40">
        <f>SUM(G51:K51)</f>
        <v>232950.07</v>
      </c>
      <c r="G51" s="40">
        <f>G92+G104</f>
        <v>112950.07</v>
      </c>
      <c r="H51" s="59">
        <f>H92+H103</f>
        <v>120000</v>
      </c>
      <c r="I51" s="40">
        <f t="shared" ref="I51:K51" si="30">I92+I104</f>
        <v>0</v>
      </c>
      <c r="J51" s="40">
        <f t="shared" si="30"/>
        <v>0</v>
      </c>
      <c r="K51" s="40">
        <f t="shared" si="30"/>
        <v>0</v>
      </c>
      <c r="L51" s="61"/>
      <c r="M51" s="61"/>
    </row>
    <row r="52" spans="1:13" ht="59.45" customHeight="1" x14ac:dyDescent="0.3">
      <c r="A52" s="101"/>
      <c r="B52" s="111"/>
      <c r="C52" s="77"/>
      <c r="D52" s="1" t="s">
        <v>142</v>
      </c>
      <c r="E52" s="45">
        <v>0</v>
      </c>
      <c r="F52" s="45">
        <f>G52+H52+I52+J52</f>
        <v>100000</v>
      </c>
      <c r="G52" s="45">
        <v>100000</v>
      </c>
      <c r="H52" s="45">
        <v>0</v>
      </c>
      <c r="I52" s="45">
        <v>0</v>
      </c>
      <c r="J52" s="45">
        <v>0</v>
      </c>
      <c r="K52" s="45">
        <v>0</v>
      </c>
      <c r="L52" s="61"/>
      <c r="M52" s="61"/>
    </row>
    <row r="53" spans="1:13" ht="106.15" customHeight="1" x14ac:dyDescent="0.3">
      <c r="A53" s="101"/>
      <c r="B53" s="111"/>
      <c r="C53" s="77"/>
      <c r="D53" s="1" t="s">
        <v>43</v>
      </c>
      <c r="E53" s="40">
        <f t="shared" ref="E53:K53" si="31">E62+E74</f>
        <v>2054.9775</v>
      </c>
      <c r="F53" s="40">
        <f t="shared" si="31"/>
        <v>925</v>
      </c>
      <c r="G53" s="40">
        <f t="shared" si="31"/>
        <v>185</v>
      </c>
      <c r="H53" s="40">
        <f t="shared" si="31"/>
        <v>185</v>
      </c>
      <c r="I53" s="40">
        <f t="shared" si="31"/>
        <v>185</v>
      </c>
      <c r="J53" s="40">
        <f t="shared" si="31"/>
        <v>185</v>
      </c>
      <c r="K53" s="40">
        <f t="shared" si="31"/>
        <v>185</v>
      </c>
      <c r="L53" s="61"/>
      <c r="M53" s="61"/>
    </row>
    <row r="54" spans="1:13" ht="75" customHeight="1" x14ac:dyDescent="0.3">
      <c r="A54" s="101"/>
      <c r="B54" s="111"/>
      <c r="C54" s="77"/>
      <c r="D54" s="1" t="s">
        <v>13</v>
      </c>
      <c r="E54" s="70" t="s">
        <v>30</v>
      </c>
      <c r="F54" s="71"/>
      <c r="G54" s="71"/>
      <c r="H54" s="71"/>
      <c r="I54" s="71"/>
      <c r="J54" s="71"/>
      <c r="K54" s="72"/>
      <c r="L54" s="61"/>
      <c r="M54" s="61"/>
    </row>
    <row r="55" spans="1:13" ht="91.15" customHeight="1" x14ac:dyDescent="0.3">
      <c r="A55" s="101"/>
      <c r="B55" s="111"/>
      <c r="C55" s="77"/>
      <c r="D55" s="1" t="s">
        <v>138</v>
      </c>
      <c r="E55" s="40">
        <f>E63</f>
        <v>427.19499999999999</v>
      </c>
      <c r="F55" s="40">
        <f t="shared" ref="F55:K55" si="32">F63</f>
        <v>0</v>
      </c>
      <c r="G55" s="40">
        <f t="shared" si="32"/>
        <v>0</v>
      </c>
      <c r="H55" s="40">
        <f t="shared" si="32"/>
        <v>0</v>
      </c>
      <c r="I55" s="40">
        <f t="shared" si="32"/>
        <v>0</v>
      </c>
      <c r="J55" s="40">
        <f t="shared" si="32"/>
        <v>0</v>
      </c>
      <c r="K55" s="40">
        <f t="shared" si="32"/>
        <v>0</v>
      </c>
      <c r="L55" s="61"/>
      <c r="M55" s="61"/>
    </row>
    <row r="56" spans="1:13" ht="40.15" customHeight="1" x14ac:dyDescent="0.3">
      <c r="A56" s="109"/>
      <c r="B56" s="112"/>
      <c r="C56" s="78"/>
      <c r="D56" s="1" t="s">
        <v>37</v>
      </c>
      <c r="E56" s="2">
        <f>E58+E75</f>
        <v>1274892.6100000001</v>
      </c>
      <c r="F56" s="2">
        <f>SUM(G56:K56)</f>
        <v>2078321.48</v>
      </c>
      <c r="G56" s="2">
        <f>G58+G75</f>
        <v>540061.48</v>
      </c>
      <c r="H56" s="2">
        <f>H58+H75</f>
        <v>382560</v>
      </c>
      <c r="I56" s="2">
        <f>I58+I75</f>
        <v>384100</v>
      </c>
      <c r="J56" s="2">
        <f>J58+J75</f>
        <v>385800</v>
      </c>
      <c r="K56" s="2">
        <f>K58+K75</f>
        <v>385800</v>
      </c>
      <c r="L56" s="62"/>
      <c r="M56" s="62"/>
    </row>
    <row r="57" spans="1:13" ht="33" customHeight="1" x14ac:dyDescent="0.3">
      <c r="A57" s="60" t="s">
        <v>46</v>
      </c>
      <c r="B57" s="79" t="s">
        <v>64</v>
      </c>
      <c r="C57" s="76"/>
      <c r="D57" s="21" t="s">
        <v>131</v>
      </c>
      <c r="E57" s="22">
        <f>E58</f>
        <v>100000</v>
      </c>
      <c r="F57" s="22">
        <f t="shared" ref="F57:K57" si="33">F58</f>
        <v>70000</v>
      </c>
      <c r="G57" s="22">
        <f t="shared" si="33"/>
        <v>70000</v>
      </c>
      <c r="H57" s="22">
        <f t="shared" si="33"/>
        <v>0</v>
      </c>
      <c r="I57" s="22">
        <f t="shared" si="33"/>
        <v>0</v>
      </c>
      <c r="J57" s="22">
        <f t="shared" si="33"/>
        <v>0</v>
      </c>
      <c r="K57" s="22">
        <f t="shared" si="33"/>
        <v>0</v>
      </c>
      <c r="L57" s="60"/>
      <c r="M57" s="60"/>
    </row>
    <row r="58" spans="1:13" ht="210.6" customHeight="1" x14ac:dyDescent="0.3">
      <c r="A58" s="62"/>
      <c r="B58" s="80"/>
      <c r="C58" s="78"/>
      <c r="D58" s="21" t="s">
        <v>2</v>
      </c>
      <c r="E58" s="22">
        <f>E59</f>
        <v>100000</v>
      </c>
      <c r="F58" s="22">
        <f t="shared" ref="F58:K58" si="34">F59</f>
        <v>70000</v>
      </c>
      <c r="G58" s="22">
        <f t="shared" si="34"/>
        <v>70000</v>
      </c>
      <c r="H58" s="22">
        <f t="shared" si="34"/>
        <v>0</v>
      </c>
      <c r="I58" s="22">
        <f t="shared" si="34"/>
        <v>0</v>
      </c>
      <c r="J58" s="22">
        <f t="shared" si="34"/>
        <v>0</v>
      </c>
      <c r="K58" s="22">
        <f t="shared" si="34"/>
        <v>0</v>
      </c>
      <c r="L58" s="62"/>
      <c r="M58" s="62"/>
    </row>
    <row r="59" spans="1:13" ht="113.45" customHeight="1" x14ac:dyDescent="0.3">
      <c r="A59" s="37" t="s">
        <v>49</v>
      </c>
      <c r="B59" s="21" t="s">
        <v>8</v>
      </c>
      <c r="C59" s="37">
        <v>2018</v>
      </c>
      <c r="D59" s="21" t="s">
        <v>2</v>
      </c>
      <c r="E59" s="41">
        <v>100000</v>
      </c>
      <c r="F59" s="41">
        <f>G59+H59+I59+J59+K59</f>
        <v>70000</v>
      </c>
      <c r="G59" s="41">
        <v>70000</v>
      </c>
      <c r="H59" s="41">
        <v>0</v>
      </c>
      <c r="I59" s="41">
        <v>0</v>
      </c>
      <c r="J59" s="41">
        <v>0</v>
      </c>
      <c r="K59" s="41">
        <v>0</v>
      </c>
      <c r="L59" s="31" t="s">
        <v>32</v>
      </c>
      <c r="M59" s="35" t="s">
        <v>124</v>
      </c>
    </row>
    <row r="60" spans="1:13" ht="45" customHeight="1" x14ac:dyDescent="0.3">
      <c r="A60" s="60" t="s">
        <v>60</v>
      </c>
      <c r="B60" s="79" t="s">
        <v>127</v>
      </c>
      <c r="C60" s="97"/>
      <c r="D60" s="21" t="s">
        <v>131</v>
      </c>
      <c r="E60" s="22">
        <f t="shared" ref="E60:K60" si="35">SUM(E61:E63)</f>
        <v>2297.1725000000001</v>
      </c>
      <c r="F60" s="22">
        <f t="shared" si="35"/>
        <v>20062.552500000002</v>
      </c>
      <c r="G60" s="22">
        <f t="shared" si="35"/>
        <v>20062.552500000002</v>
      </c>
      <c r="H60" s="22">
        <f t="shared" si="35"/>
        <v>0</v>
      </c>
      <c r="I60" s="22">
        <f t="shared" si="35"/>
        <v>0</v>
      </c>
      <c r="J60" s="22">
        <f t="shared" si="35"/>
        <v>0</v>
      </c>
      <c r="K60" s="22">
        <f t="shared" si="35"/>
        <v>0</v>
      </c>
      <c r="L60" s="97"/>
      <c r="M60" s="117"/>
    </row>
    <row r="61" spans="1:13" ht="60" customHeight="1" x14ac:dyDescent="0.3">
      <c r="A61" s="61"/>
      <c r="B61" s="81"/>
      <c r="C61" s="99"/>
      <c r="D61" s="21" t="s">
        <v>0</v>
      </c>
      <c r="E61" s="22">
        <f>E64+E67+E70</f>
        <v>0</v>
      </c>
      <c r="F61" s="22">
        <f t="shared" ref="F61:K61" si="36">F64+F67+F70</f>
        <v>20062.552500000002</v>
      </c>
      <c r="G61" s="22">
        <f t="shared" si="36"/>
        <v>20062.552500000002</v>
      </c>
      <c r="H61" s="22">
        <f t="shared" si="36"/>
        <v>0</v>
      </c>
      <c r="I61" s="22">
        <f t="shared" si="36"/>
        <v>0</v>
      </c>
      <c r="J61" s="22">
        <f t="shared" si="36"/>
        <v>0</v>
      </c>
      <c r="K61" s="22">
        <f t="shared" si="36"/>
        <v>0</v>
      </c>
      <c r="L61" s="99"/>
      <c r="M61" s="117"/>
    </row>
    <row r="62" spans="1:13" ht="90" customHeight="1" x14ac:dyDescent="0.3">
      <c r="A62" s="61"/>
      <c r="B62" s="81"/>
      <c r="C62" s="99"/>
      <c r="D62" s="21" t="s">
        <v>42</v>
      </c>
      <c r="E62" s="22">
        <f>E66+E69</f>
        <v>1869.9775</v>
      </c>
      <c r="F62" s="22">
        <f t="shared" ref="F62:K62" si="37">F66+F69</f>
        <v>0</v>
      </c>
      <c r="G62" s="22">
        <f t="shared" si="37"/>
        <v>0</v>
      </c>
      <c r="H62" s="22">
        <f t="shared" si="37"/>
        <v>0</v>
      </c>
      <c r="I62" s="22">
        <f t="shared" si="37"/>
        <v>0</v>
      </c>
      <c r="J62" s="22">
        <f t="shared" si="37"/>
        <v>0</v>
      </c>
      <c r="K62" s="22">
        <f t="shared" si="37"/>
        <v>0</v>
      </c>
      <c r="L62" s="99"/>
      <c r="M62" s="117"/>
    </row>
    <row r="63" spans="1:13" ht="96.6" customHeight="1" x14ac:dyDescent="0.3">
      <c r="A63" s="62"/>
      <c r="B63" s="80"/>
      <c r="C63" s="98"/>
      <c r="D63" s="21" t="s">
        <v>117</v>
      </c>
      <c r="E63" s="41">
        <f>E72</f>
        <v>427.19499999999999</v>
      </c>
      <c r="F63" s="41">
        <f t="shared" ref="F63:K63" si="38">F72</f>
        <v>0</v>
      </c>
      <c r="G63" s="41">
        <f t="shared" si="38"/>
        <v>0</v>
      </c>
      <c r="H63" s="41">
        <f t="shared" si="38"/>
        <v>0</v>
      </c>
      <c r="I63" s="41">
        <f t="shared" si="38"/>
        <v>0</v>
      </c>
      <c r="J63" s="41">
        <f t="shared" si="38"/>
        <v>0</v>
      </c>
      <c r="K63" s="41">
        <f t="shared" si="38"/>
        <v>0</v>
      </c>
      <c r="L63" s="98"/>
      <c r="M63" s="117"/>
    </row>
    <row r="64" spans="1:13" ht="44.45" customHeight="1" x14ac:dyDescent="0.3">
      <c r="A64" s="60" t="s">
        <v>61</v>
      </c>
      <c r="B64" s="79" t="s">
        <v>153</v>
      </c>
      <c r="C64" s="60" t="s">
        <v>34</v>
      </c>
      <c r="D64" s="21" t="s">
        <v>0</v>
      </c>
      <c r="E64" s="41">
        <v>0</v>
      </c>
      <c r="F64" s="41">
        <f>G64+H64+I64+J64+K64</f>
        <v>2162.3850000000002</v>
      </c>
      <c r="G64" s="41">
        <v>2162.3850000000002</v>
      </c>
      <c r="H64" s="41">
        <v>0</v>
      </c>
      <c r="I64" s="41">
        <v>0</v>
      </c>
      <c r="J64" s="41">
        <v>0</v>
      </c>
      <c r="K64" s="41">
        <v>0</v>
      </c>
      <c r="L64" s="73" t="s">
        <v>148</v>
      </c>
      <c r="M64" s="92" t="s">
        <v>124</v>
      </c>
    </row>
    <row r="65" spans="1:13" ht="60.6" customHeight="1" x14ac:dyDescent="0.3">
      <c r="A65" s="61"/>
      <c r="B65" s="81"/>
      <c r="C65" s="61"/>
      <c r="D65" s="21" t="s">
        <v>144</v>
      </c>
      <c r="E65" s="41">
        <v>0</v>
      </c>
      <c r="F65" s="41">
        <f>G65+H65+I65+J65+K65</f>
        <v>2162.3850000000002</v>
      </c>
      <c r="G65" s="41">
        <v>2162.3850000000002</v>
      </c>
      <c r="H65" s="41">
        <v>0</v>
      </c>
      <c r="I65" s="41">
        <v>0</v>
      </c>
      <c r="J65" s="41">
        <v>0</v>
      </c>
      <c r="K65" s="41">
        <v>0</v>
      </c>
      <c r="L65" s="74"/>
      <c r="M65" s="120"/>
    </row>
    <row r="66" spans="1:13" ht="121.15" customHeight="1" x14ac:dyDescent="0.3">
      <c r="A66" s="61"/>
      <c r="B66" s="81"/>
      <c r="C66" s="61"/>
      <c r="D66" s="21" t="s">
        <v>42</v>
      </c>
      <c r="E66" s="22">
        <v>240.26499999999999</v>
      </c>
      <c r="F66" s="41">
        <f>SUM(G66:K66)</f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74"/>
      <c r="M66" s="120"/>
    </row>
    <row r="67" spans="1:13" ht="48" customHeight="1" x14ac:dyDescent="0.3">
      <c r="A67" s="60" t="s">
        <v>149</v>
      </c>
      <c r="B67" s="79" t="s">
        <v>152</v>
      </c>
      <c r="C67" s="60" t="s">
        <v>34</v>
      </c>
      <c r="D67" s="21" t="s">
        <v>0</v>
      </c>
      <c r="E67" s="41">
        <v>0</v>
      </c>
      <c r="F67" s="41">
        <f>G67+H67+I67+J67+K67</f>
        <v>14667.4125</v>
      </c>
      <c r="G67" s="41">
        <v>14667.4125</v>
      </c>
      <c r="H67" s="41">
        <v>0</v>
      </c>
      <c r="I67" s="41">
        <v>0</v>
      </c>
      <c r="J67" s="41">
        <v>0</v>
      </c>
      <c r="K67" s="41">
        <v>0</v>
      </c>
      <c r="L67" s="73" t="s">
        <v>148</v>
      </c>
      <c r="M67" s="120"/>
    </row>
    <row r="68" spans="1:13" ht="66" customHeight="1" x14ac:dyDescent="0.3">
      <c r="A68" s="61"/>
      <c r="B68" s="81"/>
      <c r="C68" s="61"/>
      <c r="D68" s="21" t="s">
        <v>144</v>
      </c>
      <c r="E68" s="41">
        <v>0</v>
      </c>
      <c r="F68" s="41">
        <f>G68+H68+I68+J68+K68</f>
        <v>14667.4125</v>
      </c>
      <c r="G68" s="41">
        <v>14667.4125</v>
      </c>
      <c r="H68" s="41">
        <v>0</v>
      </c>
      <c r="I68" s="41">
        <v>0</v>
      </c>
      <c r="J68" s="41">
        <v>0</v>
      </c>
      <c r="K68" s="41">
        <v>0</v>
      </c>
      <c r="L68" s="74"/>
      <c r="M68" s="120"/>
    </row>
    <row r="69" spans="1:13" ht="96.6" customHeight="1" x14ac:dyDescent="0.3">
      <c r="A69" s="61"/>
      <c r="B69" s="81"/>
      <c r="C69" s="61"/>
      <c r="D69" s="21" t="s">
        <v>42</v>
      </c>
      <c r="E69" s="22">
        <v>1629.7125000000001</v>
      </c>
      <c r="F69" s="41">
        <f>SUM(G69:K69)</f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74"/>
      <c r="M69" s="120"/>
    </row>
    <row r="70" spans="1:13" ht="57" customHeight="1" x14ac:dyDescent="0.3">
      <c r="A70" s="60" t="s">
        <v>150</v>
      </c>
      <c r="B70" s="79" t="s">
        <v>151</v>
      </c>
      <c r="C70" s="60" t="s">
        <v>34</v>
      </c>
      <c r="D70" s="21" t="s">
        <v>0</v>
      </c>
      <c r="E70" s="41">
        <v>0</v>
      </c>
      <c r="F70" s="41">
        <f>G70+H70+I70+J70+K70</f>
        <v>3232.7550000000001</v>
      </c>
      <c r="G70" s="41">
        <v>3232.7550000000001</v>
      </c>
      <c r="H70" s="41">
        <v>0</v>
      </c>
      <c r="I70" s="41">
        <v>0</v>
      </c>
      <c r="J70" s="41">
        <v>0</v>
      </c>
      <c r="K70" s="41">
        <v>0</v>
      </c>
      <c r="L70" s="73" t="s">
        <v>148</v>
      </c>
      <c r="M70" s="120"/>
    </row>
    <row r="71" spans="1:13" ht="57" customHeight="1" x14ac:dyDescent="0.3">
      <c r="A71" s="61"/>
      <c r="B71" s="81"/>
      <c r="C71" s="61"/>
      <c r="D71" s="21" t="s">
        <v>144</v>
      </c>
      <c r="E71" s="41">
        <v>0</v>
      </c>
      <c r="F71" s="41">
        <f>G71+H71+I71+J71+K71</f>
        <v>3232.7550000000001</v>
      </c>
      <c r="G71" s="41">
        <v>3232.7550000000001</v>
      </c>
      <c r="H71" s="41">
        <v>0</v>
      </c>
      <c r="I71" s="41">
        <v>0</v>
      </c>
      <c r="J71" s="41">
        <v>0</v>
      </c>
      <c r="K71" s="41">
        <v>0</v>
      </c>
      <c r="L71" s="74"/>
      <c r="M71" s="120"/>
    </row>
    <row r="72" spans="1:13" ht="87.6" customHeight="1" x14ac:dyDescent="0.3">
      <c r="A72" s="61"/>
      <c r="B72" s="81"/>
      <c r="C72" s="61"/>
      <c r="D72" s="21" t="s">
        <v>117</v>
      </c>
      <c r="E72" s="22">
        <f>68+359.195</f>
        <v>427.19499999999999</v>
      </c>
      <c r="F72" s="41">
        <f>SUM(G72:K72)</f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74"/>
      <c r="M72" s="120"/>
    </row>
    <row r="73" spans="1:13" ht="52.15" customHeight="1" x14ac:dyDescent="0.3">
      <c r="A73" s="60" t="s">
        <v>65</v>
      </c>
      <c r="B73" s="79" t="s">
        <v>66</v>
      </c>
      <c r="C73" s="97"/>
      <c r="D73" s="21" t="s">
        <v>131</v>
      </c>
      <c r="E73" s="22">
        <f>SUM(E74:E75)</f>
        <v>1175077.6100000001</v>
      </c>
      <c r="F73" s="22">
        <f t="shared" ref="F73:K73" si="39">SUM(F74:F75)</f>
        <v>2009246.48</v>
      </c>
      <c r="G73" s="22">
        <f t="shared" si="39"/>
        <v>470246.48</v>
      </c>
      <c r="H73" s="22">
        <f t="shared" si="39"/>
        <v>382745</v>
      </c>
      <c r="I73" s="22">
        <f t="shared" si="39"/>
        <v>384285</v>
      </c>
      <c r="J73" s="22">
        <f t="shared" si="39"/>
        <v>385985</v>
      </c>
      <c r="K73" s="22">
        <f t="shared" si="39"/>
        <v>385985</v>
      </c>
      <c r="L73" s="97"/>
      <c r="M73" s="97"/>
    </row>
    <row r="74" spans="1:13" ht="75.599999999999994" customHeight="1" x14ac:dyDescent="0.3">
      <c r="A74" s="61"/>
      <c r="B74" s="81"/>
      <c r="C74" s="99"/>
      <c r="D74" s="21" t="s">
        <v>35</v>
      </c>
      <c r="E74" s="3">
        <f t="shared" ref="E74:K74" si="40">E76</f>
        <v>185</v>
      </c>
      <c r="F74" s="3">
        <f t="shared" si="40"/>
        <v>925</v>
      </c>
      <c r="G74" s="3">
        <f t="shared" si="40"/>
        <v>185</v>
      </c>
      <c r="H74" s="3">
        <f t="shared" si="40"/>
        <v>185</v>
      </c>
      <c r="I74" s="3">
        <f t="shared" si="40"/>
        <v>185</v>
      </c>
      <c r="J74" s="3">
        <f t="shared" si="40"/>
        <v>185</v>
      </c>
      <c r="K74" s="3">
        <f t="shared" si="40"/>
        <v>185</v>
      </c>
      <c r="L74" s="99"/>
      <c r="M74" s="99"/>
    </row>
    <row r="75" spans="1:13" ht="30.6" customHeight="1" x14ac:dyDescent="0.3">
      <c r="A75" s="61"/>
      <c r="B75" s="81"/>
      <c r="C75" s="99"/>
      <c r="D75" s="21" t="s">
        <v>2</v>
      </c>
      <c r="E75" s="3">
        <f>E77+E81+E87</f>
        <v>1174892.6100000001</v>
      </c>
      <c r="F75" s="3">
        <f>F77+F81+F87</f>
        <v>2008321.48</v>
      </c>
      <c r="G75" s="3">
        <f>G77+G81+G87</f>
        <v>470061.48</v>
      </c>
      <c r="H75" s="3">
        <f t="shared" ref="H75:K75" si="41">H77+H81+H87</f>
        <v>382560</v>
      </c>
      <c r="I75" s="3">
        <f t="shared" si="41"/>
        <v>384100</v>
      </c>
      <c r="J75" s="3">
        <f t="shared" si="41"/>
        <v>385800</v>
      </c>
      <c r="K75" s="3">
        <f t="shared" si="41"/>
        <v>385800</v>
      </c>
      <c r="L75" s="99"/>
      <c r="M75" s="99"/>
    </row>
    <row r="76" spans="1:13" ht="76.900000000000006" customHeight="1" x14ac:dyDescent="0.3">
      <c r="A76" s="60" t="s">
        <v>67</v>
      </c>
      <c r="B76" s="79" t="s">
        <v>56</v>
      </c>
      <c r="C76" s="97"/>
      <c r="D76" s="21" t="s">
        <v>35</v>
      </c>
      <c r="E76" s="3">
        <f t="shared" ref="E76:K76" si="42">E79</f>
        <v>185</v>
      </c>
      <c r="F76" s="3">
        <f t="shared" si="42"/>
        <v>925</v>
      </c>
      <c r="G76" s="3">
        <f t="shared" si="42"/>
        <v>185</v>
      </c>
      <c r="H76" s="3">
        <f t="shared" si="42"/>
        <v>185</v>
      </c>
      <c r="I76" s="3">
        <f t="shared" si="42"/>
        <v>185</v>
      </c>
      <c r="J76" s="3">
        <f t="shared" si="42"/>
        <v>185</v>
      </c>
      <c r="K76" s="3">
        <f t="shared" si="42"/>
        <v>185</v>
      </c>
      <c r="L76" s="97"/>
      <c r="M76" s="97"/>
    </row>
    <row r="77" spans="1:13" ht="25.9" customHeight="1" x14ac:dyDescent="0.3">
      <c r="A77" s="62"/>
      <c r="B77" s="80"/>
      <c r="C77" s="98"/>
      <c r="D77" s="21" t="s">
        <v>2</v>
      </c>
      <c r="E77" s="3">
        <f t="shared" ref="E77:K77" si="43">E78</f>
        <v>34533.4</v>
      </c>
      <c r="F77" s="3">
        <f t="shared" si="43"/>
        <v>169270</v>
      </c>
      <c r="G77" s="3">
        <f t="shared" si="43"/>
        <v>31010</v>
      </c>
      <c r="H77" s="3">
        <f t="shared" si="43"/>
        <v>32560</v>
      </c>
      <c r="I77" s="3">
        <f t="shared" si="43"/>
        <v>34100</v>
      </c>
      <c r="J77" s="3">
        <f t="shared" si="43"/>
        <v>35800</v>
      </c>
      <c r="K77" s="3">
        <f t="shared" si="43"/>
        <v>35800</v>
      </c>
      <c r="L77" s="98"/>
      <c r="M77" s="98"/>
    </row>
    <row r="78" spans="1:13" ht="97.15" customHeight="1" x14ac:dyDescent="0.3">
      <c r="A78" s="19" t="s">
        <v>68</v>
      </c>
      <c r="B78" s="21" t="s">
        <v>39</v>
      </c>
      <c r="C78" s="31" t="s">
        <v>25</v>
      </c>
      <c r="D78" s="21" t="s">
        <v>2</v>
      </c>
      <c r="E78" s="3">
        <f>5000+29533.4</f>
        <v>34533.4</v>
      </c>
      <c r="F78" s="3">
        <f>K78+G78+H78+I78+J78</f>
        <v>169270</v>
      </c>
      <c r="G78" s="3">
        <v>31010</v>
      </c>
      <c r="H78" s="3">
        <v>32560</v>
      </c>
      <c r="I78" s="3">
        <v>34100</v>
      </c>
      <c r="J78" s="3">
        <v>35800</v>
      </c>
      <c r="K78" s="3">
        <v>35800</v>
      </c>
      <c r="L78" s="31" t="s">
        <v>15</v>
      </c>
      <c r="M78" s="92" t="s">
        <v>22</v>
      </c>
    </row>
    <row r="79" spans="1:13" ht="118.9" customHeight="1" x14ac:dyDescent="0.3">
      <c r="A79" s="19" t="s">
        <v>69</v>
      </c>
      <c r="B79" s="21" t="s">
        <v>23</v>
      </c>
      <c r="C79" s="31">
        <v>2018</v>
      </c>
      <c r="D79" s="21" t="s">
        <v>35</v>
      </c>
      <c r="E79" s="3">
        <v>185</v>
      </c>
      <c r="F79" s="3">
        <f>G79+H79+I79+J79+K79</f>
        <v>925</v>
      </c>
      <c r="G79" s="3">
        <v>185</v>
      </c>
      <c r="H79" s="3">
        <v>185</v>
      </c>
      <c r="I79" s="3">
        <v>185</v>
      </c>
      <c r="J79" s="3">
        <v>185</v>
      </c>
      <c r="K79" s="3">
        <v>185</v>
      </c>
      <c r="L79" s="31" t="s">
        <v>15</v>
      </c>
      <c r="M79" s="93"/>
    </row>
    <row r="80" spans="1:13" ht="46.15" customHeight="1" x14ac:dyDescent="0.3">
      <c r="A80" s="141" t="s">
        <v>70</v>
      </c>
      <c r="B80" s="79" t="s">
        <v>71</v>
      </c>
      <c r="C80" s="60" t="s">
        <v>54</v>
      </c>
      <c r="D80" s="18" t="s">
        <v>1</v>
      </c>
      <c r="E80" s="41">
        <f>E81</f>
        <v>90359.21</v>
      </c>
      <c r="F80" s="41">
        <f>G80+H80+I80+J80+K80</f>
        <v>89051.48</v>
      </c>
      <c r="G80" s="41">
        <f>G81</f>
        <v>89051.48</v>
      </c>
      <c r="H80" s="41">
        <f>H81</f>
        <v>0</v>
      </c>
      <c r="I80" s="41">
        <f>I81</f>
        <v>0</v>
      </c>
      <c r="J80" s="41">
        <f>J81</f>
        <v>0</v>
      </c>
      <c r="K80" s="41">
        <f>K81</f>
        <v>0</v>
      </c>
      <c r="L80" s="73"/>
      <c r="M80" s="89"/>
    </row>
    <row r="81" spans="1:15" ht="46.15" customHeight="1" x14ac:dyDescent="0.3">
      <c r="A81" s="142"/>
      <c r="B81" s="80"/>
      <c r="C81" s="62"/>
      <c r="D81" s="21" t="s">
        <v>2</v>
      </c>
      <c r="E81" s="41">
        <f>E82+E83</f>
        <v>90359.21</v>
      </c>
      <c r="F81" s="41">
        <f>F82+F83</f>
        <v>89051.48</v>
      </c>
      <c r="G81" s="41">
        <f t="shared" ref="G81:J81" si="44">G82+G83</f>
        <v>89051.48</v>
      </c>
      <c r="H81" s="41">
        <f t="shared" si="44"/>
        <v>0</v>
      </c>
      <c r="I81" s="41">
        <f t="shared" si="44"/>
        <v>0</v>
      </c>
      <c r="J81" s="41">
        <f t="shared" si="44"/>
        <v>0</v>
      </c>
      <c r="K81" s="41">
        <f>K82+K83</f>
        <v>0</v>
      </c>
      <c r="L81" s="75"/>
      <c r="M81" s="91"/>
    </row>
    <row r="82" spans="1:15" ht="289.89999999999998" customHeight="1" x14ac:dyDescent="0.3">
      <c r="A82" s="26" t="s">
        <v>72</v>
      </c>
      <c r="B82" s="21" t="s">
        <v>33</v>
      </c>
      <c r="C82" s="37">
        <v>2018</v>
      </c>
      <c r="D82" s="21" t="s">
        <v>2</v>
      </c>
      <c r="E82" s="41">
        <v>83216.210000000006</v>
      </c>
      <c r="F82" s="41">
        <f>G82+H82+I82+J82+K82</f>
        <v>85480.48</v>
      </c>
      <c r="G82" s="41">
        <v>85480.48</v>
      </c>
      <c r="H82" s="41">
        <v>0</v>
      </c>
      <c r="I82" s="41">
        <v>0</v>
      </c>
      <c r="J82" s="41">
        <v>0</v>
      </c>
      <c r="K82" s="41">
        <v>0</v>
      </c>
      <c r="L82" s="31" t="s">
        <v>31</v>
      </c>
      <c r="M82" s="92" t="s">
        <v>137</v>
      </c>
    </row>
    <row r="83" spans="1:15" ht="195.6" customHeight="1" x14ac:dyDescent="0.3">
      <c r="A83" s="37" t="s">
        <v>73</v>
      </c>
      <c r="B83" s="21" t="s">
        <v>12</v>
      </c>
      <c r="C83" s="37" t="s">
        <v>34</v>
      </c>
      <c r="D83" s="21" t="s">
        <v>2</v>
      </c>
      <c r="E83" s="41">
        <v>7143</v>
      </c>
      <c r="F83" s="41">
        <f>G83+H83+I83+J83+K83</f>
        <v>3571</v>
      </c>
      <c r="G83" s="41">
        <v>3571</v>
      </c>
      <c r="H83" s="41">
        <v>0</v>
      </c>
      <c r="I83" s="41">
        <v>0</v>
      </c>
      <c r="J83" s="41">
        <v>0</v>
      </c>
      <c r="K83" s="41">
        <v>0</v>
      </c>
      <c r="L83" s="31" t="s">
        <v>21</v>
      </c>
      <c r="M83" s="93"/>
    </row>
    <row r="84" spans="1:15" ht="23.45" customHeight="1" x14ac:dyDescent="0.3">
      <c r="A84" s="60" t="s">
        <v>74</v>
      </c>
      <c r="B84" s="79" t="s">
        <v>77</v>
      </c>
      <c r="C84" s="60"/>
      <c r="D84" s="18" t="s">
        <v>1</v>
      </c>
      <c r="E84" s="25">
        <f t="shared" ref="E84:K84" si="45">E87</f>
        <v>1050000</v>
      </c>
      <c r="F84" s="25">
        <f>F87</f>
        <v>1750000</v>
      </c>
      <c r="G84" s="25">
        <f t="shared" si="45"/>
        <v>350000</v>
      </c>
      <c r="H84" s="25">
        <f t="shared" si="45"/>
        <v>350000</v>
      </c>
      <c r="I84" s="25">
        <f t="shared" si="45"/>
        <v>350000</v>
      </c>
      <c r="J84" s="25">
        <f t="shared" si="45"/>
        <v>350000</v>
      </c>
      <c r="K84" s="25">
        <f t="shared" si="45"/>
        <v>350000</v>
      </c>
      <c r="L84" s="73"/>
      <c r="M84" s="89"/>
    </row>
    <row r="85" spans="1:15" ht="39" customHeight="1" x14ac:dyDescent="0.3">
      <c r="A85" s="61"/>
      <c r="B85" s="81"/>
      <c r="C85" s="61"/>
      <c r="D85" s="21" t="s">
        <v>26</v>
      </c>
      <c r="E85" s="63" t="s">
        <v>27</v>
      </c>
      <c r="F85" s="64"/>
      <c r="G85" s="64"/>
      <c r="H85" s="64"/>
      <c r="I85" s="64"/>
      <c r="J85" s="64"/>
      <c r="K85" s="65"/>
      <c r="L85" s="74"/>
      <c r="M85" s="90"/>
    </row>
    <row r="86" spans="1:15" ht="75" customHeight="1" x14ac:dyDescent="0.3">
      <c r="A86" s="61"/>
      <c r="B86" s="81"/>
      <c r="C86" s="61"/>
      <c r="D86" s="21" t="s">
        <v>13</v>
      </c>
      <c r="E86" s="63" t="s">
        <v>30</v>
      </c>
      <c r="F86" s="64"/>
      <c r="G86" s="64"/>
      <c r="H86" s="64"/>
      <c r="I86" s="64"/>
      <c r="J86" s="64"/>
      <c r="K86" s="65"/>
      <c r="L86" s="74"/>
      <c r="M86" s="90"/>
    </row>
    <row r="87" spans="1:15" ht="240" customHeight="1" x14ac:dyDescent="0.3">
      <c r="A87" s="62"/>
      <c r="B87" s="80"/>
      <c r="C87" s="62"/>
      <c r="D87" s="21" t="s">
        <v>2</v>
      </c>
      <c r="E87" s="25">
        <f>E91</f>
        <v>1050000</v>
      </c>
      <c r="F87" s="25">
        <f>F91</f>
        <v>1750000</v>
      </c>
      <c r="G87" s="25">
        <f t="shared" ref="G87:K87" si="46">G91</f>
        <v>350000</v>
      </c>
      <c r="H87" s="25">
        <f t="shared" si="46"/>
        <v>350000</v>
      </c>
      <c r="I87" s="25">
        <f t="shared" si="46"/>
        <v>350000</v>
      </c>
      <c r="J87" s="25">
        <f t="shared" si="46"/>
        <v>350000</v>
      </c>
      <c r="K87" s="25">
        <f t="shared" si="46"/>
        <v>350000</v>
      </c>
      <c r="L87" s="75"/>
      <c r="M87" s="91"/>
      <c r="O87" s="5"/>
    </row>
    <row r="88" spans="1:15" ht="27" customHeight="1" x14ac:dyDescent="0.3">
      <c r="A88" s="60" t="s">
        <v>75</v>
      </c>
      <c r="B88" s="79" t="s">
        <v>87</v>
      </c>
      <c r="C88" s="60" t="s">
        <v>54</v>
      </c>
      <c r="D88" s="18" t="s">
        <v>1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73" t="s">
        <v>18</v>
      </c>
      <c r="M88" s="92" t="s">
        <v>20</v>
      </c>
      <c r="O88" s="5"/>
    </row>
    <row r="89" spans="1:15" ht="47.45" customHeight="1" x14ac:dyDescent="0.3">
      <c r="A89" s="61"/>
      <c r="B89" s="81"/>
      <c r="C89" s="61"/>
      <c r="D89" s="21" t="s">
        <v>26</v>
      </c>
      <c r="E89" s="63" t="s">
        <v>27</v>
      </c>
      <c r="F89" s="64"/>
      <c r="G89" s="64"/>
      <c r="H89" s="64"/>
      <c r="I89" s="64"/>
      <c r="J89" s="64"/>
      <c r="K89" s="65"/>
      <c r="L89" s="74"/>
      <c r="M89" s="120"/>
      <c r="O89" s="5"/>
    </row>
    <row r="90" spans="1:15" ht="355.9" customHeight="1" x14ac:dyDescent="0.3">
      <c r="A90" s="62"/>
      <c r="B90" s="80"/>
      <c r="C90" s="62"/>
      <c r="D90" s="21" t="s">
        <v>13</v>
      </c>
      <c r="E90" s="63" t="s">
        <v>30</v>
      </c>
      <c r="F90" s="64"/>
      <c r="G90" s="64"/>
      <c r="H90" s="64"/>
      <c r="I90" s="64"/>
      <c r="J90" s="64"/>
      <c r="K90" s="65"/>
      <c r="L90" s="75"/>
      <c r="M90" s="120"/>
      <c r="O90" s="5"/>
    </row>
    <row r="91" spans="1:15" ht="409.15" customHeight="1" x14ac:dyDescent="0.3">
      <c r="A91" s="37" t="s">
        <v>118</v>
      </c>
      <c r="B91" s="21" t="s">
        <v>41</v>
      </c>
      <c r="C91" s="33" t="s">
        <v>54</v>
      </c>
      <c r="D91" s="21" t="s">
        <v>2</v>
      </c>
      <c r="E91" s="25">
        <v>1050000</v>
      </c>
      <c r="F91" s="25">
        <f>SUM(G91:K91)</f>
        <v>1750000</v>
      </c>
      <c r="G91" s="25">
        <v>350000</v>
      </c>
      <c r="H91" s="25">
        <v>350000</v>
      </c>
      <c r="I91" s="25">
        <v>350000</v>
      </c>
      <c r="J91" s="25">
        <v>350000</v>
      </c>
      <c r="K91" s="25">
        <v>350000</v>
      </c>
      <c r="L91" s="31" t="s">
        <v>18</v>
      </c>
      <c r="M91" s="29" t="s">
        <v>24</v>
      </c>
      <c r="O91" s="5"/>
    </row>
    <row r="92" spans="1:15" ht="49.15" customHeight="1" x14ac:dyDescent="0.3">
      <c r="A92" s="60">
        <v>4</v>
      </c>
      <c r="B92" s="79" t="s">
        <v>79</v>
      </c>
      <c r="C92" s="97"/>
      <c r="D92" s="21" t="s">
        <v>26</v>
      </c>
      <c r="E92" s="25">
        <f>E99+E101</f>
        <v>0</v>
      </c>
      <c r="F92" s="25">
        <f t="shared" ref="F92:K92" si="47">F99+F101</f>
        <v>12950.07</v>
      </c>
      <c r="G92" s="25">
        <f t="shared" si="47"/>
        <v>12950.07</v>
      </c>
      <c r="H92" s="25">
        <f t="shared" si="47"/>
        <v>0</v>
      </c>
      <c r="I92" s="25">
        <f t="shared" si="47"/>
        <v>0</v>
      </c>
      <c r="J92" s="25">
        <f t="shared" si="47"/>
        <v>0</v>
      </c>
      <c r="K92" s="25">
        <f t="shared" si="47"/>
        <v>0</v>
      </c>
      <c r="L92" s="9"/>
      <c r="M92" s="9"/>
      <c r="O92" s="5"/>
    </row>
    <row r="93" spans="1:15" ht="168" customHeight="1" x14ac:dyDescent="0.3">
      <c r="A93" s="62"/>
      <c r="B93" s="80"/>
      <c r="C93" s="98"/>
      <c r="D93" s="21" t="s">
        <v>13</v>
      </c>
      <c r="E93" s="63" t="s">
        <v>30</v>
      </c>
      <c r="F93" s="64"/>
      <c r="G93" s="64"/>
      <c r="H93" s="64"/>
      <c r="I93" s="64"/>
      <c r="J93" s="64"/>
      <c r="K93" s="65"/>
      <c r="L93" s="36"/>
      <c r="M93" s="36"/>
      <c r="O93" s="5"/>
    </row>
    <row r="94" spans="1:15" ht="29.45" customHeight="1" x14ac:dyDescent="0.3">
      <c r="A94" s="139" t="s">
        <v>80</v>
      </c>
      <c r="B94" s="79" t="s">
        <v>81</v>
      </c>
      <c r="C94" s="73" t="s">
        <v>54</v>
      </c>
      <c r="D94" s="21" t="s">
        <v>1</v>
      </c>
      <c r="E94" s="25">
        <v>0</v>
      </c>
      <c r="F94" s="25">
        <f>G94+H94+I94+J94+K94</f>
        <v>0</v>
      </c>
      <c r="G94" s="25">
        <f>G95</f>
        <v>0</v>
      </c>
      <c r="H94" s="25">
        <f>H95</f>
        <v>0</v>
      </c>
      <c r="I94" s="25">
        <f>I95</f>
        <v>0</v>
      </c>
      <c r="J94" s="25">
        <f>J95</f>
        <v>0</v>
      </c>
      <c r="K94" s="25">
        <f>K95</f>
        <v>0</v>
      </c>
      <c r="L94" s="73" t="s">
        <v>18</v>
      </c>
      <c r="M94" s="73" t="s">
        <v>132</v>
      </c>
      <c r="O94" s="5"/>
    </row>
    <row r="95" spans="1:15" ht="75.599999999999994" customHeight="1" x14ac:dyDescent="0.3">
      <c r="A95" s="140"/>
      <c r="B95" s="80"/>
      <c r="C95" s="75"/>
      <c r="D95" s="21" t="s">
        <v>13</v>
      </c>
      <c r="E95" s="63" t="s">
        <v>30</v>
      </c>
      <c r="F95" s="64"/>
      <c r="G95" s="64"/>
      <c r="H95" s="64"/>
      <c r="I95" s="64"/>
      <c r="J95" s="64"/>
      <c r="K95" s="65"/>
      <c r="L95" s="74"/>
      <c r="M95" s="74"/>
      <c r="O95" s="5"/>
    </row>
    <row r="96" spans="1:15" ht="43.15" customHeight="1" x14ac:dyDescent="0.3">
      <c r="A96" s="139" t="s">
        <v>84</v>
      </c>
      <c r="B96" s="79" t="s">
        <v>82</v>
      </c>
      <c r="C96" s="73" t="s">
        <v>54</v>
      </c>
      <c r="D96" s="21" t="s">
        <v>1</v>
      </c>
      <c r="E96" s="25">
        <v>0</v>
      </c>
      <c r="F96" s="25">
        <f>G96+H96+I96+J96+K96</f>
        <v>0</v>
      </c>
      <c r="G96" s="25">
        <f>G97</f>
        <v>0</v>
      </c>
      <c r="H96" s="25">
        <f>H97</f>
        <v>0</v>
      </c>
      <c r="I96" s="25">
        <f>I97</f>
        <v>0</v>
      </c>
      <c r="J96" s="25">
        <f>J97</f>
        <v>0</v>
      </c>
      <c r="K96" s="25">
        <f>K97</f>
        <v>0</v>
      </c>
      <c r="L96" s="74"/>
      <c r="M96" s="74"/>
      <c r="O96" s="5"/>
    </row>
    <row r="97" spans="1:15" ht="74.45" customHeight="1" x14ac:dyDescent="0.3">
      <c r="A97" s="140"/>
      <c r="B97" s="80"/>
      <c r="C97" s="75"/>
      <c r="D97" s="21" t="s">
        <v>13</v>
      </c>
      <c r="E97" s="63" t="s">
        <v>30</v>
      </c>
      <c r="F97" s="64"/>
      <c r="G97" s="64"/>
      <c r="H97" s="64"/>
      <c r="I97" s="64"/>
      <c r="J97" s="64"/>
      <c r="K97" s="65"/>
      <c r="L97" s="74"/>
      <c r="M97" s="74"/>
      <c r="O97" s="5"/>
    </row>
    <row r="98" spans="1:15" ht="44.45" customHeight="1" x14ac:dyDescent="0.3">
      <c r="A98" s="139" t="s">
        <v>85</v>
      </c>
      <c r="B98" s="79" t="s">
        <v>129</v>
      </c>
      <c r="C98" s="73" t="s">
        <v>54</v>
      </c>
      <c r="D98" s="21" t="s">
        <v>1</v>
      </c>
      <c r="E98" s="25">
        <v>0</v>
      </c>
      <c r="F98" s="25">
        <f>G98+H98+I98+J98+K98</f>
        <v>5830.66</v>
      </c>
      <c r="G98" s="25">
        <f>G99</f>
        <v>5830.66</v>
      </c>
      <c r="H98" s="25">
        <f>H99</f>
        <v>0</v>
      </c>
      <c r="I98" s="25">
        <f>I99</f>
        <v>0</v>
      </c>
      <c r="J98" s="25">
        <f>J99</f>
        <v>0</v>
      </c>
      <c r="K98" s="25">
        <f>K99</f>
        <v>0</v>
      </c>
      <c r="L98" s="74"/>
      <c r="M98" s="74"/>
      <c r="O98" s="5"/>
    </row>
    <row r="99" spans="1:15" ht="51.6" customHeight="1" x14ac:dyDescent="0.3">
      <c r="A99" s="140"/>
      <c r="B99" s="80"/>
      <c r="C99" s="75"/>
      <c r="D99" s="21" t="s">
        <v>26</v>
      </c>
      <c r="E99" s="25">
        <v>0</v>
      </c>
      <c r="F99" s="25">
        <f>G99+H99+I99+J99+K99</f>
        <v>5830.66</v>
      </c>
      <c r="G99" s="25">
        <v>5830.66</v>
      </c>
      <c r="H99" s="25">
        <v>0</v>
      </c>
      <c r="I99" s="25">
        <v>0</v>
      </c>
      <c r="J99" s="25">
        <v>0</v>
      </c>
      <c r="K99" s="25">
        <v>0</v>
      </c>
      <c r="L99" s="74"/>
      <c r="M99" s="74"/>
      <c r="O99" s="5"/>
    </row>
    <row r="100" spans="1:15" ht="29.45" customHeight="1" x14ac:dyDescent="0.3">
      <c r="A100" s="138" t="s">
        <v>86</v>
      </c>
      <c r="B100" s="69" t="s">
        <v>83</v>
      </c>
      <c r="C100" s="73" t="s">
        <v>54</v>
      </c>
      <c r="D100" s="21" t="s">
        <v>1</v>
      </c>
      <c r="E100" s="25">
        <v>0</v>
      </c>
      <c r="F100" s="25">
        <f>G100+H100+I100+J100+K100</f>
        <v>7119.41</v>
      </c>
      <c r="G100" s="25">
        <f>G101</f>
        <v>7119.41</v>
      </c>
      <c r="H100" s="25">
        <f>H101</f>
        <v>0</v>
      </c>
      <c r="I100" s="25">
        <f>I101</f>
        <v>0</v>
      </c>
      <c r="J100" s="25">
        <f>J101</f>
        <v>0</v>
      </c>
      <c r="K100" s="25">
        <f>K101</f>
        <v>0</v>
      </c>
      <c r="L100" s="74"/>
      <c r="M100" s="74"/>
      <c r="O100" s="5"/>
    </row>
    <row r="101" spans="1:15" ht="86.45" customHeight="1" x14ac:dyDescent="0.3">
      <c r="A101" s="138"/>
      <c r="B101" s="69"/>
      <c r="C101" s="75"/>
      <c r="D101" s="21" t="s">
        <v>26</v>
      </c>
      <c r="E101" s="25">
        <v>0</v>
      </c>
      <c r="F101" s="25">
        <f>G101+H101+I101+J101+K101</f>
        <v>7119.41</v>
      </c>
      <c r="G101" s="25">
        <v>7119.41</v>
      </c>
      <c r="H101" s="25">
        <v>0</v>
      </c>
      <c r="I101" s="25">
        <v>0</v>
      </c>
      <c r="J101" s="25">
        <v>0</v>
      </c>
      <c r="K101" s="25">
        <v>0</v>
      </c>
      <c r="L101" s="75"/>
      <c r="M101" s="75"/>
      <c r="O101" s="5"/>
    </row>
    <row r="102" spans="1:15" ht="34.15" customHeight="1" x14ac:dyDescent="0.3">
      <c r="A102" s="60">
        <v>5</v>
      </c>
      <c r="B102" s="66" t="s">
        <v>88</v>
      </c>
      <c r="C102" s="33"/>
      <c r="D102" s="18" t="s">
        <v>1</v>
      </c>
      <c r="E102" s="3">
        <f>E104</f>
        <v>0</v>
      </c>
      <c r="F102" s="3">
        <f>F103</f>
        <v>220000</v>
      </c>
      <c r="G102" s="3">
        <f t="shared" ref="G102:K102" si="48">G103</f>
        <v>100000</v>
      </c>
      <c r="H102" s="3">
        <f t="shared" si="48"/>
        <v>120000</v>
      </c>
      <c r="I102" s="3">
        <f t="shared" si="48"/>
        <v>0</v>
      </c>
      <c r="J102" s="3">
        <f t="shared" si="48"/>
        <v>0</v>
      </c>
      <c r="K102" s="3">
        <f t="shared" si="48"/>
        <v>0</v>
      </c>
      <c r="L102" s="73"/>
      <c r="M102" s="73"/>
    </row>
    <row r="103" spans="1:15" ht="40.15" customHeight="1" x14ac:dyDescent="0.3">
      <c r="A103" s="61"/>
      <c r="B103" s="67"/>
      <c r="C103" s="33"/>
      <c r="D103" s="21" t="s">
        <v>141</v>
      </c>
      <c r="E103" s="3">
        <v>0</v>
      </c>
      <c r="F103" s="3">
        <f>G103+H103+I103+J103</f>
        <v>220000</v>
      </c>
      <c r="G103" s="3">
        <v>100000</v>
      </c>
      <c r="H103" s="3">
        <v>120000</v>
      </c>
      <c r="I103" s="3">
        <v>0</v>
      </c>
      <c r="J103" s="3">
        <v>0</v>
      </c>
      <c r="K103" s="3">
        <v>0</v>
      </c>
      <c r="L103" s="74"/>
      <c r="M103" s="74"/>
    </row>
    <row r="104" spans="1:15" ht="97.15" customHeight="1" x14ac:dyDescent="0.3">
      <c r="A104" s="62"/>
      <c r="B104" s="68"/>
      <c r="C104" s="33"/>
      <c r="D104" s="21" t="s">
        <v>142</v>
      </c>
      <c r="E104" s="3">
        <v>0</v>
      </c>
      <c r="F104" s="3">
        <f>G104+H104+I104+J104</f>
        <v>100000</v>
      </c>
      <c r="G104" s="3">
        <v>100000</v>
      </c>
      <c r="H104" s="3">
        <v>0</v>
      </c>
      <c r="I104" s="3">
        <v>0</v>
      </c>
      <c r="J104" s="3">
        <v>0</v>
      </c>
      <c r="K104" s="3">
        <v>0</v>
      </c>
      <c r="L104" s="75"/>
      <c r="M104" s="75"/>
    </row>
    <row r="105" spans="1:15" ht="71.45" customHeight="1" x14ac:dyDescent="0.3">
      <c r="A105" s="60" t="s">
        <v>89</v>
      </c>
      <c r="B105" s="79" t="s">
        <v>120</v>
      </c>
      <c r="C105" s="73" t="s">
        <v>54</v>
      </c>
      <c r="D105" s="21" t="s">
        <v>141</v>
      </c>
      <c r="E105" s="3">
        <v>0</v>
      </c>
      <c r="F105" s="3">
        <f>G105+H105+I105+J105</f>
        <v>220000</v>
      </c>
      <c r="G105" s="3">
        <v>100000</v>
      </c>
      <c r="H105" s="3">
        <v>120000</v>
      </c>
      <c r="I105" s="3">
        <v>0</v>
      </c>
      <c r="J105" s="3">
        <v>0</v>
      </c>
      <c r="K105" s="3">
        <v>0</v>
      </c>
      <c r="L105" s="74"/>
      <c r="M105" s="92" t="s">
        <v>133</v>
      </c>
    </row>
    <row r="106" spans="1:15" ht="282" customHeight="1" x14ac:dyDescent="0.3">
      <c r="A106" s="62"/>
      <c r="B106" s="80"/>
      <c r="C106" s="75"/>
      <c r="D106" s="21" t="s">
        <v>142</v>
      </c>
      <c r="E106" s="3">
        <v>0</v>
      </c>
      <c r="F106" s="3">
        <f>G106+H106+I106+J106</f>
        <v>100000</v>
      </c>
      <c r="G106" s="3">
        <v>100000</v>
      </c>
      <c r="H106" s="3">
        <v>0</v>
      </c>
      <c r="I106" s="3">
        <v>0</v>
      </c>
      <c r="J106" s="3">
        <v>0</v>
      </c>
      <c r="K106" s="3">
        <v>0</v>
      </c>
      <c r="L106" s="75"/>
      <c r="M106" s="93"/>
    </row>
    <row r="107" spans="1:15" ht="24.6" customHeight="1" x14ac:dyDescent="0.3">
      <c r="A107" s="28"/>
      <c r="B107" s="46"/>
      <c r="C107" s="37"/>
      <c r="D107" s="47" t="s">
        <v>114</v>
      </c>
      <c r="E107" s="48">
        <f>E109+E114+E108+E111+E113</f>
        <v>1277374.7825000002</v>
      </c>
      <c r="F107" s="48">
        <f>F109+F114+F108+F111+F113+F110</f>
        <v>2432259.1025</v>
      </c>
      <c r="G107" s="48">
        <f>G109+G114+G108+G111+G113+G110</f>
        <v>773259.10250000004</v>
      </c>
      <c r="H107" s="48">
        <f t="shared" ref="H107:K107" si="49">H109+H114+H108+H111+H113</f>
        <v>502745</v>
      </c>
      <c r="I107" s="48">
        <f t="shared" si="49"/>
        <v>384285</v>
      </c>
      <c r="J107" s="48">
        <f t="shared" si="49"/>
        <v>385985</v>
      </c>
      <c r="K107" s="48">
        <f t="shared" si="49"/>
        <v>385985</v>
      </c>
      <c r="L107" s="31"/>
      <c r="M107" s="29"/>
    </row>
    <row r="108" spans="1:15" ht="40.15" customHeight="1" x14ac:dyDescent="0.3">
      <c r="A108" s="28"/>
      <c r="B108" s="46"/>
      <c r="C108" s="37"/>
      <c r="D108" s="1" t="s">
        <v>0</v>
      </c>
      <c r="E108" s="48">
        <f>E50</f>
        <v>0</v>
      </c>
      <c r="F108" s="48">
        <f>SUM(G108:K108)</f>
        <v>20062.552500000002</v>
      </c>
      <c r="G108" s="48">
        <f t="shared" ref="G108:K109" si="50">G50</f>
        <v>20062.552500000002</v>
      </c>
      <c r="H108" s="48">
        <f t="shared" si="50"/>
        <v>0</v>
      </c>
      <c r="I108" s="48">
        <f t="shared" si="50"/>
        <v>0</v>
      </c>
      <c r="J108" s="48">
        <f t="shared" si="50"/>
        <v>0</v>
      </c>
      <c r="K108" s="48">
        <f t="shared" si="50"/>
        <v>0</v>
      </c>
      <c r="L108" s="31"/>
      <c r="M108" s="29"/>
    </row>
    <row r="109" spans="1:15" ht="64.150000000000006" customHeight="1" x14ac:dyDescent="0.3">
      <c r="A109" s="28"/>
      <c r="B109" s="46"/>
      <c r="C109" s="37"/>
      <c r="D109" s="49" t="s">
        <v>36</v>
      </c>
      <c r="E109" s="50">
        <f>E51</f>
        <v>0</v>
      </c>
      <c r="F109" s="48">
        <f t="shared" ref="F109:F111" si="51">SUM(G109:K109)</f>
        <v>232950.07</v>
      </c>
      <c r="G109" s="50">
        <f t="shared" si="50"/>
        <v>112950.07</v>
      </c>
      <c r="H109" s="50">
        <f>H51</f>
        <v>120000</v>
      </c>
      <c r="I109" s="50">
        <f t="shared" si="50"/>
        <v>0</v>
      </c>
      <c r="J109" s="50">
        <f t="shared" si="50"/>
        <v>0</v>
      </c>
      <c r="K109" s="50">
        <f t="shared" si="50"/>
        <v>0</v>
      </c>
      <c r="L109" s="31"/>
      <c r="M109" s="29"/>
    </row>
    <row r="110" spans="1:15" ht="64.150000000000006" customHeight="1" x14ac:dyDescent="0.3">
      <c r="A110" s="28"/>
      <c r="B110" s="46"/>
      <c r="C110" s="37"/>
      <c r="D110" s="1" t="s">
        <v>142</v>
      </c>
      <c r="E110" s="45">
        <v>0</v>
      </c>
      <c r="F110" s="45">
        <f>G110+H110+I110+J110</f>
        <v>100000</v>
      </c>
      <c r="G110" s="45">
        <v>100000</v>
      </c>
      <c r="H110" s="45">
        <v>0</v>
      </c>
      <c r="I110" s="45">
        <v>0</v>
      </c>
      <c r="J110" s="45">
        <v>0</v>
      </c>
      <c r="K110" s="45">
        <v>0</v>
      </c>
      <c r="L110" s="31"/>
      <c r="M110" s="29"/>
    </row>
    <row r="111" spans="1:15" ht="95.45" customHeight="1" x14ac:dyDescent="0.3">
      <c r="A111" s="28"/>
      <c r="B111" s="46"/>
      <c r="C111" s="37"/>
      <c r="D111" s="1" t="s">
        <v>42</v>
      </c>
      <c r="E111" s="50">
        <f>E53</f>
        <v>2054.9775</v>
      </c>
      <c r="F111" s="48">
        <f t="shared" si="51"/>
        <v>925</v>
      </c>
      <c r="G111" s="50">
        <f>G53</f>
        <v>185</v>
      </c>
      <c r="H111" s="50">
        <f>H53</f>
        <v>185</v>
      </c>
      <c r="I111" s="50">
        <f>I53</f>
        <v>185</v>
      </c>
      <c r="J111" s="50">
        <f>J53</f>
        <v>185</v>
      </c>
      <c r="K111" s="50">
        <f>K53</f>
        <v>185</v>
      </c>
      <c r="L111" s="31"/>
      <c r="M111" s="29"/>
    </row>
    <row r="112" spans="1:15" ht="77.45" customHeight="1" x14ac:dyDescent="0.3">
      <c r="A112" s="28"/>
      <c r="B112" s="46"/>
      <c r="C112" s="37"/>
      <c r="D112" s="49" t="s">
        <v>13</v>
      </c>
      <c r="E112" s="94" t="s">
        <v>30</v>
      </c>
      <c r="F112" s="95"/>
      <c r="G112" s="95"/>
      <c r="H112" s="95"/>
      <c r="I112" s="95"/>
      <c r="J112" s="95"/>
      <c r="K112" s="96"/>
      <c r="L112" s="31"/>
      <c r="M112" s="29"/>
    </row>
    <row r="113" spans="1:13" ht="90" customHeight="1" x14ac:dyDescent="0.3">
      <c r="A113" s="28"/>
      <c r="B113" s="46"/>
      <c r="C113" s="37"/>
      <c r="D113" s="1" t="s">
        <v>138</v>
      </c>
      <c r="E113" s="50">
        <f t="shared" ref="E113:K113" si="52">E63</f>
        <v>427.19499999999999</v>
      </c>
      <c r="F113" s="50">
        <f t="shared" si="52"/>
        <v>0</v>
      </c>
      <c r="G113" s="50">
        <f t="shared" si="52"/>
        <v>0</v>
      </c>
      <c r="H113" s="50">
        <f t="shared" si="52"/>
        <v>0</v>
      </c>
      <c r="I113" s="50">
        <f t="shared" si="52"/>
        <v>0</v>
      </c>
      <c r="J113" s="50">
        <f t="shared" si="52"/>
        <v>0</v>
      </c>
      <c r="K113" s="50">
        <f t="shared" si="52"/>
        <v>0</v>
      </c>
      <c r="L113" s="31"/>
      <c r="M113" s="29"/>
    </row>
    <row r="114" spans="1:13" ht="42" customHeight="1" x14ac:dyDescent="0.3">
      <c r="A114" s="28"/>
      <c r="B114" s="46"/>
      <c r="C114" s="37"/>
      <c r="D114" s="49" t="s">
        <v>2</v>
      </c>
      <c r="E114" s="50">
        <f>E56</f>
        <v>1274892.6100000001</v>
      </c>
      <c r="F114" s="48">
        <f>SUM(G114:K114)</f>
        <v>2078321.48</v>
      </c>
      <c r="G114" s="50">
        <f>G56</f>
        <v>540061.48</v>
      </c>
      <c r="H114" s="50">
        <f>H56</f>
        <v>382560</v>
      </c>
      <c r="I114" s="50">
        <f>I56</f>
        <v>384100</v>
      </c>
      <c r="J114" s="50">
        <f>J56</f>
        <v>385800</v>
      </c>
      <c r="K114" s="50">
        <f>K56</f>
        <v>385800</v>
      </c>
      <c r="L114" s="31"/>
      <c r="M114" s="29"/>
    </row>
    <row r="115" spans="1:13" ht="33" customHeight="1" x14ac:dyDescent="0.3">
      <c r="A115" s="28"/>
      <c r="B115" s="121" t="s">
        <v>90</v>
      </c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3"/>
    </row>
    <row r="116" spans="1:13" ht="33" customHeight="1" x14ac:dyDescent="0.3">
      <c r="A116" s="100"/>
      <c r="B116" s="9" t="s">
        <v>47</v>
      </c>
      <c r="C116" s="76"/>
      <c r="D116" s="8" t="s">
        <v>1</v>
      </c>
      <c r="E116" s="2">
        <f>E117+E119</f>
        <v>0</v>
      </c>
      <c r="F116" s="2">
        <f>G116</f>
        <v>6114.1100000000006</v>
      </c>
      <c r="G116" s="2">
        <f t="shared" ref="G116:K116" si="53">G117+G119</f>
        <v>6114.1100000000006</v>
      </c>
      <c r="H116" s="2">
        <f t="shared" si="53"/>
        <v>0</v>
      </c>
      <c r="I116" s="2">
        <f t="shared" si="53"/>
        <v>0</v>
      </c>
      <c r="J116" s="2">
        <f t="shared" si="53"/>
        <v>0</v>
      </c>
      <c r="K116" s="2">
        <f t="shared" si="53"/>
        <v>0</v>
      </c>
      <c r="L116" s="105"/>
      <c r="M116" s="105"/>
    </row>
    <row r="117" spans="1:13" ht="56.45" customHeight="1" x14ac:dyDescent="0.3">
      <c r="A117" s="101"/>
      <c r="B117" s="111" t="s">
        <v>140</v>
      </c>
      <c r="C117" s="77"/>
      <c r="D117" s="1" t="s">
        <v>36</v>
      </c>
      <c r="E117" s="40">
        <f>E129</f>
        <v>0</v>
      </c>
      <c r="F117" s="2">
        <f>G117</f>
        <v>6114.1100000000006</v>
      </c>
      <c r="G117" s="40">
        <f>G121</f>
        <v>6114.1100000000006</v>
      </c>
      <c r="H117" s="40">
        <f t="shared" ref="H117:K117" si="54">H129</f>
        <v>0</v>
      </c>
      <c r="I117" s="40">
        <f t="shared" si="54"/>
        <v>0</v>
      </c>
      <c r="J117" s="40">
        <f t="shared" si="54"/>
        <v>0</v>
      </c>
      <c r="K117" s="40">
        <f t="shared" si="54"/>
        <v>0</v>
      </c>
      <c r="L117" s="106"/>
      <c r="M117" s="106"/>
    </row>
    <row r="118" spans="1:13" ht="77.45" customHeight="1" x14ac:dyDescent="0.3">
      <c r="A118" s="101"/>
      <c r="B118" s="111"/>
      <c r="C118" s="77"/>
      <c r="D118" s="1" t="s">
        <v>13</v>
      </c>
      <c r="E118" s="127" t="s">
        <v>30</v>
      </c>
      <c r="F118" s="127"/>
      <c r="G118" s="127"/>
      <c r="H118" s="127"/>
      <c r="I118" s="127"/>
      <c r="J118" s="127"/>
      <c r="K118" s="127"/>
      <c r="L118" s="106"/>
      <c r="M118" s="106"/>
    </row>
    <row r="119" spans="1:13" ht="33" customHeight="1" x14ac:dyDescent="0.3">
      <c r="A119" s="109"/>
      <c r="B119" s="112"/>
      <c r="C119" s="78"/>
      <c r="D119" s="1" t="s">
        <v>37</v>
      </c>
      <c r="E119" s="2">
        <f>E128+E129</f>
        <v>0</v>
      </c>
      <c r="F119" s="2">
        <f t="shared" ref="F119:K119" si="55">F128+F129</f>
        <v>0</v>
      </c>
      <c r="G119" s="2">
        <f t="shared" si="55"/>
        <v>0</v>
      </c>
      <c r="H119" s="2">
        <f t="shared" si="55"/>
        <v>0</v>
      </c>
      <c r="I119" s="2">
        <f t="shared" si="55"/>
        <v>0</v>
      </c>
      <c r="J119" s="2">
        <f t="shared" si="55"/>
        <v>0</v>
      </c>
      <c r="K119" s="2">
        <f t="shared" si="55"/>
        <v>0</v>
      </c>
      <c r="L119" s="107"/>
      <c r="M119" s="107"/>
    </row>
    <row r="120" spans="1:13" ht="34.15" customHeight="1" x14ac:dyDescent="0.3">
      <c r="A120" s="60" t="s">
        <v>46</v>
      </c>
      <c r="B120" s="79" t="s">
        <v>91</v>
      </c>
      <c r="C120" s="124"/>
      <c r="D120" s="18" t="s">
        <v>1</v>
      </c>
      <c r="E120" s="41">
        <f>E121</f>
        <v>0</v>
      </c>
      <c r="F120" s="41">
        <f>G120</f>
        <v>6114.1100000000006</v>
      </c>
      <c r="G120" s="41">
        <f t="shared" ref="G120:K120" si="56">G121</f>
        <v>6114.1100000000006</v>
      </c>
      <c r="H120" s="41">
        <f t="shared" si="56"/>
        <v>0</v>
      </c>
      <c r="I120" s="41">
        <f t="shared" si="56"/>
        <v>0</v>
      </c>
      <c r="J120" s="41">
        <f t="shared" si="56"/>
        <v>0</v>
      </c>
      <c r="K120" s="41">
        <f t="shared" si="56"/>
        <v>0</v>
      </c>
      <c r="L120" s="89"/>
      <c r="M120" s="89"/>
    </row>
    <row r="121" spans="1:13" ht="50.45" customHeight="1" x14ac:dyDescent="0.3">
      <c r="A121" s="61"/>
      <c r="B121" s="81"/>
      <c r="C121" s="125"/>
      <c r="D121" s="51" t="s">
        <v>36</v>
      </c>
      <c r="E121" s="22">
        <v>0</v>
      </c>
      <c r="F121" s="41">
        <f>G121</f>
        <v>6114.1100000000006</v>
      </c>
      <c r="G121" s="22">
        <f>G123+G124</f>
        <v>6114.1100000000006</v>
      </c>
      <c r="H121" s="41">
        <v>0</v>
      </c>
      <c r="I121" s="41">
        <v>0</v>
      </c>
      <c r="J121" s="41">
        <v>0</v>
      </c>
      <c r="K121" s="41">
        <v>0</v>
      </c>
      <c r="L121" s="90"/>
      <c r="M121" s="90"/>
    </row>
    <row r="122" spans="1:13" ht="73.150000000000006" customHeight="1" x14ac:dyDescent="0.3">
      <c r="A122" s="62"/>
      <c r="B122" s="80"/>
      <c r="C122" s="126"/>
      <c r="D122" s="51" t="s">
        <v>13</v>
      </c>
      <c r="E122" s="86" t="s">
        <v>30</v>
      </c>
      <c r="F122" s="87"/>
      <c r="G122" s="87"/>
      <c r="H122" s="87"/>
      <c r="I122" s="87"/>
      <c r="J122" s="87"/>
      <c r="K122" s="88"/>
      <c r="L122" s="91"/>
      <c r="M122" s="91"/>
    </row>
    <row r="123" spans="1:13" ht="108" customHeight="1" x14ac:dyDescent="0.3">
      <c r="A123" s="37" t="s">
        <v>49</v>
      </c>
      <c r="B123" s="21" t="s">
        <v>92</v>
      </c>
      <c r="C123" s="37">
        <v>2018</v>
      </c>
      <c r="D123" s="52" t="s">
        <v>36</v>
      </c>
      <c r="E123" s="22">
        <v>0</v>
      </c>
      <c r="F123" s="22">
        <f>G123</f>
        <v>2200</v>
      </c>
      <c r="G123" s="22">
        <v>2200</v>
      </c>
      <c r="H123" s="41">
        <v>0</v>
      </c>
      <c r="I123" s="41">
        <v>0</v>
      </c>
      <c r="J123" s="41">
        <v>0</v>
      </c>
      <c r="K123" s="41">
        <v>0</v>
      </c>
      <c r="L123" s="25" t="s">
        <v>125</v>
      </c>
      <c r="M123" s="84" t="s">
        <v>136</v>
      </c>
    </row>
    <row r="124" spans="1:13" ht="159" customHeight="1" x14ac:dyDescent="0.3">
      <c r="A124" s="37" t="s">
        <v>50</v>
      </c>
      <c r="B124" s="21" t="s">
        <v>95</v>
      </c>
      <c r="C124" s="37">
        <v>2018</v>
      </c>
      <c r="D124" s="52" t="s">
        <v>36</v>
      </c>
      <c r="E124" s="22">
        <v>0</v>
      </c>
      <c r="F124" s="22">
        <f>G124</f>
        <v>3914.11</v>
      </c>
      <c r="G124" s="22">
        <v>3914.11</v>
      </c>
      <c r="H124" s="41">
        <v>0</v>
      </c>
      <c r="I124" s="41">
        <v>0</v>
      </c>
      <c r="J124" s="41">
        <v>0</v>
      </c>
      <c r="K124" s="41">
        <v>0</v>
      </c>
      <c r="L124" s="25" t="s">
        <v>125</v>
      </c>
      <c r="M124" s="129"/>
    </row>
    <row r="125" spans="1:13" ht="73.900000000000006" customHeight="1" x14ac:dyDescent="0.3">
      <c r="A125" s="37" t="s">
        <v>51</v>
      </c>
      <c r="B125" s="21" t="s">
        <v>93</v>
      </c>
      <c r="C125" s="37" t="s">
        <v>54</v>
      </c>
      <c r="D125" s="51" t="s">
        <v>13</v>
      </c>
      <c r="E125" s="133" t="s">
        <v>30</v>
      </c>
      <c r="F125" s="133"/>
      <c r="G125" s="133"/>
      <c r="H125" s="133"/>
      <c r="I125" s="133"/>
      <c r="J125" s="133"/>
      <c r="K125" s="133"/>
      <c r="L125" s="32" t="s">
        <v>15</v>
      </c>
      <c r="M125" s="129"/>
    </row>
    <row r="126" spans="1:13" ht="112.15" customHeight="1" x14ac:dyDescent="0.3">
      <c r="A126" s="37" t="s">
        <v>52</v>
      </c>
      <c r="B126" s="21" t="s">
        <v>94</v>
      </c>
      <c r="C126" s="37" t="s">
        <v>54</v>
      </c>
      <c r="D126" s="51" t="s">
        <v>13</v>
      </c>
      <c r="E126" s="133" t="s">
        <v>30</v>
      </c>
      <c r="F126" s="133"/>
      <c r="G126" s="133"/>
      <c r="H126" s="133"/>
      <c r="I126" s="133"/>
      <c r="J126" s="133"/>
      <c r="K126" s="133"/>
      <c r="L126" s="32" t="s">
        <v>15</v>
      </c>
      <c r="M126" s="85"/>
    </row>
    <row r="127" spans="1:13" ht="36.6" customHeight="1" x14ac:dyDescent="0.3">
      <c r="A127" s="60" t="s">
        <v>60</v>
      </c>
      <c r="B127" s="79" t="s">
        <v>96</v>
      </c>
      <c r="C127" s="60" t="s">
        <v>54</v>
      </c>
      <c r="D127" s="18" t="s">
        <v>1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82"/>
      <c r="M127" s="82"/>
    </row>
    <row r="128" spans="1:13" ht="74.45" customHeight="1" x14ac:dyDescent="0.3">
      <c r="A128" s="62"/>
      <c r="B128" s="80"/>
      <c r="C128" s="62"/>
      <c r="D128" s="53" t="s">
        <v>2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83"/>
      <c r="M128" s="83"/>
    </row>
    <row r="129" spans="1:13" ht="159" customHeight="1" x14ac:dyDescent="0.3">
      <c r="A129" s="37" t="s">
        <v>61</v>
      </c>
      <c r="B129" s="21" t="s">
        <v>143</v>
      </c>
      <c r="C129" s="37" t="s">
        <v>54</v>
      </c>
      <c r="D129" s="51" t="s">
        <v>2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32" t="s">
        <v>126</v>
      </c>
      <c r="M129" s="39" t="s">
        <v>135</v>
      </c>
    </row>
    <row r="130" spans="1:13" ht="32.450000000000003" customHeight="1" x14ac:dyDescent="0.3">
      <c r="A130" s="60" t="s">
        <v>65</v>
      </c>
      <c r="B130" s="79" t="s">
        <v>97</v>
      </c>
      <c r="C130" s="60" t="s">
        <v>54</v>
      </c>
      <c r="D130" s="18" t="s">
        <v>1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82"/>
      <c r="M130" s="84"/>
    </row>
    <row r="131" spans="1:13" ht="78" customHeight="1" x14ac:dyDescent="0.3">
      <c r="A131" s="62"/>
      <c r="B131" s="80"/>
      <c r="C131" s="62"/>
      <c r="D131" s="51" t="s">
        <v>13</v>
      </c>
      <c r="E131" s="134" t="s">
        <v>30</v>
      </c>
      <c r="F131" s="134"/>
      <c r="G131" s="134"/>
      <c r="H131" s="134"/>
      <c r="I131" s="134"/>
      <c r="J131" s="134"/>
      <c r="K131" s="134"/>
      <c r="L131" s="83"/>
      <c r="M131" s="85"/>
    </row>
    <row r="132" spans="1:13" ht="145.15" customHeight="1" x14ac:dyDescent="0.3">
      <c r="A132" s="37" t="s">
        <v>67</v>
      </c>
      <c r="B132" s="21" t="s">
        <v>103</v>
      </c>
      <c r="C132" s="37" t="s">
        <v>54</v>
      </c>
      <c r="D132" s="51" t="s">
        <v>13</v>
      </c>
      <c r="E132" s="134" t="s">
        <v>30</v>
      </c>
      <c r="F132" s="134"/>
      <c r="G132" s="134"/>
      <c r="H132" s="134"/>
      <c r="I132" s="134"/>
      <c r="J132" s="134"/>
      <c r="K132" s="134"/>
      <c r="L132" s="54" t="s">
        <v>53</v>
      </c>
      <c r="M132" s="84" t="s">
        <v>134</v>
      </c>
    </row>
    <row r="133" spans="1:13" ht="102.6" customHeight="1" x14ac:dyDescent="0.3">
      <c r="A133" s="37" t="s">
        <v>70</v>
      </c>
      <c r="B133" s="21" t="s">
        <v>104</v>
      </c>
      <c r="C133" s="37" t="s">
        <v>54</v>
      </c>
      <c r="D133" s="51" t="s">
        <v>13</v>
      </c>
      <c r="E133" s="134" t="s">
        <v>30</v>
      </c>
      <c r="F133" s="134"/>
      <c r="G133" s="134"/>
      <c r="H133" s="134"/>
      <c r="I133" s="134"/>
      <c r="J133" s="134"/>
      <c r="K133" s="134"/>
      <c r="L133" s="54" t="s">
        <v>53</v>
      </c>
      <c r="M133" s="129"/>
    </row>
    <row r="134" spans="1:13" ht="71.45" customHeight="1" x14ac:dyDescent="0.3">
      <c r="A134" s="37" t="s">
        <v>74</v>
      </c>
      <c r="B134" s="21" t="s">
        <v>105</v>
      </c>
      <c r="C134" s="37" t="s">
        <v>54</v>
      </c>
      <c r="D134" s="51" t="s">
        <v>13</v>
      </c>
      <c r="E134" s="134" t="s">
        <v>30</v>
      </c>
      <c r="F134" s="134"/>
      <c r="G134" s="134"/>
      <c r="H134" s="134"/>
      <c r="I134" s="134"/>
      <c r="J134" s="134"/>
      <c r="K134" s="134"/>
      <c r="L134" s="54" t="s">
        <v>53</v>
      </c>
      <c r="M134" s="129"/>
    </row>
    <row r="135" spans="1:13" ht="69.599999999999994" customHeight="1" x14ac:dyDescent="0.3">
      <c r="A135" s="37" t="s">
        <v>76</v>
      </c>
      <c r="B135" s="21" t="s">
        <v>106</v>
      </c>
      <c r="C135" s="37" t="s">
        <v>54</v>
      </c>
      <c r="D135" s="51" t="s">
        <v>13</v>
      </c>
      <c r="E135" s="134" t="s">
        <v>30</v>
      </c>
      <c r="F135" s="134"/>
      <c r="G135" s="134"/>
      <c r="H135" s="134"/>
      <c r="I135" s="134"/>
      <c r="J135" s="134"/>
      <c r="K135" s="134"/>
      <c r="L135" s="54" t="s">
        <v>53</v>
      </c>
      <c r="M135" s="129"/>
    </row>
    <row r="136" spans="1:13" ht="121.15" customHeight="1" x14ac:dyDescent="0.3">
      <c r="A136" s="37" t="s">
        <v>78</v>
      </c>
      <c r="B136" s="21" t="s">
        <v>107</v>
      </c>
      <c r="C136" s="37" t="s">
        <v>54</v>
      </c>
      <c r="D136" s="51" t="s">
        <v>13</v>
      </c>
      <c r="E136" s="134" t="s">
        <v>30</v>
      </c>
      <c r="F136" s="134"/>
      <c r="G136" s="134"/>
      <c r="H136" s="134"/>
      <c r="I136" s="134"/>
      <c r="J136" s="134"/>
      <c r="K136" s="134"/>
      <c r="L136" s="54" t="s">
        <v>53</v>
      </c>
      <c r="M136" s="129"/>
    </row>
    <row r="137" spans="1:13" ht="73.150000000000006" customHeight="1" x14ac:dyDescent="0.3">
      <c r="A137" s="37" t="s">
        <v>98</v>
      </c>
      <c r="B137" s="21" t="s">
        <v>108</v>
      </c>
      <c r="C137" s="37" t="s">
        <v>54</v>
      </c>
      <c r="D137" s="51" t="s">
        <v>13</v>
      </c>
      <c r="E137" s="134" t="s">
        <v>30</v>
      </c>
      <c r="F137" s="134"/>
      <c r="G137" s="134"/>
      <c r="H137" s="134"/>
      <c r="I137" s="134"/>
      <c r="J137" s="134"/>
      <c r="K137" s="134"/>
      <c r="L137" s="54" t="s">
        <v>53</v>
      </c>
      <c r="M137" s="129"/>
    </row>
    <row r="138" spans="1:13" ht="111" customHeight="1" x14ac:dyDescent="0.3">
      <c r="A138" s="37" t="s">
        <v>99</v>
      </c>
      <c r="B138" s="21" t="s">
        <v>109</v>
      </c>
      <c r="C138" s="37" t="s">
        <v>54</v>
      </c>
      <c r="D138" s="51" t="s">
        <v>13</v>
      </c>
      <c r="E138" s="134" t="s">
        <v>30</v>
      </c>
      <c r="F138" s="134"/>
      <c r="G138" s="134"/>
      <c r="H138" s="134"/>
      <c r="I138" s="134"/>
      <c r="J138" s="134"/>
      <c r="K138" s="134"/>
      <c r="L138" s="54" t="s">
        <v>53</v>
      </c>
      <c r="M138" s="129"/>
    </row>
    <row r="139" spans="1:13" ht="73.150000000000006" customHeight="1" x14ac:dyDescent="0.3">
      <c r="A139" s="37" t="s">
        <v>100</v>
      </c>
      <c r="B139" s="21" t="s">
        <v>110</v>
      </c>
      <c r="C139" s="37" t="s">
        <v>54</v>
      </c>
      <c r="D139" s="51" t="s">
        <v>13</v>
      </c>
      <c r="E139" s="134" t="s">
        <v>30</v>
      </c>
      <c r="F139" s="134"/>
      <c r="G139" s="134"/>
      <c r="H139" s="134"/>
      <c r="I139" s="134"/>
      <c r="J139" s="134"/>
      <c r="K139" s="134"/>
      <c r="L139" s="54" t="s">
        <v>53</v>
      </c>
      <c r="M139" s="129"/>
    </row>
    <row r="140" spans="1:13" ht="81" customHeight="1" x14ac:dyDescent="0.3">
      <c r="A140" s="37" t="s">
        <v>101</v>
      </c>
      <c r="B140" s="21" t="s">
        <v>111</v>
      </c>
      <c r="C140" s="37" t="s">
        <v>54</v>
      </c>
      <c r="D140" s="51" t="s">
        <v>13</v>
      </c>
      <c r="E140" s="134" t="s">
        <v>30</v>
      </c>
      <c r="F140" s="134"/>
      <c r="G140" s="134"/>
      <c r="H140" s="134"/>
      <c r="I140" s="134"/>
      <c r="J140" s="134"/>
      <c r="K140" s="134"/>
      <c r="L140" s="54" t="s">
        <v>53</v>
      </c>
      <c r="M140" s="85"/>
    </row>
    <row r="141" spans="1:13" ht="27" customHeight="1" x14ac:dyDescent="0.3">
      <c r="A141" s="49"/>
      <c r="B141" s="49"/>
      <c r="C141" s="55"/>
      <c r="D141" s="49" t="s">
        <v>102</v>
      </c>
      <c r="E141" s="56">
        <f>E142+E144</f>
        <v>0</v>
      </c>
      <c r="F141" s="56">
        <f>F142+F144</f>
        <v>6114.1100000000006</v>
      </c>
      <c r="G141" s="56">
        <f t="shared" ref="G141:K141" si="57">G142+G144</f>
        <v>6114.1100000000006</v>
      </c>
      <c r="H141" s="56">
        <f t="shared" si="57"/>
        <v>0</v>
      </c>
      <c r="I141" s="56">
        <f t="shared" si="57"/>
        <v>0</v>
      </c>
      <c r="J141" s="56">
        <f t="shared" si="57"/>
        <v>0</v>
      </c>
      <c r="K141" s="56">
        <f t="shared" si="57"/>
        <v>0</v>
      </c>
      <c r="L141" s="56"/>
      <c r="M141" s="57"/>
    </row>
    <row r="142" spans="1:13" ht="62.45" customHeight="1" x14ac:dyDescent="0.3">
      <c r="A142" s="49"/>
      <c r="B142" s="49"/>
      <c r="C142" s="55"/>
      <c r="D142" s="49" t="s">
        <v>36</v>
      </c>
      <c r="E142" s="56">
        <f>E123+E124</f>
        <v>0</v>
      </c>
      <c r="F142" s="56">
        <f>SUM(G142:K142)</f>
        <v>6114.1100000000006</v>
      </c>
      <c r="G142" s="56">
        <f>G123+G124</f>
        <v>6114.1100000000006</v>
      </c>
      <c r="H142" s="56">
        <f>H123+H124</f>
        <v>0</v>
      </c>
      <c r="I142" s="56">
        <f>I123+I124</f>
        <v>0</v>
      </c>
      <c r="J142" s="56">
        <f>J123+J124</f>
        <v>0</v>
      </c>
      <c r="K142" s="56">
        <f>K123+K124</f>
        <v>0</v>
      </c>
      <c r="L142" s="56"/>
      <c r="M142" s="57"/>
    </row>
    <row r="143" spans="1:13" ht="76.150000000000006" customHeight="1" x14ac:dyDescent="0.3">
      <c r="A143" s="49"/>
      <c r="B143" s="49"/>
      <c r="C143" s="55"/>
      <c r="D143" s="49" t="s">
        <v>13</v>
      </c>
      <c r="E143" s="128" t="s">
        <v>30</v>
      </c>
      <c r="F143" s="128"/>
      <c r="G143" s="128"/>
      <c r="H143" s="128"/>
      <c r="I143" s="128"/>
      <c r="J143" s="128"/>
      <c r="K143" s="128"/>
      <c r="L143" s="58"/>
      <c r="M143" s="57"/>
    </row>
    <row r="144" spans="1:13" ht="37.15" customHeight="1" x14ac:dyDescent="0.3">
      <c r="A144" s="49"/>
      <c r="B144" s="49"/>
      <c r="C144" s="55"/>
      <c r="D144" s="49" t="s">
        <v>2</v>
      </c>
      <c r="E144" s="56">
        <f>E128</f>
        <v>0</v>
      </c>
      <c r="F144" s="56">
        <f>SUM(G144:K144)</f>
        <v>0</v>
      </c>
      <c r="G144" s="56">
        <f>G128</f>
        <v>0</v>
      </c>
      <c r="H144" s="56">
        <f>H128</f>
        <v>0</v>
      </c>
      <c r="I144" s="56">
        <f>I128</f>
        <v>0</v>
      </c>
      <c r="J144" s="56">
        <f>J128</f>
        <v>0</v>
      </c>
      <c r="K144" s="56">
        <f>K128</f>
        <v>0</v>
      </c>
      <c r="L144" s="56"/>
      <c r="M144" s="57"/>
    </row>
    <row r="145" spans="1:13" ht="37.15" customHeight="1" x14ac:dyDescent="0.3">
      <c r="A145" s="26"/>
      <c r="B145" s="10"/>
      <c r="C145" s="42"/>
      <c r="D145" s="11" t="s">
        <v>119</v>
      </c>
      <c r="E145" s="2">
        <f t="shared" ref="E145" si="58">SUM(E146:E152)</f>
        <v>1284836.7825000002</v>
      </c>
      <c r="F145" s="2">
        <f>SUM(F146:F152)-F148</f>
        <v>2377484.6625000001</v>
      </c>
      <c r="G145" s="2">
        <f>SUM(G146:G152)-G148</f>
        <v>718484.66250000009</v>
      </c>
      <c r="H145" s="2">
        <f>H146+H152+H147+H151+H149</f>
        <v>502745</v>
      </c>
      <c r="I145" s="2">
        <f t="shared" ref="I145:K145" si="59">I146+I152+I147+I151+I149</f>
        <v>384285</v>
      </c>
      <c r="J145" s="2">
        <f t="shared" si="59"/>
        <v>385985</v>
      </c>
      <c r="K145" s="2">
        <f t="shared" si="59"/>
        <v>385985</v>
      </c>
      <c r="L145" s="2"/>
      <c r="M145" s="24"/>
    </row>
    <row r="146" spans="1:13" ht="37.15" customHeight="1" x14ac:dyDescent="0.3">
      <c r="A146" s="26"/>
      <c r="B146" s="10"/>
      <c r="C146" s="12"/>
      <c r="D146" s="11" t="s">
        <v>0</v>
      </c>
      <c r="E146" s="2">
        <f>E108+E29</f>
        <v>0</v>
      </c>
      <c r="F146" s="2">
        <f>SUM(G146:K146)</f>
        <v>49910.292500000003</v>
      </c>
      <c r="G146" s="2">
        <f>G108+G12</f>
        <v>49910.292500000003</v>
      </c>
      <c r="H146" s="2">
        <f t="shared" ref="H146:K146" si="60">H108</f>
        <v>0</v>
      </c>
      <c r="I146" s="2">
        <f t="shared" si="60"/>
        <v>0</v>
      </c>
      <c r="J146" s="2">
        <f t="shared" si="60"/>
        <v>0</v>
      </c>
      <c r="K146" s="2">
        <f t="shared" si="60"/>
        <v>0</v>
      </c>
      <c r="L146" s="2"/>
      <c r="M146" s="24"/>
    </row>
    <row r="147" spans="1:13" ht="75" customHeight="1" x14ac:dyDescent="0.3">
      <c r="A147" s="26"/>
      <c r="B147" s="10"/>
      <c r="C147" s="12"/>
      <c r="D147" s="1" t="s">
        <v>28</v>
      </c>
      <c r="E147" s="2">
        <f>E142+E109</f>
        <v>0</v>
      </c>
      <c r="F147" s="2">
        <f>SUM(G147:K147)</f>
        <v>239064.18</v>
      </c>
      <c r="G147" s="2">
        <f>G142+G109</f>
        <v>119064.18000000001</v>
      </c>
      <c r="H147" s="2">
        <f>H105</f>
        <v>120000</v>
      </c>
      <c r="I147" s="2">
        <f>I142+I109</f>
        <v>0</v>
      </c>
      <c r="J147" s="2">
        <f>J142+J109</f>
        <v>0</v>
      </c>
      <c r="K147" s="2">
        <f>K142+K109</f>
        <v>0</v>
      </c>
      <c r="L147" s="2"/>
      <c r="M147" s="24"/>
    </row>
    <row r="148" spans="1:13" ht="75" customHeight="1" x14ac:dyDescent="0.3">
      <c r="A148" s="26"/>
      <c r="B148" s="10"/>
      <c r="C148" s="12"/>
      <c r="D148" s="1" t="s">
        <v>142</v>
      </c>
      <c r="E148" s="45">
        <v>0</v>
      </c>
      <c r="F148" s="45">
        <f>G148+H148+I148+J148</f>
        <v>100000</v>
      </c>
      <c r="G148" s="45">
        <v>100000</v>
      </c>
      <c r="H148" s="45">
        <v>0</v>
      </c>
      <c r="I148" s="45">
        <v>0</v>
      </c>
      <c r="J148" s="45">
        <v>0</v>
      </c>
      <c r="K148" s="45">
        <v>0</v>
      </c>
      <c r="L148" s="2"/>
      <c r="M148" s="24"/>
    </row>
    <row r="149" spans="1:13" ht="91.15" customHeight="1" x14ac:dyDescent="0.3">
      <c r="A149" s="26"/>
      <c r="B149" s="10"/>
      <c r="C149" s="12"/>
      <c r="D149" s="1" t="s">
        <v>42</v>
      </c>
      <c r="E149" s="2">
        <f>E111+E30</f>
        <v>3830.3074999999999</v>
      </c>
      <c r="F149" s="2">
        <f t="shared" ref="F149" si="61">SUM(G149:K149)</f>
        <v>925</v>
      </c>
      <c r="G149" s="2">
        <f t="shared" ref="G149:K149" si="62">G111</f>
        <v>185</v>
      </c>
      <c r="H149" s="2">
        <f t="shared" si="62"/>
        <v>185</v>
      </c>
      <c r="I149" s="2">
        <f t="shared" si="62"/>
        <v>185</v>
      </c>
      <c r="J149" s="2">
        <f t="shared" si="62"/>
        <v>185</v>
      </c>
      <c r="K149" s="2">
        <f t="shared" si="62"/>
        <v>185</v>
      </c>
      <c r="L149" s="2"/>
      <c r="M149" s="24"/>
    </row>
    <row r="150" spans="1:13" ht="103.15" customHeight="1" x14ac:dyDescent="0.3">
      <c r="A150" s="13"/>
      <c r="B150" s="13"/>
      <c r="C150" s="12"/>
      <c r="D150" s="11" t="s">
        <v>139</v>
      </c>
      <c r="E150" s="2">
        <f>E14</f>
        <v>0</v>
      </c>
      <c r="F150" s="2">
        <f>F32+F112</f>
        <v>9263.7099999999991</v>
      </c>
      <c r="G150" s="2">
        <f>G32+G112</f>
        <v>9263.7099999999991</v>
      </c>
      <c r="H150" s="130" t="s">
        <v>30</v>
      </c>
      <c r="I150" s="131"/>
      <c r="J150" s="131"/>
      <c r="K150" s="132"/>
      <c r="L150" s="30"/>
      <c r="M150" s="24"/>
    </row>
    <row r="151" spans="1:13" ht="89.45" customHeight="1" x14ac:dyDescent="0.3">
      <c r="A151" s="13"/>
      <c r="B151" s="13"/>
      <c r="C151" s="12"/>
      <c r="D151" s="1" t="s">
        <v>48</v>
      </c>
      <c r="E151" s="2">
        <f>E113+E31</f>
        <v>6113.8649999999998</v>
      </c>
      <c r="F151" s="2">
        <f t="shared" ref="F151:K151" si="63">F113+F31</f>
        <v>0</v>
      </c>
      <c r="G151" s="2">
        <f t="shared" si="63"/>
        <v>0</v>
      </c>
      <c r="H151" s="2">
        <f t="shared" si="63"/>
        <v>0</v>
      </c>
      <c r="I151" s="2">
        <f t="shared" si="63"/>
        <v>0</v>
      </c>
      <c r="J151" s="2">
        <f t="shared" si="63"/>
        <v>0</v>
      </c>
      <c r="K151" s="2">
        <f t="shared" si="63"/>
        <v>0</v>
      </c>
      <c r="L151" s="2"/>
      <c r="M151" s="24"/>
    </row>
    <row r="152" spans="1:13" ht="37.15" customHeight="1" x14ac:dyDescent="0.3">
      <c r="A152" s="13"/>
      <c r="B152" s="13"/>
      <c r="C152" s="14"/>
      <c r="D152" s="11" t="s">
        <v>2</v>
      </c>
      <c r="E152" s="2">
        <f t="shared" ref="E152:K152" si="64">E37+E114</f>
        <v>1274892.6100000001</v>
      </c>
      <c r="F152" s="2">
        <f t="shared" si="64"/>
        <v>2078321.48</v>
      </c>
      <c r="G152" s="2">
        <f t="shared" si="64"/>
        <v>540061.48</v>
      </c>
      <c r="H152" s="2">
        <f t="shared" si="64"/>
        <v>382560</v>
      </c>
      <c r="I152" s="2">
        <f t="shared" si="64"/>
        <v>384100</v>
      </c>
      <c r="J152" s="2">
        <f t="shared" si="64"/>
        <v>385800</v>
      </c>
      <c r="K152" s="2">
        <f t="shared" si="64"/>
        <v>385800</v>
      </c>
      <c r="L152" s="2"/>
      <c r="M152" s="24"/>
    </row>
    <row r="153" spans="1:13" ht="21" customHeight="1" x14ac:dyDescent="0.35">
      <c r="B153" s="5"/>
      <c r="C153" s="15"/>
      <c r="D153" s="5"/>
      <c r="E153" s="16"/>
      <c r="F153" s="17"/>
      <c r="G153" s="17"/>
      <c r="H153" s="16"/>
      <c r="I153" s="5"/>
      <c r="J153" s="5"/>
      <c r="K153" s="5"/>
    </row>
    <row r="154" spans="1:13" ht="21" customHeight="1" x14ac:dyDescent="0.3">
      <c r="B154" s="5" t="s">
        <v>154</v>
      </c>
      <c r="C154" s="5"/>
      <c r="D154" s="5"/>
      <c r="E154" s="17"/>
      <c r="F154" s="5"/>
      <c r="G154" s="17"/>
      <c r="H154" s="16"/>
      <c r="I154" s="5"/>
      <c r="J154" s="5"/>
      <c r="K154" s="5"/>
      <c r="L154" s="5" t="s">
        <v>155</v>
      </c>
    </row>
    <row r="155" spans="1:13" ht="21" customHeight="1" x14ac:dyDescent="0.35">
      <c r="B155" s="5"/>
      <c r="C155" s="5"/>
      <c r="D155" s="5"/>
      <c r="E155" s="17"/>
      <c r="F155" s="5"/>
      <c r="G155" s="17"/>
      <c r="H155" s="5"/>
      <c r="I155" s="5"/>
      <c r="J155" s="5"/>
      <c r="K155" s="5"/>
      <c r="L155" s="5"/>
    </row>
    <row r="156" spans="1:13" ht="21" customHeight="1" x14ac:dyDescent="0.3">
      <c r="B156" s="5" t="s">
        <v>17</v>
      </c>
      <c r="C156" s="5"/>
      <c r="D156" s="5"/>
      <c r="E156" s="17"/>
      <c r="F156" s="5"/>
      <c r="G156" s="17"/>
      <c r="H156" s="5"/>
      <c r="I156" s="5"/>
      <c r="J156" s="5"/>
      <c r="K156" s="5"/>
      <c r="L156" s="5" t="s">
        <v>16</v>
      </c>
    </row>
    <row r="157" spans="1:13" ht="21" customHeight="1" x14ac:dyDescent="0.35">
      <c r="C157" s="5"/>
    </row>
    <row r="158" spans="1:13" ht="21" customHeight="1" x14ac:dyDescent="0.35"/>
  </sheetData>
  <autoFilter ref="A7:M152">
    <filterColumn colId="6" showButton="0"/>
    <filterColumn colId="7" showButton="0"/>
    <filterColumn colId="8" showButton="0"/>
    <filterColumn colId="9" showButton="0"/>
  </autoFilter>
  <mergeCells count="182">
    <mergeCell ref="M64:M66"/>
    <mergeCell ref="B67:B69"/>
    <mergeCell ref="C67:C69"/>
    <mergeCell ref="L67:L69"/>
    <mergeCell ref="M67:M72"/>
    <mergeCell ref="B70:B72"/>
    <mergeCell ref="C70:C72"/>
    <mergeCell ref="L70:L72"/>
    <mergeCell ref="A64:A66"/>
    <mergeCell ref="A67:A69"/>
    <mergeCell ref="A70:A72"/>
    <mergeCell ref="E36:K36"/>
    <mergeCell ref="L38:L43"/>
    <mergeCell ref="B33:M33"/>
    <mergeCell ref="A34:A37"/>
    <mergeCell ref="B35:B37"/>
    <mergeCell ref="A100:A101"/>
    <mergeCell ref="A94:A95"/>
    <mergeCell ref="A80:A81"/>
    <mergeCell ref="L80:L81"/>
    <mergeCell ref="A96:A97"/>
    <mergeCell ref="E95:K95"/>
    <mergeCell ref="M34:M37"/>
    <mergeCell ref="A73:A75"/>
    <mergeCell ref="B73:B75"/>
    <mergeCell ref="C73:C75"/>
    <mergeCell ref="L73:L75"/>
    <mergeCell ref="C100:C101"/>
    <mergeCell ref="A98:A99"/>
    <mergeCell ref="B98:B99"/>
    <mergeCell ref="C98:C99"/>
    <mergeCell ref="B48:M48"/>
    <mergeCell ref="B94:B95"/>
    <mergeCell ref="B96:B97"/>
    <mergeCell ref="M82:M83"/>
    <mergeCell ref="L16:L20"/>
    <mergeCell ref="M16:M20"/>
    <mergeCell ref="A16:A20"/>
    <mergeCell ref="B16:B20"/>
    <mergeCell ref="C16:C20"/>
    <mergeCell ref="A22:A24"/>
    <mergeCell ref="B22:B24"/>
    <mergeCell ref="C22:C24"/>
    <mergeCell ref="L21:L27"/>
    <mergeCell ref="M21:M25"/>
    <mergeCell ref="B25:B27"/>
    <mergeCell ref="C25:C27"/>
    <mergeCell ref="A25:A27"/>
    <mergeCell ref="E143:K143"/>
    <mergeCell ref="M132:M140"/>
    <mergeCell ref="H150:K150"/>
    <mergeCell ref="M123:M126"/>
    <mergeCell ref="E125:K125"/>
    <mergeCell ref="E126:K126"/>
    <mergeCell ref="E131:K131"/>
    <mergeCell ref="E132:K132"/>
    <mergeCell ref="E133:K133"/>
    <mergeCell ref="E134:K134"/>
    <mergeCell ref="E135:K135"/>
    <mergeCell ref="E136:K136"/>
    <mergeCell ref="E139:K139"/>
    <mergeCell ref="E140:K140"/>
    <mergeCell ref="E137:K137"/>
    <mergeCell ref="E138:K138"/>
    <mergeCell ref="M116:M119"/>
    <mergeCell ref="M127:M128"/>
    <mergeCell ref="C130:C131"/>
    <mergeCell ref="B130:B131"/>
    <mergeCell ref="A120:A122"/>
    <mergeCell ref="B120:B122"/>
    <mergeCell ref="C120:C122"/>
    <mergeCell ref="L116:L119"/>
    <mergeCell ref="A116:A119"/>
    <mergeCell ref="C116:C119"/>
    <mergeCell ref="B117:B119"/>
    <mergeCell ref="L127:L128"/>
    <mergeCell ref="C127:C128"/>
    <mergeCell ref="E118:K118"/>
    <mergeCell ref="M88:M90"/>
    <mergeCell ref="L88:L90"/>
    <mergeCell ref="B115:M115"/>
    <mergeCell ref="C60:C63"/>
    <mergeCell ref="B88:B90"/>
    <mergeCell ref="B60:B63"/>
    <mergeCell ref="M76:M77"/>
    <mergeCell ref="C76:C77"/>
    <mergeCell ref="M49:M56"/>
    <mergeCell ref="M60:M63"/>
    <mergeCell ref="L60:L63"/>
    <mergeCell ref="C94:C95"/>
    <mergeCell ref="B84:B87"/>
    <mergeCell ref="M78:M79"/>
    <mergeCell ref="L94:L101"/>
    <mergeCell ref="M94:M101"/>
    <mergeCell ref="E97:K97"/>
    <mergeCell ref="C96:C97"/>
    <mergeCell ref="E90:K90"/>
    <mergeCell ref="E89:K89"/>
    <mergeCell ref="C88:C90"/>
    <mergeCell ref="E85:K85"/>
    <mergeCell ref="E86:K86"/>
    <mergeCell ref="L76:L77"/>
    <mergeCell ref="A1:B1"/>
    <mergeCell ref="A6:M6"/>
    <mergeCell ref="A2:M2"/>
    <mergeCell ref="A7:A8"/>
    <mergeCell ref="B7:B8"/>
    <mergeCell ref="D7:D8"/>
    <mergeCell ref="A4:M4"/>
    <mergeCell ref="A5:M5"/>
    <mergeCell ref="F7:F8"/>
    <mergeCell ref="G7:K7"/>
    <mergeCell ref="E7:E8"/>
    <mergeCell ref="C7:C8"/>
    <mergeCell ref="L7:L8"/>
    <mergeCell ref="M7:M8"/>
    <mergeCell ref="M80:M81"/>
    <mergeCell ref="C80:C81"/>
    <mergeCell ref="B80:B81"/>
    <mergeCell ref="M84:M87"/>
    <mergeCell ref="A11:A15"/>
    <mergeCell ref="C11:C15"/>
    <mergeCell ref="B10:M10"/>
    <mergeCell ref="A60:A63"/>
    <mergeCell ref="C34:C37"/>
    <mergeCell ref="L34:L37"/>
    <mergeCell ref="B12:B15"/>
    <mergeCell ref="M11:M15"/>
    <mergeCell ref="L11:L15"/>
    <mergeCell ref="A49:A56"/>
    <mergeCell ref="C49:C56"/>
    <mergeCell ref="L49:L56"/>
    <mergeCell ref="B50:B56"/>
    <mergeCell ref="E54:K54"/>
    <mergeCell ref="M57:M58"/>
    <mergeCell ref="C38:C40"/>
    <mergeCell ref="B38:B40"/>
    <mergeCell ref="A38:A40"/>
    <mergeCell ref="M38:M43"/>
    <mergeCell ref="B41:B43"/>
    <mergeCell ref="E39:K39"/>
    <mergeCell ref="A130:A131"/>
    <mergeCell ref="L130:L131"/>
    <mergeCell ref="M130:M131"/>
    <mergeCell ref="E122:K122"/>
    <mergeCell ref="L120:L122"/>
    <mergeCell ref="M120:M122"/>
    <mergeCell ref="B92:B93"/>
    <mergeCell ref="A88:A90"/>
    <mergeCell ref="A84:A87"/>
    <mergeCell ref="A127:A128"/>
    <mergeCell ref="L102:L104"/>
    <mergeCell ref="M102:M104"/>
    <mergeCell ref="M105:M106"/>
    <mergeCell ref="L105:L106"/>
    <mergeCell ref="B127:B128"/>
    <mergeCell ref="E112:K112"/>
    <mergeCell ref="A105:A106"/>
    <mergeCell ref="B105:B106"/>
    <mergeCell ref="C105:C106"/>
    <mergeCell ref="C92:C93"/>
    <mergeCell ref="M73:M75"/>
    <mergeCell ref="A76:A77"/>
    <mergeCell ref="B76:B77"/>
    <mergeCell ref="A102:A104"/>
    <mergeCell ref="A92:A93"/>
    <mergeCell ref="E93:K93"/>
    <mergeCell ref="B102:B104"/>
    <mergeCell ref="B100:B101"/>
    <mergeCell ref="A57:A58"/>
    <mergeCell ref="L57:L58"/>
    <mergeCell ref="E46:K46"/>
    <mergeCell ref="E42:K42"/>
    <mergeCell ref="L84:L87"/>
    <mergeCell ref="C84:C87"/>
    <mergeCell ref="A41:A43"/>
    <mergeCell ref="C41:C43"/>
    <mergeCell ref="C57:C58"/>
    <mergeCell ref="B57:B58"/>
    <mergeCell ref="B64:B66"/>
    <mergeCell ref="C64:C66"/>
    <mergeCell ref="L64:L66"/>
  </mergeCells>
  <printOptions horizontalCentered="1"/>
  <pageMargins left="0.23622047244094491" right="0.35433070866141736" top="0.59055118110236227" bottom="0.15748031496062992" header="0.31496062992125984" footer="0.31496062992125984"/>
  <pageSetup paperSize="9" scale="54" fitToHeight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8:K24"/>
  <sheetViews>
    <sheetView workbookViewId="0">
      <selection activeCell="J24" sqref="J24"/>
    </sheetView>
  </sheetViews>
  <sheetFormatPr defaultRowHeight="15" x14ac:dyDescent="0.25"/>
  <cols>
    <col min="11" max="11" width="11.85546875" customWidth="1"/>
  </cols>
  <sheetData>
    <row r="18" spans="6:11" x14ac:dyDescent="0.3">
      <c r="F18">
        <f>3836.84+2246.82+15043.5+13500.29</f>
        <v>34627.449999999997</v>
      </c>
      <c r="G18">
        <v>34119.089350000002</v>
      </c>
      <c r="K18">
        <f>1851+4180+2176.5+1736</f>
        <v>9943.5</v>
      </c>
    </row>
    <row r="19" spans="6:11" x14ac:dyDescent="0.3">
      <c r="F19">
        <f>249.65+1671.5+1500.04</f>
        <v>3421.19</v>
      </c>
      <c r="G19">
        <v>205.94499999999999</v>
      </c>
      <c r="K19">
        <f>649836.11-K18</f>
        <v>639892.61</v>
      </c>
    </row>
    <row r="20" spans="6:11" x14ac:dyDescent="0.3">
      <c r="G20">
        <v>426.32</v>
      </c>
    </row>
    <row r="23" spans="6:11" x14ac:dyDescent="0.3">
      <c r="J23">
        <f>326473.83862-320430.50862</f>
        <v>6043.3300000000163</v>
      </c>
    </row>
    <row r="24" spans="6:11" x14ac:dyDescent="0.3">
      <c r="J24">
        <f>J23-2843.33</f>
        <v>3200.0000000000164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Лист1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Зиминова Анна Юрьевна</cp:lastModifiedBy>
  <cp:lastPrinted>2018-03-06T14:05:17Z</cp:lastPrinted>
  <dcterms:created xsi:type="dcterms:W3CDTF">2014-09-12T06:18:21Z</dcterms:created>
  <dcterms:modified xsi:type="dcterms:W3CDTF">2018-03-21T11:08:18Z</dcterms:modified>
</cp:coreProperties>
</file>