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625" windowHeight="6000" tabRatio="948" activeTab="0"/>
  </bookViews>
  <sheets>
    <sheet name="Прил. № 1(Доходы)2017 ноябрь" sheetId="1" r:id="rId1"/>
  </sheets>
  <definedNames>
    <definedName name="_xlnm.Print_Titles" localSheetId="0">'Прил. № 1(Доходы)2017 ноябрь'!$10:$10</definedName>
    <definedName name="_xlnm.Print_Area" localSheetId="0">'Прил. № 1(Доходы)2017 ноябрь'!$A$1:$H$220</definedName>
  </definedNames>
  <calcPr fullCalcOnLoad="1"/>
</workbook>
</file>

<file path=xl/sharedStrings.xml><?xml version="1.0" encoding="utf-8"?>
<sst xmlns="http://schemas.openxmlformats.org/spreadsheetml/2006/main" count="425" uniqueCount="411">
  <si>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</si>
  <si>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</si>
  <si>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</si>
  <si>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</si>
  <si>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</si>
  <si>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</si>
  <si>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</si>
  <si>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</si>
  <si>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</si>
  <si>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</si>
  <si>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</si>
  <si>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</si>
  <si>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</si>
  <si>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</si>
  <si>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</si>
  <si>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</si>
  <si>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</si>
  <si>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</si>
  <si>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</si>
  <si>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</si>
  <si>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</si>
  <si>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</si>
  <si>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</si>
  <si>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</si>
  <si>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</si>
  <si>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</si>
  <si>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</si>
  <si>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</si>
  <si>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</si>
  <si>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</si>
  <si>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</si>
  <si>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</si>
  <si>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</si>
  <si>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</si>
  <si>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</si>
  <si>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</si>
  <si>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</si>
  <si>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</si>
  <si>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</si>
  <si>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</si>
  <si>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</si>
  <si>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</si>
  <si>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</si>
  <si>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 xml:space="preserve">000 1 17 05050 05 0200 180   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</si>
  <si>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</si>
  <si>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</si>
  <si>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</si>
  <si>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</si>
  <si>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</si>
  <si>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</si>
  <si>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</si>
  <si>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Плата за негативное воздействие на окружающую среду</t>
  </si>
  <si>
    <t>Московской области</t>
  </si>
  <si>
    <t>Одинцовского муниципального района</t>
  </si>
  <si>
    <t xml:space="preserve">000  2 02 02077 05 0102 151   </t>
  </si>
  <si>
    <t>Налог на доходы физических лиц</t>
  </si>
  <si>
    <t>Прочие субсидии бюджетам муниципальных районов, всего, в том числе:</t>
  </si>
  <si>
    <t>000 2 02 04014 05 0062 151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</si>
  <si>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</si>
  <si>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</si>
  <si>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</si>
  <si>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</si>
  <si>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000  2 02 02077 05 0086 151   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</si>
  <si>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</si>
  <si>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</si>
  <si>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</si>
  <si>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</si>
  <si>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</si>
  <si>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</si>
  <si>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</si>
  <si>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</si>
  <si>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</si>
  <si>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</si>
  <si>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</si>
  <si>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</si>
  <si>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000 2 02 02999 05 0051 151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</si>
  <si>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</si>
  <si>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</si>
  <si>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</si>
  <si>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</si>
  <si>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</si>
  <si>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 xml:space="preserve">070 1 17 05050 05 0700 180   </t>
  </si>
  <si>
    <t>070 2 07 05030 05 0000 180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</si>
  <si>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</si>
  <si>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</si>
  <si>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</si>
  <si>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муниципальных районов (плата за размещение нестационарных торговых объектов)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</si>
  <si>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</si>
  <si>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</si>
  <si>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</si>
  <si>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</si>
  <si>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</si>
  <si>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</si>
  <si>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</si>
  <si>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</si>
  <si>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</si>
  <si>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</si>
  <si>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</si>
  <si>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</si>
  <si>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</si>
  <si>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</si>
  <si>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</si>
  <si>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</si>
  <si>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</si>
  <si>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</si>
  <si>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</si>
  <si>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</si>
  <si>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</si>
  <si>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</si>
  <si>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</si>
  <si>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</si>
  <si>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</si>
  <si>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</si>
  <si>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</si>
  <si>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</si>
  <si>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</si>
  <si>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</si>
  <si>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</si>
  <si>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</si>
  <si>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</si>
  <si>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</si>
  <si>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</si>
  <si>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</si>
  <si>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</si>
  <si>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</si>
  <si>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</si>
  <si>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</si>
  <si>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</si>
  <si>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000  2 02 03121 05 0000 151   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</si>
  <si>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</si>
  <si>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проведение Всероссийской сельскохозяйственной переписи в 2016 году</t>
  </si>
  <si>
    <t>Прочие безвозмездные поступления, всего, в том числе:</t>
  </si>
  <si>
    <t>000 2 07 00000 00 0000 000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</si>
  <si>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</si>
  <si>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</si>
  <si>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</si>
  <si>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</si>
  <si>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Прочие субсидии бюджетам муниципальных районов (для обеспечения учреждений дошкольного, начального, неполного среднего и среднего образования доступом к сети Интернет)</t>
  </si>
  <si>
    <t>Прочие субсидии бюджетам муниципальных районов (на мероприятия по организации отдыха детей в каникулярное время)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</si>
  <si>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</si>
  <si>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</si>
  <si>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</si>
  <si>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</si>
  <si>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"Физическая культура и спорт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</si>
  <si>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</si>
  <si>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(капитальный 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</si>
  <si>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</si>
  <si>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</si>
  <si>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>000 2 02 04014 05 0057 151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</si>
  <si>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безопасности дорожного движения))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</si>
  <si>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"Энергосбережение и повышение энергетической эффективности на территории Одинцовского муниципального района")</t>
  </si>
  <si>
    <t xml:space="preserve">000 2 02 02051 05 0109 151   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</si>
  <si>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</si>
  <si>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 xml:space="preserve">000  2 02 02085 05 0000 151   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</si>
  <si>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</si>
  <si>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000 2 02 04014 05 0043 151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</si>
  <si>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федерального бюджета)</t>
  </si>
  <si>
    <t xml:space="preserve">000  2 02 02077 05 0112 151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</si>
  <si>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</si>
  <si>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 xml:space="preserve">  000 2 02 03007 05 0000 151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</si>
  <si>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</si>
  <si>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 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</si>
  <si>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</si>
  <si>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080 1 11 05025 05 0000 120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</si>
  <si>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</si>
  <si>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</si>
  <si>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</si>
  <si>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</si>
  <si>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</si>
  <si>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</si>
  <si>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</si>
  <si>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</si>
  <si>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</si>
  <si>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</si>
  <si>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</si>
  <si>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</si>
  <si>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</si>
  <si>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</si>
  <si>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</si>
  <si>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</si>
  <si>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</si>
  <si>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</si>
  <si>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</si>
  <si>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</si>
  <si>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</si>
  <si>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</si>
  <si>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>080 1 11 05075 05 0000 120</t>
  </si>
  <si>
    <t xml:space="preserve">080 1 11 07015 05 0000 120   </t>
  </si>
  <si>
    <t xml:space="preserve">080 1 14 02053 05 0000 410 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</si>
  <si>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</si>
  <si>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</si>
  <si>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</si>
  <si>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</si>
  <si>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</si>
  <si>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000 2 02 20000 00 0000 151</t>
  </si>
  <si>
    <t xml:space="preserve">000 2 02 20077 05 0000 151   </t>
  </si>
  <si>
    <t xml:space="preserve">070  2 02 20077 05 0112 151   </t>
  </si>
  <si>
    <t>000 2 02 29999 05 0000 151</t>
  </si>
  <si>
    <t>056 2 02 29999 05 0042 151</t>
  </si>
  <si>
    <t>056 2 02 29999 05 0089 151</t>
  </si>
  <si>
    <t>000 2 02 30000 00 0000 151</t>
  </si>
  <si>
    <t>Субвенции бюджетам бюджетной системы Российской Федерации, всего, в том числе:</t>
  </si>
  <si>
    <t>000 2 02 30022 05 0000 151</t>
  </si>
  <si>
    <t>070 2 02 30022 05 0018 151</t>
  </si>
  <si>
    <t>070 2 02 30022 05 0045 151</t>
  </si>
  <si>
    <t>000 2 02 30024 05 0000 151</t>
  </si>
  <si>
    <t>070 2 02 30024 05 0005 151</t>
  </si>
  <si>
    <t>070 2 02 30024 05 0007 151</t>
  </si>
  <si>
    <t>070 2 02 30024 05 0008 151</t>
  </si>
  <si>
    <t>056 2 02 30024 05 0011 151</t>
  </si>
  <si>
    <t>056 2 02 30024 05 0012 151</t>
  </si>
  <si>
    <t>056 2 02 30024 05 0013 151</t>
  </si>
  <si>
    <t>000 2 02 30029 05 0000 151</t>
  </si>
  <si>
    <t>056 2 02 30029 05 0030 151</t>
  </si>
  <si>
    <t xml:space="preserve">070  2 02 35082 05 0000 151   </t>
  </si>
  <si>
    <t>000 2 02 39999 05 0000 151</t>
  </si>
  <si>
    <t>070 2 02 39999 05 0004 151</t>
  </si>
  <si>
    <t>056 2 02 39999 05 0010 151</t>
  </si>
  <si>
    <t>056 2 02 39999 05 0019 151</t>
  </si>
  <si>
    <t>056 2 02 39999 05 0093 151</t>
  </si>
  <si>
    <t>056 2 02 39999 05 0105 151</t>
  </si>
  <si>
    <t>000 2 02 40000 00 0000 151</t>
  </si>
  <si>
    <t>000 2 02 40014 05 0000 151</t>
  </si>
  <si>
    <t>003 2 02 40014 05 0044 151</t>
  </si>
  <si>
    <t>003 2 02 40014 05 0046 151</t>
  </si>
  <si>
    <t>003 2 02 40014 05 0053 151</t>
  </si>
  <si>
    <t>003 2 02 40014 05 0054 151</t>
  </si>
  <si>
    <t>003 2 02 40014 05 0059 151</t>
  </si>
  <si>
    <t>003 2 02 40014 05 0061 151</t>
  </si>
  <si>
    <t>003 2 02 40014 05 0063 151</t>
  </si>
  <si>
    <t>003 2 02 40014 05 0064 151</t>
  </si>
  <si>
    <t>003 2 02 40014 05 0065 151</t>
  </si>
  <si>
    <t>003 2 02 40014 05 0067 151</t>
  </si>
  <si>
    <t>003 2 02 40014 05 0068 151</t>
  </si>
  <si>
    <t>003 2 02 40014 05 0071 151</t>
  </si>
  <si>
    <t>003 2 02 40014 05 0079 151</t>
  </si>
  <si>
    <t>000 2 02 49999 05 0000 151</t>
  </si>
  <si>
    <t>003 2 02 49999 05 0025 151</t>
  </si>
  <si>
    <t>003 2 02 49999 05 0026 151</t>
  </si>
  <si>
    <t>003 2 02 49999 05 0028 151</t>
  </si>
  <si>
    <t>003 2 02 49999 05 0038 151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</si>
  <si>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</si>
  <si>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</si>
  <si>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000 1 12 01000 01 0000 120   </t>
  </si>
  <si>
    <t>003 2 02 40014 05 0073 151</t>
  </si>
  <si>
    <t>000 1 11 05020 00 0000 120</t>
  </si>
  <si>
    <t>070 2 02 29999 05 0032 151</t>
  </si>
  <si>
    <t>070 2 02 30024 05 0006 151</t>
  </si>
  <si>
    <t>056 2 02 30029 05 0003 151</t>
  </si>
  <si>
    <t>003 2 02 30029 05 0002 151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</si>
  <si>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</si>
  <si>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</si>
  <si>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 xml:space="preserve">070  2 02 35485 05 0000 151 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</si>
  <si>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</si>
  <si>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к проекту решения Совета депутатов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</si>
  <si>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областного бюджета))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</si>
  <si>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</si>
  <si>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</si>
  <si>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</si>
  <si>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</si>
  <si>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</si>
  <si>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</si>
  <si>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050 2 18 60010 05 0000 151</t>
  </si>
  <si>
    <t>070 2 18 60010 05 0000 151</t>
  </si>
  <si>
    <t>000 2 19 00000 00 0000 000</t>
  </si>
  <si>
    <t>003 2 19 45160 05 0000 151</t>
  </si>
  <si>
    <t>003 2 19 60010 05 0000 151</t>
  </si>
  <si>
    <t>070 2 02 29999 05 0114 151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</si>
  <si>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территории городского поселения Одинцово - вдоль улицы Маршала Неделина и улицы Интернациональной)</t>
  </si>
  <si>
    <t>003 2 02 40014 05 0113 151</t>
  </si>
  <si>
    <t>003 2 02 40014 05 0115 151</t>
  </si>
  <si>
    <t>003 2 02 49999 05 0027 151</t>
  </si>
  <si>
    <t>000 1 11 05070 00 0000 120</t>
  </si>
  <si>
    <t>003 2 02 49999 05 0039 151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</si>
  <si>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(строительство объектов муниципальной собственности))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</si>
  <si>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(за исключением строительства объектов муниципальной собственности))</t>
  </si>
  <si>
    <t>Прочие субсидии бюджетам муниципальных районов (на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в соответствии с государственной программой Московской области "Эффективная власть" на 2014-2018 годы)</t>
  </si>
  <si>
    <t>Прочие субсидии бюджетам муниципальных районов (на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ситуации, в рамках реализации мероприятий государственной программы Московской области "Безопасность Подмосковья" на 2017-2021 годы)</t>
  </si>
  <si>
    <t>070 2 02 29999 05 0021 151</t>
  </si>
  <si>
    <t xml:space="preserve">Прочие субсидии бюджетам муниципальных районов (на ремонт подъездов многоквартирных домов в рамках государственной программы Московской области "Развитие жилищно-коммунального хозяйства" на 2017-2021 годы) </t>
  </si>
  <si>
    <t>070 2 02 29999 05 0128 151</t>
  </si>
  <si>
    <t>056 2 02 45160 05 0000 151</t>
  </si>
  <si>
    <t>Прочие субсидии бюджетам муниципальных районов (на реализацию мероприятий государственной программы Московской области "Культура Подмосковья" на 2017-2021 годы (благоустройство парков культуры и отдыха, расположенных на землях лесного фонда))</t>
  </si>
  <si>
    <t>056 2 07 05030 05 0000 180</t>
  </si>
  <si>
    <t>070 2 02 29999 05 0034 151</t>
  </si>
  <si>
    <t>050 2 02 29999 05 0035 151</t>
  </si>
  <si>
    <t>056 2 02 29999 05 0033 151</t>
  </si>
  <si>
    <t>Субсидии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</si>
  <si>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Субвенции бюджетам муниципальных районов на выполнение передаваемых полномочий субъектов РФ (организация проведения мероприятий по отлову и содержанию безнадзорных животных)</t>
  </si>
  <si>
    <t>070 202 30024 05 0132 151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</si>
  <si>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(по созданию доступной среды жизнедеятельности инвалидов и других маломобильных групп населения в муниципальных учреждениях культуры, кинотеатрах (кинозалах в муниципальных учреждениях культуры) и муниципальных учреждениях дополнительного образования сферы культуры)</t>
  </si>
  <si>
    <t>050 202 25027 05 0095 151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</si>
  <si>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</si>
  <si>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000 202 25027 00 0000 151</t>
  </si>
  <si>
    <t>056 2 02 29999 05 0058 151</t>
  </si>
  <si>
    <t>Прочие субсидии бюджетам муниципальных районов (на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области)</t>
  </si>
  <si>
    <t>050 202 25555 05 0000 151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</si>
  <si>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</si>
  <si>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011 1 11 05013 05 0000 120   </t>
  </si>
  <si>
    <t xml:space="preserve">080 1 11 05013 05 0000 120   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</si>
  <si>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</si>
  <si>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</si>
  <si>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</si>
  <si>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</si>
  <si>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 xml:space="preserve">011 1 11 05013 10 0000 120   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</si>
  <si>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</si>
  <si>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</si>
  <si>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</si>
  <si>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080 1 14 06013 10 0000 430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</si>
  <si>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</si>
  <si>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План                         на 2017 год,          тыс. руб.</t>
  </si>
  <si>
    <t>070 2 02 29999 05 0133 151</t>
  </si>
  <si>
    <t>Прочие субсидии бюджетам муниципальных районов (на капитальный ремонт, приобретение, монтаж и ввод в эксплуатацию объектов коммунальной инфраструктуры в рамках подпрограммы «Модернизация объектов коммунальной инфраструктуры» государственной программы Московской области "Развитие жилищно-коммунального хозяйства" на 2017-2021 годы)</t>
  </si>
  <si>
    <t>000 1 11 05313 13 0000 120</t>
  </si>
  <si>
    <t>080 1 11 05313 13 0000 120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</si>
  <si>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</si>
  <si>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056 2 02 29999 05 0136 151</t>
  </si>
  <si>
    <t xml:space="preserve">Прочие субсидии бюджетам муниципальных районов (на мероприятия по проведению капитального ремонта в муниципальных общеобразовательных организациях) </t>
  </si>
  <si>
    <t>050 2 02 29999 05 0117 151</t>
  </si>
  <si>
    <t>056 2 02 29999 05 0117 151</t>
  </si>
  <si>
    <t>Прочие субсидии бюджетам муниципальных районов (на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в соответствии с государственной программой Московской области "Образование Подмосковья" на 2017-2025 годы)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</si>
  <si>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</si>
  <si>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</si>
  <si>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056 2 02 29999 05 0111 151</t>
  </si>
  <si>
    <t xml:space="preserve">Прочие субсидии бюджетам муниципальных районов (на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годы) </t>
  </si>
  <si>
    <t xml:space="preserve">070 1 17 05050 05 0600 180   </t>
  </si>
  <si>
    <t xml:space="preserve">080 1 17 05050 05 0600 180   </t>
  </si>
  <si>
    <t xml:space="preserve">000 1 17 05050 05 0600 180   </t>
  </si>
  <si>
    <t>Прочие неналоговые доходы бюджетов муниципальных районов (прочие доходы)</t>
  </si>
  <si>
    <t>Прочие неналоговые доходы бюджетов муниципальных районов (прочие доходы), всего, в том числе: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</si>
  <si>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</si>
  <si>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</si>
  <si>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</si>
  <si>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</si>
  <si>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</si>
  <si>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районов (дебиторская задолженность прошлых лет)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</si>
  <si>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</si>
  <si>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Прочие доходы от компенсации затрат бюджетов муниципальных районов (прочие доходы)</t>
  </si>
  <si>
    <t>000 1 13 00000 00 0000 000</t>
  </si>
  <si>
    <t>000 1 13 01995 05 0000 130</t>
  </si>
  <si>
    <t>070 1 13 01995 05 0100 130</t>
  </si>
  <si>
    <t>056 1 13 01995 05 0600 130</t>
  </si>
  <si>
    <t>000 1 13 02995 05 0000 130</t>
  </si>
  <si>
    <t>070 1 13 02995 05 0100 130</t>
  </si>
  <si>
    <t>080 1 13 02995 05 0100 130</t>
  </si>
  <si>
    <t>070 1 13 02995 05 0200 130</t>
  </si>
  <si>
    <t>070 1 13 02995 05 0600 130</t>
  </si>
  <si>
    <t>003 2 02 49999 05 0141 151</t>
  </si>
  <si>
    <t>Прочие межбюджетные трансферты, передаваемые бюджетам муниципальных районов (на финансирование мероприятий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области")</t>
  </si>
  <si>
    <t xml:space="preserve">070  2 02 20077 05 0142 151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</si>
  <si>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общего образования в рамках государственной программы Московской области "Образование Подмосковья" на 2017-2025 годы - стадион на территории МБОУ Барвихинская СОШ)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</si>
  <si>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</si>
  <si>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>070 2 02 29999 05 0094 151</t>
  </si>
  <si>
    <t>Прочие межбюджетные трансферты, передаваемые бюджетам муниципальных районов (финансирование мероприятий на приобретение, монтаж и ввод в эксплуатацию станции водоподготовки на ВЗУ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 (средства областного бюджета))</t>
  </si>
  <si>
    <t>Прочие межбюджетные трансферты, передаваемые бюджетам муниципальных районов (финансирование мероприятий на приобретение, монтаж и ввод в эксплуатацию станции водоподготовки на ВЗУ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 (средства бюджетов городских поселений))</t>
  </si>
  <si>
    <t>003 2 02 49999 05 0146 151</t>
  </si>
  <si>
    <t>003 2 02 49999 05 0147 151</t>
  </si>
  <si>
    <t>003 2 02 49999 05 0138 151</t>
  </si>
  <si>
    <t>003 2 02 49999 05 0139 151</t>
  </si>
  <si>
    <t>Прочие межбюджетные трансферты, передаваемые бюджетам муниципальных районов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в соответствии с государственной программой Московской области "Развитие жилищно-коммунального хозяйства" на 2017-2021 годы) (за счет средств областного бюджета))</t>
  </si>
  <si>
    <t>Прочие межбюджетные трансферты, передаваемые бюджетам муниципальных районов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в соответствии с государственной программой Московской области "Развитие жилищно-коммунального хозяйства" на 2017-2021 годы) (за счет средств бюджетов городских поселений))</t>
  </si>
  <si>
    <t>050 2 02 29999 05 0116 151</t>
  </si>
  <si>
    <t>Прочие субсидии бюджетам муниципальных районов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на 2017-2021 годы)</t>
  </si>
  <si>
    <t>003 2 02 49999 05 0023 151</t>
  </si>
  <si>
    <t>003 2 02 49999 05 0022 151</t>
  </si>
  <si>
    <t>003 2 02 49999 05 0017 151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</si>
  <si>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за счет средств поселений)</t>
  </si>
  <si>
    <t>Приложение № 1</t>
  </si>
  <si>
    <t xml:space="preserve">056 1 14 02052 05 0000 410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</si>
  <si>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</si>
  <si>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080 1 14 06325 05 0000 430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</si>
  <si>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</si>
  <si>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050 2 02 29999 05 0014 151</t>
  </si>
  <si>
    <t xml:space="preserve">Прочие субсидии бюджетам муниципальных районов (на реализацию мероприятий государственной программы Московской области "Культура Подмосковья" на 2017-2021 годы (благоустройство парков культуры и отдыха, расположенных на землях лесного фонда)) </t>
  </si>
  <si>
    <t>003 2 02 40014 05 0037 151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</si>
  <si>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 за счет средств областного бюджета)</t>
  </si>
  <si>
    <t>050 2 02 49999 05 0149 151</t>
  </si>
  <si>
    <t>Прочие межбюджетные трансферты, передаваемые бюджетам муниципальных районов (иные межбюджетные трансферты, предоставляемые из бюджета Московской области бюджету Одинцовского муниципального района на обеспечение деятельности парков, расположенных на землях лесного фонда)</t>
  </si>
  <si>
    <t>003 2 02 49999 05 9014 151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</si>
  <si>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(на обеспечение софинансирования средств областного бюджета на благоустройство парков культуры и отдыха, расположенных на землях лесного фонда))</t>
  </si>
  <si>
    <t>Уточненный план на 2017 год</t>
  </si>
  <si>
    <t>Исполнено</t>
  </si>
  <si>
    <t>от "___" ____________ 2018 г. № ____</t>
  </si>
  <si>
    <t>% исполне-ния</t>
  </si>
  <si>
    <t xml:space="preserve">Заместитель руководителя Администрации,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</si>
  <si>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                               Л.В. Тарасова</t>
  </si>
  <si>
    <t>003 2 02 49999 05 0127 151</t>
  </si>
  <si>
    <t>Прочие межбюджетные трансферты, передаваемые бюджетам муниципальных районов (премия Губернатора Московской области «Прорыв года»)</t>
  </si>
  <si>
    <t>070 2 02 29999 05 0036 151</t>
  </si>
  <si>
    <t>Прочие субсидии бюджетам муниципальных районов (на софинансирование расходов на оплату труда и начисления на выплаты по оплате труда специалистов и руководителей многофункционального центра предоставления государственных и муниципальных услуг в рамках реализации государственной программы Московской области "Эффективная власть" на 2017-2021 годы)</t>
  </si>
  <si>
    <t>000 1 11 05030 00 0000 120</t>
  </si>
  <si>
    <t>080 1 11 05035 05 0000 120</t>
  </si>
  <si>
    <t>Доходы от сдачи в аренду имущества, находящегося                          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                          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</si>
  <si>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                          (за исключением имущества муниципальных бюджетных и автономных учреждений)</t>
  </si>
  <si>
    <t>003 1 13 02995 05 0100 130</t>
  </si>
  <si>
    <t>000 1 17 01000 00 0000 180</t>
  </si>
  <si>
    <t>Невыясненные поступления</t>
  </si>
  <si>
    <t>000 1 09 00000 00 0000 000</t>
  </si>
  <si>
    <t>ЗАДОЛЖЕННОСТЬ И ПЕРЕРАСЧЕТЫ ПО ОТМЕНЕННЫМ НАЛОГАМ, СБОРАМ И ИНЫМ ОБЯЗАТЕЛЬНЫМ ПЛАТЕЖАМ</t>
  </si>
  <si>
    <t>000 1 06 00000 00 0000 000</t>
  </si>
  <si>
    <t>НАЛОГИ НА ИМУЩЕСТВО</t>
  </si>
  <si>
    <t>182 1 06 06033 05 0000 110</t>
  </si>
  <si>
    <t>Земельный налог с организаций, обладающих земельным участком, расположенным и границах межселенных территорий</t>
  </si>
  <si>
    <t>050 2 07 05030 05 0000 180</t>
  </si>
  <si>
    <t>011 1 11 05013 10 0000 120</t>
  </si>
  <si>
    <t>080 1 11 05013 10 0000 120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</si>
  <si>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</si>
  <si>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Отклонение                   (+,-)</t>
  </si>
  <si>
    <t>Дополнитель-ный план на 2017 год</t>
  </si>
  <si>
    <t>Доходы бюджета Одинцовского муниципального района за 2017 год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</si>
  <si>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(на обеспечение софинансирования средств областного бюджета))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</si>
</sst>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#,##0.00000;[Red]\-##,##0.00000;0.00000;@"/>
    <numFmt numFmtId="186" formatCode="#,##0.00000_ ;[Red]\-#,##0.00000\ "/>
    <numFmt numFmtId="187" formatCode="#,##0.00000\ ;[Red]\-#,##0.00000"/>
    <numFmt numFmtId="188" formatCode="#,##0.00\ ;[Red]\-#,##0.00"/>
    <numFmt numFmtId="189" formatCode="#,##0.000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22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50" fillId="0" borderId="10" xfId="53" applyNumberFormat="1" applyFont="1" applyFill="1" applyBorder="1" applyAlignment="1">
      <alignment horizontal="justify" vertical="center" wrapText="1"/>
      <protection/>
    </xf>
    <xf numFmtId="1" fontId="5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justify" vertical="center" wrapText="1"/>
      <protection/>
    </xf>
    <xf numFmtId="0" fontId="7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184" fontId="8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8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1" fontId="50" fillId="33" borderId="10" xfId="53" applyNumberFormat="1" applyFont="1" applyFill="1" applyBorder="1" applyAlignment="1">
      <alignment horizontal="center" vertical="center" wrapText="1"/>
      <protection/>
    </xf>
    <xf numFmtId="1" fontId="50" fillId="33" borderId="10" xfId="53" applyNumberFormat="1" applyFont="1" applyFill="1" applyBorder="1" applyAlignment="1">
      <alignment horizontal="justify" vertical="center" wrapText="1"/>
      <protection/>
    </xf>
    <xf numFmtId="184" fontId="0" fillId="33" borderId="10" xfId="0" applyNumberFormat="1" applyFont="1" applyFill="1" applyBorder="1" applyAlignment="1">
      <alignment horizontal="right" vertical="center" wrapText="1"/>
    </xf>
    <xf numFmtId="184" fontId="50" fillId="33" borderId="10" xfId="53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justify" vertical="center" wrapText="1"/>
      <protection/>
    </xf>
    <xf numFmtId="185" fontId="0" fillId="33" borderId="10" xfId="56" applyNumberFormat="1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184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50" fillId="33" borderId="10" xfId="53" applyFont="1" applyFill="1" applyBorder="1" applyAlignment="1">
      <alignment horizontal="center" vertical="center"/>
      <protection/>
    </xf>
    <xf numFmtId="0" fontId="50" fillId="33" borderId="10" xfId="53" applyFont="1" applyFill="1" applyBorder="1" applyAlignment="1">
      <alignment horizontal="justify" vertical="center" wrapText="1"/>
      <protection/>
    </xf>
    <xf numFmtId="184" fontId="0" fillId="33" borderId="12" xfId="0" applyNumberFormat="1" applyFont="1" applyFill="1" applyBorder="1" applyAlignment="1">
      <alignment vertical="center"/>
    </xf>
    <xf numFmtId="184" fontId="50" fillId="33" borderId="12" xfId="53" applyNumberFormat="1" applyFont="1" applyFill="1" applyBorder="1" applyAlignment="1">
      <alignment vertical="center"/>
      <protection/>
    </xf>
    <xf numFmtId="0" fontId="0" fillId="33" borderId="10" xfId="54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8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wrapText="1"/>
    </xf>
    <xf numFmtId="184" fontId="8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184" fontId="8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 vertical="top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indent="19"/>
    </xf>
    <xf numFmtId="0" fontId="12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showZeros="0" tabSelected="1" zoomScalePageLayoutView="0" workbookViewId="0" topLeftCell="A1">
      <selection activeCell="B193" sqref="B193"/>
    </sheetView>
  </sheetViews>
  <sheetFormatPr defaultColWidth="9.00390625" defaultRowHeight="15.75"/>
  <cols>
    <col min="1" max="1" width="26.75390625" style="48" customWidth="1"/>
    <col min="2" max="2" width="52.875" style="49" customWidth="1"/>
    <col min="3" max="3" width="17.50390625" style="47" customWidth="1"/>
    <col min="4" max="4" width="14.25390625" style="47" customWidth="1"/>
    <col min="5" max="6" width="17.50390625" style="47" customWidth="1"/>
    <col min="7" max="7" width="8.375" style="47" customWidth="1"/>
    <col min="8" max="8" width="14.25390625" style="47" customWidth="1"/>
    <col min="9" max="16384" width="9.00390625" style="6" customWidth="1"/>
  </cols>
  <sheetData>
    <row r="1" spans="1:8" ht="20.25">
      <c r="A1" s="5"/>
      <c r="B1" s="57"/>
      <c r="C1" s="57"/>
      <c r="D1" s="6"/>
      <c r="E1" s="56" t="s">
        <v>367</v>
      </c>
      <c r="F1" s="56"/>
      <c r="G1" s="56"/>
      <c r="H1" s="56"/>
    </row>
    <row r="2" spans="1:8" ht="20.25">
      <c r="A2" s="5"/>
      <c r="B2" s="57"/>
      <c r="C2" s="57"/>
      <c r="D2" s="6"/>
      <c r="E2" s="56" t="s">
        <v>254</v>
      </c>
      <c r="F2" s="56"/>
      <c r="G2" s="56"/>
      <c r="H2" s="56"/>
    </row>
    <row r="3" spans="1:8" ht="20.25">
      <c r="A3" s="5"/>
      <c r="B3" s="57"/>
      <c r="C3" s="57"/>
      <c r="D3" s="6"/>
      <c r="E3" s="56" t="s">
        <v>53</v>
      </c>
      <c r="F3" s="56"/>
      <c r="G3" s="56"/>
      <c r="H3" s="56"/>
    </row>
    <row r="4" spans="1:8" ht="20.25">
      <c r="A4" s="5"/>
      <c r="B4" s="57"/>
      <c r="C4" s="57"/>
      <c r="D4" s="6"/>
      <c r="E4" s="56" t="s">
        <v>52</v>
      </c>
      <c r="F4" s="56"/>
      <c r="G4" s="56"/>
      <c r="H4" s="56"/>
    </row>
    <row r="5" spans="1:8" ht="20.25">
      <c r="A5" s="7"/>
      <c r="B5" s="57"/>
      <c r="C5" s="57"/>
      <c r="D5" s="6"/>
      <c r="E5" s="56" t="s">
        <v>382</v>
      </c>
      <c r="F5" s="56"/>
      <c r="G5" s="56"/>
      <c r="H5" s="56"/>
    </row>
    <row r="6" spans="5:8" ht="23.25">
      <c r="E6" s="53"/>
      <c r="F6" s="53"/>
      <c r="G6" s="53"/>
      <c r="H6" s="53"/>
    </row>
    <row r="7" spans="1:8" ht="13.5" customHeight="1">
      <c r="A7" s="7"/>
      <c r="B7" s="7"/>
      <c r="C7" s="7"/>
      <c r="D7" s="7"/>
      <c r="E7" s="7"/>
      <c r="F7" s="7"/>
      <c r="G7" s="7"/>
      <c r="H7" s="7"/>
    </row>
    <row r="8" spans="1:8" ht="29.25" customHeight="1">
      <c r="A8" s="60" t="s">
        <v>409</v>
      </c>
      <c r="B8" s="60"/>
      <c r="C8" s="60"/>
      <c r="D8" s="60"/>
      <c r="E8" s="60"/>
      <c r="F8" s="60"/>
      <c r="G8" s="60"/>
      <c r="H8" s="60"/>
    </row>
    <row r="9" spans="1:8" ht="15.75" customHeight="1">
      <c r="A9" s="8"/>
      <c r="B9" s="9"/>
      <c r="C9" s="10"/>
      <c r="D9" s="10"/>
      <c r="E9" s="10"/>
      <c r="F9" s="10"/>
      <c r="G9" s="10"/>
      <c r="H9" s="10"/>
    </row>
    <row r="10" spans="1:8" ht="54" customHeight="1">
      <c r="A10" s="11" t="s">
        <v>27</v>
      </c>
      <c r="B10" s="11" t="s">
        <v>11</v>
      </c>
      <c r="C10" s="12" t="s">
        <v>310</v>
      </c>
      <c r="D10" s="12" t="s">
        <v>408</v>
      </c>
      <c r="E10" s="12" t="s">
        <v>380</v>
      </c>
      <c r="F10" s="12" t="s">
        <v>381</v>
      </c>
      <c r="G10" s="12" t="s">
        <v>383</v>
      </c>
      <c r="H10" s="12" t="s">
        <v>407</v>
      </c>
    </row>
    <row r="11" spans="1:8" ht="20.25" customHeight="1">
      <c r="A11" s="13" t="s">
        <v>7</v>
      </c>
      <c r="B11" s="14" t="s">
        <v>37</v>
      </c>
      <c r="C11" s="15">
        <f>C12+C31</f>
        <v>4321241.35</v>
      </c>
      <c r="D11" s="15">
        <f>D12+D31</f>
        <v>0</v>
      </c>
      <c r="E11" s="15">
        <f>E12+E31</f>
        <v>4321241.35</v>
      </c>
      <c r="F11" s="15">
        <f>F12+F31</f>
        <v>4453972.25837</v>
      </c>
      <c r="G11" s="54">
        <f>F11/E11*100</f>
        <v>103.07159211021622</v>
      </c>
      <c r="H11" s="50">
        <f>F11-E11</f>
        <v>132730.9083700003</v>
      </c>
    </row>
    <row r="12" spans="1:8" ht="16.5" customHeight="1">
      <c r="A12" s="12"/>
      <c r="B12" s="14" t="s">
        <v>3</v>
      </c>
      <c r="C12" s="15">
        <f>C13+C15+C20+C27+C30+C25</f>
        <v>2334241</v>
      </c>
      <c r="D12" s="15">
        <f>D13+D15+D20+D27+D30+D25</f>
        <v>0</v>
      </c>
      <c r="E12" s="15">
        <f>E13+E15+E20+E27+E30+E25</f>
        <v>2334241</v>
      </c>
      <c r="F12" s="15">
        <f>F13+F15+F20+F27+F30+F25</f>
        <v>2409149.62537</v>
      </c>
      <c r="G12" s="54">
        <f>F12/E12*100</f>
        <v>103.2091213105245</v>
      </c>
      <c r="H12" s="50">
        <f>F12-E12</f>
        <v>74908.62537000002</v>
      </c>
    </row>
    <row r="13" spans="1:8" ht="20.25" customHeight="1">
      <c r="A13" s="12" t="s">
        <v>191</v>
      </c>
      <c r="B13" s="16" t="s">
        <v>44</v>
      </c>
      <c r="C13" s="17">
        <f>C14</f>
        <v>1054187</v>
      </c>
      <c r="D13" s="17">
        <f>D14</f>
        <v>0</v>
      </c>
      <c r="E13" s="17">
        <f>E14</f>
        <v>1054187</v>
      </c>
      <c r="F13" s="17">
        <f>F14</f>
        <v>1099222.96122</v>
      </c>
      <c r="G13" s="55">
        <f>F13/E13*100</f>
        <v>104.27210364195345</v>
      </c>
      <c r="H13" s="19">
        <f>F13-E13</f>
        <v>45035.96121999994</v>
      </c>
    </row>
    <row r="14" spans="1:8" ht="18" customHeight="1">
      <c r="A14" s="12" t="s">
        <v>189</v>
      </c>
      <c r="B14" s="18" t="s">
        <v>55</v>
      </c>
      <c r="C14" s="19">
        <v>1054187</v>
      </c>
      <c r="D14" s="19"/>
      <c r="E14" s="19">
        <f>C14+D14</f>
        <v>1054187</v>
      </c>
      <c r="F14" s="19">
        <v>1099222.96122</v>
      </c>
      <c r="G14" s="55">
        <f aca="true" t="shared" si="0" ref="G14:G83">F14/E14*100</f>
        <v>104.27210364195345</v>
      </c>
      <c r="H14" s="19">
        <f>F14-E14</f>
        <v>45035.96121999994</v>
      </c>
    </row>
    <row r="15" spans="1:8" ht="51" customHeight="1">
      <c r="A15" s="12" t="s">
        <v>192</v>
      </c>
      <c r="B15" s="16" t="s">
        <v>61</v>
      </c>
      <c r="C15" s="20">
        <f>SUM(C16:C19)</f>
        <v>32925</v>
      </c>
      <c r="D15" s="20">
        <f>SUM(D16:D19)</f>
        <v>0</v>
      </c>
      <c r="E15" s="20">
        <f>SUM(E16:E19)</f>
        <v>32925</v>
      </c>
      <c r="F15" s="20">
        <f>SUM(F16:F19)</f>
        <v>33465.86215</v>
      </c>
      <c r="G15" s="55">
        <f t="shared" si="0"/>
        <v>101.64270964312831</v>
      </c>
      <c r="H15" s="19">
        <f aca="true" t="shared" si="1" ref="H15:H87">F15-E15</f>
        <v>540.8621500000008</v>
      </c>
    </row>
    <row r="16" spans="1:8" ht="83.25" customHeight="1">
      <c r="A16" s="12" t="s">
        <v>180</v>
      </c>
      <c r="B16" s="16" t="s">
        <v>58</v>
      </c>
      <c r="C16" s="19">
        <v>12192</v>
      </c>
      <c r="D16" s="19"/>
      <c r="E16" s="19">
        <f>C16+D16</f>
        <v>12192</v>
      </c>
      <c r="F16" s="19">
        <v>13751.10185</v>
      </c>
      <c r="G16" s="55">
        <f t="shared" si="0"/>
        <v>112.78790887467191</v>
      </c>
      <c r="H16" s="19">
        <f t="shared" si="1"/>
        <v>1559.101849999999</v>
      </c>
    </row>
    <row r="17" spans="1:8" ht="99.75" customHeight="1">
      <c r="A17" s="12" t="s">
        <v>181</v>
      </c>
      <c r="B17" s="16" t="s">
        <v>59</v>
      </c>
      <c r="C17" s="19">
        <v>114</v>
      </c>
      <c r="D17" s="19"/>
      <c r="E17" s="19">
        <f>C17+D17</f>
        <v>114</v>
      </c>
      <c r="F17" s="19">
        <v>139.59652</v>
      </c>
      <c r="G17" s="55">
        <f t="shared" si="0"/>
        <v>122.45308771929824</v>
      </c>
      <c r="H17" s="19">
        <f t="shared" si="1"/>
        <v>25.596519999999998</v>
      </c>
    </row>
    <row r="18" spans="1:8" ht="84" customHeight="1">
      <c r="A18" s="12" t="s">
        <v>182</v>
      </c>
      <c r="B18" s="16" t="s">
        <v>60</v>
      </c>
      <c r="C18" s="19">
        <v>22685</v>
      </c>
      <c r="D18" s="19"/>
      <c r="E18" s="19">
        <f>C18+D18</f>
        <v>22685</v>
      </c>
      <c r="F18" s="19">
        <v>22238.42693</v>
      </c>
      <c r="G18" s="55">
        <f t="shared" si="0"/>
        <v>98.03141692748513</v>
      </c>
      <c r="H18" s="19">
        <f t="shared" si="1"/>
        <v>-446.57306999999855</v>
      </c>
    </row>
    <row r="19" spans="1:8" ht="84" customHeight="1">
      <c r="A19" s="12" t="s">
        <v>322</v>
      </c>
      <c r="B19" s="16" t="s">
        <v>321</v>
      </c>
      <c r="C19" s="19">
        <v>-2066</v>
      </c>
      <c r="D19" s="19"/>
      <c r="E19" s="19">
        <f>C19+D19</f>
        <v>-2066</v>
      </c>
      <c r="F19" s="19">
        <v>-2663.26315</v>
      </c>
      <c r="G19" s="55">
        <f t="shared" si="0"/>
        <v>128.9091553727009</v>
      </c>
      <c r="H19" s="19">
        <f t="shared" si="1"/>
        <v>-597.2631500000002</v>
      </c>
    </row>
    <row r="20" spans="1:8" ht="19.5" customHeight="1">
      <c r="A20" s="12" t="s">
        <v>193</v>
      </c>
      <c r="B20" s="18" t="s">
        <v>9</v>
      </c>
      <c r="C20" s="17">
        <f>C21+C22+C23+C24</f>
        <v>1175117</v>
      </c>
      <c r="D20" s="17">
        <f>D21+D22+D23+D24</f>
        <v>0</v>
      </c>
      <c r="E20" s="17">
        <f>E21+E22+E23+E24</f>
        <v>1175117</v>
      </c>
      <c r="F20" s="17">
        <f>F21+F22+F23+F24</f>
        <v>1199004.33687</v>
      </c>
      <c r="G20" s="55">
        <f t="shared" si="0"/>
        <v>102.0327624287624</v>
      </c>
      <c r="H20" s="19">
        <f t="shared" si="1"/>
        <v>23887.33687</v>
      </c>
    </row>
    <row r="21" spans="1:8" ht="32.25" customHeight="1">
      <c r="A21" s="12" t="s">
        <v>190</v>
      </c>
      <c r="B21" s="18" t="s">
        <v>45</v>
      </c>
      <c r="C21" s="17">
        <v>833588</v>
      </c>
      <c r="D21" s="17"/>
      <c r="E21" s="19">
        <f>C21+D21</f>
        <v>833588</v>
      </c>
      <c r="F21" s="17">
        <v>844671.58383</v>
      </c>
      <c r="G21" s="55">
        <f t="shared" si="0"/>
        <v>101.32962372658916</v>
      </c>
      <c r="H21" s="19">
        <f t="shared" si="1"/>
        <v>11083.583830000018</v>
      </c>
    </row>
    <row r="22" spans="1:8" ht="31.5">
      <c r="A22" s="12" t="s">
        <v>183</v>
      </c>
      <c r="B22" s="18" t="s">
        <v>26</v>
      </c>
      <c r="C22" s="17">
        <v>286607</v>
      </c>
      <c r="D22" s="17"/>
      <c r="E22" s="19">
        <f>C22+D22</f>
        <v>286607</v>
      </c>
      <c r="F22" s="17">
        <v>287280.50659</v>
      </c>
      <c r="G22" s="55">
        <f t="shared" si="0"/>
        <v>100.23499307065076</v>
      </c>
      <c r="H22" s="19">
        <f t="shared" si="1"/>
        <v>673.5065900000045</v>
      </c>
    </row>
    <row r="23" spans="1:8" ht="15.75">
      <c r="A23" s="12" t="s">
        <v>184</v>
      </c>
      <c r="B23" s="18" t="s">
        <v>35</v>
      </c>
      <c r="C23" s="17">
        <v>431</v>
      </c>
      <c r="D23" s="17"/>
      <c r="E23" s="19">
        <f>C23+D23</f>
        <v>431</v>
      </c>
      <c r="F23" s="17">
        <v>431.05561</v>
      </c>
      <c r="G23" s="55">
        <f t="shared" si="0"/>
        <v>100.01290255220418</v>
      </c>
      <c r="H23" s="19">
        <f t="shared" si="1"/>
        <v>0.05561000000000149</v>
      </c>
    </row>
    <row r="24" spans="1:8" ht="37.5" customHeight="1">
      <c r="A24" s="12" t="s">
        <v>185</v>
      </c>
      <c r="B24" s="18" t="s">
        <v>48</v>
      </c>
      <c r="C24" s="17">
        <v>54491</v>
      </c>
      <c r="D24" s="17"/>
      <c r="E24" s="19">
        <f>C24+D24</f>
        <v>54491</v>
      </c>
      <c r="F24" s="17">
        <v>66621.19084</v>
      </c>
      <c r="G24" s="55">
        <f t="shared" si="0"/>
        <v>122.26090701216714</v>
      </c>
      <c r="H24" s="19">
        <f t="shared" si="1"/>
        <v>12130.190839999996</v>
      </c>
    </row>
    <row r="25" spans="1:8" ht="21.75" customHeight="1">
      <c r="A25" s="12" t="s">
        <v>399</v>
      </c>
      <c r="B25" s="18" t="s">
        <v>400</v>
      </c>
      <c r="C25" s="17">
        <f>C26</f>
        <v>0</v>
      </c>
      <c r="D25" s="17">
        <f>D26</f>
        <v>0</v>
      </c>
      <c r="E25" s="17">
        <f>E26</f>
        <v>0</v>
      </c>
      <c r="F25" s="17">
        <f>F26</f>
        <v>-77.91035</v>
      </c>
      <c r="G25" s="55"/>
      <c r="H25" s="19">
        <f t="shared" si="1"/>
        <v>-77.91035</v>
      </c>
    </row>
    <row r="26" spans="1:8" ht="48.75" customHeight="1">
      <c r="A26" s="12" t="s">
        <v>401</v>
      </c>
      <c r="B26" s="18" t="s">
        <v>402</v>
      </c>
      <c r="C26" s="17">
        <v>0</v>
      </c>
      <c r="D26" s="17">
        <v>0</v>
      </c>
      <c r="E26" s="17">
        <v>0</v>
      </c>
      <c r="F26" s="17">
        <v>-77.91035</v>
      </c>
      <c r="G26" s="55"/>
      <c r="H26" s="19">
        <f t="shared" si="1"/>
        <v>-77.91035</v>
      </c>
    </row>
    <row r="27" spans="1:8" ht="19.5" customHeight="1">
      <c r="A27" s="21" t="s">
        <v>18</v>
      </c>
      <c r="B27" s="18" t="s">
        <v>31</v>
      </c>
      <c r="C27" s="20">
        <f>C28+C29</f>
        <v>72012</v>
      </c>
      <c r="D27" s="20">
        <f>D28+D29</f>
        <v>0</v>
      </c>
      <c r="E27" s="20">
        <f>E28+E29</f>
        <v>72012</v>
      </c>
      <c r="F27" s="20">
        <f>F28+F29</f>
        <v>77534.3055</v>
      </c>
      <c r="G27" s="55">
        <f t="shared" si="0"/>
        <v>107.66859065155808</v>
      </c>
      <c r="H27" s="19">
        <f t="shared" si="1"/>
        <v>5522.305500000002</v>
      </c>
    </row>
    <row r="28" spans="1:8" ht="50.25" customHeight="1">
      <c r="A28" s="21" t="s">
        <v>28</v>
      </c>
      <c r="B28" s="18" t="s">
        <v>32</v>
      </c>
      <c r="C28" s="20">
        <v>71242</v>
      </c>
      <c r="D28" s="20"/>
      <c r="E28" s="19">
        <f>C28+D28</f>
        <v>71242</v>
      </c>
      <c r="F28" s="20">
        <v>76339.3055</v>
      </c>
      <c r="G28" s="55">
        <f t="shared" si="0"/>
        <v>107.15491634148395</v>
      </c>
      <c r="H28" s="19">
        <f t="shared" si="1"/>
        <v>5097.305500000002</v>
      </c>
    </row>
    <row r="29" spans="1:8" ht="31.5">
      <c r="A29" s="21" t="s">
        <v>33</v>
      </c>
      <c r="B29" s="18" t="s">
        <v>8</v>
      </c>
      <c r="C29" s="20">
        <v>770</v>
      </c>
      <c r="D29" s="20"/>
      <c r="E29" s="19">
        <f>C29+D29</f>
        <v>770</v>
      </c>
      <c r="F29" s="20">
        <v>1195</v>
      </c>
      <c r="G29" s="55">
        <f t="shared" si="0"/>
        <v>155.19480519480518</v>
      </c>
      <c r="H29" s="19">
        <f t="shared" si="1"/>
        <v>425</v>
      </c>
    </row>
    <row r="30" spans="1:8" ht="47.25">
      <c r="A30" s="21" t="s">
        <v>397</v>
      </c>
      <c r="B30" s="18" t="s">
        <v>398</v>
      </c>
      <c r="C30" s="20">
        <v>0</v>
      </c>
      <c r="D30" s="20">
        <v>0</v>
      </c>
      <c r="E30" s="19">
        <v>0</v>
      </c>
      <c r="F30" s="20">
        <v>0.06998</v>
      </c>
      <c r="G30" s="55"/>
      <c r="H30" s="19">
        <f t="shared" si="1"/>
        <v>0.06998</v>
      </c>
    </row>
    <row r="31" spans="1:8" ht="21" customHeight="1">
      <c r="A31" s="21"/>
      <c r="B31" s="22" t="s">
        <v>4</v>
      </c>
      <c r="C31" s="15">
        <f>C32+C58+C60+C70+C83+C84</f>
        <v>1987000.35</v>
      </c>
      <c r="D31" s="15">
        <f>D32+D58+D60+D70+D83+D84</f>
        <v>0</v>
      </c>
      <c r="E31" s="15">
        <f>E32+E58+E60+E70+E83+E84</f>
        <v>1987000.35</v>
      </c>
      <c r="F31" s="15">
        <f>F32+F58+F60+F70+F83+F84</f>
        <v>2044822.6329999997</v>
      </c>
      <c r="G31" s="54">
        <f t="shared" si="0"/>
        <v>102.91002882812776</v>
      </c>
      <c r="H31" s="50">
        <f t="shared" si="1"/>
        <v>57822.28299999959</v>
      </c>
    </row>
    <row r="32" spans="1:8" ht="49.5" customHeight="1">
      <c r="A32" s="12" t="s">
        <v>30</v>
      </c>
      <c r="B32" s="18" t="s">
        <v>14</v>
      </c>
      <c r="C32" s="17">
        <f>C33+C35+C53+C55+C51</f>
        <v>1028178.35</v>
      </c>
      <c r="D32" s="17">
        <f>D33+D35+D53+D55+D51</f>
        <v>0</v>
      </c>
      <c r="E32" s="17">
        <f>E33+E35+E53+E55+E51</f>
        <v>1028178.35</v>
      </c>
      <c r="F32" s="17">
        <f>F33+F35+F53+F55+F51</f>
        <v>1036129.8511999999</v>
      </c>
      <c r="G32" s="55">
        <f t="shared" si="0"/>
        <v>100.77335816300742</v>
      </c>
      <c r="H32" s="19">
        <f t="shared" si="1"/>
        <v>7951.501199999941</v>
      </c>
    </row>
    <row r="33" spans="1:8" ht="81.75" customHeight="1">
      <c r="A33" s="23" t="s">
        <v>175</v>
      </c>
      <c r="B33" s="18" t="s">
        <v>174</v>
      </c>
      <c r="C33" s="17">
        <f>C34</f>
        <v>26255.85</v>
      </c>
      <c r="D33" s="17">
        <f>D34</f>
        <v>0</v>
      </c>
      <c r="E33" s="17">
        <f>E34</f>
        <v>26255.85</v>
      </c>
      <c r="F33" s="17">
        <f>F34</f>
        <v>26255.85</v>
      </c>
      <c r="G33" s="55">
        <f t="shared" si="0"/>
        <v>100</v>
      </c>
      <c r="H33" s="19">
        <f t="shared" si="1"/>
        <v>0</v>
      </c>
    </row>
    <row r="34" spans="1:8" ht="66.75" customHeight="1">
      <c r="A34" s="23" t="s">
        <v>168</v>
      </c>
      <c r="B34" s="24" t="s">
        <v>169</v>
      </c>
      <c r="C34" s="17">
        <v>26255.85</v>
      </c>
      <c r="D34" s="17"/>
      <c r="E34" s="19">
        <f>C34+D34</f>
        <v>26255.85</v>
      </c>
      <c r="F34" s="17">
        <v>26255.85</v>
      </c>
      <c r="G34" s="55">
        <f t="shared" si="0"/>
        <v>100</v>
      </c>
      <c r="H34" s="19">
        <f t="shared" si="1"/>
        <v>0</v>
      </c>
    </row>
    <row r="35" spans="1:8" ht="100.5" customHeight="1">
      <c r="A35" s="12" t="s">
        <v>29</v>
      </c>
      <c r="B35" s="16" t="s">
        <v>38</v>
      </c>
      <c r="C35" s="25">
        <f>C36+C45+C49+C47</f>
        <v>878803</v>
      </c>
      <c r="D35" s="25">
        <f>D36+D45+D49+D47</f>
        <v>0</v>
      </c>
      <c r="E35" s="25">
        <f>E36+E45+E49+E47</f>
        <v>878803</v>
      </c>
      <c r="F35" s="25">
        <f>F36+F45+F49+F47</f>
        <v>887823.62952</v>
      </c>
      <c r="G35" s="55">
        <f t="shared" si="0"/>
        <v>101.02646776581328</v>
      </c>
      <c r="H35" s="19">
        <f t="shared" si="1"/>
        <v>9020.629519999959</v>
      </c>
    </row>
    <row r="36" spans="1:8" ht="82.5" customHeight="1">
      <c r="A36" s="12" t="s">
        <v>126</v>
      </c>
      <c r="B36" s="16" t="s">
        <v>127</v>
      </c>
      <c r="C36" s="25">
        <f>SUM(C37:C44)</f>
        <v>640369</v>
      </c>
      <c r="D36" s="25">
        <f>SUM(D37:D44)</f>
        <v>0</v>
      </c>
      <c r="E36" s="25">
        <f>SUM(E37:E44)</f>
        <v>640369</v>
      </c>
      <c r="F36" s="25">
        <f>SUM(F37:F44)</f>
        <v>630993.53431</v>
      </c>
      <c r="G36" s="55">
        <f t="shared" si="0"/>
        <v>98.53592761517189</v>
      </c>
      <c r="H36" s="19">
        <f t="shared" si="1"/>
        <v>-9375.465689999983</v>
      </c>
    </row>
    <row r="37" spans="1:8" ht="131.25" customHeight="1">
      <c r="A37" s="12" t="s">
        <v>298</v>
      </c>
      <c r="B37" s="24" t="s">
        <v>302</v>
      </c>
      <c r="C37" s="26">
        <v>804</v>
      </c>
      <c r="D37" s="26"/>
      <c r="E37" s="19">
        <f aca="true" t="shared" si="2" ref="E37:E44">C37+D37</f>
        <v>804</v>
      </c>
      <c r="F37" s="26">
        <v>0</v>
      </c>
      <c r="G37" s="55">
        <f t="shared" si="0"/>
        <v>0</v>
      </c>
      <c r="H37" s="19">
        <f t="shared" si="1"/>
        <v>-804</v>
      </c>
    </row>
    <row r="38" spans="1:8" ht="144.75" customHeight="1">
      <c r="A38" s="12" t="s">
        <v>299</v>
      </c>
      <c r="B38" s="24" t="s">
        <v>303</v>
      </c>
      <c r="C38" s="20">
        <v>238831</v>
      </c>
      <c r="D38" s="20"/>
      <c r="E38" s="19">
        <f t="shared" si="2"/>
        <v>238831</v>
      </c>
      <c r="F38" s="20">
        <v>223117.08732</v>
      </c>
      <c r="G38" s="55">
        <f t="shared" si="0"/>
        <v>93.42048868028019</v>
      </c>
      <c r="H38" s="19">
        <f t="shared" si="1"/>
        <v>-15713.912680000009</v>
      </c>
    </row>
    <row r="39" spans="1:8" ht="126" customHeight="1" hidden="1">
      <c r="A39" s="12" t="s">
        <v>304</v>
      </c>
      <c r="B39" s="24" t="s">
        <v>306</v>
      </c>
      <c r="C39" s="26">
        <v>0</v>
      </c>
      <c r="D39" s="26">
        <v>0</v>
      </c>
      <c r="E39" s="19">
        <f t="shared" si="2"/>
        <v>0</v>
      </c>
      <c r="F39" s="26">
        <v>0</v>
      </c>
      <c r="G39" s="55" t="e">
        <f t="shared" si="0"/>
        <v>#DIV/0!</v>
      </c>
      <c r="H39" s="19">
        <f t="shared" si="1"/>
        <v>0</v>
      </c>
    </row>
    <row r="40" spans="1:8" ht="146.25" customHeight="1" hidden="1">
      <c r="A40" s="12" t="s">
        <v>305</v>
      </c>
      <c r="B40" s="24" t="s">
        <v>307</v>
      </c>
      <c r="C40" s="20">
        <v>0</v>
      </c>
      <c r="D40" s="20">
        <v>0</v>
      </c>
      <c r="E40" s="19">
        <f t="shared" si="2"/>
        <v>0</v>
      </c>
      <c r="F40" s="20">
        <v>0</v>
      </c>
      <c r="G40" s="55" t="e">
        <f t="shared" si="0"/>
        <v>#DIV/0!</v>
      </c>
      <c r="H40" s="19">
        <f t="shared" si="1"/>
        <v>0</v>
      </c>
    </row>
    <row r="41" spans="1:8" ht="121.5" customHeight="1">
      <c r="A41" s="12" t="s">
        <v>404</v>
      </c>
      <c r="B41" s="24" t="s">
        <v>406</v>
      </c>
      <c r="C41" s="20">
        <v>0</v>
      </c>
      <c r="D41" s="20"/>
      <c r="E41" s="19">
        <f t="shared" si="2"/>
        <v>0</v>
      </c>
      <c r="F41" s="26">
        <v>847.5451</v>
      </c>
      <c r="G41" s="55"/>
      <c r="H41" s="19">
        <f t="shared" si="1"/>
        <v>847.5451</v>
      </c>
    </row>
    <row r="42" spans="1:8" ht="117.75" customHeight="1">
      <c r="A42" s="12" t="s">
        <v>405</v>
      </c>
      <c r="B42" s="24" t="s">
        <v>406</v>
      </c>
      <c r="C42" s="20">
        <v>0</v>
      </c>
      <c r="D42" s="20"/>
      <c r="E42" s="19">
        <f t="shared" si="2"/>
        <v>0</v>
      </c>
      <c r="F42" s="20">
        <v>-1089.13119</v>
      </c>
      <c r="G42" s="55"/>
      <c r="H42" s="19">
        <f t="shared" si="1"/>
        <v>-1089.13119</v>
      </c>
    </row>
    <row r="43" spans="1:8" ht="118.5" customHeight="1">
      <c r="A43" s="23" t="s">
        <v>67</v>
      </c>
      <c r="B43" s="24" t="s">
        <v>65</v>
      </c>
      <c r="C43" s="26">
        <v>1798</v>
      </c>
      <c r="D43" s="26"/>
      <c r="E43" s="19">
        <f t="shared" si="2"/>
        <v>1798</v>
      </c>
      <c r="F43" s="26">
        <v>1853.70086</v>
      </c>
      <c r="G43" s="55">
        <f t="shared" si="0"/>
        <v>103.0979343715239</v>
      </c>
      <c r="H43" s="19">
        <f t="shared" si="1"/>
        <v>55.70085999999992</v>
      </c>
    </row>
    <row r="44" spans="1:8" ht="132.75" customHeight="1">
      <c r="A44" s="23" t="s">
        <v>68</v>
      </c>
      <c r="B44" s="24" t="s">
        <v>66</v>
      </c>
      <c r="C44" s="20">
        <v>398936</v>
      </c>
      <c r="D44" s="20"/>
      <c r="E44" s="19">
        <f t="shared" si="2"/>
        <v>398936</v>
      </c>
      <c r="F44" s="20">
        <v>406264.33222</v>
      </c>
      <c r="G44" s="55">
        <f t="shared" si="0"/>
        <v>101.83696939358693</v>
      </c>
      <c r="H44" s="19">
        <f t="shared" si="1"/>
        <v>7328.332219999982</v>
      </c>
    </row>
    <row r="45" spans="1:8" ht="87" customHeight="1">
      <c r="A45" s="23" t="s">
        <v>245</v>
      </c>
      <c r="B45" s="24" t="s">
        <v>172</v>
      </c>
      <c r="C45" s="26">
        <f>C46</f>
        <v>42242</v>
      </c>
      <c r="D45" s="26">
        <f>D46</f>
        <v>0</v>
      </c>
      <c r="E45" s="26">
        <f>E46</f>
        <v>42242</v>
      </c>
      <c r="F45" s="26">
        <f>F46</f>
        <v>46643.8844</v>
      </c>
      <c r="G45" s="55">
        <f t="shared" si="0"/>
        <v>110.42063443965722</v>
      </c>
      <c r="H45" s="19">
        <f t="shared" si="1"/>
        <v>4401.884400000003</v>
      </c>
    </row>
    <row r="46" spans="1:8" ht="90" customHeight="1">
      <c r="A46" s="23" t="s">
        <v>163</v>
      </c>
      <c r="B46" s="24" t="s">
        <v>162</v>
      </c>
      <c r="C46" s="26">
        <v>42242</v>
      </c>
      <c r="D46" s="26"/>
      <c r="E46" s="19">
        <f>C46+D46</f>
        <v>42242</v>
      </c>
      <c r="F46" s="26">
        <v>46643.8844</v>
      </c>
      <c r="G46" s="55">
        <f t="shared" si="0"/>
        <v>110.42063443965722</v>
      </c>
      <c r="H46" s="19">
        <f t="shared" si="1"/>
        <v>4401.884400000003</v>
      </c>
    </row>
    <row r="47" spans="1:8" ht="102.75" customHeight="1">
      <c r="A47" s="23" t="s">
        <v>390</v>
      </c>
      <c r="B47" s="24" t="s">
        <v>392</v>
      </c>
      <c r="C47" s="26">
        <f>C48</f>
        <v>0</v>
      </c>
      <c r="D47" s="26">
        <f>D48</f>
        <v>0</v>
      </c>
      <c r="E47" s="26">
        <f>E48</f>
        <v>0</v>
      </c>
      <c r="F47" s="26">
        <f>F48</f>
        <v>-8.4</v>
      </c>
      <c r="G47" s="55"/>
      <c r="H47" s="19">
        <f t="shared" si="1"/>
        <v>-8.4</v>
      </c>
    </row>
    <row r="48" spans="1:8" ht="90" customHeight="1">
      <c r="A48" s="23" t="s">
        <v>391</v>
      </c>
      <c r="B48" s="24" t="s">
        <v>393</v>
      </c>
      <c r="C48" s="26">
        <v>0</v>
      </c>
      <c r="D48" s="26">
        <v>0</v>
      </c>
      <c r="E48" s="19">
        <v>0</v>
      </c>
      <c r="F48" s="26">
        <v>-8.4</v>
      </c>
      <c r="G48" s="55"/>
      <c r="H48" s="19">
        <f t="shared" si="1"/>
        <v>-8.4</v>
      </c>
    </row>
    <row r="49" spans="1:8" ht="50.25" customHeight="1">
      <c r="A49" s="12" t="s">
        <v>272</v>
      </c>
      <c r="B49" s="24" t="s">
        <v>173</v>
      </c>
      <c r="C49" s="26">
        <f>C50</f>
        <v>196192</v>
      </c>
      <c r="D49" s="26">
        <f>D50</f>
        <v>0</v>
      </c>
      <c r="E49" s="26">
        <f>E50</f>
        <v>196192</v>
      </c>
      <c r="F49" s="26">
        <f>F50</f>
        <v>210194.61081</v>
      </c>
      <c r="G49" s="55">
        <f t="shared" si="0"/>
        <v>107.13719764822216</v>
      </c>
      <c r="H49" s="19">
        <f t="shared" si="1"/>
        <v>14002.610810000013</v>
      </c>
    </row>
    <row r="50" spans="1:8" ht="52.5" customHeight="1">
      <c r="A50" s="12" t="s">
        <v>186</v>
      </c>
      <c r="B50" s="16" t="s">
        <v>49</v>
      </c>
      <c r="C50" s="17">
        <v>196192</v>
      </c>
      <c r="D50" s="17"/>
      <c r="E50" s="19">
        <f>C50+D50</f>
        <v>196192</v>
      </c>
      <c r="F50" s="17">
        <v>210194.61081</v>
      </c>
      <c r="G50" s="55">
        <f t="shared" si="0"/>
        <v>107.13719764822216</v>
      </c>
      <c r="H50" s="19">
        <f t="shared" si="1"/>
        <v>14002.610810000013</v>
      </c>
    </row>
    <row r="51" spans="1:8" ht="129" customHeight="1">
      <c r="A51" s="12" t="s">
        <v>313</v>
      </c>
      <c r="B51" s="16" t="s">
        <v>315</v>
      </c>
      <c r="C51" s="17">
        <f>C52</f>
        <v>17</v>
      </c>
      <c r="D51" s="17">
        <f>D52</f>
        <v>0</v>
      </c>
      <c r="E51" s="17">
        <f>E52</f>
        <v>17</v>
      </c>
      <c r="F51" s="17">
        <f>F52</f>
        <v>17.55253</v>
      </c>
      <c r="G51" s="55">
        <f t="shared" si="0"/>
        <v>103.25017647058826</v>
      </c>
      <c r="H51" s="19">
        <f t="shared" si="1"/>
        <v>0.5525300000000009</v>
      </c>
    </row>
    <row r="52" spans="1:8" ht="130.5" customHeight="1">
      <c r="A52" s="12" t="s">
        <v>314</v>
      </c>
      <c r="B52" s="16" t="s">
        <v>315</v>
      </c>
      <c r="C52" s="17">
        <v>17</v>
      </c>
      <c r="D52" s="17"/>
      <c r="E52" s="19">
        <f>C52+D52</f>
        <v>17</v>
      </c>
      <c r="F52" s="17">
        <v>17.55253</v>
      </c>
      <c r="G52" s="55">
        <f t="shared" si="0"/>
        <v>103.25017647058826</v>
      </c>
      <c r="H52" s="19">
        <f t="shared" si="1"/>
        <v>0.5525300000000009</v>
      </c>
    </row>
    <row r="53" spans="1:8" ht="33" customHeight="1">
      <c r="A53" s="12" t="s">
        <v>20</v>
      </c>
      <c r="B53" s="18" t="s">
        <v>21</v>
      </c>
      <c r="C53" s="17">
        <f>C54</f>
        <v>1221.5</v>
      </c>
      <c r="D53" s="17">
        <f>D54</f>
        <v>0</v>
      </c>
      <c r="E53" s="17">
        <f>E54</f>
        <v>1221.5</v>
      </c>
      <c r="F53" s="17">
        <f>F54</f>
        <v>1221.48638</v>
      </c>
      <c r="G53" s="55">
        <f t="shared" si="0"/>
        <v>99.9988849774867</v>
      </c>
      <c r="H53" s="19">
        <f t="shared" si="1"/>
        <v>-0.01361999999994623</v>
      </c>
    </row>
    <row r="54" spans="1:8" ht="68.25" customHeight="1">
      <c r="A54" s="12" t="s">
        <v>187</v>
      </c>
      <c r="B54" s="18" t="s">
        <v>10</v>
      </c>
      <c r="C54" s="17">
        <v>1221.5</v>
      </c>
      <c r="D54" s="17"/>
      <c r="E54" s="19">
        <f>C54+D54</f>
        <v>1221.5</v>
      </c>
      <c r="F54" s="17">
        <v>1221.48638</v>
      </c>
      <c r="G54" s="55">
        <f t="shared" si="0"/>
        <v>99.9988849774867</v>
      </c>
      <c r="H54" s="19">
        <f t="shared" si="1"/>
        <v>-0.01361999999994623</v>
      </c>
    </row>
    <row r="55" spans="1:8" ht="99" customHeight="1">
      <c r="A55" s="21" t="s">
        <v>177</v>
      </c>
      <c r="B55" s="18" t="s">
        <v>176</v>
      </c>
      <c r="C55" s="17">
        <f>SUM(C56:C57)</f>
        <v>121881</v>
      </c>
      <c r="D55" s="17">
        <f>SUM(D56:D57)</f>
        <v>0</v>
      </c>
      <c r="E55" s="17">
        <f>SUM(E56:E57)</f>
        <v>121881</v>
      </c>
      <c r="F55" s="17">
        <f>SUM(F56:F57)</f>
        <v>120811.33277</v>
      </c>
      <c r="G55" s="55">
        <f t="shared" si="0"/>
        <v>99.12236753062413</v>
      </c>
      <c r="H55" s="19">
        <f t="shared" si="1"/>
        <v>-1069.6672300000064</v>
      </c>
    </row>
    <row r="56" spans="1:8" ht="133.5" customHeight="1">
      <c r="A56" s="27" t="s">
        <v>40</v>
      </c>
      <c r="B56" s="28" t="s">
        <v>83</v>
      </c>
      <c r="C56" s="17">
        <v>1112</v>
      </c>
      <c r="D56" s="17"/>
      <c r="E56" s="19">
        <f>C56+D56</f>
        <v>1112</v>
      </c>
      <c r="F56" s="17">
        <v>1107.54831</v>
      </c>
      <c r="G56" s="55">
        <f t="shared" si="0"/>
        <v>99.59966816546762</v>
      </c>
      <c r="H56" s="19">
        <f t="shared" si="1"/>
        <v>-4.451690000000099</v>
      </c>
    </row>
    <row r="57" spans="1:8" ht="117" customHeight="1">
      <c r="A57" s="27" t="s">
        <v>50</v>
      </c>
      <c r="B57" s="28" t="s">
        <v>84</v>
      </c>
      <c r="C57" s="17">
        <v>120769</v>
      </c>
      <c r="D57" s="17"/>
      <c r="E57" s="19">
        <f>C57+D57</f>
        <v>120769</v>
      </c>
      <c r="F57" s="17">
        <v>119703.78446</v>
      </c>
      <c r="G57" s="55">
        <f t="shared" si="0"/>
        <v>99.1179727082281</v>
      </c>
      <c r="H57" s="19">
        <f t="shared" si="1"/>
        <v>-1065.2155400000047</v>
      </c>
    </row>
    <row r="58" spans="1:8" ht="33.75" customHeight="1">
      <c r="A58" s="12" t="s">
        <v>19</v>
      </c>
      <c r="B58" s="18" t="s">
        <v>15</v>
      </c>
      <c r="C58" s="17">
        <f>C59</f>
        <v>10983</v>
      </c>
      <c r="D58" s="17">
        <f>D59</f>
        <v>0</v>
      </c>
      <c r="E58" s="17">
        <f>E59</f>
        <v>10983</v>
      </c>
      <c r="F58" s="17">
        <f>F59</f>
        <v>10616.77732</v>
      </c>
      <c r="G58" s="55">
        <f t="shared" si="0"/>
        <v>96.6655496676682</v>
      </c>
      <c r="H58" s="19">
        <f t="shared" si="1"/>
        <v>-366.22268000000076</v>
      </c>
    </row>
    <row r="59" spans="1:8" ht="21" customHeight="1">
      <c r="A59" s="12" t="s">
        <v>243</v>
      </c>
      <c r="B59" s="16" t="s">
        <v>51</v>
      </c>
      <c r="C59" s="17">
        <v>10983</v>
      </c>
      <c r="D59" s="17"/>
      <c r="E59" s="19">
        <f>C59+D59</f>
        <v>10983</v>
      </c>
      <c r="F59" s="17">
        <v>10616.77732</v>
      </c>
      <c r="G59" s="55">
        <f t="shared" si="0"/>
        <v>96.6655496676682</v>
      </c>
      <c r="H59" s="19">
        <f t="shared" si="1"/>
        <v>-366.22268000000076</v>
      </c>
    </row>
    <row r="60" spans="1:8" ht="36.75" customHeight="1">
      <c r="A60" s="29" t="s">
        <v>338</v>
      </c>
      <c r="B60" s="30" t="s">
        <v>330</v>
      </c>
      <c r="C60" s="31">
        <f>C61+C64</f>
        <v>568</v>
      </c>
      <c r="D60" s="31"/>
      <c r="E60" s="31">
        <f>E61+E64</f>
        <v>568</v>
      </c>
      <c r="F60" s="31">
        <f>F61+F64</f>
        <v>1123.2945300000001</v>
      </c>
      <c r="G60" s="55">
        <f t="shared" si="0"/>
        <v>197.76312147887327</v>
      </c>
      <c r="H60" s="19">
        <f t="shared" si="1"/>
        <v>555.2945300000001</v>
      </c>
    </row>
    <row r="61" spans="1:8" ht="39" customHeight="1">
      <c r="A61" s="29" t="s">
        <v>339</v>
      </c>
      <c r="B61" s="30" t="s">
        <v>331</v>
      </c>
      <c r="C61" s="17">
        <f>SUM(C62:C63)</f>
        <v>191</v>
      </c>
      <c r="D61" s="17">
        <f>SUM(D62:D63)</f>
        <v>0</v>
      </c>
      <c r="E61" s="17">
        <f>SUM(E62:E63)</f>
        <v>191</v>
      </c>
      <c r="F61" s="17">
        <f>SUM(F62:F63)</f>
        <v>512.9176699999999</v>
      </c>
      <c r="G61" s="55">
        <f t="shared" si="0"/>
        <v>268.5432827225131</v>
      </c>
      <c r="H61" s="19">
        <f t="shared" si="1"/>
        <v>321.91766999999993</v>
      </c>
    </row>
    <row r="62" spans="1:8" ht="66" customHeight="1">
      <c r="A62" s="29" t="s">
        <v>340</v>
      </c>
      <c r="B62" s="30" t="s">
        <v>332</v>
      </c>
      <c r="C62" s="17">
        <v>132</v>
      </c>
      <c r="D62" s="17"/>
      <c r="E62" s="19">
        <f>C62+D62</f>
        <v>132</v>
      </c>
      <c r="F62" s="17">
        <v>454.11767</v>
      </c>
      <c r="G62" s="55">
        <f t="shared" si="0"/>
        <v>344.02853787878786</v>
      </c>
      <c r="H62" s="19">
        <f t="shared" si="1"/>
        <v>322.11767</v>
      </c>
    </row>
    <row r="63" spans="1:8" ht="54" customHeight="1">
      <c r="A63" s="29" t="s">
        <v>341</v>
      </c>
      <c r="B63" s="30" t="s">
        <v>333</v>
      </c>
      <c r="C63" s="17">
        <v>59</v>
      </c>
      <c r="D63" s="17"/>
      <c r="E63" s="19">
        <f>C63+D63</f>
        <v>59</v>
      </c>
      <c r="F63" s="17">
        <v>58.8</v>
      </c>
      <c r="G63" s="55">
        <f t="shared" si="0"/>
        <v>99.66101694915254</v>
      </c>
      <c r="H63" s="19">
        <f t="shared" si="1"/>
        <v>-0.20000000000000284</v>
      </c>
    </row>
    <row r="64" spans="1:8" ht="36.75" customHeight="1">
      <c r="A64" s="29" t="s">
        <v>342</v>
      </c>
      <c r="B64" s="30" t="s">
        <v>334</v>
      </c>
      <c r="C64" s="31">
        <f>SUM(C65:C69)</f>
        <v>377</v>
      </c>
      <c r="D64" s="31"/>
      <c r="E64" s="31">
        <f>SUM(E65:E69)</f>
        <v>377</v>
      </c>
      <c r="F64" s="31">
        <f>SUM(F65:F69)</f>
        <v>610.3768600000001</v>
      </c>
      <c r="G64" s="55">
        <f t="shared" si="0"/>
        <v>161.90367639257298</v>
      </c>
      <c r="H64" s="19">
        <f>SUM(H65:H69)</f>
        <v>233.37686</v>
      </c>
    </row>
    <row r="65" spans="1:8" ht="47.25">
      <c r="A65" s="29" t="s">
        <v>394</v>
      </c>
      <c r="B65" s="30" t="s">
        <v>335</v>
      </c>
      <c r="C65" s="31"/>
      <c r="D65" s="31"/>
      <c r="E65" s="31"/>
      <c r="F65" s="31">
        <v>165.21633</v>
      </c>
      <c r="G65" s="55"/>
      <c r="H65" s="19">
        <f t="shared" si="1"/>
        <v>165.21633</v>
      </c>
    </row>
    <row r="66" spans="1:8" ht="51" customHeight="1">
      <c r="A66" s="29" t="s">
        <v>343</v>
      </c>
      <c r="B66" s="30" t="s">
        <v>335</v>
      </c>
      <c r="C66" s="17">
        <v>0</v>
      </c>
      <c r="D66" s="17">
        <v>0</v>
      </c>
      <c r="E66" s="17">
        <v>0</v>
      </c>
      <c r="F66" s="17">
        <v>0.30981</v>
      </c>
      <c r="G66" s="55"/>
      <c r="H66" s="19">
        <f t="shared" si="1"/>
        <v>0.30981</v>
      </c>
    </row>
    <row r="67" spans="1:8" ht="51.75" customHeight="1">
      <c r="A67" s="29" t="s">
        <v>344</v>
      </c>
      <c r="B67" s="30" t="s">
        <v>335</v>
      </c>
      <c r="C67" s="17">
        <v>112</v>
      </c>
      <c r="D67" s="17"/>
      <c r="E67" s="19">
        <f>C67+D67</f>
        <v>112</v>
      </c>
      <c r="F67" s="17">
        <v>111.69006</v>
      </c>
      <c r="G67" s="55">
        <f t="shared" si="0"/>
        <v>99.72326785714286</v>
      </c>
      <c r="H67" s="19">
        <f t="shared" si="1"/>
        <v>-0.30993999999999744</v>
      </c>
    </row>
    <row r="68" spans="1:8" ht="68.25" customHeight="1">
      <c r="A68" s="29" t="s">
        <v>345</v>
      </c>
      <c r="B68" s="30" t="s">
        <v>336</v>
      </c>
      <c r="C68" s="17">
        <v>256</v>
      </c>
      <c r="D68" s="17"/>
      <c r="E68" s="19">
        <f>C68+D68</f>
        <v>256</v>
      </c>
      <c r="F68" s="17">
        <v>324.23452</v>
      </c>
      <c r="G68" s="55">
        <f t="shared" si="0"/>
        <v>126.65410937499999</v>
      </c>
      <c r="H68" s="19">
        <f t="shared" si="1"/>
        <v>68.23451999999997</v>
      </c>
    </row>
    <row r="69" spans="1:8" ht="41.25" customHeight="1">
      <c r="A69" s="29" t="s">
        <v>346</v>
      </c>
      <c r="B69" s="30" t="s">
        <v>337</v>
      </c>
      <c r="C69" s="17">
        <v>9</v>
      </c>
      <c r="D69" s="17"/>
      <c r="E69" s="19">
        <f>C69+D69</f>
        <v>9</v>
      </c>
      <c r="F69" s="17">
        <v>8.92614</v>
      </c>
      <c r="G69" s="55">
        <f t="shared" si="0"/>
        <v>99.17933333333333</v>
      </c>
      <c r="H69" s="19">
        <f t="shared" si="1"/>
        <v>-0.07385999999999981</v>
      </c>
    </row>
    <row r="70" spans="1:8" ht="39.75" customHeight="1">
      <c r="A70" s="32" t="s">
        <v>23</v>
      </c>
      <c r="B70" s="33" t="s">
        <v>16</v>
      </c>
      <c r="C70" s="34">
        <f>C71+C74+C79</f>
        <v>816205</v>
      </c>
      <c r="D70" s="34">
        <f>D71+D74+D79</f>
        <v>0</v>
      </c>
      <c r="E70" s="34">
        <f>E71+E74+E79</f>
        <v>816205</v>
      </c>
      <c r="F70" s="34">
        <f>F71+F74+F79</f>
        <v>850783.8106399999</v>
      </c>
      <c r="G70" s="55">
        <f t="shared" si="0"/>
        <v>104.23653501755072</v>
      </c>
      <c r="H70" s="19">
        <f t="shared" si="1"/>
        <v>34578.81063999992</v>
      </c>
    </row>
    <row r="71" spans="1:8" ht="99.75" customHeight="1">
      <c r="A71" s="12" t="s">
        <v>241</v>
      </c>
      <c r="B71" s="18" t="s">
        <v>242</v>
      </c>
      <c r="C71" s="17">
        <f>C73+C72</f>
        <v>509439</v>
      </c>
      <c r="D71" s="17">
        <f>D73+D72</f>
        <v>0</v>
      </c>
      <c r="E71" s="17">
        <f>E73+E72</f>
        <v>509439</v>
      </c>
      <c r="F71" s="17">
        <f>F73+F72</f>
        <v>530957.5651</v>
      </c>
      <c r="G71" s="55">
        <f t="shared" si="0"/>
        <v>104.22397286034246</v>
      </c>
      <c r="H71" s="19">
        <f t="shared" si="1"/>
        <v>21518.565100000007</v>
      </c>
    </row>
    <row r="72" spans="1:8" ht="99.75" customHeight="1">
      <c r="A72" s="12" t="s">
        <v>368</v>
      </c>
      <c r="B72" s="18" t="s">
        <v>369</v>
      </c>
      <c r="C72" s="17">
        <v>39</v>
      </c>
      <c r="D72" s="17"/>
      <c r="E72" s="19">
        <f>C72+D72</f>
        <v>39</v>
      </c>
      <c r="F72" s="17">
        <v>38.8235</v>
      </c>
      <c r="G72" s="55">
        <f t="shared" si="0"/>
        <v>99.5474358974359</v>
      </c>
      <c r="H72" s="19">
        <f t="shared" si="1"/>
        <v>-0.17649999999999721</v>
      </c>
    </row>
    <row r="73" spans="1:8" s="35" customFormat="1" ht="99" customHeight="1">
      <c r="A73" s="12" t="s">
        <v>188</v>
      </c>
      <c r="B73" s="16" t="s">
        <v>39</v>
      </c>
      <c r="C73" s="17">
        <v>509400</v>
      </c>
      <c r="D73" s="17"/>
      <c r="E73" s="19">
        <f>C73+D73</f>
        <v>509400</v>
      </c>
      <c r="F73" s="17">
        <v>530918.7416</v>
      </c>
      <c r="G73" s="55">
        <f t="shared" si="0"/>
        <v>104.22433089909697</v>
      </c>
      <c r="H73" s="19">
        <f t="shared" si="1"/>
        <v>21518.74159999995</v>
      </c>
    </row>
    <row r="74" spans="1:8" s="35" customFormat="1" ht="49.5" customHeight="1">
      <c r="A74" s="36" t="s">
        <v>70</v>
      </c>
      <c r="B74" s="37" t="s">
        <v>72</v>
      </c>
      <c r="C74" s="17">
        <f>C75</f>
        <v>229468</v>
      </c>
      <c r="D74" s="17">
        <f>D75</f>
        <v>0</v>
      </c>
      <c r="E74" s="17">
        <f>E75</f>
        <v>229468</v>
      </c>
      <c r="F74" s="17">
        <f>F75</f>
        <v>231726.41675</v>
      </c>
      <c r="G74" s="55">
        <f t="shared" si="0"/>
        <v>100.9841968161138</v>
      </c>
      <c r="H74" s="19">
        <f t="shared" si="1"/>
        <v>2258.416750000004</v>
      </c>
    </row>
    <row r="75" spans="1:8" s="35" customFormat="1" ht="36.75" customHeight="1">
      <c r="A75" s="36" t="s">
        <v>178</v>
      </c>
      <c r="B75" s="37" t="s">
        <v>179</v>
      </c>
      <c r="C75" s="17">
        <f>C76+C78+C77</f>
        <v>229468</v>
      </c>
      <c r="D75" s="17">
        <f>D76+D78+D77</f>
        <v>0</v>
      </c>
      <c r="E75" s="17">
        <f>E76+E78+E77</f>
        <v>229468</v>
      </c>
      <c r="F75" s="17">
        <f>F76+F78+F77</f>
        <v>231726.41675</v>
      </c>
      <c r="G75" s="55">
        <f t="shared" si="0"/>
        <v>100.9841968161138</v>
      </c>
      <c r="H75" s="19">
        <f t="shared" si="1"/>
        <v>2258.416750000004</v>
      </c>
    </row>
    <row r="76" spans="1:8" s="35" customFormat="1" ht="78" customHeight="1">
      <c r="A76" s="36" t="s">
        <v>300</v>
      </c>
      <c r="B76" s="37" t="s">
        <v>301</v>
      </c>
      <c r="C76" s="26">
        <v>203680</v>
      </c>
      <c r="D76" s="26"/>
      <c r="E76" s="19">
        <f>C76+D76</f>
        <v>203680</v>
      </c>
      <c r="F76" s="26">
        <v>203680.70616</v>
      </c>
      <c r="G76" s="55">
        <f t="shared" si="0"/>
        <v>100.00034670070698</v>
      </c>
      <c r="H76" s="19">
        <f t="shared" si="1"/>
        <v>0.706160000001546</v>
      </c>
    </row>
    <row r="77" spans="1:8" s="35" customFormat="1" ht="58.5" customHeight="1" hidden="1">
      <c r="A77" s="36" t="s">
        <v>308</v>
      </c>
      <c r="B77" s="37" t="s">
        <v>309</v>
      </c>
      <c r="C77" s="26">
        <v>0</v>
      </c>
      <c r="D77" s="26">
        <v>0</v>
      </c>
      <c r="E77" s="19">
        <f>C77+D77</f>
        <v>0</v>
      </c>
      <c r="F77" s="26">
        <v>0</v>
      </c>
      <c r="G77" s="55" t="e">
        <f t="shared" si="0"/>
        <v>#DIV/0!</v>
      </c>
      <c r="H77" s="19">
        <f t="shared" si="1"/>
        <v>0</v>
      </c>
    </row>
    <row r="78" spans="1:8" s="35" customFormat="1" ht="52.5" customHeight="1">
      <c r="A78" s="36" t="s">
        <v>71</v>
      </c>
      <c r="B78" s="37" t="s">
        <v>69</v>
      </c>
      <c r="C78" s="26">
        <v>25788</v>
      </c>
      <c r="D78" s="26"/>
      <c r="E78" s="19">
        <f>C78+D78</f>
        <v>25788</v>
      </c>
      <c r="F78" s="26">
        <v>28045.71059</v>
      </c>
      <c r="G78" s="55">
        <f t="shared" si="0"/>
        <v>108.75488828137117</v>
      </c>
      <c r="H78" s="19">
        <f t="shared" si="1"/>
        <v>2257.710589999999</v>
      </c>
    </row>
    <row r="79" spans="1:8" s="35" customFormat="1" ht="83.25" customHeight="1">
      <c r="A79" s="36" t="s">
        <v>170</v>
      </c>
      <c r="B79" s="16" t="s">
        <v>171</v>
      </c>
      <c r="C79" s="26">
        <f>SUM(C80:C82)</f>
        <v>77298</v>
      </c>
      <c r="D79" s="26">
        <f>SUM(D80:D82)</f>
        <v>0</v>
      </c>
      <c r="E79" s="26">
        <f>SUM(E80:E82)</f>
        <v>77298</v>
      </c>
      <c r="F79" s="26">
        <f>SUM(F80:F82)</f>
        <v>88099.82878999999</v>
      </c>
      <c r="G79" s="55">
        <f t="shared" si="0"/>
        <v>113.97426685037127</v>
      </c>
      <c r="H79" s="19">
        <f t="shared" si="1"/>
        <v>10801.828789999985</v>
      </c>
    </row>
    <row r="80" spans="1:8" s="35" customFormat="1" ht="99.75" customHeight="1">
      <c r="A80" s="23" t="s">
        <v>166</v>
      </c>
      <c r="B80" s="24" t="s">
        <v>167</v>
      </c>
      <c r="C80" s="26">
        <v>63179</v>
      </c>
      <c r="D80" s="26"/>
      <c r="E80" s="19">
        <f>C80+D80</f>
        <v>63179</v>
      </c>
      <c r="F80" s="26">
        <v>73580.49918</v>
      </c>
      <c r="G80" s="55">
        <f t="shared" si="0"/>
        <v>116.46353880245017</v>
      </c>
      <c r="H80" s="19">
        <f t="shared" si="1"/>
        <v>10401.499179999999</v>
      </c>
    </row>
    <row r="81" spans="1:8" s="35" customFormat="1" ht="106.5" customHeight="1">
      <c r="A81" s="23" t="s">
        <v>164</v>
      </c>
      <c r="B81" s="24" t="s">
        <v>165</v>
      </c>
      <c r="C81" s="26">
        <v>10490</v>
      </c>
      <c r="D81" s="26"/>
      <c r="E81" s="19">
        <f>C81+D81</f>
        <v>10490</v>
      </c>
      <c r="F81" s="26">
        <v>10890.28961</v>
      </c>
      <c r="G81" s="55">
        <f t="shared" si="0"/>
        <v>103.8159162059104</v>
      </c>
      <c r="H81" s="19">
        <f t="shared" si="1"/>
        <v>400.2896099999998</v>
      </c>
    </row>
    <row r="82" spans="1:8" s="35" customFormat="1" ht="106.5" customHeight="1">
      <c r="A82" s="3" t="s">
        <v>370</v>
      </c>
      <c r="B82" s="2" t="s">
        <v>371</v>
      </c>
      <c r="C82" s="26">
        <v>3629</v>
      </c>
      <c r="D82" s="26"/>
      <c r="E82" s="19">
        <f>C82+D82</f>
        <v>3629</v>
      </c>
      <c r="F82" s="26">
        <v>3629.04</v>
      </c>
      <c r="G82" s="55">
        <f t="shared" si="0"/>
        <v>100.00110223201983</v>
      </c>
      <c r="H82" s="19">
        <f t="shared" si="1"/>
        <v>0.03999999999996362</v>
      </c>
    </row>
    <row r="83" spans="1:8" ht="21" customHeight="1">
      <c r="A83" s="12" t="s">
        <v>12</v>
      </c>
      <c r="B83" s="18" t="s">
        <v>13</v>
      </c>
      <c r="C83" s="17">
        <v>35055</v>
      </c>
      <c r="D83" s="17"/>
      <c r="E83" s="19">
        <f>C83+D83</f>
        <v>35055</v>
      </c>
      <c r="F83" s="17">
        <v>38883.76406</v>
      </c>
      <c r="G83" s="55">
        <f t="shared" si="0"/>
        <v>110.92216248751963</v>
      </c>
      <c r="H83" s="19">
        <f t="shared" si="1"/>
        <v>3828.7640600000013</v>
      </c>
    </row>
    <row r="84" spans="1:8" ht="22.5" customHeight="1">
      <c r="A84" s="12" t="s">
        <v>24</v>
      </c>
      <c r="B84" s="18" t="s">
        <v>25</v>
      </c>
      <c r="C84" s="17">
        <f>C86+C85</f>
        <v>96011</v>
      </c>
      <c r="D84" s="17">
        <f>D86+D85</f>
        <v>0</v>
      </c>
      <c r="E84" s="17">
        <f>E86+E85</f>
        <v>96011</v>
      </c>
      <c r="F84" s="17">
        <f>F86+F85</f>
        <v>107285.13524999999</v>
      </c>
      <c r="G84" s="55">
        <f aca="true" t="shared" si="3" ref="G84:G148">F84/E84*100</f>
        <v>111.74254538542459</v>
      </c>
      <c r="H84" s="19">
        <f t="shared" si="1"/>
        <v>11274.135249999992</v>
      </c>
    </row>
    <row r="85" spans="1:8" ht="22.5" customHeight="1">
      <c r="A85" s="12" t="s">
        <v>395</v>
      </c>
      <c r="B85" s="18" t="s">
        <v>396</v>
      </c>
      <c r="C85" s="17">
        <v>0</v>
      </c>
      <c r="D85" s="17">
        <v>0</v>
      </c>
      <c r="E85" s="17">
        <v>0</v>
      </c>
      <c r="F85" s="17">
        <v>102.00896</v>
      </c>
      <c r="G85" s="55"/>
      <c r="H85" s="19">
        <f t="shared" si="1"/>
        <v>102.00896</v>
      </c>
    </row>
    <row r="86" spans="1:8" ht="35.25" customHeight="1">
      <c r="A86" s="12" t="s">
        <v>34</v>
      </c>
      <c r="B86" s="18" t="s">
        <v>46</v>
      </c>
      <c r="C86" s="17">
        <f>C87+C88+C91+C95</f>
        <v>96011</v>
      </c>
      <c r="D86" s="17">
        <f>D87+D88+D91+D95</f>
        <v>0</v>
      </c>
      <c r="E86" s="17">
        <f>E87+E88+E91+E95</f>
        <v>96011</v>
      </c>
      <c r="F86" s="17">
        <f>F87+F88+F91+F95</f>
        <v>107183.12628999999</v>
      </c>
      <c r="G86" s="55">
        <f t="shared" si="3"/>
        <v>111.6362982262449</v>
      </c>
      <c r="H86" s="19">
        <f t="shared" si="1"/>
        <v>11172.126289999986</v>
      </c>
    </row>
    <row r="87" spans="1:8" ht="49.5" customHeight="1">
      <c r="A87" s="12" t="s">
        <v>41</v>
      </c>
      <c r="B87" s="18" t="s">
        <v>0</v>
      </c>
      <c r="C87" s="17">
        <v>27819</v>
      </c>
      <c r="D87" s="17"/>
      <c r="E87" s="19">
        <f>C87+D87</f>
        <v>27819</v>
      </c>
      <c r="F87" s="17">
        <v>32381.92633</v>
      </c>
      <c r="G87" s="55">
        <f t="shared" si="3"/>
        <v>116.40219393220461</v>
      </c>
      <c r="H87" s="19">
        <f t="shared" si="1"/>
        <v>4562.926329999998</v>
      </c>
    </row>
    <row r="88" spans="1:8" ht="67.5" customHeight="1">
      <c r="A88" s="12" t="s">
        <v>43</v>
      </c>
      <c r="B88" s="18" t="s">
        <v>47</v>
      </c>
      <c r="C88" s="17">
        <f>C89+C90</f>
        <v>1966</v>
      </c>
      <c r="D88" s="17">
        <f>D89+D90</f>
        <v>0</v>
      </c>
      <c r="E88" s="17">
        <f>E89+E90</f>
        <v>1966</v>
      </c>
      <c r="F88" s="17">
        <f>F89+F90</f>
        <v>3831.03762</v>
      </c>
      <c r="G88" s="55">
        <f t="shared" si="3"/>
        <v>194.86457884028485</v>
      </c>
      <c r="H88" s="19">
        <f aca="true" t="shared" si="4" ref="H88:H151">F88-E88</f>
        <v>1865.03762</v>
      </c>
    </row>
    <row r="89" spans="1:8" ht="67.5" customHeight="1">
      <c r="A89" s="12" t="s">
        <v>2</v>
      </c>
      <c r="B89" s="18" t="s">
        <v>85</v>
      </c>
      <c r="C89" s="17">
        <v>1336</v>
      </c>
      <c r="D89" s="17"/>
      <c r="E89" s="19">
        <f>C89+D89</f>
        <v>1336</v>
      </c>
      <c r="F89" s="17">
        <v>3034.56552</v>
      </c>
      <c r="G89" s="55">
        <f t="shared" si="3"/>
        <v>227.1381377245509</v>
      </c>
      <c r="H89" s="19">
        <f t="shared" si="4"/>
        <v>1698.56552</v>
      </c>
    </row>
    <row r="90" spans="1:8" ht="66.75" customHeight="1">
      <c r="A90" s="12" t="s">
        <v>1</v>
      </c>
      <c r="B90" s="16" t="s">
        <v>85</v>
      </c>
      <c r="C90" s="38">
        <v>630</v>
      </c>
      <c r="D90" s="38"/>
      <c r="E90" s="19">
        <f>C90+D90</f>
        <v>630</v>
      </c>
      <c r="F90" s="38">
        <v>796.4721</v>
      </c>
      <c r="G90" s="55">
        <f t="shared" si="3"/>
        <v>126.42414285714285</v>
      </c>
      <c r="H90" s="19">
        <f t="shared" si="4"/>
        <v>166.47209999999995</v>
      </c>
    </row>
    <row r="91" spans="1:8" ht="39" customHeight="1">
      <c r="A91" s="12" t="s">
        <v>327</v>
      </c>
      <c r="B91" s="30" t="s">
        <v>329</v>
      </c>
      <c r="C91" s="38">
        <f>SUM(C93:C94)</f>
        <v>84</v>
      </c>
      <c r="D91" s="38">
        <f>SUM(D93:D94)</f>
        <v>0</v>
      </c>
      <c r="E91" s="38">
        <f>SUM(E93:E94)</f>
        <v>84</v>
      </c>
      <c r="F91" s="38">
        <f>SUM(F93:F94)</f>
        <v>84.19394</v>
      </c>
      <c r="G91" s="55">
        <f t="shared" si="3"/>
        <v>100.23088095238096</v>
      </c>
      <c r="H91" s="19">
        <f t="shared" si="4"/>
        <v>0.19393999999999778</v>
      </c>
    </row>
    <row r="92" spans="1:8" ht="39" customHeight="1" hidden="1">
      <c r="A92" s="12" t="s">
        <v>325</v>
      </c>
      <c r="B92" s="30" t="s">
        <v>328</v>
      </c>
      <c r="C92" s="38">
        <v>0</v>
      </c>
      <c r="D92" s="38">
        <v>0</v>
      </c>
      <c r="E92" s="38">
        <v>0</v>
      </c>
      <c r="F92" s="38">
        <v>0</v>
      </c>
      <c r="G92" s="55" t="e">
        <f t="shared" si="3"/>
        <v>#DIV/0!</v>
      </c>
      <c r="H92" s="19">
        <f t="shared" si="4"/>
        <v>0</v>
      </c>
    </row>
    <row r="93" spans="1:8" ht="39" customHeight="1">
      <c r="A93" s="1" t="s">
        <v>325</v>
      </c>
      <c r="B93" s="4" t="s">
        <v>328</v>
      </c>
      <c r="C93" s="38">
        <v>77</v>
      </c>
      <c r="D93" s="38"/>
      <c r="E93" s="19">
        <f>C93+D93</f>
        <v>77</v>
      </c>
      <c r="F93" s="38">
        <v>76.986</v>
      </c>
      <c r="G93" s="55">
        <f t="shared" si="3"/>
        <v>99.98181818181818</v>
      </c>
      <c r="H93" s="19">
        <f t="shared" si="4"/>
        <v>-0.013999999999995794</v>
      </c>
    </row>
    <row r="94" spans="1:8" ht="39" customHeight="1">
      <c r="A94" s="12" t="s">
        <v>326</v>
      </c>
      <c r="B94" s="30" t="s">
        <v>328</v>
      </c>
      <c r="C94" s="38">
        <v>7</v>
      </c>
      <c r="D94" s="38"/>
      <c r="E94" s="19">
        <f>C94+D94</f>
        <v>7</v>
      </c>
      <c r="F94" s="38">
        <v>7.20794</v>
      </c>
      <c r="G94" s="55">
        <f t="shared" si="3"/>
        <v>102.97057142857142</v>
      </c>
      <c r="H94" s="19">
        <f t="shared" si="4"/>
        <v>0.2079399999999998</v>
      </c>
    </row>
    <row r="95" spans="1:8" ht="50.25" customHeight="1">
      <c r="A95" s="12" t="s">
        <v>81</v>
      </c>
      <c r="B95" s="18" t="s">
        <v>86</v>
      </c>
      <c r="C95" s="39">
        <v>66142</v>
      </c>
      <c r="D95" s="39"/>
      <c r="E95" s="19">
        <f>C95+D95</f>
        <v>66142</v>
      </c>
      <c r="F95" s="39">
        <v>70885.9684</v>
      </c>
      <c r="G95" s="55">
        <f t="shared" si="3"/>
        <v>107.17239938314536</v>
      </c>
      <c r="H95" s="19">
        <f t="shared" si="4"/>
        <v>4743.968399999998</v>
      </c>
    </row>
    <row r="96" spans="1:8" ht="24.75" customHeight="1">
      <c r="A96" s="13" t="s">
        <v>6</v>
      </c>
      <c r="B96" s="14" t="s">
        <v>22</v>
      </c>
      <c r="C96" s="15">
        <f>C97+C204+C206+C210+C213</f>
        <v>7539792.24111</v>
      </c>
      <c r="D96" s="15">
        <f>D97+D204+D206+D210+D213</f>
        <v>44716</v>
      </c>
      <c r="E96" s="15">
        <f>E97+E204+E206+E210+E213</f>
        <v>7584508.24111</v>
      </c>
      <c r="F96" s="15">
        <f>F97+F204+F206+F210+F213</f>
        <v>7099454.71133</v>
      </c>
      <c r="G96" s="54">
        <f t="shared" si="3"/>
        <v>93.60468056253293</v>
      </c>
      <c r="H96" s="50">
        <f t="shared" si="4"/>
        <v>-485053.5297799995</v>
      </c>
    </row>
    <row r="97" spans="1:8" ht="48.75" customHeight="1">
      <c r="A97" s="12" t="s">
        <v>5</v>
      </c>
      <c r="B97" s="16" t="s">
        <v>92</v>
      </c>
      <c r="C97" s="17">
        <f>C98+C134+C163</f>
        <v>6950790.43547</v>
      </c>
      <c r="D97" s="17">
        <f>D98+D134+D163</f>
        <v>44716</v>
      </c>
      <c r="E97" s="17">
        <f>E98+E134+E163</f>
        <v>6995506.43547</v>
      </c>
      <c r="F97" s="17">
        <f>F98+F134+F163</f>
        <v>6510464.4376300005</v>
      </c>
      <c r="G97" s="55">
        <f t="shared" si="3"/>
        <v>93.06637764807644</v>
      </c>
      <c r="H97" s="19">
        <f t="shared" si="4"/>
        <v>-485041.9978399994</v>
      </c>
    </row>
    <row r="98" spans="1:8" ht="37.5" customHeight="1">
      <c r="A98" s="12" t="s">
        <v>194</v>
      </c>
      <c r="B98" s="16" t="s">
        <v>93</v>
      </c>
      <c r="C98" s="20">
        <f>C99+C100+C104+C105+C111+C112+C106+C109</f>
        <v>421181.69000000006</v>
      </c>
      <c r="D98" s="20">
        <f>D99+D100+D104+D105+D111+D112+D106+D109</f>
        <v>2816</v>
      </c>
      <c r="E98" s="20">
        <f>E99+E100+E104+E105+E111+E112+E106+E109</f>
        <v>423997.69000000006</v>
      </c>
      <c r="F98" s="20">
        <f>F99+F100+F104+F105+F111+F112+F106+F109</f>
        <v>259297.75665999998</v>
      </c>
      <c r="G98" s="55">
        <f t="shared" si="3"/>
        <v>61.15546446962953</v>
      </c>
      <c r="H98" s="19">
        <f t="shared" si="4"/>
        <v>-164699.93334000008</v>
      </c>
    </row>
    <row r="99" spans="1:8" ht="105" customHeight="1" hidden="1">
      <c r="A99" s="12" t="s">
        <v>151</v>
      </c>
      <c r="B99" s="16" t="s">
        <v>152</v>
      </c>
      <c r="C99" s="20">
        <v>0</v>
      </c>
      <c r="D99" s="20">
        <v>0</v>
      </c>
      <c r="E99" s="20">
        <v>0</v>
      </c>
      <c r="F99" s="20">
        <v>0</v>
      </c>
      <c r="G99" s="55" t="e">
        <f t="shared" si="3"/>
        <v>#DIV/0!</v>
      </c>
      <c r="H99" s="19">
        <f t="shared" si="4"/>
        <v>0</v>
      </c>
    </row>
    <row r="100" spans="1:8" ht="57" customHeight="1" hidden="1">
      <c r="A100" s="12" t="s">
        <v>63</v>
      </c>
      <c r="B100" s="16" t="s">
        <v>64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f>SUM(F101:F103)</f>
        <v>0</v>
      </c>
      <c r="G100" s="55" t="e">
        <f t="shared" si="3"/>
        <v>#DIV/0!</v>
      </c>
      <c r="H100" s="19">
        <f t="shared" si="4"/>
        <v>0</v>
      </c>
    </row>
    <row r="101" spans="1:8" ht="84.75" customHeight="1" hidden="1">
      <c r="A101" s="12" t="s">
        <v>62</v>
      </c>
      <c r="B101" s="16" t="s">
        <v>147</v>
      </c>
      <c r="C101" s="25">
        <v>0</v>
      </c>
      <c r="D101" s="25">
        <v>0</v>
      </c>
      <c r="E101" s="25">
        <v>0</v>
      </c>
      <c r="F101" s="25">
        <v>0</v>
      </c>
      <c r="G101" s="55" t="e">
        <f t="shared" si="3"/>
        <v>#DIV/0!</v>
      </c>
      <c r="H101" s="19">
        <f t="shared" si="4"/>
        <v>0</v>
      </c>
    </row>
    <row r="102" spans="1:8" ht="114.75" customHeight="1" hidden="1">
      <c r="A102" s="12" t="s">
        <v>54</v>
      </c>
      <c r="B102" s="16" t="s">
        <v>139</v>
      </c>
      <c r="C102" s="25">
        <v>0</v>
      </c>
      <c r="D102" s="25">
        <v>0</v>
      </c>
      <c r="E102" s="25">
        <v>0</v>
      </c>
      <c r="F102" s="25">
        <v>0</v>
      </c>
      <c r="G102" s="55" t="e">
        <f t="shared" si="3"/>
        <v>#DIV/0!</v>
      </c>
      <c r="H102" s="19">
        <f t="shared" si="4"/>
        <v>0</v>
      </c>
    </row>
    <row r="103" spans="1:8" ht="104.25" customHeight="1" hidden="1">
      <c r="A103" s="12" t="s">
        <v>157</v>
      </c>
      <c r="B103" s="16" t="s">
        <v>158</v>
      </c>
      <c r="C103" s="25">
        <v>0</v>
      </c>
      <c r="D103" s="25">
        <v>0</v>
      </c>
      <c r="E103" s="25">
        <v>0</v>
      </c>
      <c r="F103" s="25">
        <v>0</v>
      </c>
      <c r="G103" s="55" t="e">
        <f t="shared" si="3"/>
        <v>#DIV/0!</v>
      </c>
      <c r="H103" s="19">
        <f t="shared" si="4"/>
        <v>0</v>
      </c>
    </row>
    <row r="104" spans="1:8" ht="69" customHeight="1" hidden="1">
      <c r="A104" s="12" t="s">
        <v>153</v>
      </c>
      <c r="B104" s="16" t="s">
        <v>154</v>
      </c>
      <c r="C104" s="20">
        <v>0</v>
      </c>
      <c r="D104" s="20">
        <v>0</v>
      </c>
      <c r="E104" s="20">
        <v>0</v>
      </c>
      <c r="F104" s="20">
        <v>0</v>
      </c>
      <c r="G104" s="55" t="e">
        <f t="shared" si="3"/>
        <v>#DIV/0!</v>
      </c>
      <c r="H104" s="19">
        <f t="shared" si="4"/>
        <v>0</v>
      </c>
    </row>
    <row r="105" spans="1:8" ht="105.75" customHeight="1" hidden="1">
      <c r="A105" s="23" t="s">
        <v>78</v>
      </c>
      <c r="B105" s="24" t="s">
        <v>79</v>
      </c>
      <c r="C105" s="25">
        <v>0</v>
      </c>
      <c r="D105" s="25">
        <v>0</v>
      </c>
      <c r="E105" s="25">
        <v>0</v>
      </c>
      <c r="F105" s="25">
        <v>0</v>
      </c>
      <c r="G105" s="55" t="e">
        <f t="shared" si="3"/>
        <v>#DIV/0!</v>
      </c>
      <c r="H105" s="19">
        <f t="shared" si="4"/>
        <v>0</v>
      </c>
    </row>
    <row r="106" spans="1:8" ht="56.25" customHeight="1">
      <c r="A106" s="12" t="s">
        <v>195</v>
      </c>
      <c r="B106" s="16" t="s">
        <v>64</v>
      </c>
      <c r="C106" s="25">
        <f>C107+C108</f>
        <v>104760</v>
      </c>
      <c r="D106" s="25">
        <f>D107+D108</f>
        <v>0</v>
      </c>
      <c r="E106" s="25">
        <f>E107+E108</f>
        <v>104760</v>
      </c>
      <c r="F106" s="25">
        <f>F107+F108</f>
        <v>0</v>
      </c>
      <c r="G106" s="55">
        <f t="shared" si="3"/>
        <v>0</v>
      </c>
      <c r="H106" s="19">
        <f t="shared" si="4"/>
        <v>-104760</v>
      </c>
    </row>
    <row r="107" spans="1:8" ht="105.75" customHeight="1">
      <c r="A107" s="12" t="s">
        <v>196</v>
      </c>
      <c r="B107" s="16" t="s">
        <v>158</v>
      </c>
      <c r="C107" s="25">
        <v>92400</v>
      </c>
      <c r="D107" s="25"/>
      <c r="E107" s="19">
        <f>C107+D107</f>
        <v>92400</v>
      </c>
      <c r="F107" s="25">
        <v>0</v>
      </c>
      <c r="G107" s="55">
        <f t="shared" si="3"/>
        <v>0</v>
      </c>
      <c r="H107" s="19">
        <f t="shared" si="4"/>
        <v>-92400</v>
      </c>
    </row>
    <row r="108" spans="1:8" ht="117" customHeight="1">
      <c r="A108" s="12" t="s">
        <v>349</v>
      </c>
      <c r="B108" s="16" t="s">
        <v>350</v>
      </c>
      <c r="C108" s="25">
        <v>12360</v>
      </c>
      <c r="D108" s="25"/>
      <c r="E108" s="19">
        <f>C108+D108</f>
        <v>12360</v>
      </c>
      <c r="F108" s="25">
        <v>0</v>
      </c>
      <c r="G108" s="55">
        <f t="shared" si="3"/>
        <v>0</v>
      </c>
      <c r="H108" s="19">
        <f t="shared" si="4"/>
        <v>-12360</v>
      </c>
    </row>
    <row r="109" spans="1:8" ht="54" customHeight="1">
      <c r="A109" s="12" t="s">
        <v>293</v>
      </c>
      <c r="B109" s="16" t="s">
        <v>292</v>
      </c>
      <c r="C109" s="25">
        <f>C110</f>
        <v>914.9</v>
      </c>
      <c r="D109" s="25">
        <f>D110</f>
        <v>0</v>
      </c>
      <c r="E109" s="25">
        <f>E110</f>
        <v>914.9</v>
      </c>
      <c r="F109" s="25">
        <f>F110</f>
        <v>914.9</v>
      </c>
      <c r="G109" s="55">
        <f t="shared" si="3"/>
        <v>100</v>
      </c>
      <c r="H109" s="19">
        <f t="shared" si="4"/>
        <v>0</v>
      </c>
    </row>
    <row r="110" spans="1:8" ht="153" customHeight="1">
      <c r="A110" s="12" t="s">
        <v>291</v>
      </c>
      <c r="B110" s="16" t="s">
        <v>290</v>
      </c>
      <c r="C110" s="25">
        <v>914.9</v>
      </c>
      <c r="D110" s="25"/>
      <c r="E110" s="19">
        <f>C110+D110</f>
        <v>914.9</v>
      </c>
      <c r="F110" s="25">
        <v>914.9</v>
      </c>
      <c r="G110" s="55">
        <f t="shared" si="3"/>
        <v>100</v>
      </c>
      <c r="H110" s="19">
        <f t="shared" si="4"/>
        <v>0</v>
      </c>
    </row>
    <row r="111" spans="1:8" ht="71.25" customHeight="1">
      <c r="A111" s="12" t="s">
        <v>296</v>
      </c>
      <c r="B111" s="16" t="s">
        <v>297</v>
      </c>
      <c r="C111" s="25">
        <v>106823</v>
      </c>
      <c r="D111" s="25"/>
      <c r="E111" s="19">
        <f>C111+D111</f>
        <v>106823</v>
      </c>
      <c r="F111" s="25">
        <v>83081.98954</v>
      </c>
      <c r="G111" s="55">
        <f t="shared" si="3"/>
        <v>77.77537565880006</v>
      </c>
      <c r="H111" s="19">
        <f t="shared" si="4"/>
        <v>-23741.010460000005</v>
      </c>
    </row>
    <row r="112" spans="1:8" ht="39.75" customHeight="1">
      <c r="A112" s="12" t="s">
        <v>197</v>
      </c>
      <c r="B112" s="16" t="s">
        <v>56</v>
      </c>
      <c r="C112" s="17">
        <f>SUM(C113:C133)</f>
        <v>208683.79</v>
      </c>
      <c r="D112" s="17">
        <f>SUM(D113:D133)</f>
        <v>2816</v>
      </c>
      <c r="E112" s="17">
        <f>SUM(E113:E133)</f>
        <v>211499.79</v>
      </c>
      <c r="F112" s="17">
        <f>SUM(F113:F133)</f>
        <v>175300.86711999998</v>
      </c>
      <c r="G112" s="55">
        <f t="shared" si="3"/>
        <v>82.88465303913539</v>
      </c>
      <c r="H112" s="19">
        <f t="shared" si="4"/>
        <v>-36198.92288000003</v>
      </c>
    </row>
    <row r="113" spans="1:8" ht="94.5" customHeight="1">
      <c r="A113" s="12" t="s">
        <v>372</v>
      </c>
      <c r="B113" s="16" t="s">
        <v>373</v>
      </c>
      <c r="C113" s="17">
        <v>11239</v>
      </c>
      <c r="D113" s="17"/>
      <c r="E113" s="19">
        <f aca="true" t="shared" si="5" ref="E113:E122">C113+D113</f>
        <v>11239</v>
      </c>
      <c r="F113" s="17">
        <v>11140.9613</v>
      </c>
      <c r="G113" s="55">
        <f t="shared" si="3"/>
        <v>99.12769196547735</v>
      </c>
      <c r="H113" s="19">
        <f t="shared" si="4"/>
        <v>-98.03869999999915</v>
      </c>
    </row>
    <row r="114" spans="1:8" ht="117.75" customHeight="1">
      <c r="A114" s="12" t="s">
        <v>278</v>
      </c>
      <c r="B114" s="16" t="s">
        <v>277</v>
      </c>
      <c r="C114" s="17">
        <v>4675</v>
      </c>
      <c r="D114" s="17"/>
      <c r="E114" s="19">
        <f t="shared" si="5"/>
        <v>4675</v>
      </c>
      <c r="F114" s="17">
        <v>4109.49488</v>
      </c>
      <c r="G114" s="55">
        <f t="shared" si="3"/>
        <v>87.90363379679145</v>
      </c>
      <c r="H114" s="19">
        <f t="shared" si="4"/>
        <v>-565.5051199999998</v>
      </c>
    </row>
    <row r="115" spans="1:8" ht="52.5" customHeight="1">
      <c r="A115" s="12" t="s">
        <v>246</v>
      </c>
      <c r="B115" s="16" t="s">
        <v>138</v>
      </c>
      <c r="C115" s="17">
        <v>14689</v>
      </c>
      <c r="D115" s="17"/>
      <c r="E115" s="19">
        <f t="shared" si="5"/>
        <v>14689</v>
      </c>
      <c r="F115" s="17">
        <v>14689</v>
      </c>
      <c r="G115" s="55">
        <f t="shared" si="3"/>
        <v>100</v>
      </c>
      <c r="H115" s="19">
        <f t="shared" si="4"/>
        <v>0</v>
      </c>
    </row>
    <row r="116" spans="1:8" ht="75" customHeight="1">
      <c r="A116" s="12" t="s">
        <v>286</v>
      </c>
      <c r="B116" s="16" t="s">
        <v>287</v>
      </c>
      <c r="C116" s="19">
        <v>500</v>
      </c>
      <c r="D116" s="19"/>
      <c r="E116" s="19">
        <f t="shared" si="5"/>
        <v>500</v>
      </c>
      <c r="F116" s="19">
        <v>500</v>
      </c>
      <c r="G116" s="55">
        <f t="shared" si="3"/>
        <v>100</v>
      </c>
      <c r="H116" s="19">
        <f t="shared" si="4"/>
        <v>0</v>
      </c>
    </row>
    <row r="117" spans="1:8" ht="164.25" customHeight="1" hidden="1">
      <c r="A117" s="12" t="s">
        <v>284</v>
      </c>
      <c r="B117" s="16" t="s">
        <v>276</v>
      </c>
      <c r="C117" s="17">
        <v>0</v>
      </c>
      <c r="D117" s="17">
        <v>0</v>
      </c>
      <c r="E117" s="19">
        <f t="shared" si="5"/>
        <v>0</v>
      </c>
      <c r="F117" s="17">
        <v>0</v>
      </c>
      <c r="G117" s="55" t="e">
        <f t="shared" si="3"/>
        <v>#DIV/0!</v>
      </c>
      <c r="H117" s="19">
        <f t="shared" si="4"/>
        <v>0</v>
      </c>
    </row>
    <row r="118" spans="1:8" ht="88.5" customHeight="1" hidden="1">
      <c r="A118" s="12" t="s">
        <v>285</v>
      </c>
      <c r="B118" s="16" t="s">
        <v>282</v>
      </c>
      <c r="C118" s="17">
        <v>0</v>
      </c>
      <c r="D118" s="17">
        <v>0</v>
      </c>
      <c r="E118" s="19">
        <f t="shared" si="5"/>
        <v>0</v>
      </c>
      <c r="F118" s="17">
        <v>0</v>
      </c>
      <c r="G118" s="55" t="e">
        <f t="shared" si="3"/>
        <v>#DIV/0!</v>
      </c>
      <c r="H118" s="19">
        <f t="shared" si="4"/>
        <v>0</v>
      </c>
    </row>
    <row r="119" spans="1:8" ht="134.25" customHeight="1">
      <c r="A119" s="12" t="s">
        <v>388</v>
      </c>
      <c r="B119" s="16" t="s">
        <v>389</v>
      </c>
      <c r="C119" s="19"/>
      <c r="D119" s="19">
        <v>2816</v>
      </c>
      <c r="E119" s="19">
        <f t="shared" si="5"/>
        <v>2816</v>
      </c>
      <c r="F119" s="19">
        <v>0</v>
      </c>
      <c r="G119" s="55">
        <f t="shared" si="3"/>
        <v>0</v>
      </c>
      <c r="H119" s="19">
        <f t="shared" si="4"/>
        <v>-2816</v>
      </c>
    </row>
    <row r="120" spans="1:8" ht="82.5" customHeight="1">
      <c r="A120" s="12" t="s">
        <v>198</v>
      </c>
      <c r="B120" s="16" t="s">
        <v>87</v>
      </c>
      <c r="C120" s="19">
        <v>118</v>
      </c>
      <c r="D120" s="19"/>
      <c r="E120" s="19">
        <f t="shared" si="5"/>
        <v>118</v>
      </c>
      <c r="F120" s="19">
        <v>118</v>
      </c>
      <c r="G120" s="55">
        <f t="shared" si="3"/>
        <v>100</v>
      </c>
      <c r="H120" s="19">
        <f t="shared" si="4"/>
        <v>0</v>
      </c>
    </row>
    <row r="121" spans="1:8" ht="55.5" customHeight="1" hidden="1">
      <c r="A121" s="12" t="s">
        <v>75</v>
      </c>
      <c r="B121" s="16" t="s">
        <v>77</v>
      </c>
      <c r="C121" s="19">
        <v>0</v>
      </c>
      <c r="D121" s="19">
        <v>0</v>
      </c>
      <c r="E121" s="19">
        <f t="shared" si="5"/>
        <v>0</v>
      </c>
      <c r="F121" s="19">
        <v>0</v>
      </c>
      <c r="G121" s="55" t="e">
        <f t="shared" si="3"/>
        <v>#DIV/0!</v>
      </c>
      <c r="H121" s="19">
        <f t="shared" si="4"/>
        <v>0</v>
      </c>
    </row>
    <row r="122" spans="1:8" ht="101.25" customHeight="1">
      <c r="A122" s="12" t="s">
        <v>294</v>
      </c>
      <c r="B122" s="16" t="s">
        <v>295</v>
      </c>
      <c r="C122" s="19">
        <v>2000</v>
      </c>
      <c r="D122" s="19"/>
      <c r="E122" s="19">
        <f t="shared" si="5"/>
        <v>2000</v>
      </c>
      <c r="F122" s="19">
        <v>2000</v>
      </c>
      <c r="G122" s="55">
        <f t="shared" si="3"/>
        <v>100</v>
      </c>
      <c r="H122" s="19">
        <f t="shared" si="4"/>
        <v>0</v>
      </c>
    </row>
    <row r="123" spans="1:8" ht="66" customHeight="1" hidden="1">
      <c r="A123" s="12" t="s">
        <v>76</v>
      </c>
      <c r="B123" s="16" t="s">
        <v>137</v>
      </c>
      <c r="C123" s="19">
        <v>0</v>
      </c>
      <c r="D123" s="19">
        <v>0</v>
      </c>
      <c r="E123" s="19">
        <v>0</v>
      </c>
      <c r="F123" s="19">
        <v>0</v>
      </c>
      <c r="G123" s="55" t="e">
        <f t="shared" si="3"/>
        <v>#DIV/0!</v>
      </c>
      <c r="H123" s="19">
        <f t="shared" si="4"/>
        <v>0</v>
      </c>
    </row>
    <row r="124" spans="1:8" ht="99.75" customHeight="1">
      <c r="A124" s="12" t="s">
        <v>199</v>
      </c>
      <c r="B124" s="16" t="s">
        <v>88</v>
      </c>
      <c r="C124" s="20">
        <v>28213</v>
      </c>
      <c r="D124" s="20"/>
      <c r="E124" s="19">
        <f aca="true" t="shared" si="6" ref="E124:E132">C124+D124</f>
        <v>28213</v>
      </c>
      <c r="F124" s="20">
        <v>26557.42647</v>
      </c>
      <c r="G124" s="55">
        <f t="shared" si="3"/>
        <v>94.13187704249813</v>
      </c>
      <c r="H124" s="19">
        <f t="shared" si="4"/>
        <v>-1655.5735300000015</v>
      </c>
    </row>
    <row r="125" spans="1:8" ht="57.75" customHeight="1">
      <c r="A125" s="12" t="s">
        <v>352</v>
      </c>
      <c r="B125" s="16" t="s">
        <v>351</v>
      </c>
      <c r="C125" s="20">
        <v>2886.57</v>
      </c>
      <c r="D125" s="20"/>
      <c r="E125" s="19">
        <f t="shared" si="6"/>
        <v>2886.57</v>
      </c>
      <c r="F125" s="20">
        <v>0</v>
      </c>
      <c r="G125" s="55">
        <f t="shared" si="3"/>
        <v>0</v>
      </c>
      <c r="H125" s="19">
        <f t="shared" si="4"/>
        <v>-2886.57</v>
      </c>
    </row>
    <row r="126" spans="1:8" ht="99.75" customHeight="1">
      <c r="A126" s="12" t="s">
        <v>323</v>
      </c>
      <c r="B126" s="16" t="s">
        <v>324</v>
      </c>
      <c r="C126" s="20">
        <v>33372</v>
      </c>
      <c r="D126" s="20"/>
      <c r="E126" s="19">
        <f t="shared" si="6"/>
        <v>33372</v>
      </c>
      <c r="F126" s="20">
        <v>32698.94028</v>
      </c>
      <c r="G126" s="55">
        <f t="shared" si="3"/>
        <v>97.9831603739662</v>
      </c>
      <c r="H126" s="19">
        <f t="shared" si="4"/>
        <v>-673.0597200000011</v>
      </c>
    </row>
    <row r="127" spans="1:8" ht="104.25" customHeight="1">
      <c r="A127" s="12" t="s">
        <v>267</v>
      </c>
      <c r="B127" s="16" t="s">
        <v>161</v>
      </c>
      <c r="C127" s="19">
        <v>39639.54</v>
      </c>
      <c r="D127" s="19"/>
      <c r="E127" s="19">
        <f t="shared" si="6"/>
        <v>39639.54</v>
      </c>
      <c r="F127" s="19">
        <v>24893.02177</v>
      </c>
      <c r="G127" s="55">
        <f t="shared" si="3"/>
        <v>62.79846277227234</v>
      </c>
      <c r="H127" s="19">
        <f t="shared" si="4"/>
        <v>-14746.518230000001</v>
      </c>
    </row>
    <row r="128" spans="1:8" ht="104.25" customHeight="1">
      <c r="A128" s="12" t="s">
        <v>361</v>
      </c>
      <c r="B128" s="16" t="s">
        <v>362</v>
      </c>
      <c r="C128" s="19">
        <v>488</v>
      </c>
      <c r="D128" s="19"/>
      <c r="E128" s="19">
        <f t="shared" si="6"/>
        <v>488</v>
      </c>
      <c r="F128" s="19">
        <v>488</v>
      </c>
      <c r="G128" s="55">
        <f t="shared" si="3"/>
        <v>100</v>
      </c>
      <c r="H128" s="19">
        <f t="shared" si="4"/>
        <v>0</v>
      </c>
    </row>
    <row r="129" spans="1:8" ht="114" customHeight="1">
      <c r="A129" s="12" t="s">
        <v>318</v>
      </c>
      <c r="B129" s="16" t="s">
        <v>320</v>
      </c>
      <c r="C129" s="19">
        <v>4752</v>
      </c>
      <c r="D129" s="19"/>
      <c r="E129" s="19">
        <f t="shared" si="6"/>
        <v>4752</v>
      </c>
      <c r="F129" s="19">
        <v>4752</v>
      </c>
      <c r="G129" s="55">
        <f t="shared" si="3"/>
        <v>100</v>
      </c>
      <c r="H129" s="19">
        <f t="shared" si="4"/>
        <v>0</v>
      </c>
    </row>
    <row r="130" spans="1:8" ht="110.25" customHeight="1">
      <c r="A130" s="12" t="s">
        <v>319</v>
      </c>
      <c r="B130" s="16" t="s">
        <v>320</v>
      </c>
      <c r="C130" s="19">
        <v>906</v>
      </c>
      <c r="D130" s="19"/>
      <c r="E130" s="19">
        <f t="shared" si="6"/>
        <v>906</v>
      </c>
      <c r="F130" s="19">
        <v>322.01535</v>
      </c>
      <c r="G130" s="55">
        <f t="shared" si="3"/>
        <v>35.54253311258278</v>
      </c>
      <c r="H130" s="19">
        <f t="shared" si="4"/>
        <v>-583.98465</v>
      </c>
    </row>
    <row r="131" spans="1:8" ht="72" customHeight="1">
      <c r="A131" s="12" t="s">
        <v>280</v>
      </c>
      <c r="B131" s="16" t="s">
        <v>279</v>
      </c>
      <c r="C131" s="19">
        <v>17803</v>
      </c>
      <c r="D131" s="19"/>
      <c r="E131" s="19">
        <f t="shared" si="6"/>
        <v>17803</v>
      </c>
      <c r="F131" s="19">
        <v>11691.80681</v>
      </c>
      <c r="G131" s="55">
        <f t="shared" si="3"/>
        <v>65.6732393978543</v>
      </c>
      <c r="H131" s="19">
        <f t="shared" si="4"/>
        <v>-6111.19319</v>
      </c>
    </row>
    <row r="132" spans="1:8" ht="123" customHeight="1">
      <c r="A132" s="12" t="s">
        <v>311</v>
      </c>
      <c r="B132" s="16" t="s">
        <v>312</v>
      </c>
      <c r="C132" s="19">
        <v>27402.68</v>
      </c>
      <c r="D132" s="19"/>
      <c r="E132" s="19">
        <f t="shared" si="6"/>
        <v>27402.68</v>
      </c>
      <c r="F132" s="19">
        <v>27367.16666</v>
      </c>
      <c r="G132" s="55">
        <f t="shared" si="3"/>
        <v>99.87040194608701</v>
      </c>
      <c r="H132" s="19">
        <f t="shared" si="4"/>
        <v>-35.513340000001335</v>
      </c>
    </row>
    <row r="133" spans="1:8" ht="54" customHeight="1">
      <c r="A133" s="12" t="s">
        <v>316</v>
      </c>
      <c r="B133" s="16" t="s">
        <v>317</v>
      </c>
      <c r="C133" s="19">
        <v>20000</v>
      </c>
      <c r="D133" s="19"/>
      <c r="E133" s="19">
        <f>C133+D133</f>
        <v>20000</v>
      </c>
      <c r="F133" s="19">
        <v>13973.0336</v>
      </c>
      <c r="G133" s="55">
        <f t="shared" si="3"/>
        <v>69.865168</v>
      </c>
      <c r="H133" s="19">
        <f t="shared" si="4"/>
        <v>-6026.966399999999</v>
      </c>
    </row>
    <row r="134" spans="1:8" ht="39.75" customHeight="1">
      <c r="A134" s="12" t="s">
        <v>200</v>
      </c>
      <c r="B134" s="16" t="s">
        <v>201</v>
      </c>
      <c r="C134" s="20">
        <f>C135+C136+C137+C140+C149+C153+C154+C155+C156</f>
        <v>4768834</v>
      </c>
      <c r="D134" s="20">
        <f>D135+D136+D137+D140+D149+D153+D154+D155+D156</f>
        <v>-8500</v>
      </c>
      <c r="E134" s="20">
        <f>E135+E136+E137+E140+E149+E153+E154+E155+E156</f>
        <v>4760334</v>
      </c>
      <c r="F134" s="20">
        <f>F135+F136+F137+F140+F149+F153+F154+F155+F156</f>
        <v>4639126.11701</v>
      </c>
      <c r="G134" s="55">
        <f t="shared" si="3"/>
        <v>97.45379456588552</v>
      </c>
      <c r="H134" s="19">
        <f t="shared" si="4"/>
        <v>-121207.88298999984</v>
      </c>
    </row>
    <row r="135" spans="1:8" ht="68.25" customHeight="1" hidden="1">
      <c r="A135" s="21" t="s">
        <v>159</v>
      </c>
      <c r="B135" s="16" t="s">
        <v>160</v>
      </c>
      <c r="C135" s="20">
        <v>0</v>
      </c>
      <c r="D135" s="20">
        <v>0</v>
      </c>
      <c r="E135" s="20">
        <v>0</v>
      </c>
      <c r="F135" s="20">
        <v>0</v>
      </c>
      <c r="G135" s="55" t="e">
        <f t="shared" si="3"/>
        <v>#DIV/0!</v>
      </c>
      <c r="H135" s="19">
        <f t="shared" si="4"/>
        <v>0</v>
      </c>
    </row>
    <row r="136" spans="1:8" ht="54" customHeight="1" hidden="1">
      <c r="A136" s="21" t="s">
        <v>36</v>
      </c>
      <c r="B136" s="16" t="s">
        <v>80</v>
      </c>
      <c r="C136" s="20">
        <v>0</v>
      </c>
      <c r="D136" s="20">
        <v>0</v>
      </c>
      <c r="E136" s="20">
        <v>0</v>
      </c>
      <c r="F136" s="20">
        <v>0</v>
      </c>
      <c r="G136" s="55" t="e">
        <f t="shared" si="3"/>
        <v>#DIV/0!</v>
      </c>
      <c r="H136" s="19">
        <f t="shared" si="4"/>
        <v>0</v>
      </c>
    </row>
    <row r="137" spans="1:8" ht="51.75" customHeight="1">
      <c r="A137" s="12" t="s">
        <v>202</v>
      </c>
      <c r="B137" s="16" t="s">
        <v>89</v>
      </c>
      <c r="C137" s="20">
        <f>C138+C139</f>
        <v>74267</v>
      </c>
      <c r="D137" s="20">
        <f>D138+D139</f>
        <v>-8500</v>
      </c>
      <c r="E137" s="20">
        <f>E138+E139</f>
        <v>65767</v>
      </c>
      <c r="F137" s="20">
        <f>F138+F139</f>
        <v>64978.26138</v>
      </c>
      <c r="G137" s="55">
        <f t="shared" si="3"/>
        <v>98.80070761932276</v>
      </c>
      <c r="H137" s="19">
        <f t="shared" si="4"/>
        <v>-788.7386199999964</v>
      </c>
    </row>
    <row r="138" spans="1:8" ht="84.75" customHeight="1">
      <c r="A138" s="12" t="s">
        <v>203</v>
      </c>
      <c r="B138" s="16" t="s">
        <v>90</v>
      </c>
      <c r="C138" s="20">
        <v>5894</v>
      </c>
      <c r="D138" s="20"/>
      <c r="E138" s="19">
        <f>C138+D138</f>
        <v>5894</v>
      </c>
      <c r="F138" s="20">
        <v>5894</v>
      </c>
      <c r="G138" s="55">
        <f t="shared" si="3"/>
        <v>100</v>
      </c>
      <c r="H138" s="19">
        <f t="shared" si="4"/>
        <v>0</v>
      </c>
    </row>
    <row r="139" spans="1:8" ht="84.75" customHeight="1">
      <c r="A139" s="12" t="s">
        <v>204</v>
      </c>
      <c r="B139" s="16" t="s">
        <v>91</v>
      </c>
      <c r="C139" s="20">
        <v>68373</v>
      </c>
      <c r="D139" s="20">
        <v>-8500</v>
      </c>
      <c r="E139" s="19">
        <f>C139+D139</f>
        <v>59873</v>
      </c>
      <c r="F139" s="20">
        <v>59084.26138</v>
      </c>
      <c r="G139" s="55">
        <f t="shared" si="3"/>
        <v>98.68264723665092</v>
      </c>
      <c r="H139" s="19">
        <f t="shared" si="4"/>
        <v>-788.7386199999964</v>
      </c>
    </row>
    <row r="140" spans="1:8" ht="53.25" customHeight="1">
      <c r="A140" s="12" t="s">
        <v>205</v>
      </c>
      <c r="B140" s="16" t="s">
        <v>94</v>
      </c>
      <c r="C140" s="20">
        <f>SUM(C141:C148)</f>
        <v>209889</v>
      </c>
      <c r="D140" s="20">
        <f>SUM(D141:D148)</f>
        <v>0</v>
      </c>
      <c r="E140" s="20">
        <f>SUM(E141:E148)</f>
        <v>209889</v>
      </c>
      <c r="F140" s="20">
        <f>SUM(F141:F148)</f>
        <v>156735.52738999997</v>
      </c>
      <c r="G140" s="55">
        <f t="shared" si="3"/>
        <v>74.67543672607901</v>
      </c>
      <c r="H140" s="19">
        <f t="shared" si="4"/>
        <v>-53153.472610000026</v>
      </c>
    </row>
    <row r="141" spans="1:8" ht="151.5" customHeight="1">
      <c r="A141" s="12" t="s">
        <v>206</v>
      </c>
      <c r="B141" s="16" t="s">
        <v>95</v>
      </c>
      <c r="C141" s="20">
        <v>5722</v>
      </c>
      <c r="D141" s="20"/>
      <c r="E141" s="19">
        <f aca="true" t="shared" si="7" ref="E141:E148">C141+D141</f>
        <v>5722</v>
      </c>
      <c r="F141" s="20">
        <v>5011.8247</v>
      </c>
      <c r="G141" s="55">
        <f t="shared" si="3"/>
        <v>87.58868752184551</v>
      </c>
      <c r="H141" s="19">
        <f t="shared" si="4"/>
        <v>-710.1752999999999</v>
      </c>
    </row>
    <row r="142" spans="1:8" ht="134.25" customHeight="1">
      <c r="A142" s="12" t="s">
        <v>247</v>
      </c>
      <c r="B142" s="16" t="s">
        <v>251</v>
      </c>
      <c r="C142" s="20">
        <v>13917</v>
      </c>
      <c r="D142" s="20"/>
      <c r="E142" s="19">
        <f t="shared" si="7"/>
        <v>13917</v>
      </c>
      <c r="F142" s="20">
        <v>13917</v>
      </c>
      <c r="G142" s="55">
        <f t="shared" si="3"/>
        <v>100</v>
      </c>
      <c r="H142" s="19">
        <f t="shared" si="4"/>
        <v>0</v>
      </c>
    </row>
    <row r="143" spans="1:8" ht="103.5" customHeight="1">
      <c r="A143" s="12" t="s">
        <v>207</v>
      </c>
      <c r="B143" s="16" t="s">
        <v>96</v>
      </c>
      <c r="C143" s="20">
        <v>14104</v>
      </c>
      <c r="D143" s="20"/>
      <c r="E143" s="19">
        <f t="shared" si="7"/>
        <v>14104</v>
      </c>
      <c r="F143" s="20">
        <v>14104</v>
      </c>
      <c r="G143" s="55">
        <f t="shared" si="3"/>
        <v>100</v>
      </c>
      <c r="H143" s="19">
        <f t="shared" si="4"/>
        <v>0</v>
      </c>
    </row>
    <row r="144" spans="1:8" ht="123.75" customHeight="1">
      <c r="A144" s="12" t="s">
        <v>208</v>
      </c>
      <c r="B144" s="16" t="s">
        <v>97</v>
      </c>
      <c r="C144" s="20">
        <v>9316</v>
      </c>
      <c r="D144" s="20"/>
      <c r="E144" s="19">
        <f t="shared" si="7"/>
        <v>9316</v>
      </c>
      <c r="F144" s="20">
        <v>9316</v>
      </c>
      <c r="G144" s="55">
        <f t="shared" si="3"/>
        <v>100</v>
      </c>
      <c r="H144" s="19">
        <f t="shared" si="4"/>
        <v>0</v>
      </c>
    </row>
    <row r="145" spans="1:8" ht="136.5" customHeight="1">
      <c r="A145" s="12" t="s">
        <v>209</v>
      </c>
      <c r="B145" s="16" t="s">
        <v>98</v>
      </c>
      <c r="C145" s="20">
        <v>1455</v>
      </c>
      <c r="D145" s="20"/>
      <c r="E145" s="19">
        <f t="shared" si="7"/>
        <v>1455</v>
      </c>
      <c r="F145" s="20">
        <v>1226.46263</v>
      </c>
      <c r="G145" s="55">
        <f t="shared" si="3"/>
        <v>84.29296426116838</v>
      </c>
      <c r="H145" s="19">
        <f t="shared" si="4"/>
        <v>-228.53737</v>
      </c>
    </row>
    <row r="146" spans="1:8" ht="117" customHeight="1">
      <c r="A146" s="12" t="s">
        <v>210</v>
      </c>
      <c r="B146" s="16" t="s">
        <v>99</v>
      </c>
      <c r="C146" s="20">
        <v>80</v>
      </c>
      <c r="D146" s="20"/>
      <c r="E146" s="19">
        <f t="shared" si="7"/>
        <v>80</v>
      </c>
      <c r="F146" s="20">
        <v>23.46106</v>
      </c>
      <c r="G146" s="55">
        <f t="shared" si="3"/>
        <v>29.326324999999997</v>
      </c>
      <c r="H146" s="19">
        <f t="shared" si="4"/>
        <v>-56.53894</v>
      </c>
    </row>
    <row r="147" spans="1:8" ht="165.75" customHeight="1">
      <c r="A147" s="12" t="s">
        <v>211</v>
      </c>
      <c r="B147" s="16" t="s">
        <v>100</v>
      </c>
      <c r="C147" s="20">
        <v>159822</v>
      </c>
      <c r="D147" s="20"/>
      <c r="E147" s="19">
        <f t="shared" si="7"/>
        <v>159822</v>
      </c>
      <c r="F147" s="20">
        <v>112826.199</v>
      </c>
      <c r="G147" s="55">
        <f t="shared" si="3"/>
        <v>70.59491121372527</v>
      </c>
      <c r="H147" s="19">
        <f t="shared" si="4"/>
        <v>-46995.80100000001</v>
      </c>
    </row>
    <row r="148" spans="1:8" ht="65.25" customHeight="1">
      <c r="A148" s="12" t="s">
        <v>289</v>
      </c>
      <c r="B148" s="16" t="s">
        <v>288</v>
      </c>
      <c r="C148" s="20">
        <v>5473</v>
      </c>
      <c r="D148" s="20"/>
      <c r="E148" s="19">
        <f t="shared" si="7"/>
        <v>5473</v>
      </c>
      <c r="F148" s="20">
        <v>310.58</v>
      </c>
      <c r="G148" s="55">
        <f t="shared" si="3"/>
        <v>5.674767038187466</v>
      </c>
      <c r="H148" s="19">
        <f t="shared" si="4"/>
        <v>-5162.42</v>
      </c>
    </row>
    <row r="149" spans="1:8" ht="99.75" customHeight="1">
      <c r="A149" s="12" t="s">
        <v>212</v>
      </c>
      <c r="B149" s="16" t="s">
        <v>101</v>
      </c>
      <c r="C149" s="20">
        <f>C150+C151+C152</f>
        <v>105565</v>
      </c>
      <c r="D149" s="20">
        <f>D150+D151+D152</f>
        <v>0</v>
      </c>
      <c r="E149" s="20">
        <f>E150+E151+E152</f>
        <v>105565</v>
      </c>
      <c r="F149" s="20">
        <f>F150+F151+F152</f>
        <v>80344.96189</v>
      </c>
      <c r="G149" s="55">
        <f aca="true" t="shared" si="8" ref="G149:G213">F149/E149*100</f>
        <v>76.10946989058874</v>
      </c>
      <c r="H149" s="19">
        <f t="shared" si="4"/>
        <v>-25220.038109999994</v>
      </c>
    </row>
    <row r="150" spans="1:8" ht="115.5" customHeight="1">
      <c r="A150" s="12" t="s">
        <v>249</v>
      </c>
      <c r="B150" s="16" t="s">
        <v>102</v>
      </c>
      <c r="C150" s="20">
        <v>4199</v>
      </c>
      <c r="D150" s="20"/>
      <c r="E150" s="19">
        <f>C150+D150</f>
        <v>4199</v>
      </c>
      <c r="F150" s="20">
        <v>4199</v>
      </c>
      <c r="G150" s="55">
        <f t="shared" si="8"/>
        <v>100</v>
      </c>
      <c r="H150" s="19">
        <f t="shared" si="4"/>
        <v>0</v>
      </c>
    </row>
    <row r="151" spans="1:8" ht="129.75" customHeight="1">
      <c r="A151" s="12" t="s">
        <v>248</v>
      </c>
      <c r="B151" s="16" t="s">
        <v>250</v>
      </c>
      <c r="C151" s="20">
        <v>1004</v>
      </c>
      <c r="D151" s="20"/>
      <c r="E151" s="19">
        <f>C151+D151</f>
        <v>1004</v>
      </c>
      <c r="F151" s="20">
        <v>753.92039</v>
      </c>
      <c r="G151" s="55">
        <f t="shared" si="8"/>
        <v>75.09167231075698</v>
      </c>
      <c r="H151" s="19">
        <f t="shared" si="4"/>
        <v>-250.07961</v>
      </c>
    </row>
    <row r="152" spans="1:8" ht="117.75" customHeight="1">
      <c r="A152" s="12" t="s">
        <v>213</v>
      </c>
      <c r="B152" s="16" t="s">
        <v>103</v>
      </c>
      <c r="C152" s="20">
        <v>100362</v>
      </c>
      <c r="D152" s="20"/>
      <c r="E152" s="19">
        <f>C152+D152</f>
        <v>100362</v>
      </c>
      <c r="F152" s="20">
        <v>75392.0415</v>
      </c>
      <c r="G152" s="55">
        <f t="shared" si="8"/>
        <v>75.12010671369642</v>
      </c>
      <c r="H152" s="19">
        <f aca="true" t="shared" si="9" ref="H152:H216">F152-E152</f>
        <v>-24969.958499999993</v>
      </c>
    </row>
    <row r="153" spans="1:8" ht="69" customHeight="1">
      <c r="A153" s="12" t="s">
        <v>214</v>
      </c>
      <c r="B153" s="16" t="s">
        <v>125</v>
      </c>
      <c r="C153" s="20">
        <v>53613</v>
      </c>
      <c r="D153" s="20"/>
      <c r="E153" s="19">
        <f>C153+D153</f>
        <v>53613</v>
      </c>
      <c r="F153" s="20">
        <v>52996.02</v>
      </c>
      <c r="G153" s="55">
        <f t="shared" si="8"/>
        <v>98.84919702311007</v>
      </c>
      <c r="H153" s="19">
        <f t="shared" si="9"/>
        <v>-616.9800000000032</v>
      </c>
    </row>
    <row r="154" spans="1:8" ht="53.25" customHeight="1" hidden="1">
      <c r="A154" s="12" t="s">
        <v>128</v>
      </c>
      <c r="B154" s="16" t="s">
        <v>130</v>
      </c>
      <c r="C154" s="20">
        <v>0</v>
      </c>
      <c r="D154" s="20">
        <v>0</v>
      </c>
      <c r="E154" s="20">
        <v>0</v>
      </c>
      <c r="F154" s="20">
        <v>0</v>
      </c>
      <c r="G154" s="55" t="e">
        <f t="shared" si="8"/>
        <v>#DIV/0!</v>
      </c>
      <c r="H154" s="19">
        <f t="shared" si="9"/>
        <v>0</v>
      </c>
    </row>
    <row r="155" spans="1:8" ht="53.25" customHeight="1">
      <c r="A155" s="12" t="s">
        <v>252</v>
      </c>
      <c r="B155" s="16" t="s">
        <v>129</v>
      </c>
      <c r="C155" s="20">
        <v>21689</v>
      </c>
      <c r="D155" s="20"/>
      <c r="E155" s="19">
        <f>C155+D155</f>
        <v>21689</v>
      </c>
      <c r="F155" s="20">
        <v>21197.7789</v>
      </c>
      <c r="G155" s="55">
        <f t="shared" si="8"/>
        <v>97.7351602194661</v>
      </c>
      <c r="H155" s="19">
        <f t="shared" si="9"/>
        <v>-491.22109999999884</v>
      </c>
    </row>
    <row r="156" spans="1:8" ht="36.75" customHeight="1">
      <c r="A156" s="12" t="s">
        <v>215</v>
      </c>
      <c r="B156" s="16" t="s">
        <v>104</v>
      </c>
      <c r="C156" s="20">
        <f>SUM(C157:C162)</f>
        <v>4303811</v>
      </c>
      <c r="D156" s="20">
        <f>SUM(D157:D162)</f>
        <v>0</v>
      </c>
      <c r="E156" s="20">
        <f>SUM(E157:E162)</f>
        <v>4303811</v>
      </c>
      <c r="F156" s="20">
        <f>SUM(F157:F162)</f>
        <v>4262873.56745</v>
      </c>
      <c r="G156" s="55">
        <f t="shared" si="8"/>
        <v>99.0488097049336</v>
      </c>
      <c r="H156" s="19">
        <f t="shared" si="9"/>
        <v>-40937.43255000003</v>
      </c>
    </row>
    <row r="157" spans="1:8" ht="68.25" customHeight="1">
      <c r="A157" s="12" t="s">
        <v>216</v>
      </c>
      <c r="B157" s="16" t="s">
        <v>105</v>
      </c>
      <c r="C157" s="20">
        <v>48383</v>
      </c>
      <c r="D157" s="20"/>
      <c r="E157" s="19">
        <f>C157+D157</f>
        <v>48383</v>
      </c>
      <c r="F157" s="20">
        <v>47595.204</v>
      </c>
      <c r="G157" s="55">
        <f t="shared" si="8"/>
        <v>98.37175040820122</v>
      </c>
      <c r="H157" s="19">
        <f t="shared" si="9"/>
        <v>-787.7960000000021</v>
      </c>
    </row>
    <row r="158" spans="1:8" ht="198" customHeight="1">
      <c r="A158" s="12" t="s">
        <v>217</v>
      </c>
      <c r="B158" s="16" t="s">
        <v>106</v>
      </c>
      <c r="C158" s="20">
        <v>2673101</v>
      </c>
      <c r="D158" s="20"/>
      <c r="E158" s="19">
        <f>C158+D158</f>
        <v>2673101</v>
      </c>
      <c r="F158" s="20">
        <v>2667226.63145</v>
      </c>
      <c r="G158" s="55">
        <f t="shared" si="8"/>
        <v>99.7802414293362</v>
      </c>
      <c r="H158" s="19">
        <f t="shared" si="9"/>
        <v>-5874.368549999781</v>
      </c>
    </row>
    <row r="159" spans="1:8" ht="117" customHeight="1" hidden="1">
      <c r="A159" s="12" t="s">
        <v>42</v>
      </c>
      <c r="B159" s="16" t="s">
        <v>107</v>
      </c>
      <c r="C159" s="20">
        <v>0</v>
      </c>
      <c r="D159" s="20"/>
      <c r="E159" s="20"/>
      <c r="F159" s="20"/>
      <c r="G159" s="55" t="e">
        <f t="shared" si="8"/>
        <v>#DIV/0!</v>
      </c>
      <c r="H159" s="19">
        <f t="shared" si="9"/>
        <v>0</v>
      </c>
    </row>
    <row r="160" spans="1:8" ht="181.5" customHeight="1">
      <c r="A160" s="12" t="s">
        <v>218</v>
      </c>
      <c r="B160" s="16" t="s">
        <v>108</v>
      </c>
      <c r="C160" s="20">
        <v>187702</v>
      </c>
      <c r="D160" s="20"/>
      <c r="E160" s="19">
        <f>C160+D160</f>
        <v>187702</v>
      </c>
      <c r="F160" s="20">
        <v>153467.632</v>
      </c>
      <c r="G160" s="55">
        <f t="shared" si="8"/>
        <v>81.76131953841728</v>
      </c>
      <c r="H160" s="19">
        <f t="shared" si="9"/>
        <v>-34234.36799999999</v>
      </c>
    </row>
    <row r="161" spans="1:8" ht="130.5" customHeight="1">
      <c r="A161" s="12" t="s">
        <v>219</v>
      </c>
      <c r="B161" s="16" t="s">
        <v>109</v>
      </c>
      <c r="C161" s="20">
        <v>64520</v>
      </c>
      <c r="D161" s="20"/>
      <c r="E161" s="19">
        <f>C161+D161</f>
        <v>64520</v>
      </c>
      <c r="F161" s="20">
        <v>64520</v>
      </c>
      <c r="G161" s="55">
        <f t="shared" si="8"/>
        <v>100</v>
      </c>
      <c r="H161" s="19">
        <f t="shared" si="9"/>
        <v>0</v>
      </c>
    </row>
    <row r="162" spans="1:8" ht="151.5" customHeight="1">
      <c r="A162" s="12" t="s">
        <v>220</v>
      </c>
      <c r="B162" s="16" t="s">
        <v>110</v>
      </c>
      <c r="C162" s="20">
        <v>1330105</v>
      </c>
      <c r="D162" s="20"/>
      <c r="E162" s="19">
        <f>C162+D162</f>
        <v>1330105</v>
      </c>
      <c r="F162" s="20">
        <v>1330064.1</v>
      </c>
      <c r="G162" s="55">
        <f t="shared" si="8"/>
        <v>99.9969250547889</v>
      </c>
      <c r="H162" s="19">
        <f t="shared" si="9"/>
        <v>-40.89999999990687</v>
      </c>
    </row>
    <row r="163" spans="1:8" ht="21.75" customHeight="1">
      <c r="A163" s="12" t="s">
        <v>221</v>
      </c>
      <c r="B163" s="16" t="s">
        <v>111</v>
      </c>
      <c r="C163" s="20">
        <f>C164+C185+C186</f>
        <v>1760774.74547</v>
      </c>
      <c r="D163" s="20">
        <f>D164+D185+D186</f>
        <v>50400</v>
      </c>
      <c r="E163" s="20">
        <f>E164+E185+E186</f>
        <v>1811174.74547</v>
      </c>
      <c r="F163" s="20">
        <f>F164+F185+F186</f>
        <v>1612040.5639600002</v>
      </c>
      <c r="G163" s="55">
        <f t="shared" si="8"/>
        <v>89.00524745013908</v>
      </c>
      <c r="H163" s="19">
        <f t="shared" si="9"/>
        <v>-199134.1815099998</v>
      </c>
    </row>
    <row r="164" spans="1:8" ht="83.25" customHeight="1">
      <c r="A164" s="12" t="s">
        <v>222</v>
      </c>
      <c r="B164" s="16" t="s">
        <v>112</v>
      </c>
      <c r="C164" s="20">
        <f>SUM(C166:C184)</f>
        <v>1372557.40015</v>
      </c>
      <c r="D164" s="20">
        <f>SUM(D166:D184)</f>
        <v>0</v>
      </c>
      <c r="E164" s="20">
        <f>SUM(E166:E184)</f>
        <v>1372557.40015</v>
      </c>
      <c r="F164" s="20">
        <f>SUM(F166:F184)</f>
        <v>1173423.48864</v>
      </c>
      <c r="G164" s="55">
        <f t="shared" si="8"/>
        <v>85.49176074616352</v>
      </c>
      <c r="H164" s="19">
        <f t="shared" si="9"/>
        <v>-199133.91150999977</v>
      </c>
    </row>
    <row r="165" spans="1:8" ht="183.75" customHeight="1" hidden="1">
      <c r="A165" s="12" t="s">
        <v>155</v>
      </c>
      <c r="B165" s="16" t="s">
        <v>156</v>
      </c>
      <c r="C165" s="20">
        <v>0</v>
      </c>
      <c r="D165" s="20">
        <v>0</v>
      </c>
      <c r="E165" s="20">
        <v>0</v>
      </c>
      <c r="F165" s="20">
        <v>0</v>
      </c>
      <c r="G165" s="55" t="e">
        <f t="shared" si="8"/>
        <v>#DIV/0!</v>
      </c>
      <c r="H165" s="19">
        <f t="shared" si="9"/>
        <v>0</v>
      </c>
    </row>
    <row r="166" spans="1:8" ht="123" customHeight="1">
      <c r="A166" s="12" t="s">
        <v>374</v>
      </c>
      <c r="B166" s="16" t="s">
        <v>375</v>
      </c>
      <c r="C166" s="20">
        <v>19394</v>
      </c>
      <c r="D166" s="20"/>
      <c r="E166" s="19">
        <f>C166+D166</f>
        <v>19394</v>
      </c>
      <c r="F166" s="20">
        <v>18605.34164</v>
      </c>
      <c r="G166" s="55">
        <f t="shared" si="8"/>
        <v>95.93349303908425</v>
      </c>
      <c r="H166" s="19">
        <f t="shared" si="9"/>
        <v>-788.6583600000013</v>
      </c>
    </row>
    <row r="167" spans="1:8" ht="177" customHeight="1">
      <c r="A167" s="12" t="s">
        <v>223</v>
      </c>
      <c r="B167" s="40" t="s">
        <v>114</v>
      </c>
      <c r="C167" s="20">
        <v>7588.687</v>
      </c>
      <c r="D167" s="20"/>
      <c r="E167" s="19">
        <f>C167+D167</f>
        <v>7588.687</v>
      </c>
      <c r="F167" s="20">
        <v>7588.687</v>
      </c>
      <c r="G167" s="55">
        <f t="shared" si="8"/>
        <v>100</v>
      </c>
      <c r="H167" s="19">
        <f t="shared" si="9"/>
        <v>0</v>
      </c>
    </row>
    <row r="168" spans="1:8" ht="177" customHeight="1">
      <c r="A168" s="12" t="s">
        <v>224</v>
      </c>
      <c r="B168" s="40" t="s">
        <v>113</v>
      </c>
      <c r="C168" s="20">
        <v>874389.663</v>
      </c>
      <c r="D168" s="20"/>
      <c r="E168" s="19">
        <f>C168+D168</f>
        <v>874389.663</v>
      </c>
      <c r="F168" s="20">
        <v>676700.26285</v>
      </c>
      <c r="G168" s="55">
        <f t="shared" si="8"/>
        <v>77.39115539498323</v>
      </c>
      <c r="H168" s="19">
        <f t="shared" si="9"/>
        <v>-197689.40014999988</v>
      </c>
    </row>
    <row r="169" spans="1:8" ht="87.75" customHeight="1">
      <c r="A169" s="12" t="s">
        <v>225</v>
      </c>
      <c r="B169" s="16" t="s">
        <v>115</v>
      </c>
      <c r="C169" s="20">
        <v>29600.376</v>
      </c>
      <c r="D169" s="20"/>
      <c r="E169" s="19">
        <f>C169+D169</f>
        <v>29600.376</v>
      </c>
      <c r="F169" s="20">
        <v>29600.376</v>
      </c>
      <c r="G169" s="55">
        <f t="shared" si="8"/>
        <v>100</v>
      </c>
      <c r="H169" s="19">
        <f t="shared" si="9"/>
        <v>0</v>
      </c>
    </row>
    <row r="170" spans="1:8" ht="100.5" customHeight="1">
      <c r="A170" s="12" t="s">
        <v>226</v>
      </c>
      <c r="B170" s="16" t="s">
        <v>116</v>
      </c>
      <c r="C170" s="20">
        <v>15223.079</v>
      </c>
      <c r="D170" s="20"/>
      <c r="E170" s="19">
        <f>C170+D170</f>
        <v>15223.079</v>
      </c>
      <c r="F170" s="20">
        <v>15223.079</v>
      </c>
      <c r="G170" s="55">
        <f t="shared" si="8"/>
        <v>100</v>
      </c>
      <c r="H170" s="19">
        <f t="shared" si="9"/>
        <v>0</v>
      </c>
    </row>
    <row r="171" spans="1:8" ht="105" customHeight="1" hidden="1">
      <c r="A171" s="12" t="s">
        <v>148</v>
      </c>
      <c r="B171" s="16" t="s">
        <v>149</v>
      </c>
      <c r="C171" s="20">
        <v>0</v>
      </c>
      <c r="D171" s="20"/>
      <c r="E171" s="20"/>
      <c r="F171" s="20"/>
      <c r="G171" s="55" t="e">
        <f t="shared" si="8"/>
        <v>#DIV/0!</v>
      </c>
      <c r="H171" s="19">
        <f t="shared" si="9"/>
        <v>0</v>
      </c>
    </row>
    <row r="172" spans="1:8" ht="170.25" customHeight="1">
      <c r="A172" s="12" t="s">
        <v>227</v>
      </c>
      <c r="B172" s="16" t="s">
        <v>117</v>
      </c>
      <c r="C172" s="20">
        <v>65225.102</v>
      </c>
      <c r="D172" s="20"/>
      <c r="E172" s="19">
        <f aca="true" t="shared" si="10" ref="E172:E185">C172+D172</f>
        <v>65225.102</v>
      </c>
      <c r="F172" s="20">
        <v>65225.102</v>
      </c>
      <c r="G172" s="55">
        <f t="shared" si="8"/>
        <v>100</v>
      </c>
      <c r="H172" s="19">
        <f t="shared" si="9"/>
        <v>0</v>
      </c>
    </row>
    <row r="173" spans="1:8" ht="117" customHeight="1">
      <c r="A173" s="12" t="s">
        <v>228</v>
      </c>
      <c r="B173" s="16" t="s">
        <v>118</v>
      </c>
      <c r="C173" s="20">
        <v>11700.5</v>
      </c>
      <c r="D173" s="20"/>
      <c r="E173" s="19">
        <f t="shared" si="10"/>
        <v>11700.5</v>
      </c>
      <c r="F173" s="20">
        <v>11700.5</v>
      </c>
      <c r="G173" s="55">
        <f t="shared" si="8"/>
        <v>100</v>
      </c>
      <c r="H173" s="19">
        <f t="shared" si="9"/>
        <v>0</v>
      </c>
    </row>
    <row r="174" spans="1:8" ht="114.75" customHeight="1" hidden="1">
      <c r="A174" s="12" t="s">
        <v>57</v>
      </c>
      <c r="B174" s="16" t="s">
        <v>119</v>
      </c>
      <c r="C174" s="20">
        <v>0</v>
      </c>
      <c r="D174" s="20"/>
      <c r="E174" s="19">
        <f t="shared" si="10"/>
        <v>0</v>
      </c>
      <c r="F174" s="20"/>
      <c r="G174" s="55" t="e">
        <f t="shared" si="8"/>
        <v>#DIV/0!</v>
      </c>
      <c r="H174" s="19">
        <f t="shared" si="9"/>
        <v>0</v>
      </c>
    </row>
    <row r="175" spans="1:8" ht="116.25" customHeight="1">
      <c r="A175" s="12" t="s">
        <v>229</v>
      </c>
      <c r="B175" s="16" t="s">
        <v>120</v>
      </c>
      <c r="C175" s="20">
        <v>13495</v>
      </c>
      <c r="D175" s="20"/>
      <c r="E175" s="19">
        <f t="shared" si="10"/>
        <v>13495</v>
      </c>
      <c r="F175" s="20">
        <v>13495</v>
      </c>
      <c r="G175" s="55">
        <f t="shared" si="8"/>
        <v>100</v>
      </c>
      <c r="H175" s="19">
        <f t="shared" si="9"/>
        <v>0</v>
      </c>
    </row>
    <row r="176" spans="1:8" ht="114.75" customHeight="1">
      <c r="A176" s="12" t="s">
        <v>230</v>
      </c>
      <c r="B176" s="16" t="s">
        <v>253</v>
      </c>
      <c r="C176" s="20">
        <v>7229.7</v>
      </c>
      <c r="D176" s="20"/>
      <c r="E176" s="19">
        <f t="shared" si="10"/>
        <v>7229.7</v>
      </c>
      <c r="F176" s="20">
        <v>7229.7</v>
      </c>
      <c r="G176" s="55">
        <f t="shared" si="8"/>
        <v>100</v>
      </c>
      <c r="H176" s="19">
        <f t="shared" si="9"/>
        <v>0</v>
      </c>
    </row>
    <row r="177" spans="1:8" ht="99.75" customHeight="1">
      <c r="A177" s="12" t="s">
        <v>231</v>
      </c>
      <c r="B177" s="16" t="s">
        <v>121</v>
      </c>
      <c r="C177" s="20">
        <v>3818.5</v>
      </c>
      <c r="D177" s="20"/>
      <c r="E177" s="19">
        <f t="shared" si="10"/>
        <v>3818.5</v>
      </c>
      <c r="F177" s="20">
        <v>3818.5</v>
      </c>
      <c r="G177" s="55">
        <f t="shared" si="8"/>
        <v>100</v>
      </c>
      <c r="H177" s="19">
        <f t="shared" si="9"/>
        <v>0</v>
      </c>
    </row>
    <row r="178" spans="1:8" ht="116.25" customHeight="1">
      <c r="A178" s="12" t="s">
        <v>232</v>
      </c>
      <c r="B178" s="16" t="s">
        <v>122</v>
      </c>
      <c r="C178" s="19">
        <v>5092</v>
      </c>
      <c r="D178" s="19"/>
      <c r="E178" s="19">
        <f t="shared" si="10"/>
        <v>5092</v>
      </c>
      <c r="F178" s="19">
        <v>5092</v>
      </c>
      <c r="G178" s="55">
        <f t="shared" si="8"/>
        <v>100</v>
      </c>
      <c r="H178" s="19">
        <f t="shared" si="9"/>
        <v>0</v>
      </c>
    </row>
    <row r="179" spans="1:8" ht="98.25" customHeight="1">
      <c r="A179" s="12" t="s">
        <v>233</v>
      </c>
      <c r="B179" s="16" t="s">
        <v>123</v>
      </c>
      <c r="C179" s="20">
        <v>2301.2</v>
      </c>
      <c r="D179" s="20"/>
      <c r="E179" s="19">
        <f t="shared" si="10"/>
        <v>2301.2</v>
      </c>
      <c r="F179" s="20">
        <v>2301.2</v>
      </c>
      <c r="G179" s="55">
        <f t="shared" si="8"/>
        <v>100</v>
      </c>
      <c r="H179" s="19">
        <f t="shared" si="9"/>
        <v>0</v>
      </c>
    </row>
    <row r="180" spans="1:8" ht="115.5" customHeight="1">
      <c r="A180" s="12" t="s">
        <v>234</v>
      </c>
      <c r="B180" s="16" t="s">
        <v>141</v>
      </c>
      <c r="C180" s="20">
        <v>216064.92179</v>
      </c>
      <c r="D180" s="20"/>
      <c r="E180" s="19">
        <f t="shared" si="10"/>
        <v>216064.92179</v>
      </c>
      <c r="F180" s="20">
        <v>215409.06879</v>
      </c>
      <c r="G180" s="55">
        <f t="shared" si="8"/>
        <v>99.69645558632723</v>
      </c>
      <c r="H180" s="19">
        <f t="shared" si="9"/>
        <v>-655.8530000000028</v>
      </c>
    </row>
    <row r="181" spans="1:8" ht="115.5" customHeight="1">
      <c r="A181" s="12" t="s">
        <v>244</v>
      </c>
      <c r="B181" s="16" t="s">
        <v>142</v>
      </c>
      <c r="C181" s="20">
        <v>28909.976</v>
      </c>
      <c r="D181" s="20"/>
      <c r="E181" s="19">
        <f t="shared" si="10"/>
        <v>28909.976</v>
      </c>
      <c r="F181" s="20">
        <v>28909.976</v>
      </c>
      <c r="G181" s="55">
        <f t="shared" si="8"/>
        <v>100</v>
      </c>
      <c r="H181" s="19">
        <f t="shared" si="9"/>
        <v>0</v>
      </c>
    </row>
    <row r="182" spans="1:8" ht="117" customHeight="1">
      <c r="A182" s="12" t="s">
        <v>235</v>
      </c>
      <c r="B182" s="16" t="s">
        <v>124</v>
      </c>
      <c r="C182" s="20">
        <v>11289.057</v>
      </c>
      <c r="D182" s="20"/>
      <c r="E182" s="19">
        <f t="shared" si="10"/>
        <v>11289.057</v>
      </c>
      <c r="F182" s="20">
        <v>11289.057</v>
      </c>
      <c r="G182" s="55">
        <f t="shared" si="8"/>
        <v>100</v>
      </c>
      <c r="H182" s="19">
        <f t="shared" si="9"/>
        <v>0</v>
      </c>
    </row>
    <row r="183" spans="1:8" ht="117" customHeight="1">
      <c r="A183" s="12" t="s">
        <v>269</v>
      </c>
      <c r="B183" s="16" t="s">
        <v>268</v>
      </c>
      <c r="C183" s="20">
        <v>59465.71961</v>
      </c>
      <c r="D183" s="20"/>
      <c r="E183" s="19">
        <f t="shared" si="10"/>
        <v>59465.71961</v>
      </c>
      <c r="F183" s="20">
        <v>59465.71961</v>
      </c>
      <c r="G183" s="55">
        <f t="shared" si="8"/>
        <v>100</v>
      </c>
      <c r="H183" s="19">
        <f t="shared" si="9"/>
        <v>0</v>
      </c>
    </row>
    <row r="184" spans="1:8" ht="150" customHeight="1">
      <c r="A184" s="12" t="s">
        <v>270</v>
      </c>
      <c r="B184" s="16" t="s">
        <v>255</v>
      </c>
      <c r="C184" s="20">
        <v>1769.91875</v>
      </c>
      <c r="D184" s="20"/>
      <c r="E184" s="19">
        <f t="shared" si="10"/>
        <v>1769.91875</v>
      </c>
      <c r="F184" s="20">
        <v>1769.91875</v>
      </c>
      <c r="G184" s="55">
        <f t="shared" si="8"/>
        <v>100</v>
      </c>
      <c r="H184" s="19">
        <f t="shared" si="9"/>
        <v>0</v>
      </c>
    </row>
    <row r="185" spans="1:8" ht="72" customHeight="1">
      <c r="A185" s="12" t="s">
        <v>281</v>
      </c>
      <c r="B185" s="16" t="s">
        <v>74</v>
      </c>
      <c r="C185" s="20">
        <v>14051</v>
      </c>
      <c r="D185" s="20"/>
      <c r="E185" s="19">
        <f t="shared" si="10"/>
        <v>14051</v>
      </c>
      <c r="F185" s="20">
        <v>14051</v>
      </c>
      <c r="G185" s="55">
        <f t="shared" si="8"/>
        <v>100</v>
      </c>
      <c r="H185" s="19">
        <f t="shared" si="9"/>
        <v>0</v>
      </c>
    </row>
    <row r="186" spans="1:8" ht="38.25" customHeight="1">
      <c r="A186" s="12" t="s">
        <v>236</v>
      </c>
      <c r="B186" s="16" t="s">
        <v>140</v>
      </c>
      <c r="C186" s="20">
        <f>SUM(C187:C203)</f>
        <v>374166.34531999996</v>
      </c>
      <c r="D186" s="20">
        <f>SUM(D187:D203)</f>
        <v>50400</v>
      </c>
      <c r="E186" s="20">
        <f>SUM(E187:E203)</f>
        <v>424566.34531999996</v>
      </c>
      <c r="F186" s="20">
        <f>SUM(F187:F203)</f>
        <v>424566.07532</v>
      </c>
      <c r="G186" s="55">
        <f t="shared" si="8"/>
        <v>99.9999364056989</v>
      </c>
      <c r="H186" s="19">
        <f t="shared" si="9"/>
        <v>-0.2699999999604188</v>
      </c>
    </row>
    <row r="187" spans="1:8" ht="99.75" customHeight="1">
      <c r="A187" s="12" t="s">
        <v>365</v>
      </c>
      <c r="B187" s="16" t="s">
        <v>366</v>
      </c>
      <c r="C187" s="20">
        <v>10986.74</v>
      </c>
      <c r="D187" s="20"/>
      <c r="E187" s="19">
        <f aca="true" t="shared" si="11" ref="E187:F203">C187+D187</f>
        <v>10986.74</v>
      </c>
      <c r="F187" s="19">
        <f t="shared" si="11"/>
        <v>10986.74</v>
      </c>
      <c r="G187" s="55">
        <f t="shared" si="8"/>
        <v>100</v>
      </c>
      <c r="H187" s="19">
        <f t="shared" si="9"/>
        <v>0</v>
      </c>
    </row>
    <row r="188" spans="1:8" ht="105.75" customHeight="1" hidden="1">
      <c r="A188" s="12" t="s">
        <v>364</v>
      </c>
      <c r="B188" s="16" t="s">
        <v>150</v>
      </c>
      <c r="C188" s="20">
        <v>0</v>
      </c>
      <c r="D188" s="20"/>
      <c r="E188" s="19">
        <f t="shared" si="11"/>
        <v>0</v>
      </c>
      <c r="F188" s="20"/>
      <c r="G188" s="55" t="e">
        <f t="shared" si="8"/>
        <v>#DIV/0!</v>
      </c>
      <c r="H188" s="19">
        <f t="shared" si="9"/>
        <v>0</v>
      </c>
    </row>
    <row r="189" spans="1:8" ht="87" customHeight="1">
      <c r="A189" s="12" t="s">
        <v>363</v>
      </c>
      <c r="B189" s="16" t="s">
        <v>143</v>
      </c>
      <c r="C189" s="20">
        <v>0</v>
      </c>
      <c r="D189" s="20">
        <v>100</v>
      </c>
      <c r="E189" s="19">
        <f t="shared" si="11"/>
        <v>100</v>
      </c>
      <c r="F189" s="19">
        <v>100</v>
      </c>
      <c r="G189" s="55">
        <f t="shared" si="8"/>
        <v>100</v>
      </c>
      <c r="H189" s="19">
        <f t="shared" si="9"/>
        <v>0</v>
      </c>
    </row>
    <row r="190" spans="1:8" ht="123" customHeight="1">
      <c r="A190" s="12" t="s">
        <v>237</v>
      </c>
      <c r="B190" s="16" t="s">
        <v>146</v>
      </c>
      <c r="C190" s="20">
        <v>100284.20741</v>
      </c>
      <c r="D190" s="20"/>
      <c r="E190" s="19">
        <f t="shared" si="11"/>
        <v>100284.20741</v>
      </c>
      <c r="F190" s="19">
        <f t="shared" si="11"/>
        <v>100284.20741</v>
      </c>
      <c r="G190" s="55">
        <f t="shared" si="8"/>
        <v>100</v>
      </c>
      <c r="H190" s="19">
        <f t="shared" si="9"/>
        <v>0</v>
      </c>
    </row>
    <row r="191" spans="1:8" ht="118.5" customHeight="1">
      <c r="A191" s="12" t="s">
        <v>238</v>
      </c>
      <c r="B191" s="16" t="s">
        <v>144</v>
      </c>
      <c r="C191" s="20">
        <v>49007.77671</v>
      </c>
      <c r="D191" s="20"/>
      <c r="E191" s="19">
        <f t="shared" si="11"/>
        <v>49007.77671</v>
      </c>
      <c r="F191" s="19">
        <f t="shared" si="11"/>
        <v>49007.77671</v>
      </c>
      <c r="G191" s="55">
        <f t="shared" si="8"/>
        <v>100</v>
      </c>
      <c r="H191" s="19">
        <f t="shared" si="9"/>
        <v>0</v>
      </c>
    </row>
    <row r="192" spans="1:8" ht="117" customHeight="1">
      <c r="A192" s="12" t="s">
        <v>271</v>
      </c>
      <c r="B192" s="16" t="s">
        <v>145</v>
      </c>
      <c r="C192" s="20">
        <v>17328.9762</v>
      </c>
      <c r="D192" s="20"/>
      <c r="E192" s="19">
        <f t="shared" si="11"/>
        <v>17328.9762</v>
      </c>
      <c r="F192" s="19">
        <f t="shared" si="11"/>
        <v>17328.9762</v>
      </c>
      <c r="G192" s="55">
        <f t="shared" si="8"/>
        <v>100</v>
      </c>
      <c r="H192" s="19">
        <f t="shared" si="9"/>
        <v>0</v>
      </c>
    </row>
    <row r="193" spans="1:8" ht="118.5" customHeight="1">
      <c r="A193" s="12" t="s">
        <v>239</v>
      </c>
      <c r="B193" s="16" t="s">
        <v>410</v>
      </c>
      <c r="C193" s="20">
        <v>5622.26</v>
      </c>
      <c r="D193" s="20"/>
      <c r="E193" s="19">
        <f t="shared" si="11"/>
        <v>5622.26</v>
      </c>
      <c r="F193" s="19">
        <f t="shared" si="11"/>
        <v>5622.26</v>
      </c>
      <c r="G193" s="55">
        <f t="shared" si="8"/>
        <v>100</v>
      </c>
      <c r="H193" s="19">
        <f t="shared" si="9"/>
        <v>0</v>
      </c>
    </row>
    <row r="194" spans="1:8" ht="103.5" customHeight="1">
      <c r="A194" s="12" t="s">
        <v>240</v>
      </c>
      <c r="B194" s="16" t="s">
        <v>274</v>
      </c>
      <c r="C194" s="20">
        <v>70519.256</v>
      </c>
      <c r="D194" s="20">
        <v>-10000</v>
      </c>
      <c r="E194" s="19">
        <f t="shared" si="11"/>
        <v>60519.255999999994</v>
      </c>
      <c r="F194" s="19">
        <v>60519.256</v>
      </c>
      <c r="G194" s="55">
        <f t="shared" si="8"/>
        <v>100.00000000000003</v>
      </c>
      <c r="H194" s="19">
        <f t="shared" si="9"/>
        <v>0</v>
      </c>
    </row>
    <row r="195" spans="1:8" ht="120.75" customHeight="1">
      <c r="A195" s="12" t="s">
        <v>273</v>
      </c>
      <c r="B195" s="16" t="s">
        <v>275</v>
      </c>
      <c r="C195" s="20">
        <v>65950.789</v>
      </c>
      <c r="D195" s="20">
        <v>300</v>
      </c>
      <c r="E195" s="19">
        <f t="shared" si="11"/>
        <v>66250.789</v>
      </c>
      <c r="F195" s="19">
        <v>66250.789</v>
      </c>
      <c r="G195" s="55">
        <f t="shared" si="8"/>
        <v>100</v>
      </c>
      <c r="H195" s="19">
        <f t="shared" si="9"/>
        <v>0</v>
      </c>
    </row>
    <row r="196" spans="1:8" ht="69.75" customHeight="1">
      <c r="A196" s="12" t="s">
        <v>386</v>
      </c>
      <c r="B196" s="16" t="s">
        <v>387</v>
      </c>
      <c r="C196" s="20"/>
      <c r="D196" s="20">
        <v>60000</v>
      </c>
      <c r="E196" s="19">
        <f t="shared" si="11"/>
        <v>60000</v>
      </c>
      <c r="F196" s="19">
        <v>60000</v>
      </c>
      <c r="G196" s="55">
        <f t="shared" si="8"/>
        <v>100</v>
      </c>
      <c r="H196" s="19">
        <f t="shared" si="9"/>
        <v>0</v>
      </c>
    </row>
    <row r="197" spans="1:8" ht="152.25" customHeight="1">
      <c r="A197" s="12" t="s">
        <v>357</v>
      </c>
      <c r="B197" s="16" t="s">
        <v>359</v>
      </c>
      <c r="C197" s="20">
        <v>3249</v>
      </c>
      <c r="D197" s="20"/>
      <c r="E197" s="19">
        <f t="shared" si="11"/>
        <v>3249</v>
      </c>
      <c r="F197" s="19">
        <f t="shared" si="11"/>
        <v>3249</v>
      </c>
      <c r="G197" s="55">
        <f t="shared" si="8"/>
        <v>100</v>
      </c>
      <c r="H197" s="19">
        <f t="shared" si="9"/>
        <v>0</v>
      </c>
    </row>
    <row r="198" spans="1:8" ht="164.25" customHeight="1">
      <c r="A198" s="12" t="s">
        <v>358</v>
      </c>
      <c r="B198" s="16" t="s">
        <v>360</v>
      </c>
      <c r="C198" s="20">
        <v>433.2</v>
      </c>
      <c r="D198" s="20"/>
      <c r="E198" s="19">
        <f t="shared" si="11"/>
        <v>433.2</v>
      </c>
      <c r="F198" s="19">
        <f t="shared" si="11"/>
        <v>433.2</v>
      </c>
      <c r="G198" s="55">
        <f t="shared" si="8"/>
        <v>100</v>
      </c>
      <c r="H198" s="19">
        <f t="shared" si="9"/>
        <v>0</v>
      </c>
    </row>
    <row r="199" spans="1:8" ht="102" customHeight="1">
      <c r="A199" s="12" t="s">
        <v>347</v>
      </c>
      <c r="B199" s="16" t="s">
        <v>348</v>
      </c>
      <c r="C199" s="20">
        <v>1597.8</v>
      </c>
      <c r="D199" s="20"/>
      <c r="E199" s="19">
        <f t="shared" si="11"/>
        <v>1597.8</v>
      </c>
      <c r="F199" s="19">
        <f t="shared" si="11"/>
        <v>1597.8</v>
      </c>
      <c r="G199" s="55">
        <f t="shared" si="8"/>
        <v>100</v>
      </c>
      <c r="H199" s="19">
        <f t="shared" si="9"/>
        <v>0</v>
      </c>
    </row>
    <row r="200" spans="1:8" ht="138" customHeight="1">
      <c r="A200" s="12" t="s">
        <v>355</v>
      </c>
      <c r="B200" s="16" t="s">
        <v>353</v>
      </c>
      <c r="C200" s="20">
        <v>22746.67</v>
      </c>
      <c r="D200" s="20"/>
      <c r="E200" s="19">
        <f t="shared" si="11"/>
        <v>22746.67</v>
      </c>
      <c r="F200" s="19">
        <v>22746.4</v>
      </c>
      <c r="G200" s="55">
        <f t="shared" si="8"/>
        <v>99.99881301306962</v>
      </c>
      <c r="H200" s="19">
        <f t="shared" si="9"/>
        <v>-0.2699999999967986</v>
      </c>
    </row>
    <row r="201" spans="1:8" ht="149.25" customHeight="1">
      <c r="A201" s="12" t="s">
        <v>356</v>
      </c>
      <c r="B201" s="16" t="s">
        <v>354</v>
      </c>
      <c r="C201" s="20">
        <v>5686.67</v>
      </c>
      <c r="D201" s="20"/>
      <c r="E201" s="19">
        <f t="shared" si="11"/>
        <v>5686.67</v>
      </c>
      <c r="F201" s="19">
        <f t="shared" si="11"/>
        <v>5686.67</v>
      </c>
      <c r="G201" s="55">
        <f t="shared" si="8"/>
        <v>100</v>
      </c>
      <c r="H201" s="19">
        <f t="shared" si="9"/>
        <v>0</v>
      </c>
    </row>
    <row r="202" spans="1:8" ht="94.5">
      <c r="A202" s="12" t="s">
        <v>376</v>
      </c>
      <c r="B202" s="16" t="s">
        <v>377</v>
      </c>
      <c r="C202" s="20">
        <v>20162</v>
      </c>
      <c r="D202" s="20"/>
      <c r="E202" s="19">
        <f t="shared" si="11"/>
        <v>20162</v>
      </c>
      <c r="F202" s="19">
        <f t="shared" si="11"/>
        <v>20162</v>
      </c>
      <c r="G202" s="55">
        <f t="shared" si="8"/>
        <v>100</v>
      </c>
      <c r="H202" s="19">
        <f t="shared" si="9"/>
        <v>0</v>
      </c>
    </row>
    <row r="203" spans="1:8" ht="126">
      <c r="A203" s="12" t="s">
        <v>378</v>
      </c>
      <c r="B203" s="16" t="s">
        <v>379</v>
      </c>
      <c r="C203" s="20">
        <v>591</v>
      </c>
      <c r="D203" s="20"/>
      <c r="E203" s="19">
        <f t="shared" si="11"/>
        <v>591</v>
      </c>
      <c r="F203" s="19">
        <f t="shared" si="11"/>
        <v>591</v>
      </c>
      <c r="G203" s="55">
        <f t="shared" si="8"/>
        <v>100</v>
      </c>
      <c r="H203" s="19">
        <f t="shared" si="9"/>
        <v>0</v>
      </c>
    </row>
    <row r="204" spans="1:8" ht="45" customHeight="1">
      <c r="A204" s="12" t="s">
        <v>133</v>
      </c>
      <c r="B204" s="16" t="s">
        <v>134</v>
      </c>
      <c r="C204" s="19">
        <f>C205</f>
        <v>700</v>
      </c>
      <c r="D204" s="19">
        <f>D205</f>
        <v>0</v>
      </c>
      <c r="E204" s="19">
        <f>E205</f>
        <v>700</v>
      </c>
      <c r="F204" s="19">
        <f>F205</f>
        <v>688.5</v>
      </c>
      <c r="G204" s="55">
        <f t="shared" si="8"/>
        <v>98.35714285714286</v>
      </c>
      <c r="H204" s="19">
        <f t="shared" si="9"/>
        <v>-11.5</v>
      </c>
    </row>
    <row r="205" spans="1:8" ht="51" customHeight="1">
      <c r="A205" s="12" t="s">
        <v>135</v>
      </c>
      <c r="B205" s="16" t="s">
        <v>136</v>
      </c>
      <c r="C205" s="19">
        <v>700</v>
      </c>
      <c r="D205" s="19"/>
      <c r="E205" s="19">
        <f>C205+D205</f>
        <v>700</v>
      </c>
      <c r="F205" s="19">
        <v>688.5</v>
      </c>
      <c r="G205" s="55">
        <f t="shared" si="8"/>
        <v>98.35714285714286</v>
      </c>
      <c r="H205" s="19">
        <f t="shared" si="9"/>
        <v>-11.5</v>
      </c>
    </row>
    <row r="206" spans="1:8" ht="26.25" customHeight="1">
      <c r="A206" s="12" t="s">
        <v>132</v>
      </c>
      <c r="B206" s="41" t="s">
        <v>131</v>
      </c>
      <c r="C206" s="20">
        <f>C208+C209</f>
        <v>644561.151</v>
      </c>
      <c r="D206" s="20">
        <f>D208+D209</f>
        <v>0</v>
      </c>
      <c r="E206" s="20">
        <f>E208+E209</f>
        <v>644561.151</v>
      </c>
      <c r="F206" s="20">
        <f>SUM(F207:F209)</f>
        <v>644561.1190599999</v>
      </c>
      <c r="G206" s="55">
        <f t="shared" si="8"/>
        <v>99.9999950446905</v>
      </c>
      <c r="H206" s="19">
        <f t="shared" si="9"/>
        <v>-0.03194000001531094</v>
      </c>
    </row>
    <row r="207" spans="1:8" ht="38.25" customHeight="1">
      <c r="A207" s="12" t="s">
        <v>403</v>
      </c>
      <c r="B207" s="16" t="s">
        <v>73</v>
      </c>
      <c r="C207" s="20">
        <v>0</v>
      </c>
      <c r="D207" s="20"/>
      <c r="E207" s="20">
        <v>0</v>
      </c>
      <c r="F207" s="20">
        <v>0.1</v>
      </c>
      <c r="G207" s="55"/>
      <c r="H207" s="19">
        <f t="shared" si="9"/>
        <v>0.1</v>
      </c>
    </row>
    <row r="208" spans="1:8" ht="38.25" customHeight="1">
      <c r="A208" s="12" t="s">
        <v>283</v>
      </c>
      <c r="B208" s="16" t="s">
        <v>73</v>
      </c>
      <c r="C208" s="20">
        <v>2677.151</v>
      </c>
      <c r="D208" s="20"/>
      <c r="E208" s="19">
        <f>C208+D208</f>
        <v>2677.151</v>
      </c>
      <c r="F208" s="20">
        <v>2677.15134</v>
      </c>
      <c r="G208" s="55">
        <f t="shared" si="8"/>
        <v>100.00001270006808</v>
      </c>
      <c r="H208" s="19">
        <f t="shared" si="9"/>
        <v>0.0003400000000510772</v>
      </c>
    </row>
    <row r="209" spans="1:8" ht="38.25" customHeight="1">
      <c r="A209" s="12" t="s">
        <v>82</v>
      </c>
      <c r="B209" s="16" t="s">
        <v>73</v>
      </c>
      <c r="C209" s="19">
        <v>641884</v>
      </c>
      <c r="D209" s="19"/>
      <c r="E209" s="19">
        <f>C209+D209</f>
        <v>641884</v>
      </c>
      <c r="F209" s="19">
        <v>641883.86772</v>
      </c>
      <c r="G209" s="55">
        <f t="shared" si="8"/>
        <v>99.99997939191505</v>
      </c>
      <c r="H209" s="19">
        <f t="shared" si="9"/>
        <v>-0.13228000001981854</v>
      </c>
    </row>
    <row r="210" spans="1:8" ht="85.5" customHeight="1">
      <c r="A210" s="12" t="s">
        <v>261</v>
      </c>
      <c r="B210" s="16" t="s">
        <v>256</v>
      </c>
      <c r="C210" s="19">
        <f>C211+C212</f>
        <v>1087.86551</v>
      </c>
      <c r="D210" s="19">
        <f>D211+D212</f>
        <v>0</v>
      </c>
      <c r="E210" s="19">
        <f>E211+E212</f>
        <v>1087.86551</v>
      </c>
      <c r="F210" s="19">
        <f>F211+F212</f>
        <v>1087.86551</v>
      </c>
      <c r="G210" s="55">
        <f t="shared" si="8"/>
        <v>100</v>
      </c>
      <c r="H210" s="19">
        <f t="shared" si="9"/>
        <v>0</v>
      </c>
    </row>
    <row r="211" spans="1:8" ht="66.75" customHeight="1">
      <c r="A211" s="12" t="s">
        <v>262</v>
      </c>
      <c r="B211" s="16" t="s">
        <v>257</v>
      </c>
      <c r="C211" s="19">
        <v>69.12026</v>
      </c>
      <c r="D211" s="19"/>
      <c r="E211" s="19">
        <f>C211+D211</f>
        <v>69.12026</v>
      </c>
      <c r="F211" s="19">
        <f>D211+E211</f>
        <v>69.12026</v>
      </c>
      <c r="G211" s="55">
        <f t="shared" si="8"/>
        <v>100</v>
      </c>
      <c r="H211" s="19">
        <f t="shared" si="9"/>
        <v>0</v>
      </c>
    </row>
    <row r="212" spans="1:8" ht="74.25" customHeight="1">
      <c r="A212" s="12" t="s">
        <v>263</v>
      </c>
      <c r="B212" s="16" t="s">
        <v>257</v>
      </c>
      <c r="C212" s="19">
        <v>1018.74525</v>
      </c>
      <c r="D212" s="19"/>
      <c r="E212" s="19">
        <f>C212+D212</f>
        <v>1018.74525</v>
      </c>
      <c r="F212" s="19">
        <f>D212+E212</f>
        <v>1018.74525</v>
      </c>
      <c r="G212" s="55">
        <f t="shared" si="8"/>
        <v>100</v>
      </c>
      <c r="H212" s="19">
        <f t="shared" si="9"/>
        <v>0</v>
      </c>
    </row>
    <row r="213" spans="1:8" ht="60" customHeight="1">
      <c r="A213" s="12" t="s">
        <v>264</v>
      </c>
      <c r="B213" s="16" t="s">
        <v>258</v>
      </c>
      <c r="C213" s="19">
        <f>C214+C215</f>
        <v>-57347.210869999995</v>
      </c>
      <c r="D213" s="19">
        <f>D214+D215</f>
        <v>0</v>
      </c>
      <c r="E213" s="19">
        <f>E214+E215</f>
        <v>-57347.210869999995</v>
      </c>
      <c r="F213" s="19">
        <f>F214+F215</f>
        <v>-57347.210869999995</v>
      </c>
      <c r="G213" s="55">
        <f t="shared" si="8"/>
        <v>100</v>
      </c>
      <c r="H213" s="19">
        <f t="shared" si="9"/>
        <v>0</v>
      </c>
    </row>
    <row r="214" spans="1:8" ht="85.5" customHeight="1">
      <c r="A214" s="12" t="s">
        <v>265</v>
      </c>
      <c r="B214" s="16" t="s">
        <v>259</v>
      </c>
      <c r="C214" s="19">
        <v>-207.73802</v>
      </c>
      <c r="D214" s="19"/>
      <c r="E214" s="19">
        <f>C214+D214</f>
        <v>-207.73802</v>
      </c>
      <c r="F214" s="19">
        <f>D214+E214</f>
        <v>-207.73802</v>
      </c>
      <c r="G214" s="55">
        <f>F214/E214*100</f>
        <v>100</v>
      </c>
      <c r="H214" s="19">
        <f t="shared" si="9"/>
        <v>0</v>
      </c>
    </row>
    <row r="215" spans="1:8" ht="59.25" customHeight="1">
      <c r="A215" s="12" t="s">
        <v>266</v>
      </c>
      <c r="B215" s="16" t="s">
        <v>260</v>
      </c>
      <c r="C215" s="19">
        <v>-57139.47285</v>
      </c>
      <c r="D215" s="19"/>
      <c r="E215" s="19">
        <f>C215+D215</f>
        <v>-57139.47285</v>
      </c>
      <c r="F215" s="19">
        <f>D215+E215</f>
        <v>-57139.47285</v>
      </c>
      <c r="G215" s="55">
        <f>F215/E215*100</f>
        <v>100</v>
      </c>
      <c r="H215" s="19">
        <f t="shared" si="9"/>
        <v>0</v>
      </c>
    </row>
    <row r="216" spans="1:8" ht="27.75" customHeight="1">
      <c r="A216" s="12"/>
      <c r="B216" s="42" t="s">
        <v>17</v>
      </c>
      <c r="C216" s="43">
        <f>C11+C96</f>
        <v>11861033.591109999</v>
      </c>
      <c r="D216" s="43">
        <f>D11+D96</f>
        <v>44716</v>
      </c>
      <c r="E216" s="43">
        <f>E11+E96</f>
        <v>11905749.591109999</v>
      </c>
      <c r="F216" s="43">
        <f>F11+F96</f>
        <v>11553426.969700001</v>
      </c>
      <c r="G216" s="54">
        <f>F216/E216*100</f>
        <v>97.04073549746859</v>
      </c>
      <c r="H216" s="50">
        <f t="shared" si="9"/>
        <v>-352322.62140999734</v>
      </c>
    </row>
    <row r="217" spans="1:8" ht="16.5" customHeight="1">
      <c r="A217" s="10"/>
      <c r="B217" s="44"/>
      <c r="C217" s="45"/>
      <c r="D217" s="45"/>
      <c r="E217" s="45"/>
      <c r="F217" s="45"/>
      <c r="G217" s="45"/>
      <c r="H217" s="45"/>
    </row>
    <row r="218" spans="1:2" ht="16.5" customHeight="1">
      <c r="A218" s="46"/>
      <c r="B218" s="47"/>
    </row>
    <row r="219" spans="1:8" s="52" customFormat="1" ht="21.75" customHeight="1">
      <c r="A219" s="59" t="s">
        <v>384</v>
      </c>
      <c r="B219" s="59"/>
      <c r="C219" s="59"/>
      <c r="D219" s="59"/>
      <c r="E219" s="59"/>
      <c r="F219" s="59"/>
      <c r="G219" s="51"/>
      <c r="H219" s="51"/>
    </row>
    <row r="220" spans="1:6" s="52" customFormat="1" ht="21.75" customHeight="1">
      <c r="A220" s="58" t="s">
        <v>385</v>
      </c>
      <c r="B220" s="58"/>
      <c r="C220" s="58"/>
      <c r="D220" s="58"/>
      <c r="E220" s="58"/>
      <c r="F220" s="58"/>
    </row>
  </sheetData>
  <sheetProtection/>
  <mergeCells count="13">
    <mergeCell ref="A220:F220"/>
    <mergeCell ref="A219:F219"/>
    <mergeCell ref="B1:C1"/>
    <mergeCell ref="B2:C2"/>
    <mergeCell ref="B3:C3"/>
    <mergeCell ref="A8:H8"/>
    <mergeCell ref="E1:H1"/>
    <mergeCell ref="E2:H2"/>
    <mergeCell ref="E3:H3"/>
    <mergeCell ref="E4:H4"/>
    <mergeCell ref="B4:C4"/>
    <mergeCell ref="B5:C5"/>
    <mergeCell ref="E5:H5"/>
  </mergeCells>
  <printOptions/>
  <pageMargins left="0.5905511811023623" right="0.2" top="0.3937007874015748" bottom="0.3937007874015748" header="0.11811023622047245" footer="0.11811023622047245"/>
  <pageSetup fitToHeight="18" fitToWidth="1" horizontalDpi="600" verticalDpi="600" orientation="portrait" paperSize="9" scale="52" r:id="rId1"/>
  <headerFooter>
    <oddFooter>&amp;R&amp;P</oddFooter>
  </headerFooter>
  <rowBreaks count="6" manualBreakCount="6">
    <brk id="36" max="7" man="1"/>
    <brk id="53" max="7" man="1"/>
    <brk id="80" max="7" man="1"/>
    <brk id="113" max="7" man="1"/>
    <brk id="137" max="7" man="1"/>
    <brk id="1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Вавилина  Елена Владимировна</cp:lastModifiedBy>
  <cp:lastPrinted>2018-03-22T14:53:52Z</cp:lastPrinted>
  <dcterms:created xsi:type="dcterms:W3CDTF">2004-10-05T07:40:56Z</dcterms:created>
  <dcterms:modified xsi:type="dcterms:W3CDTF">2018-03-22T14:58:46Z</dcterms:modified>
  <cp:category/>
  <cp:version/>
  <cp:contentType/>
  <cp:contentStatus/>
</cp:coreProperties>
</file>