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1"/>
  </bookViews>
  <sheets>
    <sheet name="2015-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<sst xmlns="http://schemas.openxmlformats.org/spreadsheetml/2006/main" count="93" uniqueCount="62">
  <si>
    <t>Адрес</t>
  </si>
  <si>
    <t>прочие</t>
  </si>
  <si>
    <t>СМР</t>
  </si>
  <si>
    <t>План 2015</t>
  </si>
  <si>
    <t>План 2016</t>
  </si>
  <si>
    <t>№ п/п</t>
  </si>
  <si>
    <t>ПИР</t>
  </si>
  <si>
    <t>бюджет района</t>
  </si>
  <si>
    <t>на 07.05.15</t>
  </si>
  <si>
    <t>Одинцовский район, п.Горки-10</t>
  </si>
  <si>
    <t>320 мест</t>
  </si>
  <si>
    <t>План 2017</t>
  </si>
  <si>
    <t>г.Одинцово, ул.М.Крылова, 20</t>
  </si>
  <si>
    <t>Наименование Объекта</t>
  </si>
  <si>
    <t>Стоимость строительства, тыс.руб.</t>
  </si>
  <si>
    <t>Источники финансирования</t>
  </si>
  <si>
    <t>Одинцовский район, с.Раздоры</t>
  </si>
  <si>
    <t>Мощность</t>
  </si>
  <si>
    <t>ДОУ  и стадион</t>
  </si>
  <si>
    <t>СОШ и ДОУ</t>
  </si>
  <si>
    <t>550 мест+300 мест</t>
  </si>
  <si>
    <t>СОШ</t>
  </si>
  <si>
    <t>Одинцовский район, с.Ершово</t>
  </si>
  <si>
    <t>МБОУ Ершовская СОШ</t>
  </si>
  <si>
    <t>ДОУ</t>
  </si>
  <si>
    <t>Одинцовский район, п.Горки-2</t>
  </si>
  <si>
    <t>550 мест</t>
  </si>
  <si>
    <t>не определен</t>
  </si>
  <si>
    <t>бюджет поселения (через соглашение в район)</t>
  </si>
  <si>
    <t>объекты образования</t>
  </si>
  <si>
    <t>Предварительный план освоения денежных средств</t>
  </si>
  <si>
    <t>район</t>
  </si>
  <si>
    <t>поселения</t>
  </si>
  <si>
    <t>Всего</t>
  </si>
  <si>
    <t>Стоимость строительства в период 2015 -2017г.г.,   тыс.руб.</t>
  </si>
  <si>
    <t>План 2016 года</t>
  </si>
  <si>
    <t>всего</t>
  </si>
  <si>
    <t xml:space="preserve">областной бюджет </t>
  </si>
  <si>
    <t>Средства бюджета Московской области</t>
  </si>
  <si>
    <t>Средства бюджета района</t>
  </si>
  <si>
    <t>Средства бюджетов поселений</t>
  </si>
  <si>
    <t>ИТОГО:</t>
  </si>
  <si>
    <t>тыс. руб.</t>
  </si>
  <si>
    <t>Наименование объекта</t>
  </si>
  <si>
    <t xml:space="preserve">Реконструкция подъезда на км 4+744 А-106 "Рублево-успенское шоссе" </t>
  </si>
  <si>
    <t>Строительство стадиона на территории МБОУ Барвихинская СОШ</t>
  </si>
  <si>
    <t>Одинцовского муниципального района</t>
  </si>
  <si>
    <t>освоено в 2017 году</t>
  </si>
  <si>
    <t>план на 2017 году</t>
  </si>
  <si>
    <t>Л.В. Тарасова</t>
  </si>
  <si>
    <t>Заместитель руководителя Администрации, начальник Финансово-казначейского управления</t>
  </si>
  <si>
    <t>Расходы бюджета Одинцовского муниципального района на строительство объектов муниципальной собственности в 2017 году</t>
  </si>
  <si>
    <t>от ____________2018 г. №_________</t>
  </si>
  <si>
    <t xml:space="preserve">Строительство магистральной улицы общегородского значения - эстакада через железнодорожные пути в районе станции Одинцово  </t>
  </si>
  <si>
    <t xml:space="preserve">Строительство детского дошкольного учреждения  в пос. Горки - 10 </t>
  </si>
  <si>
    <t>Строительство многофункционального детского образовательного комплекса вблизи д.Раздоры</t>
  </si>
  <si>
    <t>Строительство плоскостных спортивных сооружений МАОУ Зареченская СОШ</t>
  </si>
  <si>
    <t>Строительство пристройки на 500 мест к МБОУ "Одинцовская гимназия  №14" г. Одинцово</t>
  </si>
  <si>
    <t xml:space="preserve">к проекту решения Совета депутатов </t>
  </si>
  <si>
    <t>Строительство физкультурно-оздоровительного комплекса с универсальным спортивным залом в г.Одинцово (кредиторская задолженность)</t>
  </si>
  <si>
    <t>Строительство очистных сооружений в с.Лайково</t>
  </si>
  <si>
    <t>Приложение  № 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</si>
</sst>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_-* #,##0.0\ _₽_-;\-* #,##0.0\ _₽_-;_-* &quot;-&quot;?\ _₽_-;_-@_-"/>
    <numFmt numFmtId="184" formatCode="#,##0.000"/>
    <numFmt numFmtId="185" formatCode="_-* #,##0.0000_р_._-;\-* #,##0.0000_р_._-;_-* &quot;-&quot;??_р_._-;_-@_-"/>
    <numFmt numFmtId="186" formatCode="_-* #,##0.000\ _₽_-;\-* #,##0.000\ _₽_-;_-* &quot;-&quot;???\ _₽_-;_-@_-"/>
    <numFmt numFmtId="187" formatCode="#,##0.000_ ;\-#,##0.000\ "/>
    <numFmt numFmtId="188" formatCode="#,##0.0000"/>
    <numFmt numFmtId="189" formatCode="#,##0.00000"/>
    <numFmt numFmtId="190" formatCode="0.0000"/>
    <numFmt numFmtId="191" formatCode="0.00000"/>
    <numFmt numFmtId="192" formatCode="_-* #,##0.00000_р_._-;\-* #,##0.00000_р_._-;_-* &quot;-&quot;??_р_._-;_-@_-"/>
    <numFmt numFmtId="193" formatCode="_-* #,##0.00000\ _₽_-;\-* #,##0.00000\ _₽_-;_-* &quot;-&quot;?????\ _₽_-;_-@_-"/>
    <numFmt numFmtId="194" formatCode="_-* #,##0.000000_р_._-;\-* #,##0.000000_р_._-;_-* &quot;-&quot;??_р_._-;_-@_-"/>
    <numFmt numFmtId="195" formatCode="#,##0.00\ ;[Red]\-#,##0.00"/>
    <numFmt numFmtId="196" formatCode="#,##0.000\ ;[Red]\-#,##0.000"/>
    <numFmt numFmtId="197" formatCode="#,##0.0000\ ;[Red]\-#,##0.0000"/>
    <numFmt numFmtId="198" formatCode="#,##0.00000\ ;[Red]\-#,##0.00000"/>
    <numFmt numFmtId="199" formatCode="#,##0.00000_ ;[Red]\-#,##0.00000_ "/>
    <numFmt numFmtId="200" formatCode="#,##0.00000_ ;[Red]\-#,##0.00000\ 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vertical="justify" textRotation="90"/>
    </xf>
    <xf numFmtId="0" fontId="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justify"/>
    </xf>
    <xf numFmtId="0" fontId="49" fillId="0" borderId="10" xfId="0" applyFont="1" applyBorder="1" applyAlignment="1">
      <alignment vertical="justify"/>
    </xf>
    <xf numFmtId="3" fontId="49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justify"/>
    </xf>
    <xf numFmtId="3" fontId="2" fillId="4" borderId="10" xfId="0" applyNumberFormat="1" applyFont="1" applyFill="1" applyBorder="1" applyAlignment="1">
      <alignment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justify"/>
    </xf>
    <xf numFmtId="0" fontId="1" fillId="0" borderId="12" xfId="0" applyFont="1" applyFill="1" applyBorder="1" applyAlignment="1">
      <alignment vertical="justify"/>
    </xf>
    <xf numFmtId="173" fontId="4" fillId="0" borderId="10" xfId="60" applyNumberFormat="1" applyFont="1" applyFill="1" applyBorder="1" applyAlignment="1">
      <alignment horizontal="center" vertical="center"/>
    </xf>
    <xf numFmtId="173" fontId="4" fillId="0" borderId="10" xfId="60" applyNumberFormat="1" applyFont="1" applyFill="1" applyBorder="1" applyAlignment="1">
      <alignment horizontal="center" vertical="center" wrapText="1"/>
    </xf>
    <xf numFmtId="173" fontId="5" fillId="0" borderId="10" xfId="60" applyNumberFormat="1" applyFont="1" applyFill="1" applyBorder="1" applyAlignment="1">
      <alignment horizontal="center" vertical="center" wrapText="1"/>
    </xf>
    <xf numFmtId="173" fontId="50" fillId="0" borderId="10" xfId="60" applyNumberFormat="1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/>
    </xf>
    <xf numFmtId="171" fontId="4" fillId="0" borderId="10" xfId="60" applyFont="1" applyFill="1" applyBorder="1" applyAlignment="1">
      <alignment/>
    </xf>
    <xf numFmtId="171" fontId="1" fillId="0" borderId="10" xfId="6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73" fontId="4" fillId="0" borderId="10" xfId="6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0" fontId="1" fillId="0" borderId="10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1" fontId="4" fillId="0" borderId="11" xfId="60" applyFont="1" applyFill="1" applyBorder="1" applyAlignment="1">
      <alignment/>
    </xf>
    <xf numFmtId="171" fontId="1" fillId="0" borderId="11" xfId="6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14" fontId="6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 applyProtection="1">
      <alignment horizontal="right" vertical="center" wrapText="1"/>
      <protection/>
    </xf>
    <xf numFmtId="198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4" borderId="14" xfId="0" applyFont="1" applyFill="1" applyBorder="1" applyAlignment="1">
      <alignment horizontal="center" vertical="justify"/>
    </xf>
    <xf numFmtId="0" fontId="1" fillId="4" borderId="15" xfId="0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4" fontId="6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C1">
      <selection activeCell="C1" sqref="A1:IV16384"/>
    </sheetView>
  </sheetViews>
  <sheetFormatPr defaultColWidth="9.00390625" defaultRowHeight="12.75"/>
  <cols>
    <col min="1" max="1" width="5.625" style="2" customWidth="1"/>
    <col min="2" max="2" width="31.625" style="1" customWidth="1"/>
    <col min="3" max="3" width="19.00390625" style="1" customWidth="1"/>
    <col min="4" max="4" width="22.25390625" style="1" customWidth="1"/>
    <col min="5" max="5" width="13.00390625" style="1" customWidth="1"/>
    <col min="6" max="7" width="13.875" style="1" customWidth="1"/>
    <col min="8" max="8" width="14.125" style="1" customWidth="1"/>
    <col min="9" max="9" width="34.75390625" style="1" customWidth="1"/>
    <col min="10" max="16384" width="9.125" style="1" customWidth="1"/>
  </cols>
  <sheetData>
    <row r="1" spans="1:9" ht="18.75">
      <c r="A1" s="53" t="s">
        <v>30</v>
      </c>
      <c r="B1" s="53"/>
      <c r="C1" s="53"/>
      <c r="D1" s="53"/>
      <c r="E1" s="53"/>
      <c r="F1" s="53"/>
      <c r="G1" s="53"/>
      <c r="H1" s="53"/>
      <c r="I1" s="53"/>
    </row>
    <row r="2" ht="18.75">
      <c r="I2" s="1" t="s">
        <v>8</v>
      </c>
    </row>
    <row r="3" spans="1:9" ht="98.25" customHeight="1">
      <c r="A3" s="5" t="s">
        <v>5</v>
      </c>
      <c r="B3" s="5" t="s">
        <v>13</v>
      </c>
      <c r="C3" s="7" t="s">
        <v>17</v>
      </c>
      <c r="D3" s="7" t="s">
        <v>0</v>
      </c>
      <c r="E3" s="6" t="s">
        <v>14</v>
      </c>
      <c r="F3" s="7" t="s">
        <v>3</v>
      </c>
      <c r="G3" s="7" t="s">
        <v>4</v>
      </c>
      <c r="H3" s="7" t="s">
        <v>11</v>
      </c>
      <c r="I3" s="5" t="s">
        <v>15</v>
      </c>
    </row>
    <row r="4" spans="1:9" ht="18.75">
      <c r="A4" s="51" t="s">
        <v>29</v>
      </c>
      <c r="B4" s="52"/>
      <c r="C4" s="14"/>
      <c r="D4" s="14"/>
      <c r="E4" s="16">
        <f>E5+E9+E13+E17+E21</f>
        <v>4171752.3</v>
      </c>
      <c r="F4" s="16">
        <f>F5+F9+F13+F17+F21</f>
        <v>400900</v>
      </c>
      <c r="G4" s="16">
        <f>G5+G9+G13+G17+G21</f>
        <v>2356520</v>
      </c>
      <c r="H4" s="16">
        <f>H5+H9+H13+H17+H21</f>
        <v>1414332</v>
      </c>
      <c r="I4" s="15"/>
    </row>
    <row r="5" spans="1:9" s="3" customFormat="1" ht="41.25" customHeight="1">
      <c r="A5" s="8">
        <v>1</v>
      </c>
      <c r="B5" s="9" t="s">
        <v>18</v>
      </c>
      <c r="C5" s="9" t="s">
        <v>10</v>
      </c>
      <c r="D5" s="9" t="s">
        <v>12</v>
      </c>
      <c r="E5" s="10">
        <f>E6+E7+E8</f>
        <v>495500</v>
      </c>
      <c r="F5" s="10">
        <f>F6+F7+F8</f>
        <v>21200</v>
      </c>
      <c r="G5" s="10">
        <f>G6+G7+G8</f>
        <v>189720</v>
      </c>
      <c r="H5" s="10">
        <f>H6+H7+H8</f>
        <v>284580</v>
      </c>
      <c r="I5" s="11" t="s">
        <v>7</v>
      </c>
    </row>
    <row r="6" spans="1:9" ht="18.75">
      <c r="A6" s="4"/>
      <c r="B6" s="12" t="s">
        <v>6</v>
      </c>
      <c r="C6" s="12"/>
      <c r="D6" s="12"/>
      <c r="E6" s="13">
        <f>10000+7000</f>
        <v>17000</v>
      </c>
      <c r="F6" s="13">
        <v>17000</v>
      </c>
      <c r="G6" s="13"/>
      <c r="H6" s="13"/>
      <c r="I6" s="12"/>
    </row>
    <row r="7" spans="1:9" ht="18.75">
      <c r="A7" s="4"/>
      <c r="B7" s="12" t="s">
        <v>2</v>
      </c>
      <c r="C7" s="12"/>
      <c r="D7" s="12"/>
      <c r="E7" s="13">
        <f>450000+25300-10000</f>
        <v>465300</v>
      </c>
      <c r="F7" s="13"/>
      <c r="G7" s="13">
        <f>E7*0.4</f>
        <v>186120</v>
      </c>
      <c r="H7" s="13">
        <f>E7*0.6</f>
        <v>279180</v>
      </c>
      <c r="I7" s="12"/>
    </row>
    <row r="8" spans="1:9" ht="18.75">
      <c r="A8" s="4"/>
      <c r="B8" s="12" t="s">
        <v>1</v>
      </c>
      <c r="C8" s="12"/>
      <c r="D8" s="12"/>
      <c r="E8" s="13">
        <f>10000+3200</f>
        <v>13200</v>
      </c>
      <c r="F8" s="13">
        <f>1000+3200</f>
        <v>4200</v>
      </c>
      <c r="G8" s="13">
        <f>(E8-F8)*0.4</f>
        <v>3600</v>
      </c>
      <c r="H8" s="13">
        <f>(E8-F8)*0.6</f>
        <v>5400</v>
      </c>
      <c r="I8" s="12"/>
    </row>
    <row r="9" spans="1:9" s="3" customFormat="1" ht="39.75" customHeight="1">
      <c r="A9" s="8">
        <v>2</v>
      </c>
      <c r="B9" s="9" t="s">
        <v>19</v>
      </c>
      <c r="C9" s="9" t="s">
        <v>20</v>
      </c>
      <c r="D9" s="9" t="s">
        <v>16</v>
      </c>
      <c r="E9" s="10">
        <f>E10+E11+E12</f>
        <v>2000000</v>
      </c>
      <c r="F9" s="10">
        <f>F10+F11+F12</f>
        <v>300000</v>
      </c>
      <c r="G9" s="10">
        <f>G10+G11+G12</f>
        <v>1200000</v>
      </c>
      <c r="H9" s="10">
        <f>H10+H11+H12</f>
        <v>500000</v>
      </c>
      <c r="I9" s="9" t="s">
        <v>28</v>
      </c>
    </row>
    <row r="10" spans="1:9" ht="18.75" hidden="1">
      <c r="A10" s="4"/>
      <c r="B10" s="12" t="s">
        <v>6</v>
      </c>
      <c r="C10" s="12"/>
      <c r="D10" s="12"/>
      <c r="E10" s="13"/>
      <c r="F10" s="12"/>
      <c r="G10" s="12"/>
      <c r="H10" s="12"/>
      <c r="I10" s="12"/>
    </row>
    <row r="11" spans="1:9" ht="18.75">
      <c r="A11" s="4"/>
      <c r="B11" s="12" t="s">
        <v>2</v>
      </c>
      <c r="C11" s="12"/>
      <c r="D11" s="12"/>
      <c r="E11" s="13">
        <f>2000000-35000</f>
        <v>1965000</v>
      </c>
      <c r="F11" s="13">
        <f>E11*0.15</f>
        <v>294750</v>
      </c>
      <c r="G11" s="13">
        <f>E11*0.6</f>
        <v>1179000</v>
      </c>
      <c r="H11" s="13">
        <f>E11*0.25</f>
        <v>491250</v>
      </c>
      <c r="I11" s="12"/>
    </row>
    <row r="12" spans="1:9" ht="18.75">
      <c r="A12" s="4"/>
      <c r="B12" s="12" t="s">
        <v>1</v>
      </c>
      <c r="C12" s="12"/>
      <c r="D12" s="12"/>
      <c r="E12" s="13">
        <v>35000</v>
      </c>
      <c r="F12" s="13">
        <f>E12*0.15</f>
        <v>5250</v>
      </c>
      <c r="G12" s="13">
        <f>E12*0.6</f>
        <v>21000</v>
      </c>
      <c r="H12" s="13">
        <f>E12*0.25</f>
        <v>8750</v>
      </c>
      <c r="I12" s="12"/>
    </row>
    <row r="13" spans="1:9" s="3" customFormat="1" ht="39" customHeight="1">
      <c r="A13" s="8">
        <v>3</v>
      </c>
      <c r="B13" s="9" t="s">
        <v>23</v>
      </c>
      <c r="C13" s="9"/>
      <c r="D13" s="9" t="s">
        <v>22</v>
      </c>
      <c r="E13" s="10">
        <f>E14+E15+E16</f>
        <v>505000</v>
      </c>
      <c r="F13" s="10">
        <f>F14+F15+F16</f>
        <v>36000</v>
      </c>
      <c r="G13" s="10">
        <f>G14+G15+G16</f>
        <v>353800</v>
      </c>
      <c r="H13" s="10">
        <f>H14+H15+H16</f>
        <v>115200</v>
      </c>
      <c r="I13" s="9" t="s">
        <v>27</v>
      </c>
    </row>
    <row r="14" spans="1:9" ht="18.75">
      <c r="A14" s="4"/>
      <c r="B14" s="12" t="s">
        <v>6</v>
      </c>
      <c r="C14" s="12"/>
      <c r="D14" s="12"/>
      <c r="E14" s="13"/>
      <c r="F14" s="12"/>
      <c r="G14" s="12"/>
      <c r="H14" s="12"/>
      <c r="I14" s="12"/>
    </row>
    <row r="15" spans="1:9" ht="18.75">
      <c r="A15" s="4"/>
      <c r="B15" s="12" t="s">
        <v>2</v>
      </c>
      <c r="C15" s="12"/>
      <c r="D15" s="12"/>
      <c r="E15" s="13">
        <v>500000</v>
      </c>
      <c r="F15" s="13">
        <v>35000</v>
      </c>
      <c r="G15" s="13">
        <v>350000</v>
      </c>
      <c r="H15" s="13">
        <v>115000</v>
      </c>
      <c r="I15" s="12"/>
    </row>
    <row r="16" spans="1:9" ht="18.75">
      <c r="A16" s="4"/>
      <c r="B16" s="12" t="s">
        <v>1</v>
      </c>
      <c r="C16" s="12"/>
      <c r="D16" s="12"/>
      <c r="E16" s="13">
        <v>5000</v>
      </c>
      <c r="F16" s="13">
        <v>1000</v>
      </c>
      <c r="G16" s="13">
        <v>3800</v>
      </c>
      <c r="H16" s="13">
        <v>200</v>
      </c>
      <c r="I16" s="12"/>
    </row>
    <row r="17" spans="1:9" ht="39" customHeight="1">
      <c r="A17" s="8">
        <v>4</v>
      </c>
      <c r="B17" s="9" t="s">
        <v>24</v>
      </c>
      <c r="C17" s="9" t="s">
        <v>10</v>
      </c>
      <c r="D17" s="9" t="s">
        <v>9</v>
      </c>
      <c r="E17" s="10">
        <f>E18+E19+E20</f>
        <v>460000</v>
      </c>
      <c r="F17" s="10">
        <f>F18+F19+F20</f>
        <v>25500</v>
      </c>
      <c r="G17" s="10">
        <f>G18+G19+G20</f>
        <v>338000</v>
      </c>
      <c r="H17" s="10">
        <f>H18+H19+H20</f>
        <v>96500</v>
      </c>
      <c r="I17" s="9" t="s">
        <v>27</v>
      </c>
    </row>
    <row r="18" spans="1:9" ht="18.75">
      <c r="A18" s="4"/>
      <c r="B18" s="12" t="s">
        <v>6</v>
      </c>
      <c r="C18" s="12"/>
      <c r="D18" s="12"/>
      <c r="E18" s="13">
        <v>10000</v>
      </c>
      <c r="F18" s="13">
        <v>10000</v>
      </c>
      <c r="G18" s="13"/>
      <c r="H18" s="13"/>
      <c r="I18" s="12"/>
    </row>
    <row r="19" spans="1:9" ht="18.75">
      <c r="A19" s="4"/>
      <c r="B19" s="12" t="s">
        <v>2</v>
      </c>
      <c r="C19" s="12"/>
      <c r="D19" s="12"/>
      <c r="E19" s="13">
        <v>440000</v>
      </c>
      <c r="F19" s="13">
        <v>14000</v>
      </c>
      <c r="G19" s="13">
        <v>330000</v>
      </c>
      <c r="H19" s="13">
        <v>96000</v>
      </c>
      <c r="I19" s="12"/>
    </row>
    <row r="20" spans="1:9" ht="18.75">
      <c r="A20" s="4"/>
      <c r="B20" s="12" t="s">
        <v>1</v>
      </c>
      <c r="C20" s="12"/>
      <c r="D20" s="12"/>
      <c r="E20" s="13">
        <v>10000</v>
      </c>
      <c r="F20" s="13">
        <v>1500</v>
      </c>
      <c r="G20" s="13">
        <v>8000</v>
      </c>
      <c r="H20" s="13">
        <v>500</v>
      </c>
      <c r="I20" s="12"/>
    </row>
    <row r="21" spans="1:9" ht="37.5">
      <c r="A21" s="8">
        <v>5</v>
      </c>
      <c r="B21" s="9" t="s">
        <v>21</v>
      </c>
      <c r="C21" s="9" t="s">
        <v>26</v>
      </c>
      <c r="D21" s="9" t="s">
        <v>25</v>
      </c>
      <c r="E21" s="10">
        <f>E22+E23+E24</f>
        <v>711252.3</v>
      </c>
      <c r="F21" s="10">
        <f>F22+F23+F24</f>
        <v>18200</v>
      </c>
      <c r="G21" s="10">
        <f>G22+G23+G24</f>
        <v>275000</v>
      </c>
      <c r="H21" s="10">
        <f>H22+H23+H24</f>
        <v>418052</v>
      </c>
      <c r="I21" s="9" t="s">
        <v>27</v>
      </c>
    </row>
    <row r="22" spans="1:9" ht="18.75">
      <c r="A22" s="4"/>
      <c r="B22" s="12" t="s">
        <v>6</v>
      </c>
      <c r="C22" s="12"/>
      <c r="D22" s="12"/>
      <c r="E22" s="13">
        <v>18000</v>
      </c>
      <c r="F22" s="13">
        <v>18000</v>
      </c>
      <c r="G22" s="13"/>
      <c r="H22" s="13"/>
      <c r="I22" s="12"/>
    </row>
    <row r="23" spans="1:9" ht="18.75">
      <c r="A23" s="4"/>
      <c r="B23" s="12" t="s">
        <v>2</v>
      </c>
      <c r="C23" s="12"/>
      <c r="D23" s="12"/>
      <c r="E23" s="13">
        <v>660000</v>
      </c>
      <c r="F23" s="13">
        <v>0</v>
      </c>
      <c r="G23" s="13">
        <v>250000</v>
      </c>
      <c r="H23" s="13">
        <v>410000</v>
      </c>
      <c r="I23" s="12"/>
    </row>
    <row r="24" spans="1:9" ht="18.75">
      <c r="A24" s="4"/>
      <c r="B24" s="12" t="s">
        <v>1</v>
      </c>
      <c r="C24" s="12"/>
      <c r="D24" s="12"/>
      <c r="E24" s="13">
        <f>10000+41252.3-18000</f>
        <v>33252.3</v>
      </c>
      <c r="F24" s="13">
        <v>200</v>
      </c>
      <c r="G24" s="13">
        <v>25000</v>
      </c>
      <c r="H24" s="13">
        <v>8052</v>
      </c>
      <c r="I24" s="12"/>
    </row>
  </sheetData>
  <sheetProtection/>
  <mergeCells count="2">
    <mergeCell ref="A4:B4"/>
    <mergeCell ref="A1:I1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4"/>
  <sheetViews>
    <sheetView showZeros="0" tabSelected="1" zoomScale="76" zoomScaleNormal="76" zoomScalePageLayoutView="0" workbookViewId="0" topLeftCell="A1">
      <pane xSplit="2" topLeftCell="C1" activePane="topRight" state="frozen"/>
      <selection pane="topLeft" activeCell="A1" sqref="A1"/>
      <selection pane="topRight" activeCell="U17" sqref="U17"/>
    </sheetView>
  </sheetViews>
  <sheetFormatPr defaultColWidth="9.00390625" defaultRowHeight="12.75"/>
  <cols>
    <col min="1" max="1" width="9.125" style="17" customWidth="1"/>
    <col min="2" max="2" width="6.625" style="18" customWidth="1"/>
    <col min="3" max="3" width="41.875" style="19" customWidth="1"/>
    <col min="4" max="4" width="17.00390625" style="17" hidden="1" customWidth="1"/>
    <col min="5" max="6" width="13.875" style="17" hidden="1" customWidth="1"/>
    <col min="7" max="7" width="13.625" style="17" hidden="1" customWidth="1"/>
    <col min="8" max="8" width="14.625" style="17" hidden="1" customWidth="1"/>
    <col min="9" max="9" width="12.25390625" style="17" hidden="1" customWidth="1"/>
    <col min="10" max="11" width="14.125" style="17" hidden="1" customWidth="1"/>
    <col min="12" max="12" width="11.75390625" style="17" hidden="1" customWidth="1"/>
    <col min="13" max="13" width="16.375" style="17" hidden="1" customWidth="1"/>
    <col min="14" max="15" width="14.75390625" style="17" hidden="1" customWidth="1"/>
    <col min="16" max="16" width="27.375" style="17" customWidth="1"/>
    <col min="17" max="17" width="24.75390625" style="17" customWidth="1"/>
    <col min="18" max="18" width="25.75390625" style="17" customWidth="1"/>
    <col min="19" max="19" width="24.125" style="17" customWidth="1"/>
    <col min="20" max="20" width="27.25390625" style="17" customWidth="1"/>
    <col min="21" max="21" width="25.25390625" style="17" customWidth="1"/>
    <col min="22" max="22" width="27.00390625" style="17" customWidth="1"/>
    <col min="23" max="23" width="3.25390625" style="17" hidden="1" customWidth="1"/>
    <col min="24" max="24" width="23.625" style="17" customWidth="1"/>
    <col min="25" max="16384" width="9.125" style="17" customWidth="1"/>
  </cols>
  <sheetData>
    <row r="1" spans="21:24" ht="18.75">
      <c r="U1" s="65" t="s">
        <v>61</v>
      </c>
      <c r="V1" s="65"/>
      <c r="W1" s="65"/>
      <c r="X1" s="65"/>
    </row>
    <row r="2" spans="21:24" ht="18.75">
      <c r="U2" s="65" t="s">
        <v>58</v>
      </c>
      <c r="V2" s="65"/>
      <c r="W2" s="65"/>
      <c r="X2" s="65"/>
    </row>
    <row r="3" spans="21:24" ht="18.75">
      <c r="U3" s="65" t="s">
        <v>46</v>
      </c>
      <c r="V3" s="65"/>
      <c r="W3" s="65"/>
      <c r="X3" s="65"/>
    </row>
    <row r="4" spans="21:24" ht="18.75">
      <c r="U4" s="65" t="s">
        <v>52</v>
      </c>
      <c r="V4" s="65"/>
      <c r="W4" s="65"/>
      <c r="X4" s="65"/>
    </row>
    <row r="5" spans="21:24" ht="18.75">
      <c r="U5" s="37"/>
      <c r="V5" s="37"/>
      <c r="W5" s="37"/>
      <c r="X5" s="37"/>
    </row>
    <row r="6" spans="2:25" ht="35.25" customHeight="1">
      <c r="B6" s="66" t="s">
        <v>51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38"/>
    </row>
    <row r="7" spans="3:25" ht="15" customHeight="1"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 t="s">
        <v>42</v>
      </c>
      <c r="Y7" s="38"/>
    </row>
    <row r="8" spans="2:24" ht="36" customHeight="1">
      <c r="B8" s="21" t="s">
        <v>5</v>
      </c>
      <c r="C8" s="67" t="s">
        <v>43</v>
      </c>
      <c r="D8" s="61" t="s">
        <v>34</v>
      </c>
      <c r="E8" s="61"/>
      <c r="F8" s="61"/>
      <c r="G8" s="60" t="s">
        <v>4</v>
      </c>
      <c r="H8" s="60"/>
      <c r="I8" s="60"/>
      <c r="J8" s="60" t="s">
        <v>11</v>
      </c>
      <c r="K8" s="60"/>
      <c r="L8" s="60"/>
      <c r="M8" s="54" t="s">
        <v>35</v>
      </c>
      <c r="N8" s="55"/>
      <c r="O8" s="55"/>
      <c r="P8" s="60" t="s">
        <v>48</v>
      </c>
      <c r="Q8" s="60"/>
      <c r="R8" s="60"/>
      <c r="S8" s="60"/>
      <c r="T8" s="60" t="s">
        <v>47</v>
      </c>
      <c r="U8" s="60"/>
      <c r="V8" s="60"/>
      <c r="W8" s="60"/>
      <c r="X8" s="60"/>
    </row>
    <row r="9" spans="2:24" ht="18.75" customHeight="1">
      <c r="B9" s="22"/>
      <c r="C9" s="68"/>
      <c r="D9" s="43"/>
      <c r="E9" s="43"/>
      <c r="F9" s="43"/>
      <c r="G9" s="20"/>
      <c r="H9" s="20"/>
      <c r="I9" s="20"/>
      <c r="J9" s="20"/>
      <c r="K9" s="20"/>
      <c r="L9" s="20"/>
      <c r="M9" s="56"/>
      <c r="N9" s="57"/>
      <c r="O9" s="57"/>
      <c r="P9" s="60"/>
      <c r="Q9" s="60"/>
      <c r="R9" s="60"/>
      <c r="S9" s="60"/>
      <c r="T9" s="60"/>
      <c r="U9" s="60"/>
      <c r="V9" s="60"/>
      <c r="W9" s="60"/>
      <c r="X9" s="60"/>
    </row>
    <row r="10" spans="2:24" ht="6" customHeight="1">
      <c r="B10" s="22"/>
      <c r="C10" s="68"/>
      <c r="D10" s="43" t="s">
        <v>33</v>
      </c>
      <c r="E10" s="44" t="s">
        <v>31</v>
      </c>
      <c r="F10" s="44" t="s">
        <v>32</v>
      </c>
      <c r="G10" s="45" t="s">
        <v>33</v>
      </c>
      <c r="H10" s="20" t="s">
        <v>31</v>
      </c>
      <c r="I10" s="20" t="s">
        <v>32</v>
      </c>
      <c r="J10" s="45" t="s">
        <v>33</v>
      </c>
      <c r="K10" s="20" t="s">
        <v>31</v>
      </c>
      <c r="L10" s="20" t="s">
        <v>32</v>
      </c>
      <c r="M10" s="58"/>
      <c r="N10" s="59"/>
      <c r="O10" s="59"/>
      <c r="P10" s="60"/>
      <c r="Q10" s="60"/>
      <c r="R10" s="60"/>
      <c r="S10" s="60"/>
      <c r="T10" s="60"/>
      <c r="U10" s="60"/>
      <c r="V10" s="60"/>
      <c r="W10" s="60"/>
      <c r="X10" s="60"/>
    </row>
    <row r="11" spans="2:24" ht="77.25" customHeight="1">
      <c r="B11" s="22"/>
      <c r="C11" s="68"/>
      <c r="D11" s="46"/>
      <c r="E11" s="47"/>
      <c r="F11" s="47"/>
      <c r="G11" s="42"/>
      <c r="H11" s="48"/>
      <c r="I11" s="48"/>
      <c r="J11" s="42"/>
      <c r="K11" s="48"/>
      <c r="L11" s="48"/>
      <c r="M11" s="47" t="s">
        <v>36</v>
      </c>
      <c r="N11" s="47" t="s">
        <v>37</v>
      </c>
      <c r="O11" s="47" t="s">
        <v>31</v>
      </c>
      <c r="P11" s="42" t="s">
        <v>36</v>
      </c>
      <c r="Q11" s="42" t="s">
        <v>38</v>
      </c>
      <c r="R11" s="42" t="s">
        <v>39</v>
      </c>
      <c r="S11" s="42" t="s">
        <v>40</v>
      </c>
      <c r="T11" s="42" t="s">
        <v>36</v>
      </c>
      <c r="U11" s="42" t="s">
        <v>38</v>
      </c>
      <c r="V11" s="42" t="s">
        <v>39</v>
      </c>
      <c r="W11" s="45" t="s">
        <v>40</v>
      </c>
      <c r="X11" s="45" t="s">
        <v>40</v>
      </c>
    </row>
    <row r="12" spans="2:24" ht="75">
      <c r="B12" s="20">
        <v>1</v>
      </c>
      <c r="C12" s="40" t="s">
        <v>53</v>
      </c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49">
        <f aca="true" t="shared" si="0" ref="P12:P18">Q12+R12+S12</f>
        <v>887028.855</v>
      </c>
      <c r="Q12" s="49">
        <v>874389.663</v>
      </c>
      <c r="R12" s="49">
        <v>5050.505</v>
      </c>
      <c r="S12" s="49">
        <v>7588.687</v>
      </c>
      <c r="T12" s="49">
        <f aca="true" t="shared" si="1" ref="T12:T18">U12+V12+X12</f>
        <v>689339.4548500001</v>
      </c>
      <c r="U12" s="49">
        <v>676700.26285</v>
      </c>
      <c r="V12" s="49">
        <v>5050.505</v>
      </c>
      <c r="W12" s="49"/>
      <c r="X12" s="49">
        <v>7588.687</v>
      </c>
    </row>
    <row r="13" spans="2:24" ht="61.5" customHeight="1">
      <c r="B13" s="30">
        <v>2</v>
      </c>
      <c r="C13" s="41" t="s">
        <v>54</v>
      </c>
      <c r="D13" s="23" t="e">
        <f>#REF!+#REF!+#REF!</f>
        <v>#REF!</v>
      </c>
      <c r="E13" s="23" t="e">
        <f>#REF!+H13+K13</f>
        <v>#REF!</v>
      </c>
      <c r="F13" s="23" t="e">
        <f>#REF!+I13+L13</f>
        <v>#REF!</v>
      </c>
      <c r="G13" s="25" t="e">
        <f>H13+I13</f>
        <v>#REF!</v>
      </c>
      <c r="H13" s="25" t="e">
        <f>#REF!+#REF!+#REF!</f>
        <v>#REF!</v>
      </c>
      <c r="I13" s="25"/>
      <c r="J13" s="25" t="e">
        <f>K13+L13</f>
        <v>#REF!</v>
      </c>
      <c r="K13" s="25" t="e">
        <f>#REF!+#REF!+#REF!</f>
        <v>#REF!</v>
      </c>
      <c r="L13" s="25"/>
      <c r="M13" s="25">
        <v>1561768.5</v>
      </c>
      <c r="N13" s="26"/>
      <c r="O13" s="24">
        <v>1561768.5</v>
      </c>
      <c r="P13" s="49">
        <f t="shared" si="0"/>
        <v>150000</v>
      </c>
      <c r="Q13" s="49">
        <v>92400</v>
      </c>
      <c r="R13" s="49"/>
      <c r="S13" s="49">
        <v>57600</v>
      </c>
      <c r="T13" s="49">
        <f t="shared" si="1"/>
        <v>10753.99167</v>
      </c>
      <c r="U13" s="49"/>
      <c r="V13" s="49"/>
      <c r="W13" s="49"/>
      <c r="X13" s="49">
        <v>10753.99167</v>
      </c>
    </row>
    <row r="14" spans="2:24" ht="75">
      <c r="B14" s="30">
        <v>3</v>
      </c>
      <c r="C14" s="41" t="s">
        <v>55</v>
      </c>
      <c r="D14" s="23" t="e">
        <f>#REF!+#REF!+#REF!</f>
        <v>#REF!</v>
      </c>
      <c r="E14" s="23" t="e">
        <f>#REF!+H14+K14</f>
        <v>#REF!</v>
      </c>
      <c r="F14" s="23" t="e">
        <f>#REF!+I14+L14</f>
        <v>#REF!</v>
      </c>
      <c r="G14" s="25" t="e">
        <f>H14+I14</f>
        <v>#REF!</v>
      </c>
      <c r="H14" s="25" t="e">
        <f>#REF!+#REF!+#REF!</f>
        <v>#REF!</v>
      </c>
      <c r="I14" s="25"/>
      <c r="J14" s="25" t="e">
        <f>K14+L14</f>
        <v>#REF!</v>
      </c>
      <c r="K14" s="25" t="e">
        <f>#REF!+#REF!+#REF!</f>
        <v>#REF!</v>
      </c>
      <c r="L14" s="25"/>
      <c r="M14" s="25">
        <v>1561768.5</v>
      </c>
      <c r="N14" s="26"/>
      <c r="O14" s="24">
        <v>1561768.5</v>
      </c>
      <c r="P14" s="49">
        <f t="shared" si="0"/>
        <v>1422940.252</v>
      </c>
      <c r="Q14" s="49"/>
      <c r="R14" s="49">
        <v>1422940.252</v>
      </c>
      <c r="S14" s="49"/>
      <c r="T14" s="49">
        <f t="shared" si="1"/>
        <v>1422940.25136</v>
      </c>
      <c r="U14" s="49"/>
      <c r="V14" s="49">
        <v>1422940.25136</v>
      </c>
      <c r="W14" s="49"/>
      <c r="X14" s="49"/>
    </row>
    <row r="15" spans="2:24" ht="63" customHeight="1">
      <c r="B15" s="30">
        <v>4</v>
      </c>
      <c r="C15" s="41" t="s">
        <v>56</v>
      </c>
      <c r="D15" s="31"/>
      <c r="E15" s="31"/>
      <c r="F15" s="31"/>
      <c r="G15" s="24"/>
      <c r="H15" s="24"/>
      <c r="I15" s="24"/>
      <c r="J15" s="24"/>
      <c r="K15" s="24"/>
      <c r="L15" s="24"/>
      <c r="M15" s="25"/>
      <c r="N15" s="26"/>
      <c r="O15" s="26"/>
      <c r="P15" s="49">
        <f t="shared" si="0"/>
        <v>18180.21</v>
      </c>
      <c r="Q15" s="49"/>
      <c r="R15" s="49"/>
      <c r="S15" s="49">
        <v>18180.21</v>
      </c>
      <c r="T15" s="49">
        <f>U15+V15+X15</f>
        <v>18090.21344</v>
      </c>
      <c r="U15" s="49"/>
      <c r="V15" s="49"/>
      <c r="W15" s="49"/>
      <c r="X15" s="49">
        <v>18090.21344</v>
      </c>
    </row>
    <row r="16" spans="2:24" ht="49.5" customHeight="1">
      <c r="B16" s="20">
        <v>5</v>
      </c>
      <c r="C16" s="40" t="s">
        <v>60</v>
      </c>
      <c r="D16" s="28"/>
      <c r="E16" s="28"/>
      <c r="F16" s="28"/>
      <c r="G16" s="27"/>
      <c r="H16" s="27"/>
      <c r="I16" s="27"/>
      <c r="J16" s="27"/>
      <c r="K16" s="27"/>
      <c r="L16" s="27"/>
      <c r="M16" s="27"/>
      <c r="N16" s="27"/>
      <c r="O16" s="27"/>
      <c r="P16" s="49">
        <f t="shared" si="0"/>
        <v>288235.61162</v>
      </c>
      <c r="Q16" s="49"/>
      <c r="R16" s="49">
        <v>288235.61162</v>
      </c>
      <c r="S16" s="49"/>
      <c r="T16" s="49">
        <f t="shared" si="1"/>
        <v>288235.61101</v>
      </c>
      <c r="U16" s="49"/>
      <c r="V16" s="49">
        <v>288235.61101</v>
      </c>
      <c r="W16" s="49"/>
      <c r="X16" s="49"/>
    </row>
    <row r="17" spans="2:24" ht="63.75" customHeight="1">
      <c r="B17" s="30">
        <v>6</v>
      </c>
      <c r="C17" s="41" t="s">
        <v>57</v>
      </c>
      <c r="D17" s="31"/>
      <c r="E17" s="31"/>
      <c r="F17" s="31"/>
      <c r="G17" s="24"/>
      <c r="H17" s="24"/>
      <c r="I17" s="24"/>
      <c r="J17" s="24"/>
      <c r="K17" s="24"/>
      <c r="L17" s="24"/>
      <c r="M17" s="25">
        <v>10000</v>
      </c>
      <c r="N17" s="26"/>
      <c r="O17" s="26"/>
      <c r="P17" s="49">
        <f t="shared" si="0"/>
        <v>12886.57</v>
      </c>
      <c r="Q17" s="49">
        <v>2886.57</v>
      </c>
      <c r="R17" s="49"/>
      <c r="S17" s="49">
        <v>10000</v>
      </c>
      <c r="T17" s="49">
        <f t="shared" si="1"/>
        <v>98</v>
      </c>
      <c r="U17" s="49"/>
      <c r="V17" s="49"/>
      <c r="W17" s="49"/>
      <c r="X17" s="49">
        <v>98</v>
      </c>
    </row>
    <row r="18" spans="2:24" ht="99.75" customHeight="1">
      <c r="B18" s="20">
        <v>7</v>
      </c>
      <c r="C18" s="40" t="s">
        <v>59</v>
      </c>
      <c r="D18" s="28"/>
      <c r="E18" s="28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49">
        <f t="shared" si="0"/>
        <v>97.103</v>
      </c>
      <c r="Q18" s="49"/>
      <c r="R18" s="49"/>
      <c r="S18" s="49">
        <v>97.103</v>
      </c>
      <c r="T18" s="49">
        <f t="shared" si="1"/>
        <v>97.10214</v>
      </c>
      <c r="U18" s="49"/>
      <c r="V18" s="49"/>
      <c r="W18" s="49"/>
      <c r="X18" s="49">
        <v>97.10214</v>
      </c>
    </row>
    <row r="19" spans="2:24" ht="51.75" customHeight="1">
      <c r="B19" s="20">
        <v>8</v>
      </c>
      <c r="C19" s="40" t="s">
        <v>44</v>
      </c>
      <c r="D19" s="28"/>
      <c r="E19" s="28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49">
        <v>291690.343</v>
      </c>
      <c r="Q19" s="49"/>
      <c r="R19" s="49">
        <v>291690.343</v>
      </c>
      <c r="S19" s="49"/>
      <c r="T19" s="49">
        <v>291588.79157</v>
      </c>
      <c r="U19" s="49"/>
      <c r="V19" s="49">
        <v>291588.79157</v>
      </c>
      <c r="W19" s="49"/>
      <c r="X19" s="49"/>
    </row>
    <row r="20" spans="2:24" ht="54" customHeight="1">
      <c r="B20" s="20">
        <v>9</v>
      </c>
      <c r="C20" s="40" t="s">
        <v>45</v>
      </c>
      <c r="D20" s="28"/>
      <c r="E20" s="28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49">
        <f>Q20+R20+S20</f>
        <v>20000</v>
      </c>
      <c r="Q20" s="49">
        <v>12360</v>
      </c>
      <c r="R20" s="49">
        <v>7640</v>
      </c>
      <c r="S20" s="49"/>
      <c r="T20" s="49"/>
      <c r="U20" s="49"/>
      <c r="V20" s="49"/>
      <c r="W20" s="49"/>
      <c r="X20" s="49"/>
    </row>
    <row r="21" spans="2:24" ht="39.75" customHeight="1">
      <c r="B21" s="63" t="s">
        <v>41</v>
      </c>
      <c r="C21" s="64"/>
      <c r="D21" s="34"/>
      <c r="E21" s="34"/>
      <c r="F21" s="34"/>
      <c r="G21" s="32"/>
      <c r="H21" s="32"/>
      <c r="I21" s="32"/>
      <c r="J21" s="32"/>
      <c r="K21" s="32"/>
      <c r="L21" s="32"/>
      <c r="M21" s="33"/>
      <c r="N21" s="33"/>
      <c r="O21" s="33"/>
      <c r="P21" s="50">
        <f>P12+P13+P14+P15+P16+P17+P18+P19+P20</f>
        <v>3091058.9446199997</v>
      </c>
      <c r="Q21" s="50">
        <f aca="true" t="shared" si="2" ref="Q21:X21">Q12+Q13+Q14+Q15+Q16+Q17+Q18+Q19+Q20</f>
        <v>982036.2329999999</v>
      </c>
      <c r="R21" s="50">
        <f t="shared" si="2"/>
        <v>2015556.7116199997</v>
      </c>
      <c r="S21" s="50">
        <f t="shared" si="2"/>
        <v>93466</v>
      </c>
      <c r="T21" s="50">
        <f t="shared" si="2"/>
        <v>2721143.4160400005</v>
      </c>
      <c r="U21" s="50">
        <f t="shared" si="2"/>
        <v>676700.26285</v>
      </c>
      <c r="V21" s="50">
        <f t="shared" si="2"/>
        <v>2007815.15894</v>
      </c>
      <c r="W21" s="50">
        <f t="shared" si="2"/>
        <v>0</v>
      </c>
      <c r="X21" s="50">
        <f t="shared" si="2"/>
        <v>36627.99425</v>
      </c>
    </row>
    <row r="23" spans="3:16" ht="18.75">
      <c r="C23" s="62" t="s">
        <v>50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3:22" ht="18.7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V24" s="17" t="s">
        <v>49</v>
      </c>
    </row>
  </sheetData>
  <sheetProtection/>
  <mergeCells count="14">
    <mergeCell ref="T8:X10"/>
    <mergeCell ref="B21:C21"/>
    <mergeCell ref="U1:X1"/>
    <mergeCell ref="U3:X3"/>
    <mergeCell ref="U2:X2"/>
    <mergeCell ref="U4:X4"/>
    <mergeCell ref="B6:X6"/>
    <mergeCell ref="C8:C11"/>
    <mergeCell ref="M8:O10"/>
    <mergeCell ref="G8:I8"/>
    <mergeCell ref="J8:L8"/>
    <mergeCell ref="D8:F8"/>
    <mergeCell ref="C23:P24"/>
    <mergeCell ref="P8:S10"/>
  </mergeCells>
  <printOptions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Баштурова</dc:creator>
  <cp:keywords/>
  <dc:description/>
  <cp:lastModifiedBy>Харьковская Анна Васильевна</cp:lastModifiedBy>
  <cp:lastPrinted>2018-03-22T08:14:59Z</cp:lastPrinted>
  <dcterms:created xsi:type="dcterms:W3CDTF">2003-12-17T06:46:43Z</dcterms:created>
  <dcterms:modified xsi:type="dcterms:W3CDTF">2018-03-22T08:44:37Z</dcterms:modified>
  <cp:category/>
  <cp:version/>
  <cp:contentType/>
  <cp:contentStatus/>
</cp:coreProperties>
</file>