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8\СД_51-14.12.2018\публикация\1-51-УО\"/>
    </mc:Choice>
  </mc:AlternateContent>
  <bookViews>
    <workbookView xWindow="480" yWindow="120" windowWidth="27795" windowHeight="12585"/>
  </bookViews>
  <sheets>
    <sheet name="Приложение №1 (2)" sheetId="1" r:id="rId1"/>
  </sheets>
  <externalReferences>
    <externalReference r:id="rId2"/>
  </externalReferences>
  <definedNames>
    <definedName name="_xlnm.Print_Titles" localSheetId="0">'Приложение №1 (2)'!$A:$F,'Приложение №1 (2)'!$11:$13</definedName>
    <definedName name="_xlnm.Print_Area" localSheetId="0">'Приложение №1 (2)'!$A$1:$F$37</definedName>
  </definedNames>
  <calcPr calcId="152511"/>
</workbook>
</file>

<file path=xl/calcChain.xml><?xml version="1.0" encoding="utf-8"?>
<calcChain xmlns="http://schemas.openxmlformats.org/spreadsheetml/2006/main">
  <c r="E33" i="1" l="1"/>
  <c r="E32" i="1" s="1"/>
  <c r="D33" i="1"/>
  <c r="D32" i="1" s="1"/>
  <c r="C33" i="1"/>
  <c r="C32" i="1"/>
  <c r="E31" i="1"/>
  <c r="E30" i="1" s="1"/>
  <c r="D31" i="1"/>
  <c r="D30" i="1" s="1"/>
  <c r="C31" i="1"/>
  <c r="C30" i="1" s="1"/>
  <c r="E29" i="1"/>
  <c r="C29" i="1"/>
  <c r="E28" i="1"/>
  <c r="D28" i="1"/>
  <c r="D27" i="1" s="1"/>
  <c r="C28" i="1"/>
  <c r="E26" i="1"/>
  <c r="C26" i="1"/>
  <c r="E25" i="1"/>
  <c r="D25" i="1"/>
  <c r="D24" i="1" s="1"/>
  <c r="C25" i="1"/>
  <c r="E23" i="1"/>
  <c r="C23" i="1"/>
  <c r="E22" i="1"/>
  <c r="D22" i="1"/>
  <c r="D21" i="1" s="1"/>
  <c r="C22" i="1"/>
  <c r="D20" i="1"/>
  <c r="C20" i="1"/>
  <c r="F20" i="1" s="1"/>
  <c r="E19" i="1"/>
  <c r="E18" i="1" s="1"/>
  <c r="D19" i="1"/>
  <c r="D18" i="1" s="1"/>
  <c r="C19" i="1"/>
  <c r="E17" i="1"/>
  <c r="C17" i="1"/>
  <c r="E16" i="1"/>
  <c r="C16" i="1"/>
  <c r="E15" i="1"/>
  <c r="D15" i="1"/>
  <c r="D14" i="1" s="1"/>
  <c r="C15" i="1"/>
  <c r="F29" i="1" l="1"/>
  <c r="C24" i="1"/>
  <c r="F30" i="1"/>
  <c r="E24" i="1"/>
  <c r="F22" i="1"/>
  <c r="E27" i="1"/>
  <c r="F33" i="1"/>
  <c r="F32" i="1"/>
  <c r="C21" i="1"/>
  <c r="E21" i="1"/>
  <c r="F17" i="1"/>
  <c r="F23" i="1"/>
  <c r="C27" i="1"/>
  <c r="F31" i="1"/>
  <c r="C14" i="1"/>
  <c r="F16" i="1"/>
  <c r="C18" i="1"/>
  <c r="F18" i="1" s="1"/>
  <c r="F26" i="1"/>
  <c r="E14" i="1"/>
  <c r="F14" i="1" s="1"/>
  <c r="F25" i="1"/>
  <c r="F19" i="1"/>
  <c r="F28" i="1"/>
  <c r="F15" i="1"/>
  <c r="F24" i="1" l="1"/>
  <c r="F27" i="1"/>
  <c r="F21" i="1"/>
</calcChain>
</file>

<file path=xl/sharedStrings.xml><?xml version="1.0" encoding="utf-8"?>
<sst xmlns="http://schemas.openxmlformats.org/spreadsheetml/2006/main" count="41" uniqueCount="31">
  <si>
    <t>Приложение №1</t>
  </si>
  <si>
    <t>к решению Совета депутатов</t>
  </si>
  <si>
    <t>Одинцовского муниципального района</t>
  </si>
  <si>
    <t>Утверждены</t>
  </si>
  <si>
    <t>решением Совета депутатов</t>
  </si>
  <si>
    <t xml:space="preserve">Нормативные затраты на оказание муниципальных услуг физическим и юридическим лицам муниципальными образовательными учреждениями подведомственными Управлению образования Администрации Одинцовского муниципального района Московской области </t>
  </si>
  <si>
    <t>№ п/п</t>
  </si>
  <si>
    <t xml:space="preserve"> Наименование муниципальной услуги</t>
  </si>
  <si>
    <t xml:space="preserve"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
</t>
  </si>
  <si>
    <t xml:space="preserve">Нормативные затраты на 
приобретение материальных запасов, потребляемых в процессе оказания муниципальной услуги
</t>
  </si>
  <si>
    <t xml:space="preserve">Нормативные затраты на общехозяйственные нужды на единицу услуги
</t>
  </si>
  <si>
    <t xml:space="preserve">Итого нормативные затраты на муниципальную услугу на единицу услуги
</t>
  </si>
  <si>
    <t>руб.</t>
  </si>
  <si>
    <t>Реализация основных общеобразовательных программ дошкольного образования</t>
  </si>
  <si>
    <t>средства бюджета района для групп полного дня</t>
  </si>
  <si>
    <t>средства, получаемые из другого уровня бюджета для групп полного дня</t>
  </si>
  <si>
    <t>средства, получаемые из другого уровня бюджета для групп кратковременного пребывания</t>
  </si>
  <si>
    <t xml:space="preserve">Присмотр и уход </t>
  </si>
  <si>
    <t>средства родительской платы</t>
  </si>
  <si>
    <t>Реализация основных общеобразовательных программ начального общего образования</t>
  </si>
  <si>
    <t>средства бюджета района</t>
  </si>
  <si>
    <t xml:space="preserve">средства, получаемые из другого уровня бюджета 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</si>
  <si>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</si>
  <si>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</si>
  <si>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средства, получаемые из бюджета другого уровня</t>
  </si>
  <si>
    <t>Реализация дополнительных общеобразовательных общеразвивающих программ (в области образования)</t>
  </si>
  <si>
    <t>Реализация дополнительных профессиональных образовательных программ повышения квалификации</t>
  </si>
  <si>
    <t xml:space="preserve">Начальник Управления образования </t>
  </si>
  <si>
    <t>А.В. Поляков</t>
  </si>
  <si>
    <t>от   27.11.2017 № 1/34</t>
  </si>
  <si>
    <t xml:space="preserve">  от14.12. 2018  № 1/51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</si>
</sst>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/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3" fontId="1" fillId="0" borderId="0" xfId="1" applyNumberFormat="1"/>
    <xf numFmtId="0" fontId="3" fillId="0" borderId="3" xfId="1" applyFont="1" applyFill="1" applyBorder="1" applyAlignment="1">
      <alignment horizontal="center"/>
    </xf>
    <xf numFmtId="3" fontId="1" fillId="0" borderId="0" xfId="1" applyNumberFormat="1" applyFill="1"/>
    <xf numFmtId="0" fontId="1" fillId="0" borderId="0" xfId="1" applyFont="1"/>
    <xf numFmtId="3" fontId="7" fillId="0" borderId="0" xfId="1" applyNumberFormat="1" applyFont="1"/>
    <xf numFmtId="0" fontId="7" fillId="0" borderId="0" xfId="1" applyFont="1"/>
    <xf numFmtId="0" fontId="8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9" fillId="0" borderId="0" xfId="1" applyFont="1"/>
    <xf numFmtId="0" fontId="9" fillId="0" borderId="0" xfId="1" applyFont="1" applyFill="1"/>
    <xf numFmtId="0" fontId="6" fillId="0" borderId="8" xfId="1" applyFont="1" applyFill="1" applyBorder="1" applyAlignment="1">
      <alignment vertical="top" wrapText="1"/>
    </xf>
    <xf numFmtId="3" fontId="6" fillId="2" borderId="3" xfId="1" applyNumberFormat="1" applyFont="1" applyFill="1" applyBorder="1" applyAlignment="1">
      <alignment horizontal="center" vertical="top" wrapText="1"/>
    </xf>
    <xf numFmtId="3" fontId="6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3" fontId="3" fillId="2" borderId="3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vertical="top" wrapText="1"/>
    </xf>
    <xf numFmtId="3" fontId="6" fillId="0" borderId="8" xfId="1" applyNumberFormat="1" applyFont="1" applyFill="1" applyBorder="1" applyAlignment="1">
      <alignment vertical="top" wrapText="1"/>
    </xf>
    <xf numFmtId="3" fontId="3" fillId="0" borderId="3" xfId="1" applyNumberFormat="1" applyFont="1" applyFill="1" applyBorder="1" applyAlignment="1">
      <alignment vertical="top" wrapText="1"/>
    </xf>
    <xf numFmtId="0" fontId="2" fillId="0" borderId="0" xfId="1" applyFont="1" applyFill="1" applyAlignment="1">
      <alignment horizontal="left" vertical="top" readingOrder="1"/>
    </xf>
    <xf numFmtId="0" fontId="1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readingOrder="1"/>
    </xf>
    <xf numFmtId="0" fontId="13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Fill="1"/>
    <xf numFmtId="0" fontId="13" fillId="0" borderId="0" xfId="1" applyFont="1"/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&#1042;&#1045;&#1058;%20&#1044;&#1045;&#1055;&#1059;&#1058;&#1040;&#1058;&#1054;&#1042;/&#1047;&#1040;&#1057;&#1045;&#1044;&#1040;&#1053;&#1048;&#1071;/2018/&#1057;&#1044;_51-14.12.2018/&#1059;&#1054;/&#1041;&#1040;&#1047;&#1054;&#1042;&#1067;&#1049;%20&#1082;&#1086;&#1101;&#1092;&#1092;&#1080;&#1094;&#1080;&#1077;&#1085;&#1090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на 01.01.2019"/>
      <sheetName val="коррект. коэфф"/>
      <sheetName val="Приложение №1 (2)"/>
    </sheetNames>
    <sheetDataSet>
      <sheetData sheetId="0">
        <row r="9">
          <cell r="D9">
            <v>0</v>
          </cell>
          <cell r="F9">
            <v>5761428.0255110404</v>
          </cell>
          <cell r="H9">
            <v>5193347</v>
          </cell>
          <cell r="J9">
            <v>115594842.40312743</v>
          </cell>
          <cell r="L9">
            <v>18642093.040242255</v>
          </cell>
          <cell r="O9">
            <v>18438</v>
          </cell>
          <cell r="R9">
            <v>51460343.30695416</v>
          </cell>
        </row>
        <row r="59">
          <cell r="D59">
            <v>973178070</v>
          </cell>
          <cell r="H59">
            <v>283314450</v>
          </cell>
          <cell r="J59">
            <v>0</v>
          </cell>
          <cell r="L59">
            <v>0</v>
          </cell>
          <cell r="O59">
            <v>18438</v>
          </cell>
          <cell r="R59">
            <v>0</v>
          </cell>
        </row>
        <row r="110">
          <cell r="D110">
            <v>0</v>
          </cell>
          <cell r="F110">
            <v>5807623.5319617819</v>
          </cell>
          <cell r="H110">
            <v>4790427</v>
          </cell>
          <cell r="J110">
            <v>108001760.0018311</v>
          </cell>
          <cell r="L110">
            <v>18710384.491727553</v>
          </cell>
          <cell r="O110">
            <v>18316</v>
          </cell>
          <cell r="R110">
            <v>45599169.025387689</v>
          </cell>
        </row>
        <row r="160">
          <cell r="D160">
            <v>970593560</v>
          </cell>
          <cell r="H160">
            <v>283570050</v>
          </cell>
          <cell r="L160">
            <v>191631</v>
          </cell>
          <cell r="O160">
            <v>18316</v>
          </cell>
          <cell r="R160">
            <v>0</v>
          </cell>
        </row>
        <row r="211">
          <cell r="D211">
            <v>0</v>
          </cell>
          <cell r="F211">
            <v>1057934.716638854</v>
          </cell>
          <cell r="H211">
            <v>1074253</v>
          </cell>
          <cell r="J211">
            <v>20761911.371691182</v>
          </cell>
          <cell r="L211">
            <v>3394734.7929032892</v>
          </cell>
          <cell r="O211">
            <v>3360</v>
          </cell>
          <cell r="R211">
            <v>9176833.2717190608</v>
          </cell>
        </row>
        <row r="261">
          <cell r="D261">
            <v>176861060</v>
          </cell>
          <cell r="H261">
            <v>51796530</v>
          </cell>
          <cell r="J261">
            <v>0</v>
          </cell>
          <cell r="L261">
            <v>47908</v>
          </cell>
          <cell r="O261">
            <v>3349</v>
          </cell>
          <cell r="R261">
            <v>0</v>
          </cell>
        </row>
        <row r="416">
          <cell r="D416">
            <v>43947273</v>
          </cell>
          <cell r="F416">
            <v>3200089</v>
          </cell>
          <cell r="H416">
            <v>16519003</v>
          </cell>
          <cell r="J416">
            <v>3396498</v>
          </cell>
          <cell r="L416">
            <v>3209743</v>
          </cell>
          <cell r="O416">
            <v>3407</v>
          </cell>
          <cell r="R416">
            <v>667740</v>
          </cell>
        </row>
        <row r="432">
          <cell r="D432">
            <v>1058564028</v>
          </cell>
          <cell r="H432">
            <v>386349358</v>
          </cell>
          <cell r="O432">
            <v>15163</v>
          </cell>
        </row>
        <row r="506">
          <cell r="F506">
            <v>16315458.725888325</v>
          </cell>
          <cell r="H506">
            <v>113433129</v>
          </cell>
          <cell r="J506">
            <v>131808494.22335026</v>
          </cell>
          <cell r="L506">
            <v>23556242.675126903</v>
          </cell>
          <cell r="O506">
            <v>14911</v>
          </cell>
          <cell r="R506">
            <v>57674882</v>
          </cell>
        </row>
        <row r="529">
          <cell r="C529">
            <v>0</v>
          </cell>
        </row>
        <row r="581">
          <cell r="D581">
            <v>32981680</v>
          </cell>
          <cell r="H581">
            <v>12043571</v>
          </cell>
          <cell r="O581">
            <v>963</v>
          </cell>
        </row>
        <row r="657">
          <cell r="D657">
            <v>168815158</v>
          </cell>
          <cell r="F657">
            <v>41586656</v>
          </cell>
          <cell r="H657">
            <v>0</v>
          </cell>
          <cell r="J657">
            <v>43717790</v>
          </cell>
          <cell r="L657">
            <v>7826583</v>
          </cell>
          <cell r="O657">
            <v>14881</v>
          </cell>
          <cell r="R657">
            <v>19108954</v>
          </cell>
        </row>
        <row r="895">
          <cell r="D895">
            <v>0</v>
          </cell>
          <cell r="F895">
            <v>370798653</v>
          </cell>
          <cell r="O895">
            <v>15163</v>
          </cell>
        </row>
        <row r="971">
          <cell r="D971">
            <v>7495500</v>
          </cell>
          <cell r="F971">
            <v>481110</v>
          </cell>
          <cell r="H971">
            <v>5051101</v>
          </cell>
          <cell r="J971">
            <v>174750</v>
          </cell>
          <cell r="L971">
            <v>2282120</v>
          </cell>
          <cell r="O971">
            <v>3232</v>
          </cell>
          <cell r="R971">
            <v>280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H38"/>
  <sheetViews>
    <sheetView tabSelected="1" zoomScaleNormal="100" workbookViewId="0">
      <selection activeCell="E1" sqref="E1:F1"/>
    </sheetView>
  </sheetViews>
  <sheetFormatPr defaultRowHeight="12" x14ac:dyDescent="0.2"/>
  <cols>
    <col min="1" max="1" width="4.140625" style="1" customWidth="1"/>
    <col min="2" max="2" width="36" style="2" customWidth="1"/>
    <col min="3" max="3" width="31.42578125" style="3" customWidth="1"/>
    <col min="4" max="4" width="29.5703125" style="3" customWidth="1"/>
    <col min="5" max="5" width="20.5703125" style="3" customWidth="1"/>
    <col min="6" max="6" width="20.5703125" style="2" customWidth="1"/>
    <col min="7" max="7" width="12.28515625" style="2" bestFit="1" customWidth="1"/>
    <col min="8" max="16384" width="9.140625" style="2"/>
  </cols>
  <sheetData>
    <row r="1" spans="1:7" ht="12" customHeight="1" x14ac:dyDescent="0.2">
      <c r="E1" s="43" t="s">
        <v>0</v>
      </c>
      <c r="F1" s="43"/>
    </row>
    <row r="2" spans="1:7" ht="12" customHeight="1" x14ac:dyDescent="0.2">
      <c r="E2" s="43" t="s">
        <v>1</v>
      </c>
      <c r="F2" s="43"/>
    </row>
    <row r="3" spans="1:7" ht="12" customHeight="1" x14ac:dyDescent="0.2">
      <c r="E3" s="43" t="s">
        <v>2</v>
      </c>
      <c r="F3" s="43"/>
    </row>
    <row r="4" spans="1:7" ht="18" customHeight="1" x14ac:dyDescent="0.2">
      <c r="E4" s="28" t="s">
        <v>30</v>
      </c>
      <c r="F4" s="28"/>
    </row>
    <row r="5" spans="1:7" ht="22.5" customHeight="1" x14ac:dyDescent="0.2">
      <c r="E5" s="43" t="s">
        <v>3</v>
      </c>
      <c r="F5" s="43"/>
    </row>
    <row r="6" spans="1:7" ht="12" customHeight="1" x14ac:dyDescent="0.2">
      <c r="E6" s="28" t="s">
        <v>4</v>
      </c>
      <c r="F6" s="28"/>
    </row>
    <row r="7" spans="1:7" ht="12" customHeight="1" x14ac:dyDescent="0.2">
      <c r="E7" s="28" t="s">
        <v>2</v>
      </c>
      <c r="F7" s="28"/>
    </row>
    <row r="8" spans="1:7" ht="12" customHeight="1" x14ac:dyDescent="0.2">
      <c r="E8" s="28" t="s">
        <v>29</v>
      </c>
      <c r="F8" s="28"/>
    </row>
    <row r="9" spans="1:7" ht="26.25" customHeight="1" x14ac:dyDescent="0.2"/>
    <row r="10" spans="1:7" ht="69.75" customHeight="1" x14ac:dyDescent="0.2">
      <c r="A10" s="29" t="s">
        <v>5</v>
      </c>
      <c r="B10" s="29"/>
      <c r="C10" s="29"/>
      <c r="D10" s="29"/>
      <c r="E10" s="29"/>
      <c r="F10" s="29"/>
    </row>
    <row r="11" spans="1:7" ht="80.25" customHeight="1" x14ac:dyDescent="0.2">
      <c r="A11" s="30" t="s">
        <v>6</v>
      </c>
      <c r="B11" s="33" t="s">
        <v>7</v>
      </c>
      <c r="C11" s="36" t="s">
        <v>8</v>
      </c>
      <c r="D11" s="38" t="s">
        <v>9</v>
      </c>
      <c r="E11" s="39" t="s">
        <v>10</v>
      </c>
      <c r="F11" s="41" t="s">
        <v>11</v>
      </c>
    </row>
    <row r="12" spans="1:7" ht="36" customHeight="1" x14ac:dyDescent="0.2">
      <c r="A12" s="31"/>
      <c r="B12" s="34"/>
      <c r="C12" s="37"/>
      <c r="D12" s="38"/>
      <c r="E12" s="40"/>
      <c r="F12" s="42"/>
    </row>
    <row r="13" spans="1:7" ht="15" customHeight="1" x14ac:dyDescent="0.2">
      <c r="A13" s="32"/>
      <c r="B13" s="35"/>
      <c r="C13" s="4" t="s">
        <v>12</v>
      </c>
      <c r="D13" s="4" t="s">
        <v>12</v>
      </c>
      <c r="E13" s="5" t="s">
        <v>12</v>
      </c>
      <c r="F13" s="5" t="s">
        <v>12</v>
      </c>
    </row>
    <row r="14" spans="1:7" s="3" customFormat="1" ht="45" customHeight="1" x14ac:dyDescent="0.2">
      <c r="A14" s="6">
        <v>1</v>
      </c>
      <c r="B14" s="20" t="s">
        <v>13</v>
      </c>
      <c r="C14" s="21">
        <f>C15+C16+C17</f>
        <v>104061.19700733511</v>
      </c>
      <c r="D14" s="21">
        <f t="shared" ref="D14:E14" si="0">D15+D16+D17</f>
        <v>1094.1894390643367</v>
      </c>
      <c r="E14" s="21">
        <f t="shared" si="0"/>
        <v>59880.80700147582</v>
      </c>
      <c r="F14" s="22">
        <f>SUM(C14:E14)</f>
        <v>165036.19344787527</v>
      </c>
    </row>
    <row r="15" spans="1:7" ht="30.75" customHeight="1" x14ac:dyDescent="0.2">
      <c r="A15" s="7"/>
      <c r="B15" s="23" t="s">
        <v>14</v>
      </c>
      <c r="C15" s="24">
        <f>'[1]Свод на 01.01.2019'!C529</f>
        <v>0</v>
      </c>
      <c r="D15" s="24">
        <f>'[1]Свод на 01.01.2019'!F506/'[1]Свод на 01.01.2019'!O506</f>
        <v>1094.1894390643367</v>
      </c>
      <c r="E15" s="24">
        <f>('[1]Свод на 01.01.2019'!H506+'[1]Свод на 01.01.2019'!J506+'[1]Свод на 01.01.2019'!L506+'[1]Свод на 01.01.2019'!R506)/'[1]Свод на 01.01.2019'!O506</f>
        <v>21894.758761885663</v>
      </c>
      <c r="F15" s="22">
        <f t="shared" ref="F15:F20" si="1">C15+D15+E15</f>
        <v>22988.948200949999</v>
      </c>
      <c r="G15" s="8"/>
    </row>
    <row r="16" spans="1:7" ht="29.25" customHeight="1" x14ac:dyDescent="0.25">
      <c r="A16" s="9"/>
      <c r="B16" s="23" t="s">
        <v>15</v>
      </c>
      <c r="C16" s="24">
        <f>'[1]Свод на 01.01.2019'!D432/'[1]Свод на 01.01.2019'!O432</f>
        <v>69812.308118446221</v>
      </c>
      <c r="D16" s="24">
        <v>0</v>
      </c>
      <c r="E16" s="24">
        <f>'[1]Свод на 01.01.2019'!H432/'[1]Свод на 01.01.2019'!O432</f>
        <v>25479.743982061598</v>
      </c>
      <c r="F16" s="22">
        <f t="shared" si="1"/>
        <v>95292.052100507819</v>
      </c>
      <c r="G16" s="8"/>
    </row>
    <row r="17" spans="1:8" ht="45" customHeight="1" x14ac:dyDescent="0.25">
      <c r="A17" s="9"/>
      <c r="B17" s="23" t="s">
        <v>16</v>
      </c>
      <c r="C17" s="24">
        <f>'[1]Свод на 01.01.2019'!D581/'[1]Свод на 01.01.2019'!O581</f>
        <v>34248.888888888891</v>
      </c>
      <c r="D17" s="24">
        <v>0</v>
      </c>
      <c r="E17" s="24">
        <f>'[1]Свод на 01.01.2019'!H581/'[1]Свод на 01.01.2019'!O581</f>
        <v>12506.304257528556</v>
      </c>
      <c r="F17" s="22">
        <f t="shared" si="1"/>
        <v>46755.193146417449</v>
      </c>
      <c r="G17" s="8"/>
    </row>
    <row r="18" spans="1:8" s="3" customFormat="1" ht="19.5" customHeight="1" x14ac:dyDescent="0.2">
      <c r="A18" s="6">
        <v>2</v>
      </c>
      <c r="B18" s="20" t="s">
        <v>17</v>
      </c>
      <c r="C18" s="21">
        <f>C19+C20</f>
        <v>11344.342315704589</v>
      </c>
      <c r="D18" s="21">
        <f t="shared" ref="D18:E18" si="2">D19+D20</f>
        <v>27248.789173910332</v>
      </c>
      <c r="E18" s="21">
        <f t="shared" si="2"/>
        <v>4747.8883811571804</v>
      </c>
      <c r="F18" s="22">
        <f t="shared" si="1"/>
        <v>43341.019870772099</v>
      </c>
    </row>
    <row r="19" spans="1:8" ht="30" customHeight="1" x14ac:dyDescent="0.2">
      <c r="A19" s="7"/>
      <c r="B19" s="23" t="s">
        <v>14</v>
      </c>
      <c r="C19" s="24">
        <f>'[1]Свод на 01.01.2019'!D657/'[1]Свод на 01.01.2019'!O657</f>
        <v>11344.342315704589</v>
      </c>
      <c r="D19" s="24">
        <f>'[1]Свод на 01.01.2019'!F657/'[1]Свод на 01.01.2019'!O657</f>
        <v>2794.6143404341105</v>
      </c>
      <c r="E19" s="24">
        <f>('[1]Свод на 01.01.2019'!H657+'[1]Свод на 01.01.2019'!J657+'[1]Свод на 01.01.2019'!L657+'[1]Свод на 01.01.2019'!R657)/'[1]Свод на 01.01.2019'!O657</f>
        <v>4747.8883811571804</v>
      </c>
      <c r="F19" s="22">
        <f t="shared" si="1"/>
        <v>18886.84503729588</v>
      </c>
    </row>
    <row r="20" spans="1:8" ht="20.25" customHeight="1" x14ac:dyDescent="0.2">
      <c r="A20" s="7"/>
      <c r="B20" s="25" t="s">
        <v>18</v>
      </c>
      <c r="C20" s="24">
        <f>'[1]Свод на 01.01.2019'!D895/'[1]Свод на 01.01.2019'!O895</f>
        <v>0</v>
      </c>
      <c r="D20" s="24">
        <f>'[1]Свод на 01.01.2019'!F895/'[1]Свод на 01.01.2019'!O895</f>
        <v>24454.174833476223</v>
      </c>
      <c r="E20" s="24">
        <v>0</v>
      </c>
      <c r="F20" s="22">
        <f t="shared" si="1"/>
        <v>24454.174833476223</v>
      </c>
    </row>
    <row r="21" spans="1:8" s="3" customFormat="1" ht="48.75" customHeight="1" x14ac:dyDescent="0.2">
      <c r="A21" s="6">
        <v>3</v>
      </c>
      <c r="B21" s="20" t="s">
        <v>19</v>
      </c>
      <c r="C21" s="21">
        <f>SUM(C22:C23)</f>
        <v>52781.108037748127</v>
      </c>
      <c r="D21" s="21">
        <f>SUM(D22:D23)</f>
        <v>312.47575797326391</v>
      </c>
      <c r="E21" s="21">
        <f>SUM(E22:E23)</f>
        <v>25718.899867139811</v>
      </c>
      <c r="F21" s="22">
        <f>SUM(C21:E21)</f>
        <v>78812.483662861196</v>
      </c>
    </row>
    <row r="22" spans="1:8" ht="19.5" customHeight="1" x14ac:dyDescent="0.2">
      <c r="A22" s="7"/>
      <c r="B22" s="23" t="s">
        <v>20</v>
      </c>
      <c r="C22" s="24">
        <f>'[1]Свод на 01.01.2019'!D9/'[1]Свод на 01.01.2019'!O9</f>
        <v>0</v>
      </c>
      <c r="D22" s="24">
        <f>'[1]Свод на 01.01.2019'!F9/'[1]Свод на 01.01.2019'!O9</f>
        <v>312.47575797326391</v>
      </c>
      <c r="E22" s="24">
        <f>('[1]Свод на 01.01.2019'!H9+'[1]Свод на 01.01.2019'!J9+'[1]Свод на 01.01.2019'!L9+'[1]Свод на 01.01.2019'!R9)/'[1]Свод на 01.01.2019'!O9</f>
        <v>10353.109108923085</v>
      </c>
      <c r="F22" s="22">
        <f>C22+D22+E22</f>
        <v>10665.584866896348</v>
      </c>
    </row>
    <row r="23" spans="1:8" ht="31.5" customHeight="1" x14ac:dyDescent="0.2">
      <c r="A23" s="7"/>
      <c r="B23" s="23" t="s">
        <v>21</v>
      </c>
      <c r="C23" s="24">
        <f>'[1]Свод на 01.01.2019'!D59/'[1]Свод на 01.01.2019'!O59</f>
        <v>52781.108037748127</v>
      </c>
      <c r="D23" s="24">
        <v>0</v>
      </c>
      <c r="E23" s="24">
        <f>('[1]Свод на 01.01.2019'!H59+'[1]Свод на 01.01.2019'!J59+'[1]Свод на 01.01.2019'!L59+'[1]Свод на 01.01.2019'!R59)/'[1]Свод на 01.01.2019'!O59</f>
        <v>15365.790758216726</v>
      </c>
      <c r="F23" s="22">
        <f t="shared" ref="F23:F33" si="3">C23+D23+E23</f>
        <v>68146.898795964851</v>
      </c>
      <c r="G23" s="8"/>
    </row>
    <row r="24" spans="1:8" s="3" customFormat="1" ht="45.75" customHeight="1" x14ac:dyDescent="0.2">
      <c r="A24" s="6">
        <v>4</v>
      </c>
      <c r="B24" s="26" t="s">
        <v>22</v>
      </c>
      <c r="C24" s="21">
        <f>SUM(C25:C26)</f>
        <v>52991.568027953705</v>
      </c>
      <c r="D24" s="21">
        <f>SUM(D25:D26)</f>
        <v>317.07924939734562</v>
      </c>
      <c r="E24" s="21">
        <f>SUM(E25:E26)</f>
        <v>25161.79414276842</v>
      </c>
      <c r="F24" s="22">
        <f t="shared" si="3"/>
        <v>78470.44142011946</v>
      </c>
      <c r="G24" s="10"/>
    </row>
    <row r="25" spans="1:8" ht="16.5" customHeight="1" x14ac:dyDescent="0.2">
      <c r="A25" s="7"/>
      <c r="B25" s="27" t="s">
        <v>20</v>
      </c>
      <c r="C25" s="24">
        <f>'[1]Свод на 01.01.2019'!D110/'[1]Свод на 01.01.2019'!O110</f>
        <v>0</v>
      </c>
      <c r="D25" s="24">
        <f>'[1]Свод на 01.01.2019'!F110/'[1]Свод на 01.01.2019'!O110</f>
        <v>317.07924939734562</v>
      </c>
      <c r="E25" s="24">
        <f>('[1]Свод на 01.01.2019'!H110+'[1]Свод на 01.01.2019'!J110+'[1]Свод на 01.01.2019'!L110+'[1]Свод на 01.01.2019'!R110)/'[1]Свод на 01.01.2019'!O110</f>
        <v>9669.2367612440685</v>
      </c>
      <c r="F25" s="22">
        <f t="shared" si="3"/>
        <v>9986.3160106414143</v>
      </c>
      <c r="G25" s="10"/>
    </row>
    <row r="26" spans="1:8" ht="33" customHeight="1" x14ac:dyDescent="0.2">
      <c r="A26" s="7"/>
      <c r="B26" s="23" t="s">
        <v>21</v>
      </c>
      <c r="C26" s="24">
        <f>'[1]Свод на 01.01.2019'!D160/'[1]Свод на 01.01.2019'!O160</f>
        <v>52991.568027953705</v>
      </c>
      <c r="D26" s="24">
        <v>0</v>
      </c>
      <c r="E26" s="24">
        <f>('[1]Свод на 01.01.2019'!H160+'[1]Свод на 01.01.2019'!L160+'[1]Свод на 01.01.2019'!R160)/'[1]Свод на 01.01.2019'!O160</f>
        <v>15492.55738152435</v>
      </c>
      <c r="F26" s="22">
        <f t="shared" si="3"/>
        <v>68484.12540947806</v>
      </c>
      <c r="G26" s="10"/>
    </row>
    <row r="27" spans="1:8" s="3" customFormat="1" ht="47.25" customHeight="1" x14ac:dyDescent="0.2">
      <c r="A27" s="6">
        <v>5</v>
      </c>
      <c r="B27" s="26" t="s">
        <v>23</v>
      </c>
      <c r="C27" s="21">
        <f>SUM(C28:C29)</f>
        <v>52810.110480740521</v>
      </c>
      <c r="D27" s="21">
        <f>SUM(D28:D29)</f>
        <v>314.86152280918276</v>
      </c>
      <c r="E27" s="21">
        <f>SUM(E28:E29)</f>
        <v>25720.969266697772</v>
      </c>
      <c r="F27" s="22">
        <f t="shared" si="3"/>
        <v>78845.94127024748</v>
      </c>
      <c r="G27" s="10"/>
    </row>
    <row r="28" spans="1:8" ht="21.75" customHeight="1" x14ac:dyDescent="0.2">
      <c r="A28" s="7"/>
      <c r="B28" s="27" t="s">
        <v>20</v>
      </c>
      <c r="C28" s="24">
        <f>'[1]Свод на 01.01.2019'!D211/'[1]Свод на 01.01.2019'!O211</f>
        <v>0</v>
      </c>
      <c r="D28" s="24">
        <f>'[1]Свод на 01.01.2019'!F211/'[1]Свод на 01.01.2019'!O211</f>
        <v>314.86152280918276</v>
      </c>
      <c r="E28" s="24">
        <f>('[1]Свод на 01.01.2019'!H211+'[1]Свод на 01.01.2019'!J211+'[1]Свод на 01.01.2019'!L211+'[1]Свод на 01.01.2019'!R211)/'[1]Свод на 01.01.2019'!O211</f>
        <v>10240.396558426646</v>
      </c>
      <c r="F28" s="22">
        <f t="shared" si="3"/>
        <v>10555.258081235828</v>
      </c>
      <c r="G28" s="8"/>
      <c r="H28" s="11"/>
    </row>
    <row r="29" spans="1:8" s="13" customFormat="1" ht="28.5" customHeight="1" x14ac:dyDescent="0.2">
      <c r="A29" s="7"/>
      <c r="B29" s="27" t="s">
        <v>24</v>
      </c>
      <c r="C29" s="24">
        <f>'[1]Свод на 01.01.2019'!D261/'[1]Свод на 01.01.2019'!O261</f>
        <v>52810.110480740521</v>
      </c>
      <c r="D29" s="24">
        <v>0</v>
      </c>
      <c r="E29" s="24">
        <f>('[1]Свод на 01.01.2019'!H261+'[1]Свод на 01.01.2019'!J261+'[1]Свод на 01.01.2019'!L261+'[1]Свод на 01.01.2019'!R261)/'[1]Свод на 01.01.2019'!O261</f>
        <v>15480.572708271126</v>
      </c>
      <c r="F29" s="22">
        <f t="shared" si="3"/>
        <v>68290.683189011645</v>
      </c>
      <c r="G29" s="12"/>
    </row>
    <row r="30" spans="1:8" s="3" customFormat="1" ht="66.75" customHeight="1" x14ac:dyDescent="0.2">
      <c r="A30" s="6">
        <v>6</v>
      </c>
      <c r="B30" s="26" t="s">
        <v>25</v>
      </c>
      <c r="C30" s="21">
        <f>C31</f>
        <v>12899.111535074846</v>
      </c>
      <c r="D30" s="21">
        <f>D31</f>
        <v>939.26885823304963</v>
      </c>
      <c r="E30" s="21">
        <f>E31</f>
        <v>6983.5585559142937</v>
      </c>
      <c r="F30" s="22">
        <f t="shared" si="3"/>
        <v>20821.938949222189</v>
      </c>
    </row>
    <row r="31" spans="1:8" ht="18.75" customHeight="1" x14ac:dyDescent="0.2">
      <c r="A31" s="7"/>
      <c r="B31" s="27" t="s">
        <v>20</v>
      </c>
      <c r="C31" s="24">
        <f>'[1]Свод на 01.01.2019'!D416/'[1]Свод на 01.01.2019'!O416</f>
        <v>12899.111535074846</v>
      </c>
      <c r="D31" s="24">
        <f>'[1]Свод на 01.01.2019'!F416/'[1]Свод на 01.01.2019'!O416</f>
        <v>939.26885823304963</v>
      </c>
      <c r="E31" s="24">
        <f>('[1]Свод на 01.01.2019'!H416+'[1]Свод на 01.01.2019'!J416+'[1]Свод на 01.01.2019'!L416+'[1]Свод на 01.01.2019'!R416)/'[1]Свод на 01.01.2019'!O416</f>
        <v>6983.5585559142937</v>
      </c>
      <c r="F31" s="22">
        <f t="shared" si="3"/>
        <v>20821.938949222189</v>
      </c>
    </row>
    <row r="32" spans="1:8" s="3" customFormat="1" ht="62.25" customHeight="1" x14ac:dyDescent="0.2">
      <c r="A32" s="6">
        <v>7</v>
      </c>
      <c r="B32" s="26" t="s">
        <v>26</v>
      </c>
      <c r="C32" s="21">
        <f>C33</f>
        <v>2319.1522277227723</v>
      </c>
      <c r="D32" s="21">
        <f>D33</f>
        <v>148.85829207920793</v>
      </c>
      <c r="E32" s="21">
        <f>E33</f>
        <v>2323.097462871287</v>
      </c>
      <c r="F32" s="22">
        <f t="shared" si="3"/>
        <v>4791.1079826732675</v>
      </c>
    </row>
    <row r="33" spans="1:6" ht="21" customHeight="1" x14ac:dyDescent="0.2">
      <c r="A33" s="7"/>
      <c r="B33" s="27" t="s">
        <v>20</v>
      </c>
      <c r="C33" s="24">
        <f>'[1]Свод на 01.01.2019'!D971/'[1]Свод на 01.01.2019'!O971</f>
        <v>2319.1522277227723</v>
      </c>
      <c r="D33" s="24">
        <f>'[1]Свод на 01.01.2019'!F971/'[1]Свод на 01.01.2019'!O971</f>
        <v>148.85829207920793</v>
      </c>
      <c r="E33" s="24">
        <f>('[1]Свод на 01.01.2019'!H971+'[1]Свод на 01.01.2019'!J971+'[1]Свод на 01.01.2019'!L971+'[1]Свод на 01.01.2019'!R971)/'[1]Свод на 01.01.2019'!O971</f>
        <v>2323.097462871287</v>
      </c>
      <c r="F33" s="22">
        <f t="shared" si="3"/>
        <v>4791.1079826732675</v>
      </c>
    </row>
    <row r="34" spans="1:6" ht="9.75" customHeight="1" x14ac:dyDescent="0.2"/>
    <row r="35" spans="1:6" ht="9.75" customHeight="1" x14ac:dyDescent="0.2"/>
    <row r="36" spans="1:6" s="47" customFormat="1" ht="18.75" x14ac:dyDescent="0.3">
      <c r="A36" s="44"/>
      <c r="B36" s="45" t="s">
        <v>27</v>
      </c>
      <c r="C36" s="46"/>
      <c r="D36" s="46"/>
      <c r="E36" s="46" t="s">
        <v>28</v>
      </c>
    </row>
    <row r="37" spans="1:6" ht="15" x14ac:dyDescent="0.25">
      <c r="A37" s="14"/>
      <c r="B37" s="15"/>
      <c r="C37" s="16"/>
      <c r="D37" s="16"/>
      <c r="E37" s="17"/>
    </row>
    <row r="38" spans="1:6" x14ac:dyDescent="0.2">
      <c r="B38" s="18"/>
      <c r="C38" s="19"/>
      <c r="D38" s="19"/>
      <c r="E38" s="19"/>
    </row>
  </sheetData>
  <mergeCells count="15">
    <mergeCell ref="E6:F6"/>
    <mergeCell ref="E1:F1"/>
    <mergeCell ref="E2:F2"/>
    <mergeCell ref="E3:F3"/>
    <mergeCell ref="E4:F4"/>
    <mergeCell ref="E5:F5"/>
    <mergeCell ref="E7:F7"/>
    <mergeCell ref="E8:F8"/>
    <mergeCell ref="A10:F10"/>
    <mergeCell ref="A11:A13"/>
    <mergeCell ref="B11:B13"/>
    <mergeCell ref="C11:C12"/>
    <mergeCell ref="D11:D12"/>
    <mergeCell ref="E11:E12"/>
    <mergeCell ref="F11:F12"/>
  </mergeCells>
  <pageMargins left="0.48" right="0.27" top="0.48" bottom="0.32" header="0.15748031496062992" footer="0.41"/>
  <pageSetup paperSize="9" scale="6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 (2)</vt:lpstr>
      <vt:lpstr>'Приложение №1 (2)'!Заголовки_для_печати</vt:lpstr>
      <vt:lpstr>'Приложение №1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Кулемина СС</dc:creator>
  <cp:lastModifiedBy>sovdep</cp:lastModifiedBy>
  <cp:lastPrinted>2018-12-14T08:54:19Z</cp:lastPrinted>
  <dcterms:created xsi:type="dcterms:W3CDTF">2018-12-13T07:16:33Z</dcterms:created>
  <dcterms:modified xsi:type="dcterms:W3CDTF">2018-12-14T13:55:47Z</dcterms:modified>
</cp:coreProperties>
</file>