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30" yWindow="315" windowWidth="15690" windowHeight="12375" tabRatio="812" activeTab="0"/>
  </bookViews>
  <sheets>
    <sheet name="2017" sheetId="1" r:id="rId1"/>
  </sheets>
  <definedNames>
    <definedName name="_xlnm.Print_Titles" localSheetId="0">'2017'!$8:$9</definedName>
    <definedName name="_xlnm.Print_Area" localSheetId="0">'2017'!$A$1:$J$103</definedName>
  </definedNames>
  <calcPr fullCalcOnLoad="1"/>
</workbook>
</file>

<file path=xl/sharedStrings.xml><?xml version="1.0" encoding="utf-8"?>
<sst xmlns="http://schemas.openxmlformats.org/spreadsheetml/2006/main" count="191" uniqueCount="189">
  <si>
    <t>всего</t>
  </si>
  <si>
    <t>Безвозмездные поступления от других бюджетов бюджетной системы Российской Федерации всего, в том числе:</t>
  </si>
  <si>
    <t>Одинцовского муниципального района</t>
  </si>
  <si>
    <t>2.10</t>
  </si>
  <si>
    <t>2.16</t>
  </si>
  <si>
    <t>2.17</t>
  </si>
  <si>
    <t>2.18</t>
  </si>
  <si>
    <t>2.14</t>
  </si>
  <si>
    <t>2.19</t>
  </si>
  <si>
    <t>тыс. руб.</t>
  </si>
  <si>
    <t>1.2</t>
  </si>
  <si>
    <t>1.3</t>
  </si>
  <si>
    <t>1.4</t>
  </si>
  <si>
    <t>1.5</t>
  </si>
  <si>
    <t>1.7</t>
  </si>
  <si>
    <t>1.8</t>
  </si>
  <si>
    <t>1.10</t>
  </si>
  <si>
    <t>1.11</t>
  </si>
  <si>
    <t>1.12</t>
  </si>
  <si>
    <t>1.13</t>
  </si>
  <si>
    <t>1.14</t>
  </si>
  <si>
    <t>1.15</t>
  </si>
  <si>
    <t>1.16</t>
  </si>
  <si>
    <t>1.17</t>
  </si>
  <si>
    <t>1.18</t>
  </si>
  <si>
    <t>Наименование</t>
  </si>
  <si>
    <t>1.19</t>
  </si>
  <si>
    <t>Субсидии бюджетам бюджетной системы Российской Федерации (межбюджетные субсидии) всего, в том числе:</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</si>
  <si>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</si>
  <si>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Годовой план доходов</t>
  </si>
  <si>
    <t>1.1</t>
  </si>
  <si>
    <t>1.6</t>
  </si>
  <si>
    <t>1.9</t>
  </si>
  <si>
    <t>2.11</t>
  </si>
  <si>
    <t>Приложение № 5</t>
  </si>
  <si>
    <t>Прочие субсидии бюджетам муниципальных районов (на мероприятия по организации отдыха детей в каникулярное время)</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</si>
  <si>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</si>
  <si>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</si>
  <si>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субъектов Российской Федерации и муниципальных образований,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</si>
  <si>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</si>
  <si>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</si>
  <si>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</si>
  <si>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</si>
  <si>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</si>
  <si>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Субвенции бюджетам муниципальных районов на обеспечение жильем граждан, уволенных с военной службы (службы), и приравненных к ним лиц</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</si>
  <si>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</si>
  <si>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</si>
  <si>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</si>
  <si>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</si>
  <si>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</si>
  <si>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</si>
  <si>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1.20</t>
  </si>
  <si>
    <t>1.21</t>
  </si>
  <si>
    <t>1.22</t>
  </si>
  <si>
    <t>2.00</t>
  </si>
  <si>
    <t>2.01</t>
  </si>
  <si>
    <t>2.02</t>
  </si>
  <si>
    <t>2.03</t>
  </si>
  <si>
    <t>2.04</t>
  </si>
  <si>
    <t>2.05</t>
  </si>
  <si>
    <t>2.06</t>
  </si>
  <si>
    <t>2.07</t>
  </si>
  <si>
    <t>2.08</t>
  </si>
  <si>
    <t>2.09</t>
  </si>
  <si>
    <t>2.12</t>
  </si>
  <si>
    <t>2.13</t>
  </si>
  <si>
    <t>2.15</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</si>
  <si>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</si>
  <si>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("Магистральная улица общегородского значения, эстакада через железнодорожные пути в районе станции Одинцово, транспортные развязки в разных уровнях при пересечении с Минским и Можайским шоссе, объекты инженерной инфраструктуры и дорожного сервиса")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</si>
  <si>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</si>
  <si>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</si>
  <si>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</si>
  <si>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</si>
  <si>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</si>
  <si>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</si>
  <si>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</si>
  <si>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</si>
  <si>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</si>
  <si>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3.</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</si>
  <si>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</si>
  <si>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Иные межбюджетные трансферты - всего, в том числе</t>
  </si>
  <si>
    <t>3.01</t>
  </si>
  <si>
    <t>3.02</t>
  </si>
  <si>
    <t>3.03</t>
  </si>
  <si>
    <t>3.04</t>
  </si>
  <si>
    <t>3.05</t>
  </si>
  <si>
    <t>3.06</t>
  </si>
  <si>
    <t>3.07</t>
  </si>
  <si>
    <t>3.08</t>
  </si>
  <si>
    <t>3.09</t>
  </si>
  <si>
    <t>3.10</t>
  </si>
  <si>
    <t>3.11</t>
  </si>
  <si>
    <t>3.12</t>
  </si>
  <si>
    <t>3.13</t>
  </si>
  <si>
    <t>3.14</t>
  </si>
  <si>
    <t>3.16</t>
  </si>
  <si>
    <t>3.17</t>
  </si>
  <si>
    <t>3.18</t>
  </si>
  <si>
    <t>3.19</t>
  </si>
  <si>
    <t>3.20</t>
  </si>
  <si>
    <t>3.21</t>
  </si>
  <si>
    <t>3.22</t>
  </si>
  <si>
    <t>3.23</t>
  </si>
  <si>
    <t>3.24</t>
  </si>
  <si>
    <t>3.25</t>
  </si>
  <si>
    <t>3.26</t>
  </si>
  <si>
    <t>3.27</t>
  </si>
  <si>
    <t>3.28</t>
  </si>
  <si>
    <t>3.29</t>
  </si>
  <si>
    <t>3.30</t>
  </si>
  <si>
    <t>Л.В. Тарасова</t>
  </si>
  <si>
    <t>3.31</t>
  </si>
  <si>
    <t>3.32</t>
  </si>
  <si>
    <t>3.15</t>
  </si>
  <si>
    <t>Всего</t>
  </si>
  <si>
    <t xml:space="preserve">Подлежит возврату в бюджет другого уровня </t>
  </si>
  <si>
    <t xml:space="preserve">Остаток поступивших, но неосвоенных средств </t>
  </si>
  <si>
    <t>начальник Финансово-казначейского управления</t>
  </si>
  <si>
    <t>Прочие субсидии бюджетам муниципальных районов (на закупку оборудования для общеобразовательных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</si>
  <si>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Прочие субсидии бюджетам муниципальных районов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"Культура Подмосковья" на 2017-2021 годы)</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</si>
  <si>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</si>
  <si>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</si>
  <si>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</si>
  <si>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</si>
  <si>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</si>
  <si>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(иные межбюджетные трансферты, предоставляемые из бюджета Московской области бюджету Одинцовского муниципального района на обеспечение деятельности парков, расположенных на землях лесного фонда)</t>
  </si>
  <si>
    <t>Одинцовского муниципального района,</t>
  </si>
  <si>
    <t>Заместитель руководителя Администрации</t>
  </si>
  <si>
    <t>№ п/п</t>
  </si>
  <si>
    <t>от "____" __________2019 г.    № _____</t>
  </si>
  <si>
    <t xml:space="preserve">Расходы бюджета  Одинцовского  муниципального  района в 2018 году за счет субвенций, субсидий и иных межбюджетных трансфертов,                                                                                   полученных из бюджетов других уровней                                                                                                                    </t>
  </si>
  <si>
    <t>Поступило в 2018 году</t>
  </si>
  <si>
    <t>Израсходовано в 2018 году</t>
  </si>
  <si>
    <t>в т.ч. возврат средств, неиспользованных в 2017 году, потребность в которых на 2018 год подтверждена</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</si>
  <si>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</si>
  <si>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</si>
  <si>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</si>
  <si>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</si>
  <si>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мероприятий по устойчивому развитию сельских территорий</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</si>
  <si>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</si>
  <si>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</si>
  <si>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софинансирование расходов на организацию деятельности многофункциональных центров предоставления государственных услуг)</t>
  </si>
  <si>
    <t>Прочие субсидии бюджетам муниципальных районов (на реализацию мероприятий по созданию в муниципальных образовательных организациях (в том числе осуществляющих свою деятельность по адаптированным основным образовательным программам) условий для получения детьми-инвалидами качественного образования в 2018 году)</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</si>
  <si>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</si>
  <si>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улучшение жилищных условий граждан, проживающих в сельской местности, в том числе молодых семей и молодых специалистов, в соответствии с государстенной программой Московской области "Сельское хозяйство Подмосковья", за счет средств бюджета Московской области сверх установленного уровня софинансирования)</t>
  </si>
  <si>
    <t>Прочие субсидии бюджетам муниципальных районов (на обеспечение современными аппаратно-программными комплексами общеобразовательных организаций в Московской области в соответствии с государственной программой Московской области "Цифровое Подмосковье" на 2018-2021 годы)</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</si>
  <si>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</si>
  <si>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</si>
  <si>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</si>
  <si>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приему и обработке заявлений о включении избирателей, участников референдума в список избирателей, участников референдума по месту нахождения и направлению соответствующей информации в территориальные избирательные комиссии)</t>
  </si>
  <si>
    <t xml:space="preserve">Прочие субсидии бюджетам муниципальных районов (на софинансирование расходов бюджетов муниципальных образований Московской области на приобретение доступа к электронным сервисам цифровой инфраструктуры в сфере жилищно-коммунального хозяйства для обеспечения равных возможностей собственникам помещений многоквартирных домов в инициации и организации проведения общих собраний собственников, а также отраслевого сервиса мониторинга выполнения нормативных требований по благоустройству, санитарному состоянию территорий, реализации жилищной реформы, организации капитального и текущего ремонта и содержания жилищного фонда Московской области, функционированию коммунальной и инженерной инфраструктуры, оценки показателей в жилищно-коммунальной сфере на территории муниципальных образований Московской области в информационно-телекоммуникационной сети "Интернет") </t>
  </si>
  <si>
    <t>Прочие субсидии бюджетам муниципальных районов  (на создание новых офисов многофункциональных центров предоставления государственных и муниципальных услуг и дополнительных окон доступа к услугам многофункциональных  центров предоставления государственных и муниципальных услуг в 2018 году)</t>
  </si>
  <si>
    <t>Прочие субсидии бюджетам муниципальных районов (на обеспечение современными аппаратно-программными комплексами со средствами криптографической защиты информации муниципальных организаций Московской области)</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</si>
  <si>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</si>
  <si>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Прочие субсидии бюджетам муниципальных районов (на ликвидацию несанкционированных свалок и навалов мусора)</t>
  </si>
  <si>
    <t>Прочие субсидии бюджетам муниципальных районов (на проведение капитального ремонта стадионов на территории муниципальных общеобразовательных организаций в Московской области )</t>
  </si>
  <si>
    <t>1.23</t>
  </si>
  <si>
    <t>1.24</t>
  </si>
  <si>
    <t>1.25</t>
  </si>
  <si>
    <t>1.26</t>
  </si>
  <si>
    <t>1.27</t>
  </si>
  <si>
    <t>1.28</t>
  </si>
  <si>
    <t>1.29</t>
  </si>
  <si>
    <t>1.30</t>
  </si>
  <si>
    <t>1.31</t>
  </si>
  <si>
    <t>Прочие субсидии бюджетам муниципальных образований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</si>
  <si>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</si>
  <si>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</si>
  <si>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</si>
  <si>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</si>
  <si>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</si>
  <si>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 всего</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</si>
  <si>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</si>
  <si>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</si>
  <si>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</si>
  <si>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"Физическая культура и спорт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</si>
  <si>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городских поселений (содержание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</si>
  <si>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"Управление муниципальными финансами в Одинцовском муниципальном районе Московской области")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</si>
  <si>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</si>
  <si>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</si>
  <si>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</si>
  <si>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"Безопасность в Одинцовском муниципальном районе Московской области")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</si>
  <si>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</si>
  <si>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</si>
  <si>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Прочие межбюджетные трансферты, передаваемые бюджетам муниципальных районов (иные межбюджетные трансферты в форме дотаций, предоставляемые из бюджета Московской области бюджету Одинцовского муниципального района в объеме субсидий, поступающих в бюджет Московской области из бюджетов поселений Одинцовского муниципального района)</t>
  </si>
  <si>
    <t>Прочие межбюджетные трансферты, передаваемые бюджетам муниципальных районов (финансирование мероприятий на приобретение, монтаж и ввод в эксплуатацию станции водоподготовки на ВЗУ.Средства бюджета Московской области)</t>
  </si>
  <si>
    <t>Прочие межбюджетные трансферты, передаваемые бюджетам муниципальных районов (на проведение пероочередных мероприятий по восстановлению инфраструктуры военных городков на территории Московской области, переданных в собственность муниципальных образований.Средства бюджета Московской области)</t>
  </si>
  <si>
    <t>к  проекту решения Совета депутатов</t>
  </si>
  <si>
    <t>в т.ч. потребность в котором  на 2019 год подтверждена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</si>
</sst>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
    <numFmt numFmtId="179" formatCode="0.000"/>
    <numFmt numFmtId="180" formatCode="_-* #,##0.000_р_._-;\-* #,##0.000_р_._-;_-* &quot;-&quot;??_р_._-;_-@_-"/>
    <numFmt numFmtId="181" formatCode="#,##0.0000"/>
    <numFmt numFmtId="182" formatCode="#,##0.00000"/>
    <numFmt numFmtId="183" formatCode="_-* #,##0.0000_р_._-;\-* #,##0.0000_р_._-;_-* &quot;-&quot;??_р_._-;_-@_-"/>
    <numFmt numFmtId="184" formatCode="_-* #,##0.00000_р_._-;\-* #,##0.00000_р_._-;_-* &quot;-&quot;??_р_._-;_-@_-"/>
    <numFmt numFmtId="185" formatCode="0.0000"/>
    <numFmt numFmtId="186" formatCode="0.00000"/>
    <numFmt numFmtId="187" formatCode="#,##0.00\ ;[Red]\-#,##0.00"/>
    <numFmt numFmtId="188" formatCode="#,##0.00_ ;[Red]\-#,##0.00\ "/>
    <numFmt numFmtId="189" formatCode="#,##0.000000"/>
    <numFmt numFmtId="190" formatCode="_-* #,##0.00000\ _₽_-;\-* #,##0.00000\ _₽_-;_-* &quot;-&quot;?????\ _₽_-;_-@_-"/>
    <numFmt numFmtId="191" formatCode="#,##0.0000000"/>
  </numFmts>
  <fonts count="58">
    <font>
      <sz val="12"/>
      <name val="Times New Roman"/>
      <family val="0"/>
    </font>
    <font>
      <u val="single"/>
      <sz val="12"/>
      <color indexed="12"/>
      <name val="Times New Roman"/>
      <family val="1"/>
    </font>
    <font>
      <u val="single"/>
      <sz val="12"/>
      <color indexed="36"/>
      <name val="Times New Roman"/>
      <family val="1"/>
    </font>
    <font>
      <sz val="18"/>
      <name val="Times New Roman"/>
      <family val="1"/>
    </font>
    <font>
      <b/>
      <sz val="12"/>
      <name val="Times New Roman"/>
      <family val="1"/>
    </font>
    <font>
      <b/>
      <sz val="14"/>
      <name val="Times New Roman Cyr"/>
      <family val="1"/>
    </font>
    <font>
      <sz val="11"/>
      <name val="Times New Roman"/>
      <family val="1"/>
    </font>
    <font>
      <sz val="13"/>
      <name val="Times New Roman"/>
      <family val="1"/>
    </font>
    <font>
      <sz val="10"/>
      <name val="Arial"/>
      <family val="2"/>
    </font>
    <font>
      <sz val="11"/>
      <name val="Arial"/>
      <family val="2"/>
    </font>
    <font>
      <i/>
      <sz val="12"/>
      <name val="Times New Roman"/>
      <family val="1"/>
    </font>
    <font>
      <b/>
      <sz val="10"/>
      <name val="Times New Roman"/>
      <family val="1"/>
    </font>
    <font>
      <sz val="10"/>
      <name val="Times New Roman"/>
      <family val="1"/>
    </font>
    <font>
      <sz val="14"/>
      <name val="Arial"/>
      <family val="2"/>
    </font>
    <font>
      <sz val="14"/>
      <name val="Times New Roman"/>
      <family val="1"/>
    </font>
    <font>
      <b/>
      <sz val="18"/>
      <name val="Times New Roman Cyr"/>
      <family val="1"/>
    </font>
    <font>
      <sz val="16"/>
      <name val="Times New Roman"/>
      <family val="1"/>
    </font>
    <font>
      <sz val="13"/>
      <name val="Times New Roman CYR"/>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16"/>
      <color indexed="8"/>
      <name val="Times New Roman"/>
      <family val="1"/>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8" fillId="0" borderId="0">
      <alignment/>
      <protection/>
    </xf>
    <xf numFmtId="0" fontId="0" fillId="0" borderId="0">
      <alignment/>
      <protection/>
    </xf>
    <xf numFmtId="0" fontId="50" fillId="0" borderId="0" applyBorder="0">
      <alignment/>
      <protection/>
    </xf>
    <xf numFmtId="0" fontId="8" fillId="0" borderId="0" applyNumberFormat="0" applyFon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54">
    <xf numFmtId="0" fontId="0" fillId="0" borderId="0" xfId="0" applyAlignment="1">
      <alignment/>
    </xf>
    <xf numFmtId="0" fontId="0" fillId="33" borderId="0" xfId="0" applyFont="1" applyFill="1" applyAlignment="1">
      <alignment/>
    </xf>
    <xf numFmtId="0" fontId="7" fillId="33" borderId="0" xfId="0" applyFont="1" applyFill="1" applyAlignment="1">
      <alignment/>
    </xf>
    <xf numFmtId="0" fontId="9" fillId="33" borderId="0" xfId="0" applyFont="1" applyFill="1" applyAlignment="1">
      <alignment/>
    </xf>
    <xf numFmtId="0" fontId="6" fillId="33" borderId="0" xfId="56" applyNumberFormat="1" applyFont="1" applyFill="1" applyBorder="1" applyAlignment="1" applyProtection="1">
      <alignment horizontal="right" vertical="top"/>
      <protection/>
    </xf>
    <xf numFmtId="0" fontId="6" fillId="33" borderId="0" xfId="0" applyFont="1" applyFill="1" applyAlignment="1">
      <alignment/>
    </xf>
    <xf numFmtId="0" fontId="5" fillId="33" borderId="0" xfId="0" applyFont="1" applyFill="1" applyAlignment="1">
      <alignment vertical="center" wrapText="1"/>
    </xf>
    <xf numFmtId="177" fontId="0" fillId="33" borderId="10" xfId="0" applyNumberFormat="1" applyFont="1" applyFill="1" applyBorder="1" applyAlignment="1">
      <alignment horizontal="center" vertical="center" wrapText="1"/>
    </xf>
    <xf numFmtId="177" fontId="0" fillId="33" borderId="10" xfId="0" applyNumberFormat="1" applyFont="1" applyFill="1" applyBorder="1" applyAlignment="1">
      <alignment horizontal="center" vertical="center"/>
    </xf>
    <xf numFmtId="0" fontId="0" fillId="33" borderId="0" xfId="0" applyFont="1" applyFill="1" applyBorder="1" applyAlignment="1">
      <alignment/>
    </xf>
    <xf numFmtId="0" fontId="3" fillId="33" borderId="0" xfId="0" applyFont="1" applyFill="1" applyAlignment="1">
      <alignment horizontal="left" vertical="top" wrapText="1"/>
    </xf>
    <xf numFmtId="0" fontId="0" fillId="0" borderId="10" xfId="0" applyFont="1" applyFill="1" applyBorder="1" applyAlignment="1">
      <alignment horizontal="justify" vertical="center" wrapText="1"/>
    </xf>
    <xf numFmtId="177" fontId="0" fillId="0" borderId="10" xfId="0" applyNumberFormat="1" applyFont="1" applyFill="1" applyBorder="1" applyAlignment="1">
      <alignment horizontal="center" vertical="center"/>
    </xf>
    <xf numFmtId="0" fontId="0" fillId="33" borderId="0" xfId="0" applyFont="1" applyFill="1" applyAlignment="1">
      <alignment horizontal="center" vertical="center" wrapText="1"/>
    </xf>
    <xf numFmtId="0" fontId="4" fillId="0" borderId="10" xfId="0" applyFont="1" applyFill="1" applyBorder="1" applyAlignment="1">
      <alignment horizontal="justify" vertical="center" wrapText="1"/>
    </xf>
    <xf numFmtId="179" fontId="0" fillId="33" borderId="0" xfId="0" applyNumberFormat="1" applyFont="1" applyFill="1" applyAlignment="1">
      <alignment horizontal="center" vertical="center" wrapText="1"/>
    </xf>
    <xf numFmtId="182" fontId="0" fillId="0" borderId="10" xfId="0" applyNumberFormat="1" applyFont="1" applyFill="1" applyBorder="1" applyAlignment="1">
      <alignment horizontal="center" vertical="center"/>
    </xf>
    <xf numFmtId="182" fontId="0" fillId="33" borderId="10" xfId="0" applyNumberFormat="1" applyFont="1" applyFill="1" applyBorder="1" applyAlignment="1">
      <alignment horizontal="center" vertical="center"/>
    </xf>
    <xf numFmtId="182" fontId="0" fillId="33" borderId="10" xfId="0" applyNumberFormat="1" applyFont="1" applyFill="1" applyBorder="1" applyAlignment="1">
      <alignment horizontal="center" vertical="center" wrapText="1"/>
    </xf>
    <xf numFmtId="182" fontId="0" fillId="33" borderId="10" xfId="0" applyNumberFormat="1" applyFont="1" applyFill="1" applyBorder="1" applyAlignment="1">
      <alignment horizontal="center"/>
    </xf>
    <xf numFmtId="184" fontId="0" fillId="33" borderId="10" xfId="64" applyNumberFormat="1" applyFont="1" applyFill="1" applyBorder="1" applyAlignment="1">
      <alignment horizontal="center" vertical="center"/>
    </xf>
    <xf numFmtId="182" fontId="0" fillId="33" borderId="10" xfId="64" applyNumberFormat="1" applyFont="1" applyFill="1" applyBorder="1" applyAlignment="1">
      <alignment horizontal="center" vertical="center"/>
    </xf>
    <xf numFmtId="182" fontId="0" fillId="33" borderId="10" xfId="64"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xf>
    <xf numFmtId="0" fontId="56" fillId="33" borderId="0" xfId="0" applyFont="1" applyFill="1" applyAlignment="1">
      <alignment/>
    </xf>
    <xf numFmtId="0" fontId="5" fillId="33" borderId="0" xfId="0" applyFont="1" applyFill="1" applyAlignment="1">
      <alignment horizontal="center" vertical="center" wrapText="1"/>
    </xf>
    <xf numFmtId="182" fontId="0" fillId="33" borderId="0" xfId="0" applyNumberFormat="1" applyFont="1" applyFill="1" applyAlignment="1">
      <alignment/>
    </xf>
    <xf numFmtId="182" fontId="10" fillId="33" borderId="10" xfId="0" applyNumberFormat="1" applyFont="1" applyFill="1" applyBorder="1" applyAlignment="1">
      <alignment horizontal="center" vertical="center" wrapText="1"/>
    </xf>
    <xf numFmtId="182" fontId="10" fillId="0" borderId="10" xfId="0" applyNumberFormat="1" applyFont="1" applyFill="1" applyBorder="1" applyAlignment="1">
      <alignment horizontal="center" vertical="center"/>
    </xf>
    <xf numFmtId="0" fontId="6" fillId="33" borderId="0" xfId="0" applyFont="1" applyFill="1" applyAlignment="1">
      <alignment horizontal="left" vertical="top" wrapText="1"/>
    </xf>
    <xf numFmtId="182" fontId="0" fillId="0" borderId="10" xfId="0" applyNumberFormat="1" applyFont="1" applyFill="1" applyBorder="1" applyAlignment="1">
      <alignment horizontal="center" vertical="center" wrapText="1"/>
    </xf>
    <xf numFmtId="184" fontId="0" fillId="0" borderId="10" xfId="64"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12"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9" fontId="11" fillId="33" borderId="10" xfId="0" applyNumberFormat="1" applyFont="1" applyFill="1" applyBorder="1" applyAlignment="1">
      <alignment horizontal="center" vertical="center"/>
    </xf>
    <xf numFmtId="182" fontId="0" fillId="0" borderId="0" xfId="0" applyNumberFormat="1" applyFont="1" applyFill="1" applyAlignment="1">
      <alignment horizontal="left" vertical="center"/>
    </xf>
    <xf numFmtId="0" fontId="5" fillId="33" borderId="0" xfId="0" applyFont="1" applyFill="1" applyAlignment="1">
      <alignment horizontal="center" vertical="center" wrapText="1"/>
    </xf>
    <xf numFmtId="0" fontId="5" fillId="33" borderId="0" xfId="0" applyFont="1" applyFill="1" applyAlignment="1">
      <alignment horizontal="center" vertical="center" wrapText="1"/>
    </xf>
    <xf numFmtId="182" fontId="0" fillId="34" borderId="10" xfId="0" applyNumberFormat="1" applyFont="1" applyFill="1" applyBorder="1" applyAlignment="1">
      <alignment horizontal="center" vertical="center" wrapText="1"/>
    </xf>
    <xf numFmtId="0" fontId="13" fillId="33" borderId="0" xfId="0" applyFont="1" applyFill="1" applyAlignment="1">
      <alignment/>
    </xf>
    <xf numFmtId="0" fontId="14" fillId="33" borderId="0" xfId="56" applyNumberFormat="1" applyFont="1" applyFill="1" applyBorder="1" applyAlignment="1" applyProtection="1">
      <alignment horizontal="right" vertical="top"/>
      <protection/>
    </xf>
    <xf numFmtId="0" fontId="0" fillId="34" borderId="10" xfId="0" applyFont="1" applyFill="1" applyBorder="1" applyAlignment="1">
      <alignment horizontal="justify" vertical="center" wrapText="1"/>
    </xf>
    <xf numFmtId="0" fontId="0" fillId="34" borderId="10" xfId="54" applyFont="1" applyFill="1" applyBorder="1" applyAlignment="1">
      <alignment horizontal="justify" vertical="center" wrapText="1"/>
      <protection/>
    </xf>
    <xf numFmtId="0" fontId="16" fillId="33" borderId="0" xfId="0" applyFont="1" applyFill="1" applyAlignment="1">
      <alignment/>
    </xf>
    <xf numFmtId="0" fontId="57" fillId="33" borderId="0" xfId="0" applyFont="1" applyFill="1" applyAlignment="1">
      <alignment/>
    </xf>
    <xf numFmtId="0" fontId="7"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0" fontId="15" fillId="33" borderId="0" xfId="0" applyFont="1" applyFill="1" applyAlignment="1">
      <alignment horizontal="center" vertical="center" wrapText="1"/>
    </xf>
    <xf numFmtId="0" fontId="17"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82" fontId="0" fillId="34" borderId="10" xfId="0" applyNumberFormat="1" applyFont="1" applyFill="1" applyBorder="1" applyAlignment="1">
      <alignment vertical="center"/>
    </xf>
    <xf numFmtId="1" fontId="56" fillId="34" borderId="10" xfId="53" applyNumberFormat="1" applyFont="1" applyFill="1" applyBorder="1" applyAlignment="1">
      <alignment horizontal="justify" vertical="center" wrapText="1"/>
      <protection/>
    </xf>
    <xf numFmtId="182" fontId="0" fillId="0" borderId="10" xfId="0" applyNumberFormat="1" applyFont="1" applyFill="1" applyBorder="1" applyAlignment="1">
      <alignment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3"/>
  <sheetViews>
    <sheetView tabSelected="1" zoomScalePageLayoutView="0" workbookViewId="0" topLeftCell="A1">
      <selection activeCell="H10" sqref="H10"/>
    </sheetView>
  </sheetViews>
  <sheetFormatPr defaultColWidth="9.00390625" defaultRowHeight="15.75"/>
  <cols>
    <col min="1" max="1" width="6.875" style="1" customWidth="1"/>
    <col min="2" max="2" width="50.50390625" style="10" customWidth="1"/>
    <col min="3" max="3" width="19.75390625" style="10" customWidth="1"/>
    <col min="4" max="4" width="18.25390625" style="1" customWidth="1"/>
    <col min="5" max="5" width="19.25390625" style="1" customWidth="1"/>
    <col min="6" max="7" width="18.75390625" style="1" customWidth="1"/>
    <col min="8" max="8" width="19.75390625" style="1" customWidth="1"/>
    <col min="9" max="9" width="19.50390625" style="1" customWidth="1"/>
    <col min="10" max="10" width="26.125" style="1" hidden="1" customWidth="1"/>
    <col min="11" max="16384" width="9.00390625" style="1" customWidth="1"/>
  </cols>
  <sheetData>
    <row r="1" spans="2:9" ht="18.75">
      <c r="B1" s="2"/>
      <c r="C1" s="2"/>
      <c r="D1" s="3"/>
      <c r="E1" s="3"/>
      <c r="F1" s="3"/>
      <c r="G1" s="3"/>
      <c r="H1" s="40"/>
      <c r="I1" s="41" t="s">
        <v>34</v>
      </c>
    </row>
    <row r="2" spans="2:9" ht="18.75">
      <c r="B2" s="2"/>
      <c r="C2" s="2"/>
      <c r="D2" s="3"/>
      <c r="E2" s="3"/>
      <c r="F2" s="3"/>
      <c r="G2" s="3"/>
      <c r="H2" s="40"/>
      <c r="I2" s="41" t="s">
        <v>187</v>
      </c>
    </row>
    <row r="3" spans="2:9" ht="18.75">
      <c r="B3" s="2"/>
      <c r="C3" s="2"/>
      <c r="D3" s="3"/>
      <c r="E3" s="3"/>
      <c r="F3" s="3"/>
      <c r="G3" s="3"/>
      <c r="H3" s="40"/>
      <c r="I3" s="41" t="s">
        <v>2</v>
      </c>
    </row>
    <row r="4" spans="2:9" ht="18.75">
      <c r="B4" s="2"/>
      <c r="C4" s="2"/>
      <c r="D4" s="3"/>
      <c r="E4" s="3"/>
      <c r="F4" s="3"/>
      <c r="G4" s="3"/>
      <c r="H4" s="40"/>
      <c r="I4" s="41" t="s">
        <v>129</v>
      </c>
    </row>
    <row r="5" spans="2:9" ht="16.5">
      <c r="B5" s="2"/>
      <c r="C5" s="2"/>
      <c r="D5" s="3"/>
      <c r="E5" s="3"/>
      <c r="F5" s="4"/>
      <c r="G5" s="4"/>
      <c r="H5" s="4"/>
      <c r="I5" s="5"/>
    </row>
    <row r="6" spans="1:20" ht="56.25" customHeight="1">
      <c r="A6" s="48" t="s">
        <v>130</v>
      </c>
      <c r="B6" s="48"/>
      <c r="C6" s="48"/>
      <c r="D6" s="48"/>
      <c r="E6" s="48"/>
      <c r="F6" s="48"/>
      <c r="G6" s="48"/>
      <c r="H6" s="48"/>
      <c r="I6" s="48"/>
      <c r="J6" s="6"/>
      <c r="K6" s="6"/>
      <c r="L6" s="6"/>
      <c r="M6" s="6"/>
      <c r="N6" s="6"/>
      <c r="O6" s="6"/>
      <c r="P6" s="6"/>
      <c r="Q6" s="6"/>
      <c r="R6" s="6"/>
      <c r="S6" s="6"/>
      <c r="T6" s="6"/>
    </row>
    <row r="7" spans="2:20" ht="15.75" customHeight="1">
      <c r="B7" s="25"/>
      <c r="C7" s="38"/>
      <c r="D7" s="25"/>
      <c r="E7" s="25"/>
      <c r="F7" s="25"/>
      <c r="G7" s="37"/>
      <c r="H7" s="25"/>
      <c r="I7" s="47" t="s">
        <v>9</v>
      </c>
      <c r="J7" s="6"/>
      <c r="K7" s="6"/>
      <c r="L7" s="6"/>
      <c r="M7" s="6"/>
      <c r="N7" s="6"/>
      <c r="O7" s="6"/>
      <c r="P7" s="6"/>
      <c r="Q7" s="6"/>
      <c r="R7" s="6"/>
      <c r="S7" s="6"/>
      <c r="T7" s="6"/>
    </row>
    <row r="8" spans="1:9" ht="51.75" customHeight="1">
      <c r="A8" s="49" t="s">
        <v>128</v>
      </c>
      <c r="B8" s="49" t="s">
        <v>25</v>
      </c>
      <c r="C8" s="50" t="s">
        <v>29</v>
      </c>
      <c r="D8" s="50" t="s">
        <v>131</v>
      </c>
      <c r="E8" s="50"/>
      <c r="F8" s="50" t="s">
        <v>132</v>
      </c>
      <c r="G8" s="50" t="s">
        <v>116</v>
      </c>
      <c r="H8" s="50"/>
      <c r="I8" s="50"/>
    </row>
    <row r="9" spans="1:9" ht="129" customHeight="1">
      <c r="A9" s="49"/>
      <c r="B9" s="49"/>
      <c r="C9" s="50"/>
      <c r="D9" s="46" t="s">
        <v>0</v>
      </c>
      <c r="E9" s="46" t="s">
        <v>133</v>
      </c>
      <c r="F9" s="50"/>
      <c r="G9" s="46" t="s">
        <v>114</v>
      </c>
      <c r="H9" s="46" t="s">
        <v>115</v>
      </c>
      <c r="I9" s="46" t="s">
        <v>188</v>
      </c>
    </row>
    <row r="10" spans="1:10" ht="47.25">
      <c r="A10" s="32"/>
      <c r="B10" s="14" t="s">
        <v>1</v>
      </c>
      <c r="C10" s="23">
        <f>C12+C44+C64</f>
        <v>9148150.47303</v>
      </c>
      <c r="D10" s="23">
        <f>D12+D44+D64</f>
        <v>9089225.500810001</v>
      </c>
      <c r="E10" s="23">
        <f>E12+E44+E64</f>
        <v>115024.74382</v>
      </c>
      <c r="F10" s="23">
        <f>F12+F44+F64</f>
        <v>9024778.07808</v>
      </c>
      <c r="G10" s="23">
        <f>G12+G44+G64</f>
        <v>64447.42273000009</v>
      </c>
      <c r="H10" s="23">
        <f>H12+H44+H64</f>
        <v>64447.42273000009</v>
      </c>
      <c r="I10" s="23">
        <f>I12+I44+I64</f>
        <v>2661.70579</v>
      </c>
      <c r="J10" s="36"/>
    </row>
    <row r="11" spans="1:9" ht="15.75">
      <c r="A11" s="32"/>
      <c r="B11" s="11"/>
      <c r="C11" s="12"/>
      <c r="D11" s="12"/>
      <c r="E11" s="12"/>
      <c r="F11" s="12"/>
      <c r="G11" s="12"/>
      <c r="H11" s="12"/>
      <c r="I11" s="12"/>
    </row>
    <row r="12" spans="1:10" ht="47.25">
      <c r="A12" s="33">
        <v>1</v>
      </c>
      <c r="B12" s="14" t="s">
        <v>27</v>
      </c>
      <c r="C12" s="28">
        <f>SUM(C13:C43)</f>
        <v>1822488.6210000003</v>
      </c>
      <c r="D12" s="28">
        <f>SUM(D13:D43)</f>
        <v>1817394.6820300003</v>
      </c>
      <c r="E12" s="28">
        <f>SUM(E13:E43)</f>
        <v>20265.06219</v>
      </c>
      <c r="F12" s="28">
        <f>SUM(F13:F43)</f>
        <v>1814732.9762400002</v>
      </c>
      <c r="G12" s="28">
        <f>SUM(G13:G43)</f>
        <v>2661.70579</v>
      </c>
      <c r="H12" s="28">
        <f>SUM(H13:H43)</f>
        <v>2661.70579</v>
      </c>
      <c r="I12" s="28">
        <f>SUM(I13:I43)</f>
        <v>2661.70579</v>
      </c>
      <c r="J12" s="26"/>
    </row>
    <row r="13" spans="1:9" ht="78.75">
      <c r="A13" s="34" t="s">
        <v>30</v>
      </c>
      <c r="B13" s="42" t="s">
        <v>134</v>
      </c>
      <c r="C13" s="51">
        <v>22717.91</v>
      </c>
      <c r="D13" s="16">
        <v>18079.16592</v>
      </c>
      <c r="E13" s="16"/>
      <c r="F13" s="51">
        <v>18079.16592</v>
      </c>
      <c r="G13" s="16">
        <f aca="true" t="shared" si="0" ref="G13:G28">D13-F13</f>
        <v>0</v>
      </c>
      <c r="H13" s="16">
        <f aca="true" t="shared" si="1" ref="H13:H28">D13-F13</f>
        <v>0</v>
      </c>
      <c r="I13" s="16">
        <f aca="true" t="shared" si="2" ref="I13:I28">D13-F13</f>
        <v>0</v>
      </c>
    </row>
    <row r="14" spans="1:9" ht="110.25">
      <c r="A14" s="34" t="s">
        <v>10</v>
      </c>
      <c r="B14" s="52" t="s">
        <v>28</v>
      </c>
      <c r="C14" s="51">
        <v>28225</v>
      </c>
      <c r="D14" s="30">
        <v>24808.74417</v>
      </c>
      <c r="E14" s="17"/>
      <c r="F14" s="51">
        <v>24808.74417</v>
      </c>
      <c r="G14" s="16">
        <f t="shared" si="0"/>
        <v>0</v>
      </c>
      <c r="H14" s="16">
        <f t="shared" si="1"/>
        <v>0</v>
      </c>
      <c r="I14" s="16">
        <f t="shared" si="2"/>
        <v>0</v>
      </c>
    </row>
    <row r="15" spans="1:9" ht="63">
      <c r="A15" s="34" t="s">
        <v>11</v>
      </c>
      <c r="B15" s="52" t="s">
        <v>135</v>
      </c>
      <c r="C15" s="51">
        <v>370000</v>
      </c>
      <c r="D15" s="7">
        <v>370000</v>
      </c>
      <c r="E15" s="8"/>
      <c r="F15" s="51">
        <v>370000</v>
      </c>
      <c r="G15" s="16">
        <f t="shared" si="0"/>
        <v>0</v>
      </c>
      <c r="H15" s="16">
        <f t="shared" si="1"/>
        <v>0</v>
      </c>
      <c r="I15" s="16">
        <f t="shared" si="2"/>
        <v>0</v>
      </c>
    </row>
    <row r="16" spans="1:9" ht="94.5">
      <c r="A16" s="34" t="s">
        <v>12</v>
      </c>
      <c r="B16" s="52" t="s">
        <v>136</v>
      </c>
      <c r="C16" s="51">
        <v>92400.005</v>
      </c>
      <c r="D16" s="17">
        <v>92400</v>
      </c>
      <c r="E16" s="8"/>
      <c r="F16" s="51">
        <v>92400</v>
      </c>
      <c r="G16" s="16">
        <f t="shared" si="0"/>
        <v>0</v>
      </c>
      <c r="H16" s="16">
        <f t="shared" si="1"/>
        <v>0</v>
      </c>
      <c r="I16" s="16">
        <f t="shared" si="2"/>
        <v>0</v>
      </c>
    </row>
    <row r="17" spans="1:9" ht="47.25">
      <c r="A17" s="34" t="s">
        <v>13</v>
      </c>
      <c r="B17" s="52" t="s">
        <v>137</v>
      </c>
      <c r="C17" s="51">
        <v>1100.4</v>
      </c>
      <c r="D17" s="16">
        <v>1100.18091</v>
      </c>
      <c r="E17" s="17"/>
      <c r="F17" s="51">
        <v>1100.18091</v>
      </c>
      <c r="G17" s="16">
        <f t="shared" si="0"/>
        <v>0</v>
      </c>
      <c r="H17" s="16">
        <f t="shared" si="1"/>
        <v>0</v>
      </c>
      <c r="I17" s="16">
        <f t="shared" si="2"/>
        <v>0</v>
      </c>
    </row>
    <row r="18" spans="1:9" ht="47.25">
      <c r="A18" s="34" t="s">
        <v>31</v>
      </c>
      <c r="B18" s="52" t="s">
        <v>138</v>
      </c>
      <c r="C18" s="51">
        <v>565.157</v>
      </c>
      <c r="D18" s="17">
        <v>565.157</v>
      </c>
      <c r="E18" s="8"/>
      <c r="F18" s="51">
        <v>565.157</v>
      </c>
      <c r="G18" s="16">
        <f t="shared" si="0"/>
        <v>0</v>
      </c>
      <c r="H18" s="16">
        <f t="shared" si="1"/>
        <v>0</v>
      </c>
      <c r="I18" s="16">
        <f t="shared" si="2"/>
        <v>0</v>
      </c>
    </row>
    <row r="19" spans="1:9" ht="110.25">
      <c r="A19" s="34" t="s">
        <v>14</v>
      </c>
      <c r="B19" s="42" t="s">
        <v>139</v>
      </c>
      <c r="C19" s="51">
        <v>1050056</v>
      </c>
      <c r="D19" s="17">
        <v>1048392.41615</v>
      </c>
      <c r="E19" s="19"/>
      <c r="F19" s="51">
        <v>1048392.41615</v>
      </c>
      <c r="G19" s="16">
        <f t="shared" si="0"/>
        <v>0</v>
      </c>
      <c r="H19" s="16">
        <f t="shared" si="1"/>
        <v>0</v>
      </c>
      <c r="I19" s="16">
        <f t="shared" si="2"/>
        <v>0</v>
      </c>
    </row>
    <row r="20" spans="1:9" ht="47.25">
      <c r="A20" s="34" t="s">
        <v>15</v>
      </c>
      <c r="B20" s="42" t="s">
        <v>35</v>
      </c>
      <c r="C20" s="51">
        <v>14537</v>
      </c>
      <c r="D20" s="31">
        <v>14537</v>
      </c>
      <c r="E20" s="20"/>
      <c r="F20" s="51">
        <v>14537</v>
      </c>
      <c r="G20" s="16">
        <f t="shared" si="0"/>
        <v>0</v>
      </c>
      <c r="H20" s="16">
        <f t="shared" si="1"/>
        <v>0</v>
      </c>
      <c r="I20" s="16">
        <f t="shared" si="2"/>
        <v>0</v>
      </c>
    </row>
    <row r="21" spans="1:9" ht="157.5">
      <c r="A21" s="34" t="s">
        <v>32</v>
      </c>
      <c r="B21" s="42" t="s">
        <v>140</v>
      </c>
      <c r="C21" s="51">
        <v>994</v>
      </c>
      <c r="D21" s="30">
        <v>694.46595</v>
      </c>
      <c r="E21" s="17"/>
      <c r="F21" s="51">
        <v>694.46595</v>
      </c>
      <c r="G21" s="16">
        <f t="shared" si="0"/>
        <v>0</v>
      </c>
      <c r="H21" s="16">
        <f t="shared" si="1"/>
        <v>0</v>
      </c>
      <c r="I21" s="16">
        <f t="shared" si="2"/>
        <v>0</v>
      </c>
    </row>
    <row r="22" spans="1:9" ht="63">
      <c r="A22" s="34" t="s">
        <v>16</v>
      </c>
      <c r="B22" s="42" t="s">
        <v>141</v>
      </c>
      <c r="C22" s="51">
        <v>1080</v>
      </c>
      <c r="D22" s="18">
        <v>1079.99989</v>
      </c>
      <c r="E22" s="17"/>
      <c r="F22" s="51">
        <v>1079.99989</v>
      </c>
      <c r="G22" s="16">
        <f t="shared" si="0"/>
        <v>0</v>
      </c>
      <c r="H22" s="16">
        <f t="shared" si="1"/>
        <v>0</v>
      </c>
      <c r="I22" s="16">
        <f t="shared" si="2"/>
        <v>0</v>
      </c>
    </row>
    <row r="23" spans="1:9" ht="78.75">
      <c r="A23" s="34" t="s">
        <v>17</v>
      </c>
      <c r="B23" s="42" t="s">
        <v>36</v>
      </c>
      <c r="C23" s="51">
        <v>116</v>
      </c>
      <c r="D23" s="30">
        <v>116</v>
      </c>
      <c r="E23" s="17"/>
      <c r="F23" s="51">
        <v>116</v>
      </c>
      <c r="G23" s="16">
        <f t="shared" si="0"/>
        <v>0</v>
      </c>
      <c r="H23" s="16">
        <f t="shared" si="1"/>
        <v>0</v>
      </c>
      <c r="I23" s="16">
        <f t="shared" si="2"/>
        <v>0</v>
      </c>
    </row>
    <row r="24" spans="1:9" ht="110.25">
      <c r="A24" s="34" t="s">
        <v>18</v>
      </c>
      <c r="B24" s="42" t="s">
        <v>142</v>
      </c>
      <c r="C24" s="51">
        <v>2500</v>
      </c>
      <c r="D24" s="30">
        <v>2500</v>
      </c>
      <c r="E24" s="17"/>
      <c r="F24" s="51">
        <v>2500</v>
      </c>
      <c r="G24" s="16">
        <f t="shared" si="0"/>
        <v>0</v>
      </c>
      <c r="H24" s="16">
        <f t="shared" si="1"/>
        <v>0</v>
      </c>
      <c r="I24" s="16">
        <f t="shared" si="2"/>
        <v>0</v>
      </c>
    </row>
    <row r="25" spans="1:9" ht="78.75">
      <c r="A25" s="34" t="s">
        <v>19</v>
      </c>
      <c r="B25" s="42" t="s">
        <v>143</v>
      </c>
      <c r="C25" s="51">
        <v>1680</v>
      </c>
      <c r="D25" s="39">
        <v>1520</v>
      </c>
      <c r="E25" s="17"/>
      <c r="F25" s="51">
        <v>1520</v>
      </c>
      <c r="G25" s="16">
        <f t="shared" si="0"/>
        <v>0</v>
      </c>
      <c r="H25" s="16">
        <f t="shared" si="1"/>
        <v>0</v>
      </c>
      <c r="I25" s="16">
        <f t="shared" si="2"/>
        <v>0</v>
      </c>
    </row>
    <row r="26" spans="1:9" ht="94.5">
      <c r="A26" s="34" t="s">
        <v>20</v>
      </c>
      <c r="B26" s="42" t="s">
        <v>118</v>
      </c>
      <c r="C26" s="51">
        <v>1000</v>
      </c>
      <c r="D26" s="30">
        <v>985</v>
      </c>
      <c r="E26" s="8"/>
      <c r="F26" s="18">
        <v>985</v>
      </c>
      <c r="G26" s="16">
        <f t="shared" si="0"/>
        <v>0</v>
      </c>
      <c r="H26" s="16">
        <f t="shared" si="1"/>
        <v>0</v>
      </c>
      <c r="I26" s="16">
        <f t="shared" si="2"/>
        <v>0</v>
      </c>
    </row>
    <row r="27" spans="1:9" ht="94.5">
      <c r="A27" s="34" t="s">
        <v>21</v>
      </c>
      <c r="B27" s="42" t="s">
        <v>37</v>
      </c>
      <c r="C27" s="51">
        <v>27631</v>
      </c>
      <c r="D27" s="30">
        <v>26157.737</v>
      </c>
      <c r="E27" s="17"/>
      <c r="F27" s="30">
        <v>26157.737</v>
      </c>
      <c r="G27" s="16">
        <f t="shared" si="0"/>
        <v>0</v>
      </c>
      <c r="H27" s="16">
        <f t="shared" si="1"/>
        <v>0</v>
      </c>
      <c r="I27" s="16">
        <f t="shared" si="2"/>
        <v>0</v>
      </c>
    </row>
    <row r="28" spans="1:9" ht="126">
      <c r="A28" s="34" t="s">
        <v>22</v>
      </c>
      <c r="B28" s="42" t="s">
        <v>144</v>
      </c>
      <c r="C28" s="51">
        <v>1139.949</v>
      </c>
      <c r="D28" s="16">
        <v>1139.94853</v>
      </c>
      <c r="E28" s="16"/>
      <c r="F28" s="16">
        <v>1139.94853</v>
      </c>
      <c r="G28" s="16">
        <f t="shared" si="0"/>
        <v>0</v>
      </c>
      <c r="H28" s="16">
        <f t="shared" si="1"/>
        <v>0</v>
      </c>
      <c r="I28" s="16">
        <f t="shared" si="2"/>
        <v>0</v>
      </c>
    </row>
    <row r="29" spans="1:9" ht="94.5">
      <c r="A29" s="34" t="s">
        <v>23</v>
      </c>
      <c r="B29" s="42" t="s">
        <v>145</v>
      </c>
      <c r="C29" s="51">
        <v>21972</v>
      </c>
      <c r="D29" s="16">
        <v>21971.082</v>
      </c>
      <c r="E29" s="16"/>
      <c r="F29" s="16">
        <v>21971.082</v>
      </c>
      <c r="G29" s="16">
        <f>D29-F29</f>
        <v>0</v>
      </c>
      <c r="H29" s="16">
        <f aca="true" t="shared" si="3" ref="H15:H31">D29-F29</f>
        <v>0</v>
      </c>
      <c r="I29" s="16">
        <f aca="true" t="shared" si="4" ref="I24:I31">D29-F29</f>
        <v>0</v>
      </c>
    </row>
    <row r="30" spans="1:9" ht="94.5">
      <c r="A30" s="34" t="s">
        <v>24</v>
      </c>
      <c r="B30" s="42" t="s">
        <v>146</v>
      </c>
      <c r="C30" s="51">
        <v>4535.76</v>
      </c>
      <c r="D30" s="16">
        <v>4535.75171</v>
      </c>
      <c r="E30" s="16"/>
      <c r="F30" s="16">
        <v>4535.75171</v>
      </c>
      <c r="G30" s="16">
        <f>D30-F30</f>
        <v>0</v>
      </c>
      <c r="H30" s="16">
        <f t="shared" si="3"/>
        <v>0</v>
      </c>
      <c r="I30" s="16">
        <f t="shared" si="4"/>
        <v>0</v>
      </c>
    </row>
    <row r="31" spans="1:9" ht="94.5">
      <c r="A31" s="34" t="s">
        <v>26</v>
      </c>
      <c r="B31" s="42" t="s">
        <v>119</v>
      </c>
      <c r="C31" s="51">
        <v>3471</v>
      </c>
      <c r="D31" s="16">
        <v>1557</v>
      </c>
      <c r="E31" s="16"/>
      <c r="F31" s="16">
        <v>1557</v>
      </c>
      <c r="G31" s="16">
        <f>D31-F31</f>
        <v>0</v>
      </c>
      <c r="H31" s="16">
        <f t="shared" si="3"/>
        <v>0</v>
      </c>
      <c r="I31" s="16">
        <f t="shared" si="4"/>
        <v>0</v>
      </c>
    </row>
    <row r="32" spans="1:9" ht="78.75">
      <c r="A32" s="34" t="s">
        <v>51</v>
      </c>
      <c r="B32" s="42" t="s">
        <v>147</v>
      </c>
      <c r="C32" s="51">
        <v>16021.57</v>
      </c>
      <c r="D32" s="16">
        <f>14462.55215+416.3752</f>
        <v>14878.92735</v>
      </c>
      <c r="E32" s="16">
        <v>416.3752</v>
      </c>
      <c r="F32" s="16">
        <f>11800.84636+416.3752</f>
        <v>12217.22156</v>
      </c>
      <c r="G32" s="16">
        <f aca="true" t="shared" si="5" ref="G30:G42">D32-F32</f>
        <v>2661.70579</v>
      </c>
      <c r="H32" s="16">
        <f aca="true" t="shared" si="6" ref="H30:H42">D32-F32</f>
        <v>2661.70579</v>
      </c>
      <c r="I32" s="16">
        <f aca="true" t="shared" si="7" ref="I30:I42">D32-F32</f>
        <v>2661.70579</v>
      </c>
    </row>
    <row r="33" spans="1:9" ht="47.25">
      <c r="A33" s="34" t="s">
        <v>52</v>
      </c>
      <c r="B33" s="42" t="s">
        <v>148</v>
      </c>
      <c r="C33" s="51">
        <v>51460</v>
      </c>
      <c r="D33" s="16">
        <f>51339.47877+3018.88949</f>
        <v>54358.36826</v>
      </c>
      <c r="E33" s="16">
        <v>3018.88949</v>
      </c>
      <c r="F33" s="16">
        <f>51339.47877+3018.88949</f>
        <v>54358.36826</v>
      </c>
      <c r="G33" s="16">
        <f aca="true" t="shared" si="8" ref="G33:G43">D33-F33</f>
        <v>0</v>
      </c>
      <c r="H33" s="16">
        <f aca="true" t="shared" si="9" ref="H33:H43">D33-F33</f>
        <v>0</v>
      </c>
      <c r="I33" s="16">
        <f aca="true" t="shared" si="10" ref="I33:I43">D33-F33</f>
        <v>0</v>
      </c>
    </row>
    <row r="34" spans="1:9" ht="157.5">
      <c r="A34" s="34" t="s">
        <v>53</v>
      </c>
      <c r="B34" s="42" t="s">
        <v>149</v>
      </c>
      <c r="C34" s="51">
        <v>10979</v>
      </c>
      <c r="D34" s="16">
        <v>10979</v>
      </c>
      <c r="E34" s="16"/>
      <c r="F34" s="16">
        <v>10979</v>
      </c>
      <c r="G34" s="16">
        <f t="shared" si="8"/>
        <v>0</v>
      </c>
      <c r="H34" s="16">
        <f t="shared" si="9"/>
        <v>0</v>
      </c>
      <c r="I34" s="16">
        <f t="shared" si="10"/>
        <v>0</v>
      </c>
    </row>
    <row r="35" spans="1:9" ht="315">
      <c r="A35" s="34" t="s">
        <v>156</v>
      </c>
      <c r="B35" s="42" t="s">
        <v>150</v>
      </c>
      <c r="C35" s="51">
        <v>124</v>
      </c>
      <c r="D35" s="16">
        <v>81.51741</v>
      </c>
      <c r="E35" s="16"/>
      <c r="F35" s="16">
        <v>81.51741</v>
      </c>
      <c r="G35" s="16">
        <f t="shared" si="8"/>
        <v>0</v>
      </c>
      <c r="H35" s="16">
        <f t="shared" si="9"/>
        <v>0</v>
      </c>
      <c r="I35" s="16">
        <f t="shared" si="10"/>
        <v>0</v>
      </c>
    </row>
    <row r="36" spans="1:9" ht="110.25">
      <c r="A36" s="34" t="s">
        <v>157</v>
      </c>
      <c r="B36" s="42" t="s">
        <v>151</v>
      </c>
      <c r="C36" s="51">
        <v>18702</v>
      </c>
      <c r="D36" s="16">
        <v>15716.84332</v>
      </c>
      <c r="E36" s="16"/>
      <c r="F36" s="16">
        <v>15716.84332</v>
      </c>
      <c r="G36" s="16">
        <f t="shared" si="8"/>
        <v>0</v>
      </c>
      <c r="H36" s="16">
        <f t="shared" si="9"/>
        <v>0</v>
      </c>
      <c r="I36" s="16">
        <f t="shared" si="10"/>
        <v>0</v>
      </c>
    </row>
    <row r="37" spans="1:9" ht="78.75">
      <c r="A37" s="34" t="s">
        <v>158</v>
      </c>
      <c r="B37" s="42" t="s">
        <v>152</v>
      </c>
      <c r="C37" s="51">
        <v>568</v>
      </c>
      <c r="D37" s="16">
        <v>0</v>
      </c>
      <c r="E37" s="16"/>
      <c r="F37" s="16">
        <v>0</v>
      </c>
      <c r="G37" s="16">
        <f t="shared" si="8"/>
        <v>0</v>
      </c>
      <c r="H37" s="16">
        <f t="shared" si="9"/>
        <v>0</v>
      </c>
      <c r="I37" s="16">
        <f t="shared" si="10"/>
        <v>0</v>
      </c>
    </row>
    <row r="38" spans="1:9" ht="78.75">
      <c r="A38" s="34" t="s">
        <v>159</v>
      </c>
      <c r="B38" s="42" t="s">
        <v>152</v>
      </c>
      <c r="C38" s="51">
        <v>631</v>
      </c>
      <c r="D38" s="16">
        <v>0</v>
      </c>
      <c r="E38" s="16"/>
      <c r="F38" s="16">
        <v>0</v>
      </c>
      <c r="G38" s="16">
        <f t="shared" si="8"/>
        <v>0</v>
      </c>
      <c r="H38" s="16">
        <f t="shared" si="9"/>
        <v>0</v>
      </c>
      <c r="I38" s="16">
        <f t="shared" si="10"/>
        <v>0</v>
      </c>
    </row>
    <row r="39" spans="1:9" ht="78.75">
      <c r="A39" s="34" t="s">
        <v>160</v>
      </c>
      <c r="B39" s="42" t="s">
        <v>152</v>
      </c>
      <c r="C39" s="51">
        <v>189</v>
      </c>
      <c r="D39" s="16">
        <v>188.84391</v>
      </c>
      <c r="E39" s="16"/>
      <c r="F39" s="16">
        <v>188.84391</v>
      </c>
      <c r="G39" s="16">
        <f t="shared" si="8"/>
        <v>0</v>
      </c>
      <c r="H39" s="16">
        <f t="shared" si="9"/>
        <v>0</v>
      </c>
      <c r="I39" s="16">
        <f t="shared" si="10"/>
        <v>0</v>
      </c>
    </row>
    <row r="40" spans="1:9" ht="63">
      <c r="A40" s="34" t="s">
        <v>161</v>
      </c>
      <c r="B40" s="42" t="s">
        <v>153</v>
      </c>
      <c r="C40" s="51">
        <v>8019</v>
      </c>
      <c r="D40" s="16">
        <v>2970</v>
      </c>
      <c r="E40" s="16"/>
      <c r="F40" s="16">
        <v>2970</v>
      </c>
      <c r="G40" s="16">
        <f t="shared" si="8"/>
        <v>0</v>
      </c>
      <c r="H40" s="16">
        <f t="shared" si="9"/>
        <v>0</v>
      </c>
      <c r="I40" s="16">
        <f t="shared" si="10"/>
        <v>0</v>
      </c>
    </row>
    <row r="41" spans="1:9" ht="47.25">
      <c r="A41" s="34" t="s">
        <v>162</v>
      </c>
      <c r="B41" s="42" t="s">
        <v>154</v>
      </c>
      <c r="C41" s="51">
        <v>20920.87</v>
      </c>
      <c r="D41" s="16">
        <v>20920.58675</v>
      </c>
      <c r="E41" s="16"/>
      <c r="F41" s="16">
        <v>20920.58675</v>
      </c>
      <c r="G41" s="16">
        <f t="shared" si="8"/>
        <v>0</v>
      </c>
      <c r="H41" s="16">
        <f t="shared" si="9"/>
        <v>0</v>
      </c>
      <c r="I41" s="16">
        <f t="shared" si="10"/>
        <v>0</v>
      </c>
    </row>
    <row r="42" spans="1:9" ht="63">
      <c r="A42" s="34" t="s">
        <v>163</v>
      </c>
      <c r="B42" s="42" t="s">
        <v>155</v>
      </c>
      <c r="C42" s="51">
        <v>49153</v>
      </c>
      <c r="D42" s="16">
        <v>48331.1483</v>
      </c>
      <c r="E42" s="16"/>
      <c r="F42" s="16">
        <v>48331.1483</v>
      </c>
      <c r="G42" s="16">
        <f t="shared" si="8"/>
        <v>0</v>
      </c>
      <c r="H42" s="16">
        <f t="shared" si="9"/>
        <v>0</v>
      </c>
      <c r="I42" s="16">
        <f t="shared" si="10"/>
        <v>0</v>
      </c>
    </row>
    <row r="43" spans="1:9" ht="94.5">
      <c r="A43" s="34" t="s">
        <v>164</v>
      </c>
      <c r="B43" s="42" t="s">
        <v>165</v>
      </c>
      <c r="C43" s="16">
        <v>0</v>
      </c>
      <c r="D43" s="16">
        <v>16829.7975</v>
      </c>
      <c r="E43" s="16">
        <v>16829.7975</v>
      </c>
      <c r="F43" s="16">
        <v>16829.7975</v>
      </c>
      <c r="G43" s="16">
        <f t="shared" si="8"/>
        <v>0</v>
      </c>
      <c r="H43" s="16">
        <f t="shared" si="9"/>
        <v>0</v>
      </c>
      <c r="I43" s="16">
        <f t="shared" si="10"/>
        <v>0</v>
      </c>
    </row>
    <row r="44" spans="1:9" ht="47.25">
      <c r="A44" s="35" t="s">
        <v>54</v>
      </c>
      <c r="B44" s="14" t="s">
        <v>38</v>
      </c>
      <c r="C44" s="28">
        <f>SUM(C45:C63)</f>
        <v>5334073</v>
      </c>
      <c r="D44" s="28">
        <f>SUM(D45:D63)</f>
        <v>5202264.0770000005</v>
      </c>
      <c r="E44" s="28">
        <f>SUM(E45:E63)</f>
        <v>0</v>
      </c>
      <c r="F44" s="28">
        <f>SUM(F45:F63)</f>
        <v>5182106.13004</v>
      </c>
      <c r="G44" s="28">
        <f>SUM(G45:G63)</f>
        <v>20157.946960000118</v>
      </c>
      <c r="H44" s="28">
        <f>SUM(H45:H63)</f>
        <v>20157.946960000118</v>
      </c>
      <c r="I44" s="28">
        <f>SUM(I45:I63)</f>
        <v>0</v>
      </c>
    </row>
    <row r="45" spans="1:9" ht="47.25">
      <c r="A45" s="34" t="s">
        <v>55</v>
      </c>
      <c r="B45" s="42" t="s">
        <v>171</v>
      </c>
      <c r="C45" s="51">
        <v>63200</v>
      </c>
      <c r="D45" s="16">
        <v>61684.6409</v>
      </c>
      <c r="E45" s="17"/>
      <c r="F45" s="18">
        <v>61683.86548</v>
      </c>
      <c r="G45" s="16">
        <f>D45-F45</f>
        <v>0.7754199999981211</v>
      </c>
      <c r="H45" s="17">
        <f>D45-F45</f>
        <v>0.7754199999981211</v>
      </c>
      <c r="I45" s="17">
        <v>0</v>
      </c>
    </row>
    <row r="46" spans="1:9" ht="141.75">
      <c r="A46" s="34" t="s">
        <v>56</v>
      </c>
      <c r="B46" s="42" t="s">
        <v>39</v>
      </c>
      <c r="C46" s="51">
        <v>5722</v>
      </c>
      <c r="D46" s="16">
        <v>5026.5953</v>
      </c>
      <c r="E46" s="8"/>
      <c r="F46" s="18">
        <v>5026.49429</v>
      </c>
      <c r="G46" s="16">
        <f aca="true" t="shared" si="11" ref="G46:G63">D46-F46</f>
        <v>0.1010100000003149</v>
      </c>
      <c r="H46" s="17">
        <f aca="true" t="shared" si="12" ref="H46:H63">D46-F46</f>
        <v>0.1010100000003149</v>
      </c>
      <c r="I46" s="17">
        <v>0</v>
      </c>
    </row>
    <row r="47" spans="1:9" ht="141.75">
      <c r="A47" s="34" t="s">
        <v>57</v>
      </c>
      <c r="B47" s="42" t="s">
        <v>166</v>
      </c>
      <c r="C47" s="51">
        <v>13917</v>
      </c>
      <c r="D47" s="16">
        <v>13917</v>
      </c>
      <c r="E47" s="8"/>
      <c r="F47" s="18">
        <v>13917</v>
      </c>
      <c r="G47" s="16">
        <f t="shared" si="11"/>
        <v>0</v>
      </c>
      <c r="H47" s="17">
        <f t="shared" si="12"/>
        <v>0</v>
      </c>
      <c r="I47" s="17">
        <f aca="true" t="shared" si="13" ref="I47:I62">D47-F47</f>
        <v>0</v>
      </c>
    </row>
    <row r="48" spans="1:9" ht="110.25">
      <c r="A48" s="34" t="s">
        <v>58</v>
      </c>
      <c r="B48" s="42" t="s">
        <v>167</v>
      </c>
      <c r="C48" s="51">
        <v>13158</v>
      </c>
      <c r="D48" s="16">
        <v>13158</v>
      </c>
      <c r="E48" s="8"/>
      <c r="F48" s="18">
        <v>13158</v>
      </c>
      <c r="G48" s="16">
        <f t="shared" si="11"/>
        <v>0</v>
      </c>
      <c r="H48" s="17">
        <f t="shared" si="12"/>
        <v>0</v>
      </c>
      <c r="I48" s="17">
        <f t="shared" si="13"/>
        <v>0</v>
      </c>
    </row>
    <row r="49" spans="1:9" ht="126">
      <c r="A49" s="34" t="s">
        <v>59</v>
      </c>
      <c r="B49" s="42" t="s">
        <v>40</v>
      </c>
      <c r="C49" s="51">
        <v>10371</v>
      </c>
      <c r="D49" s="16">
        <v>10371</v>
      </c>
      <c r="E49" s="17"/>
      <c r="F49" s="18">
        <v>10243.33009</v>
      </c>
      <c r="G49" s="16">
        <f t="shared" si="11"/>
        <v>127.66991000000053</v>
      </c>
      <c r="H49" s="17">
        <f t="shared" si="12"/>
        <v>127.66991000000053</v>
      </c>
      <c r="I49" s="17">
        <v>0</v>
      </c>
    </row>
    <row r="50" spans="1:9" ht="126">
      <c r="A50" s="34" t="s">
        <v>60</v>
      </c>
      <c r="B50" s="42" t="s">
        <v>41</v>
      </c>
      <c r="C50" s="51">
        <v>1516</v>
      </c>
      <c r="D50" s="16">
        <v>917.73001</v>
      </c>
      <c r="E50" s="17"/>
      <c r="F50" s="18">
        <v>912.23245</v>
      </c>
      <c r="G50" s="16">
        <f t="shared" si="11"/>
        <v>5.497560000000021</v>
      </c>
      <c r="H50" s="17">
        <f t="shared" si="12"/>
        <v>5.497560000000021</v>
      </c>
      <c r="I50" s="17">
        <v>0</v>
      </c>
    </row>
    <row r="51" spans="1:9" ht="110.25">
      <c r="A51" s="34" t="s">
        <v>61</v>
      </c>
      <c r="B51" s="42" t="s">
        <v>42</v>
      </c>
      <c r="C51" s="51">
        <v>25</v>
      </c>
      <c r="D51" s="16">
        <v>4.07763</v>
      </c>
      <c r="E51" s="17"/>
      <c r="F51" s="18">
        <v>4.07763</v>
      </c>
      <c r="G51" s="16">
        <f t="shared" si="11"/>
        <v>0</v>
      </c>
      <c r="H51" s="17">
        <f t="shared" si="12"/>
        <v>0</v>
      </c>
      <c r="I51" s="17">
        <f t="shared" si="13"/>
        <v>0</v>
      </c>
    </row>
    <row r="52" spans="1:9" ht="157.5">
      <c r="A52" s="34" t="s">
        <v>62</v>
      </c>
      <c r="B52" s="42" t="s">
        <v>43</v>
      </c>
      <c r="C52" s="51">
        <v>184806</v>
      </c>
      <c r="D52" s="16">
        <v>152645.371</v>
      </c>
      <c r="E52" s="17"/>
      <c r="F52" s="18">
        <v>139598.7315</v>
      </c>
      <c r="G52" s="16">
        <f t="shared" si="11"/>
        <v>13046.63950000002</v>
      </c>
      <c r="H52" s="17">
        <f t="shared" si="12"/>
        <v>13046.63950000002</v>
      </c>
      <c r="I52" s="17">
        <v>0</v>
      </c>
    </row>
    <row r="53" spans="1:9" ht="78.75">
      <c r="A53" s="34" t="s">
        <v>63</v>
      </c>
      <c r="B53" s="42" t="s">
        <v>168</v>
      </c>
      <c r="C53" s="51">
        <v>5473</v>
      </c>
      <c r="D53" s="16">
        <v>5473</v>
      </c>
      <c r="E53" s="16"/>
      <c r="F53" s="16">
        <v>5445.93056</v>
      </c>
      <c r="G53" s="16">
        <f t="shared" si="11"/>
        <v>27.069440000000213</v>
      </c>
      <c r="H53" s="17">
        <f t="shared" si="12"/>
        <v>27.069440000000213</v>
      </c>
      <c r="I53" s="17">
        <v>0</v>
      </c>
    </row>
    <row r="54" spans="1:9" ht="94.5">
      <c r="A54" s="34" t="s">
        <v>3</v>
      </c>
      <c r="B54" s="42" t="s">
        <v>169</v>
      </c>
      <c r="C54" s="51">
        <v>540</v>
      </c>
      <c r="D54" s="16">
        <v>540</v>
      </c>
      <c r="E54" s="17"/>
      <c r="F54" s="18">
        <v>247.10795</v>
      </c>
      <c r="G54" s="16">
        <f t="shared" si="11"/>
        <v>292.89205000000004</v>
      </c>
      <c r="H54" s="17">
        <f t="shared" si="12"/>
        <v>292.89205000000004</v>
      </c>
      <c r="I54" s="17">
        <v>0</v>
      </c>
    </row>
    <row r="55" spans="1:9" ht="94.5">
      <c r="A55" s="34" t="s">
        <v>33</v>
      </c>
      <c r="B55" s="42" t="s">
        <v>172</v>
      </c>
      <c r="C55" s="51">
        <v>120141</v>
      </c>
      <c r="D55" s="16">
        <v>87088.26216</v>
      </c>
      <c r="E55" s="16"/>
      <c r="F55" s="16">
        <f>4319+862.77989+81904.409</f>
        <v>87086.18889</v>
      </c>
      <c r="G55" s="16">
        <f t="shared" si="11"/>
        <v>2.0732699999934994</v>
      </c>
      <c r="H55" s="17">
        <f t="shared" si="12"/>
        <v>2.0732699999934994</v>
      </c>
      <c r="I55" s="17">
        <v>0</v>
      </c>
    </row>
    <row r="56" spans="1:9" ht="78.75">
      <c r="A56" s="34" t="s">
        <v>64</v>
      </c>
      <c r="B56" s="42" t="s">
        <v>45</v>
      </c>
      <c r="C56" s="51">
        <v>67955</v>
      </c>
      <c r="D56" s="16">
        <v>64377.05</v>
      </c>
      <c r="E56" s="17"/>
      <c r="F56" s="18">
        <v>64377.05</v>
      </c>
      <c r="G56" s="16">
        <f t="shared" si="11"/>
        <v>0</v>
      </c>
      <c r="H56" s="17">
        <f t="shared" si="12"/>
        <v>0</v>
      </c>
      <c r="I56" s="17">
        <f t="shared" si="13"/>
        <v>0</v>
      </c>
    </row>
    <row r="57" spans="1:10" ht="78.75">
      <c r="A57" s="34" t="s">
        <v>65</v>
      </c>
      <c r="B57" s="42" t="s">
        <v>170</v>
      </c>
      <c r="C57" s="51">
        <v>2748</v>
      </c>
      <c r="D57" s="18">
        <v>2552.592</v>
      </c>
      <c r="E57" s="17"/>
      <c r="F57" s="18">
        <v>2552.592</v>
      </c>
      <c r="G57" s="16">
        <f t="shared" si="11"/>
        <v>0</v>
      </c>
      <c r="H57" s="17">
        <f t="shared" si="12"/>
        <v>0</v>
      </c>
      <c r="I57" s="17">
        <f t="shared" si="13"/>
        <v>0</v>
      </c>
      <c r="J57" s="9"/>
    </row>
    <row r="58" spans="1:9" ht="47.25">
      <c r="A58" s="34" t="s">
        <v>7</v>
      </c>
      <c r="B58" s="42" t="s">
        <v>44</v>
      </c>
      <c r="C58" s="51">
        <v>3923</v>
      </c>
      <c r="D58" s="16">
        <v>3922.488</v>
      </c>
      <c r="E58" s="17"/>
      <c r="F58" s="21">
        <v>3922.488</v>
      </c>
      <c r="G58" s="16">
        <f t="shared" si="11"/>
        <v>0</v>
      </c>
      <c r="H58" s="17">
        <f t="shared" si="12"/>
        <v>0</v>
      </c>
      <c r="I58" s="17">
        <f t="shared" si="13"/>
        <v>0</v>
      </c>
    </row>
    <row r="59" spans="1:9" ht="63">
      <c r="A59" s="34" t="s">
        <v>66</v>
      </c>
      <c r="B59" s="42" t="s">
        <v>46</v>
      </c>
      <c r="C59" s="51">
        <v>50146</v>
      </c>
      <c r="D59" s="16">
        <v>49964.664</v>
      </c>
      <c r="E59" s="17"/>
      <c r="F59" s="21">
        <v>47191.04569</v>
      </c>
      <c r="G59" s="16">
        <f t="shared" si="11"/>
        <v>2773.618309999998</v>
      </c>
      <c r="H59" s="17">
        <f t="shared" si="12"/>
        <v>2773.618309999998</v>
      </c>
      <c r="I59" s="17">
        <v>0</v>
      </c>
    </row>
    <row r="60" spans="1:9" ht="204.75">
      <c r="A60" s="34" t="s">
        <v>4</v>
      </c>
      <c r="B60" s="42" t="s">
        <v>47</v>
      </c>
      <c r="C60" s="51">
        <v>2922364</v>
      </c>
      <c r="D60" s="16">
        <v>2900488.99</v>
      </c>
      <c r="E60" s="17"/>
      <c r="F60" s="21">
        <v>2897087.57054</v>
      </c>
      <c r="G60" s="16">
        <f t="shared" si="11"/>
        <v>3401.4194600000046</v>
      </c>
      <c r="H60" s="17">
        <f t="shared" si="12"/>
        <v>3401.4194600000046</v>
      </c>
      <c r="I60" s="17">
        <v>0</v>
      </c>
    </row>
    <row r="61" spans="1:9" ht="189">
      <c r="A61" s="34" t="s">
        <v>5</v>
      </c>
      <c r="B61" s="42" t="s">
        <v>48</v>
      </c>
      <c r="C61" s="51">
        <v>245092</v>
      </c>
      <c r="D61" s="16">
        <v>232031.082</v>
      </c>
      <c r="E61" s="17"/>
      <c r="F61" s="21">
        <v>232031.082</v>
      </c>
      <c r="G61" s="16">
        <f t="shared" si="11"/>
        <v>0</v>
      </c>
      <c r="H61" s="17">
        <f t="shared" si="12"/>
        <v>0</v>
      </c>
      <c r="I61" s="17">
        <f t="shared" si="13"/>
        <v>0</v>
      </c>
    </row>
    <row r="62" spans="1:9" ht="126">
      <c r="A62" s="34" t="s">
        <v>6</v>
      </c>
      <c r="B62" s="42" t="s">
        <v>49</v>
      </c>
      <c r="C62" s="51">
        <v>94952</v>
      </c>
      <c r="D62" s="16">
        <v>85989.399</v>
      </c>
      <c r="E62" s="17"/>
      <c r="F62" s="21">
        <v>85989.399</v>
      </c>
      <c r="G62" s="16">
        <f t="shared" si="11"/>
        <v>0</v>
      </c>
      <c r="H62" s="17">
        <f t="shared" si="12"/>
        <v>0</v>
      </c>
      <c r="I62" s="17">
        <f t="shared" si="13"/>
        <v>0</v>
      </c>
    </row>
    <row r="63" spans="1:9" ht="157.5">
      <c r="A63" s="34" t="s">
        <v>8</v>
      </c>
      <c r="B63" s="42" t="s">
        <v>50</v>
      </c>
      <c r="C63" s="51">
        <v>1528024</v>
      </c>
      <c r="D63" s="16">
        <v>1512112.135</v>
      </c>
      <c r="E63" s="17"/>
      <c r="F63" s="21">
        <v>1511631.94397</v>
      </c>
      <c r="G63" s="16">
        <f t="shared" si="11"/>
        <v>480.19103000010364</v>
      </c>
      <c r="H63" s="17">
        <f t="shared" si="12"/>
        <v>480.19103000010364</v>
      </c>
      <c r="I63" s="17">
        <v>0</v>
      </c>
    </row>
    <row r="64" spans="1:11" ht="31.5">
      <c r="A64" s="35" t="s">
        <v>78</v>
      </c>
      <c r="B64" s="14" t="s">
        <v>80</v>
      </c>
      <c r="C64" s="27">
        <f>SUM(C65:C96)</f>
        <v>1991588.8520300002</v>
      </c>
      <c r="D64" s="27">
        <f aca="true" t="shared" si="14" ref="D64:I64">SUM(D65:D96)</f>
        <v>2069566.7417799998</v>
      </c>
      <c r="E64" s="27">
        <f t="shared" si="14"/>
        <v>94759.68163</v>
      </c>
      <c r="F64" s="27">
        <f t="shared" si="14"/>
        <v>2027938.9718</v>
      </c>
      <c r="G64" s="27">
        <f t="shared" si="14"/>
        <v>41627.769979999975</v>
      </c>
      <c r="H64" s="27">
        <f t="shared" si="14"/>
        <v>41627.769979999975</v>
      </c>
      <c r="I64" s="27">
        <f t="shared" si="14"/>
        <v>0</v>
      </c>
      <c r="J64" s="15"/>
      <c r="K64" s="13"/>
    </row>
    <row r="65" spans="1:11" ht="126">
      <c r="A65" s="34" t="s">
        <v>81</v>
      </c>
      <c r="B65" s="42" t="s">
        <v>122</v>
      </c>
      <c r="C65" s="51">
        <v>272593</v>
      </c>
      <c r="D65" s="17">
        <v>262145.20298</v>
      </c>
      <c r="E65" s="18"/>
      <c r="F65" s="22">
        <v>262145.20298</v>
      </c>
      <c r="G65" s="16">
        <f>D65-F65</f>
        <v>0</v>
      </c>
      <c r="H65" s="16">
        <f>D65-F65</f>
        <v>0</v>
      </c>
      <c r="I65" s="22"/>
      <c r="J65" s="13"/>
      <c r="K65" s="13"/>
    </row>
    <row r="66" spans="1:9" ht="204.75">
      <c r="A66" s="34" t="s">
        <v>82</v>
      </c>
      <c r="B66" s="43" t="s">
        <v>67</v>
      </c>
      <c r="C66" s="51">
        <v>121</v>
      </c>
      <c r="D66" s="17">
        <v>100.87145</v>
      </c>
      <c r="E66" s="17"/>
      <c r="F66" s="21">
        <v>100.87145</v>
      </c>
      <c r="G66" s="16">
        <f aca="true" t="shared" si="15" ref="G66:G94">D66-F66</f>
        <v>0</v>
      </c>
      <c r="H66" s="16">
        <f aca="true" t="shared" si="16" ref="H66:H94">D66-F66</f>
        <v>0</v>
      </c>
      <c r="I66" s="22"/>
    </row>
    <row r="67" spans="1:9" ht="204.75">
      <c r="A67" s="34" t="s">
        <v>83</v>
      </c>
      <c r="B67" s="43" t="s">
        <v>68</v>
      </c>
      <c r="C67" s="51">
        <v>11979</v>
      </c>
      <c r="D67" s="17">
        <v>9986.27345</v>
      </c>
      <c r="E67" s="17"/>
      <c r="F67" s="21">
        <v>9986.27345</v>
      </c>
      <c r="G67" s="16">
        <f t="shared" si="15"/>
        <v>0</v>
      </c>
      <c r="H67" s="16">
        <f t="shared" si="16"/>
        <v>0</v>
      </c>
      <c r="I67" s="22"/>
    </row>
    <row r="68" spans="1:9" ht="94.5">
      <c r="A68" s="34" t="s">
        <v>84</v>
      </c>
      <c r="B68" s="42" t="s">
        <v>69</v>
      </c>
      <c r="C68" s="51">
        <v>22805.85116</v>
      </c>
      <c r="D68" s="21">
        <v>22805.85116</v>
      </c>
      <c r="E68" s="21"/>
      <c r="F68" s="21">
        <v>22570.25743</v>
      </c>
      <c r="G68" s="16">
        <f t="shared" si="15"/>
        <v>235.59372999999687</v>
      </c>
      <c r="H68" s="16">
        <f t="shared" si="16"/>
        <v>235.59372999999687</v>
      </c>
      <c r="I68" s="22"/>
    </row>
    <row r="69" spans="1:9" ht="94.5">
      <c r="A69" s="34" t="s">
        <v>85</v>
      </c>
      <c r="B69" s="42" t="s">
        <v>70</v>
      </c>
      <c r="C69" s="51">
        <v>14345.836</v>
      </c>
      <c r="D69" s="17">
        <v>14345.836</v>
      </c>
      <c r="E69" s="17"/>
      <c r="F69" s="17">
        <v>14191.33973</v>
      </c>
      <c r="G69" s="16">
        <f t="shared" si="15"/>
        <v>154.49626999999964</v>
      </c>
      <c r="H69" s="16">
        <f t="shared" si="16"/>
        <v>154.49626999999964</v>
      </c>
      <c r="I69" s="22"/>
    </row>
    <row r="70" spans="1:9" ht="110.25">
      <c r="A70" s="34" t="s">
        <v>86</v>
      </c>
      <c r="B70" s="42" t="s">
        <v>71</v>
      </c>
      <c r="C70" s="51">
        <v>12369.417</v>
      </c>
      <c r="D70" s="17">
        <v>12369.357</v>
      </c>
      <c r="E70" s="17"/>
      <c r="F70" s="21">
        <v>12232.97698</v>
      </c>
      <c r="G70" s="16">
        <f t="shared" si="15"/>
        <v>136.3800200000005</v>
      </c>
      <c r="H70" s="16">
        <f t="shared" si="16"/>
        <v>136.3800200000005</v>
      </c>
      <c r="I70" s="22"/>
    </row>
    <row r="71" spans="1:9" ht="126">
      <c r="A71" s="34" t="s">
        <v>87</v>
      </c>
      <c r="B71" s="42" t="s">
        <v>72</v>
      </c>
      <c r="C71" s="51">
        <v>14026.4</v>
      </c>
      <c r="D71" s="17">
        <f>14026.4+420.96904</f>
        <v>14447.36904</v>
      </c>
      <c r="E71" s="17">
        <v>420.96904</v>
      </c>
      <c r="F71" s="17">
        <v>14447.36904</v>
      </c>
      <c r="G71" s="16">
        <f t="shared" si="15"/>
        <v>0</v>
      </c>
      <c r="H71" s="16">
        <f t="shared" si="16"/>
        <v>0</v>
      </c>
      <c r="I71" s="22"/>
    </row>
    <row r="72" spans="1:9" ht="126">
      <c r="A72" s="34" t="s">
        <v>88</v>
      </c>
      <c r="B72" s="42" t="s">
        <v>123</v>
      </c>
      <c r="C72" s="51">
        <v>7229.7</v>
      </c>
      <c r="D72" s="17">
        <v>7229.7</v>
      </c>
      <c r="E72" s="17"/>
      <c r="F72" s="17">
        <v>6115.45286</v>
      </c>
      <c r="G72" s="16">
        <f t="shared" si="15"/>
        <v>1114.2471399999995</v>
      </c>
      <c r="H72" s="16">
        <f t="shared" si="16"/>
        <v>1114.2471399999995</v>
      </c>
      <c r="I72" s="22"/>
    </row>
    <row r="73" spans="1:9" ht="110.25">
      <c r="A73" s="34" t="s">
        <v>89</v>
      </c>
      <c r="B73" s="42" t="s">
        <v>73</v>
      </c>
      <c r="C73" s="51">
        <v>3818.5</v>
      </c>
      <c r="D73" s="17">
        <v>3818.5</v>
      </c>
      <c r="E73" s="17"/>
      <c r="F73" s="21">
        <v>3818.5</v>
      </c>
      <c r="G73" s="16">
        <f t="shared" si="15"/>
        <v>0</v>
      </c>
      <c r="H73" s="16">
        <f t="shared" si="16"/>
        <v>0</v>
      </c>
      <c r="I73" s="22"/>
    </row>
    <row r="74" spans="1:9" ht="126">
      <c r="A74" s="34" t="s">
        <v>90</v>
      </c>
      <c r="B74" s="42" t="s">
        <v>74</v>
      </c>
      <c r="C74" s="51">
        <v>5092</v>
      </c>
      <c r="D74" s="17">
        <v>5092</v>
      </c>
      <c r="E74" s="17"/>
      <c r="F74" s="21">
        <v>3580.18909</v>
      </c>
      <c r="G74" s="16">
        <f t="shared" si="15"/>
        <v>1511.8109100000001</v>
      </c>
      <c r="H74" s="16">
        <f t="shared" si="16"/>
        <v>1511.8109100000001</v>
      </c>
      <c r="I74" s="22"/>
    </row>
    <row r="75" spans="1:9" ht="94.5">
      <c r="A75" s="34" t="s">
        <v>91</v>
      </c>
      <c r="B75" s="42" t="s">
        <v>75</v>
      </c>
      <c r="C75" s="51">
        <v>2301.2</v>
      </c>
      <c r="D75" s="17">
        <v>2301.2</v>
      </c>
      <c r="E75" s="17"/>
      <c r="F75" s="17">
        <v>2301.18845</v>
      </c>
      <c r="G75" s="16">
        <f t="shared" si="15"/>
        <v>0.01154999999971551</v>
      </c>
      <c r="H75" s="16">
        <f t="shared" si="16"/>
        <v>0.01154999999971551</v>
      </c>
      <c r="I75" s="22"/>
    </row>
    <row r="76" spans="1:9" ht="110.25">
      <c r="A76" s="34" t="s">
        <v>92</v>
      </c>
      <c r="B76" s="42" t="s">
        <v>76</v>
      </c>
      <c r="C76" s="53">
        <v>249456.84109</v>
      </c>
      <c r="D76" s="17">
        <v>249456.84109</v>
      </c>
      <c r="E76" s="17"/>
      <c r="F76" s="21">
        <v>249098.48285</v>
      </c>
      <c r="G76" s="16">
        <f t="shared" si="15"/>
        <v>358.3582400000014</v>
      </c>
      <c r="H76" s="16">
        <f t="shared" si="16"/>
        <v>358.3582400000014</v>
      </c>
      <c r="I76" s="22"/>
    </row>
    <row r="77" spans="1:9" ht="110.25">
      <c r="A77" s="34" t="s">
        <v>93</v>
      </c>
      <c r="B77" s="42" t="s">
        <v>124</v>
      </c>
      <c r="C77" s="51">
        <v>24602.97802</v>
      </c>
      <c r="D77" s="17">
        <v>24602.97802</v>
      </c>
      <c r="E77" s="17"/>
      <c r="F77" s="21">
        <v>24350.89582</v>
      </c>
      <c r="G77" s="16">
        <f t="shared" si="15"/>
        <v>252.0821999999971</v>
      </c>
      <c r="H77" s="16">
        <f t="shared" si="16"/>
        <v>252.0821999999971</v>
      </c>
      <c r="I77" s="22"/>
    </row>
    <row r="78" spans="1:9" ht="110.25">
      <c r="A78" s="34" t="s">
        <v>94</v>
      </c>
      <c r="B78" s="42" t="s">
        <v>77</v>
      </c>
      <c r="C78" s="51">
        <v>7289.057</v>
      </c>
      <c r="D78" s="17">
        <v>7289.057</v>
      </c>
      <c r="E78" s="17"/>
      <c r="F78" s="21">
        <v>7260.83571</v>
      </c>
      <c r="G78" s="16">
        <f t="shared" si="15"/>
        <v>28.2212899999995</v>
      </c>
      <c r="H78" s="16">
        <f t="shared" si="16"/>
        <v>28.2212899999995</v>
      </c>
      <c r="I78" s="22"/>
    </row>
    <row r="79" spans="1:9" ht="157.5">
      <c r="A79" s="34" t="s">
        <v>113</v>
      </c>
      <c r="B79" s="42" t="s">
        <v>173</v>
      </c>
      <c r="C79" s="51">
        <v>17341.91</v>
      </c>
      <c r="D79" s="17">
        <v>17341.91</v>
      </c>
      <c r="E79" s="17"/>
      <c r="F79" s="21">
        <v>16401.50995</v>
      </c>
      <c r="G79" s="16">
        <f t="shared" si="15"/>
        <v>940.4000500000002</v>
      </c>
      <c r="H79" s="16">
        <f t="shared" si="16"/>
        <v>940.4000500000002</v>
      </c>
      <c r="I79" s="22"/>
    </row>
    <row r="80" spans="1:9" ht="63">
      <c r="A80" s="34" t="s">
        <v>95</v>
      </c>
      <c r="B80" s="42" t="s">
        <v>79</v>
      </c>
      <c r="C80" s="51">
        <v>8746</v>
      </c>
      <c r="D80" s="17">
        <v>7403.11905</v>
      </c>
      <c r="E80" s="17"/>
      <c r="F80" s="21">
        <v>7229.24764</v>
      </c>
      <c r="G80" s="16">
        <f t="shared" si="15"/>
        <v>173.87141000000065</v>
      </c>
      <c r="H80" s="16">
        <f t="shared" si="16"/>
        <v>173.87141000000065</v>
      </c>
      <c r="I80" s="22"/>
    </row>
    <row r="81" spans="1:9" ht="94.5">
      <c r="A81" s="34" t="s">
        <v>96</v>
      </c>
      <c r="B81" s="42" t="s">
        <v>174</v>
      </c>
      <c r="C81" s="51">
        <v>2639.4</v>
      </c>
      <c r="D81" s="17">
        <f>2639.4+11611.54926</f>
        <v>14250.94926</v>
      </c>
      <c r="E81" s="17">
        <f>10784.65564+822.26+4.63362</f>
        <v>11611.549260000002</v>
      </c>
      <c r="F81" s="21">
        <v>11644.71972</v>
      </c>
      <c r="G81" s="16">
        <f t="shared" si="15"/>
        <v>2606.2295400000003</v>
      </c>
      <c r="H81" s="16">
        <f t="shared" si="16"/>
        <v>2606.2295400000003</v>
      </c>
      <c r="I81" s="22"/>
    </row>
    <row r="82" spans="1:9" ht="94.5">
      <c r="A82" s="34" t="s">
        <v>97</v>
      </c>
      <c r="B82" s="42" t="s">
        <v>175</v>
      </c>
      <c r="C82" s="51">
        <v>5973</v>
      </c>
      <c r="D82" s="17">
        <v>5973</v>
      </c>
      <c r="E82" s="17"/>
      <c r="F82" s="21">
        <v>5963.499</v>
      </c>
      <c r="G82" s="16">
        <f t="shared" si="15"/>
        <v>9.501000000000204</v>
      </c>
      <c r="H82" s="16">
        <f t="shared" si="16"/>
        <v>9.501000000000204</v>
      </c>
      <c r="I82" s="22"/>
    </row>
    <row r="83" spans="1:9" ht="126">
      <c r="A83" s="34" t="s">
        <v>98</v>
      </c>
      <c r="B83" s="42" t="s">
        <v>176</v>
      </c>
      <c r="C83" s="51">
        <v>8900.68162</v>
      </c>
      <c r="D83" s="17">
        <v>8900.68162</v>
      </c>
      <c r="E83" s="17"/>
      <c r="F83" s="21">
        <v>8900.58078</v>
      </c>
      <c r="G83" s="16">
        <f t="shared" si="15"/>
        <v>0.1008399999991525</v>
      </c>
      <c r="H83" s="16">
        <f t="shared" si="16"/>
        <v>0.1008399999991525</v>
      </c>
      <c r="I83" s="22"/>
    </row>
    <row r="84" spans="1:9" ht="126">
      <c r="A84" s="34" t="s">
        <v>99</v>
      </c>
      <c r="B84" s="42" t="s">
        <v>120</v>
      </c>
      <c r="C84" s="51">
        <v>83273.34958</v>
      </c>
      <c r="D84" s="17">
        <v>83273.34958</v>
      </c>
      <c r="E84" s="17"/>
      <c r="F84" s="21">
        <v>83038.27744</v>
      </c>
      <c r="G84" s="16">
        <f t="shared" si="15"/>
        <v>235.0721399999893</v>
      </c>
      <c r="H84" s="16">
        <f t="shared" si="16"/>
        <v>235.0721399999893</v>
      </c>
      <c r="I84" s="22"/>
    </row>
    <row r="85" spans="1:9" ht="126">
      <c r="A85" s="34" t="s">
        <v>100</v>
      </c>
      <c r="B85" s="42" t="s">
        <v>121</v>
      </c>
      <c r="C85" s="51">
        <v>48232.76142</v>
      </c>
      <c r="D85" s="17">
        <v>48232.76142</v>
      </c>
      <c r="E85" s="17"/>
      <c r="F85" s="21">
        <f>45746.18174+1515.42465</f>
        <v>47261.60639</v>
      </c>
      <c r="G85" s="16">
        <f t="shared" si="15"/>
        <v>971.1550300000017</v>
      </c>
      <c r="H85" s="16">
        <f t="shared" si="16"/>
        <v>971.1550300000017</v>
      </c>
      <c r="I85" s="22"/>
    </row>
    <row r="86" spans="1:9" ht="110.25">
      <c r="A86" s="34" t="s">
        <v>101</v>
      </c>
      <c r="B86" s="42" t="s">
        <v>177</v>
      </c>
      <c r="C86" s="51">
        <v>5124.35</v>
      </c>
      <c r="D86" s="17">
        <v>5124.35</v>
      </c>
      <c r="E86" s="17"/>
      <c r="F86" s="21">
        <v>5124.25981</v>
      </c>
      <c r="G86" s="16">
        <f t="shared" si="15"/>
        <v>0.09019000000080268</v>
      </c>
      <c r="H86" s="16">
        <f t="shared" si="16"/>
        <v>0.09019000000080268</v>
      </c>
      <c r="I86" s="22"/>
    </row>
    <row r="87" spans="1:9" ht="110.25">
      <c r="A87" s="34" t="s">
        <v>102</v>
      </c>
      <c r="B87" s="42" t="s">
        <v>178</v>
      </c>
      <c r="C87" s="51">
        <v>341125.02114</v>
      </c>
      <c r="D87" s="17">
        <f>341125.02114+56748.00833</f>
        <v>397873.02947</v>
      </c>
      <c r="E87" s="17">
        <v>56748.00833</v>
      </c>
      <c r="F87" s="21">
        <v>387971.02933</v>
      </c>
      <c r="G87" s="16">
        <f t="shared" si="15"/>
        <v>9902.000140000018</v>
      </c>
      <c r="H87" s="16">
        <f t="shared" si="16"/>
        <v>9902.000140000018</v>
      </c>
      <c r="I87" s="22"/>
    </row>
    <row r="88" spans="1:9" ht="126">
      <c r="A88" s="34" t="s">
        <v>103</v>
      </c>
      <c r="B88" s="42" t="s">
        <v>179</v>
      </c>
      <c r="C88" s="51">
        <v>113980.885</v>
      </c>
      <c r="D88" s="17">
        <v>113980.885</v>
      </c>
      <c r="E88" s="17"/>
      <c r="F88" s="21">
        <v>103556.16564</v>
      </c>
      <c r="G88" s="16">
        <f t="shared" si="15"/>
        <v>10424.719359999988</v>
      </c>
      <c r="H88" s="16">
        <f t="shared" si="16"/>
        <v>10424.719359999988</v>
      </c>
      <c r="I88" s="22"/>
    </row>
    <row r="89" spans="1:9" ht="157.5">
      <c r="A89" s="34" t="s">
        <v>104</v>
      </c>
      <c r="B89" s="42" t="s">
        <v>180</v>
      </c>
      <c r="C89" s="51">
        <v>84435.122</v>
      </c>
      <c r="D89" s="17">
        <v>84435.122</v>
      </c>
      <c r="E89" s="17"/>
      <c r="F89" s="21">
        <v>77884.36143</v>
      </c>
      <c r="G89" s="16">
        <f t="shared" si="15"/>
        <v>6550.760569999999</v>
      </c>
      <c r="H89" s="16">
        <f t="shared" si="16"/>
        <v>6550.760569999999</v>
      </c>
      <c r="I89" s="22"/>
    </row>
    <row r="90" spans="1:9" ht="94.5">
      <c r="A90" s="34" t="s">
        <v>105</v>
      </c>
      <c r="B90" s="42" t="s">
        <v>181</v>
      </c>
      <c r="C90" s="51">
        <v>9059.201</v>
      </c>
      <c r="D90" s="17">
        <v>9059.201</v>
      </c>
      <c r="E90" s="17"/>
      <c r="F90" s="21">
        <v>9057.2001</v>
      </c>
      <c r="G90" s="16">
        <f t="shared" si="15"/>
        <v>2.000899999999092</v>
      </c>
      <c r="H90" s="16">
        <f t="shared" si="16"/>
        <v>2.000899999999092</v>
      </c>
      <c r="I90" s="22"/>
    </row>
    <row r="91" spans="1:9" ht="126">
      <c r="A91" s="34" t="s">
        <v>106</v>
      </c>
      <c r="B91" s="42" t="s">
        <v>182</v>
      </c>
      <c r="C91" s="51">
        <v>11435.39</v>
      </c>
      <c r="D91" s="17">
        <v>11435.39</v>
      </c>
      <c r="E91" s="17"/>
      <c r="F91" s="21">
        <v>9517.78163</v>
      </c>
      <c r="G91" s="16">
        <f t="shared" si="15"/>
        <v>1917.60837</v>
      </c>
      <c r="H91" s="16">
        <f t="shared" si="16"/>
        <v>1917.60837</v>
      </c>
      <c r="I91" s="22"/>
    </row>
    <row r="92" spans="1:9" ht="126">
      <c r="A92" s="34" t="s">
        <v>107</v>
      </c>
      <c r="B92" s="42" t="s">
        <v>183</v>
      </c>
      <c r="C92" s="51">
        <v>1200</v>
      </c>
      <c r="D92" s="17">
        <v>1200</v>
      </c>
      <c r="E92" s="17"/>
      <c r="F92" s="21">
        <v>1088.07849</v>
      </c>
      <c r="G92" s="16">
        <f t="shared" si="15"/>
        <v>111.9215099999999</v>
      </c>
      <c r="H92" s="16">
        <f t="shared" si="16"/>
        <v>111.9215099999999</v>
      </c>
      <c r="I92" s="22"/>
    </row>
    <row r="93" spans="1:9" ht="126">
      <c r="A93" s="34" t="s">
        <v>108</v>
      </c>
      <c r="B93" s="42" t="s">
        <v>184</v>
      </c>
      <c r="C93" s="51">
        <v>534051</v>
      </c>
      <c r="D93" s="17">
        <v>534051</v>
      </c>
      <c r="E93" s="17"/>
      <c r="F93" s="21">
        <v>530059.86242</v>
      </c>
      <c r="G93" s="16">
        <f t="shared" si="15"/>
        <v>3991.1375799999805</v>
      </c>
      <c r="H93" s="16">
        <f t="shared" si="16"/>
        <v>3991.1375799999805</v>
      </c>
      <c r="I93" s="22"/>
    </row>
    <row r="94" spans="1:9" ht="94.5">
      <c r="A94" s="34" t="s">
        <v>109</v>
      </c>
      <c r="B94" s="42" t="s">
        <v>125</v>
      </c>
      <c r="C94" s="51">
        <v>68040</v>
      </c>
      <c r="D94" s="17">
        <v>65061.80119</v>
      </c>
      <c r="E94" s="17"/>
      <c r="F94" s="21">
        <v>65061.80119</v>
      </c>
      <c r="G94" s="16">
        <f t="shared" si="15"/>
        <v>0</v>
      </c>
      <c r="H94" s="16">
        <f t="shared" si="16"/>
        <v>0</v>
      </c>
      <c r="I94" s="22"/>
    </row>
    <row r="95" spans="1:9" ht="78.75">
      <c r="A95" s="34" t="s">
        <v>111</v>
      </c>
      <c r="B95" s="42" t="s">
        <v>185</v>
      </c>
      <c r="C95" s="51"/>
      <c r="D95" s="17">
        <v>22746.4</v>
      </c>
      <c r="E95" s="17">
        <v>22746.4</v>
      </c>
      <c r="F95" s="21">
        <v>22746.4</v>
      </c>
      <c r="G95" s="16">
        <f>D95-F95</f>
        <v>0</v>
      </c>
      <c r="H95" s="16">
        <f>D95-F95</f>
        <v>0</v>
      </c>
      <c r="I95" s="22"/>
    </row>
    <row r="96" spans="1:9" ht="110.25">
      <c r="A96" s="34" t="s">
        <v>112</v>
      </c>
      <c r="B96" s="42" t="s">
        <v>186</v>
      </c>
      <c r="C96" s="51"/>
      <c r="D96" s="17">
        <v>3232.755</v>
      </c>
      <c r="E96" s="17">
        <v>3232.755</v>
      </c>
      <c r="F96" s="21">
        <v>3232.755</v>
      </c>
      <c r="G96" s="16">
        <f>D96-F96</f>
        <v>0</v>
      </c>
      <c r="H96" s="16">
        <f>D96-F96</f>
        <v>0</v>
      </c>
      <c r="I96" s="22"/>
    </row>
    <row r="97" spans="2:9" ht="15.75">
      <c r="B97" s="29"/>
      <c r="C97" s="29"/>
      <c r="D97" s="5"/>
      <c r="E97" s="5"/>
      <c r="F97" s="5"/>
      <c r="G97" s="5"/>
      <c r="H97" s="5"/>
      <c r="I97" s="5"/>
    </row>
    <row r="98" spans="1:5" s="44" customFormat="1" ht="20.25">
      <c r="A98" s="45" t="s">
        <v>127</v>
      </c>
      <c r="B98" s="45"/>
      <c r="C98" s="45"/>
      <c r="D98" s="45"/>
      <c r="E98" s="45"/>
    </row>
    <row r="99" spans="1:5" s="44" customFormat="1" ht="20.25">
      <c r="A99" s="45" t="s">
        <v>126</v>
      </c>
      <c r="B99" s="45"/>
      <c r="C99" s="45"/>
      <c r="D99" s="45"/>
      <c r="E99" s="45"/>
    </row>
    <row r="100" spans="1:8" s="44" customFormat="1" ht="20.25">
      <c r="A100" s="45" t="s">
        <v>117</v>
      </c>
      <c r="B100" s="45"/>
      <c r="C100" s="45"/>
      <c r="D100" s="45"/>
      <c r="G100" s="45" t="s">
        <v>110</v>
      </c>
      <c r="H100" s="45"/>
    </row>
    <row r="101" spans="1:5" ht="15.75">
      <c r="A101" s="24"/>
      <c r="B101" s="24"/>
      <c r="C101" s="24"/>
      <c r="D101" s="24"/>
      <c r="E101" s="24"/>
    </row>
    <row r="102" spans="1:5" ht="15.75">
      <c r="A102" s="24"/>
      <c r="B102" s="24"/>
      <c r="C102" s="24"/>
      <c r="D102" s="24"/>
      <c r="E102" s="24"/>
    </row>
    <row r="103" spans="1:8" ht="15.75">
      <c r="A103" s="24"/>
      <c r="B103" s="24"/>
      <c r="C103" s="24"/>
      <c r="D103" s="24"/>
      <c r="H103" s="24"/>
    </row>
  </sheetData>
  <sheetProtection/>
  <mergeCells count="7">
    <mergeCell ref="A6:I6"/>
    <mergeCell ref="A8:A9"/>
    <mergeCell ref="B8:B9"/>
    <mergeCell ref="D8:E8"/>
    <mergeCell ref="F8:F9"/>
    <mergeCell ref="G8:I8"/>
    <mergeCell ref="C8:C9"/>
  </mergeCells>
  <printOptions/>
  <pageMargins left="0.31496062992125984" right="0.31496062992125984" top="0.22" bottom="0.23" header="0.2" footer="0.2"/>
  <pageSetup fitToHeight="0" fitToWidth="1" horizontalDpi="600" verticalDpi="600" orientation="portrait" paperSize="9" scale="47" r:id="rId1"/>
  <headerFooter scaleWithDoc="0">
    <oddFooter>&amp;R&amp;P</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Бендо Алексей Игоревич</cp:lastModifiedBy>
  <cp:lastPrinted>2019-03-15T12:59:29Z</cp:lastPrinted>
  <dcterms:created xsi:type="dcterms:W3CDTF">2004-10-05T07:40:56Z</dcterms:created>
  <dcterms:modified xsi:type="dcterms:W3CDTF">2019-03-15T13:30:44Z</dcterms:modified>
  <cp:category/>
  <cp:version/>
  <cp:contentType/>
  <cp:contentStatus/>
</cp:coreProperties>
</file>