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9-23.09.2019\публикация\2-9-Реш СД- изм бюджета Звенигород\"/>
    </mc:Choice>
  </mc:AlternateContent>
  <bookViews>
    <workbookView xWindow="0" yWindow="0" windowWidth="28800" windowHeight="12435"/>
  </bookViews>
  <sheets>
    <sheet name="Доходы в проект бюджета с увели" sheetId="3" r:id="rId1"/>
  </sheets>
  <definedNames>
    <definedName name="_xlnm.Print_Titles" localSheetId="0">'Доходы в проект бюджета с увели'!$17:$18</definedName>
    <definedName name="_xlnm.Print_Area" localSheetId="0">'Доходы в проект бюджета с увели'!$A$1:$C$108</definedName>
  </definedNames>
  <calcPr calcId="152511"/>
</workbook>
</file>

<file path=xl/calcChain.xml><?xml version="1.0" encoding="utf-8"?>
<calcChain xmlns="http://schemas.openxmlformats.org/spreadsheetml/2006/main">
  <c r="C24" i="3" l="1"/>
  <c r="C53" i="3" l="1"/>
  <c r="C74" i="3"/>
  <c r="C101" i="3"/>
  <c r="C99" i="3"/>
  <c r="C97" i="3" l="1"/>
  <c r="C93" i="3"/>
  <c r="C81" i="3"/>
  <c r="C76" i="3"/>
  <c r="C70" i="3"/>
  <c r="C69" i="3" s="1"/>
  <c r="C68" i="3" s="1"/>
  <c r="C59" i="3"/>
  <c r="C56" i="3"/>
  <c r="C51" i="3"/>
  <c r="C48" i="3"/>
  <c r="C47" i="3" s="1"/>
  <c r="C42" i="3"/>
  <c r="C38" i="3"/>
  <c r="C37" i="3"/>
  <c r="C36" i="3"/>
  <c r="C32" i="3"/>
  <c r="C31" i="3"/>
  <c r="C30" i="3"/>
  <c r="C23" i="3"/>
  <c r="C21" i="3" l="1"/>
  <c r="C79" i="3"/>
  <c r="C73" i="3" s="1"/>
  <c r="C72" i="3" s="1"/>
  <c r="C35" i="3"/>
  <c r="C29" i="3"/>
  <c r="C41" i="3"/>
  <c r="C40" i="3" s="1"/>
  <c r="C33" i="3" l="1"/>
  <c r="C20" i="3" l="1"/>
  <c r="C19" i="3" s="1"/>
  <c r="C103" i="3" s="1"/>
</calcChain>
</file>

<file path=xl/sharedStrings.xml><?xml version="1.0" encoding="utf-8"?>
<sst xmlns="http://schemas.openxmlformats.org/spreadsheetml/2006/main" count="184" uniqueCount="182">
  <si>
    <t>Код бюджетной классификации</t>
  </si>
  <si>
    <t xml:space="preserve">000 1 00 00000 00 0000 000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</si>
  <si>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</si>
  <si>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</si>
  <si>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</si>
  <si>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</si>
  <si>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</si>
  <si>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</si>
  <si>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</si>
  <si>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производимые на территории РФ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</si>
  <si>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</si>
  <si>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</si>
  <si>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</si>
  <si>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 упрощенной системы налогообложения </t>
  </si>
  <si>
    <t>000 1 05 02000 02 0000 110</t>
  </si>
  <si>
    <t>Единый налог на вмененный доход для отдельных видов деятельности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</si>
  <si>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</si>
  <si>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</si>
  <si>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</si>
  <si>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</si>
  <si>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</si>
  <si>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</si>
  <si>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</si>
  <si>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</si>
  <si>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</si>
  <si>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</si>
  <si>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</si>
  <si>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</si>
  <si>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</si>
  <si>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</si>
  <si>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</si>
  <si>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юрисдикции,мировыми судьями (за исключением  Верховного Суда РФ)</t>
  </si>
  <si>
    <t>000 1 11 00000 00 0000 000</t>
  </si>
  <si>
    <t>Доходы от использования имущества находящегося в государственной и муниципальной собственности</t>
  </si>
  <si>
    <t>000 1 11 05000 00 0000 120</t>
  </si>
  <si>
    <t>000 1 11 05012 04 0000 120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</si>
  <si>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</si>
  <si>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</si>
  <si>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</si>
  <si>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</si>
  <si>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000 1 11 07014 04 0000 120</t>
  </si>
  <si>
    <t>000 1 11 09000 00 0000 120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</si>
  <si>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</si>
  <si>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</si>
  <si>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в части зачисления поступлений по плате за наем жилых помещений, находящихся в собственности муниципальных образований</t>
  </si>
  <si>
    <t>Прочие поступления от использования имущества, в части зачисления поступлений по плате за установку и эксплуатацию рекламных конструкций</t>
  </si>
  <si>
    <t>000 1 12 00000 00 0000 000</t>
  </si>
  <si>
    <t>Платежи при пользовании природными ресурсами</t>
  </si>
  <si>
    <t xml:space="preserve">000 1 12 01000 01 0000 120 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</si>
  <si>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</si>
  <si>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</si>
  <si>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</si>
  <si>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000 1 14 02043 04 0000 410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</si>
  <si>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</si>
  <si>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городского округа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</si>
  <si>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</si>
  <si>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</si>
  <si>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</si>
  <si>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</si>
  <si>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</si>
  <si>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</si>
  <si>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000 1 16 25000 01 0000 140</t>
  </si>
  <si>
    <t>000 1 16 30000 01 0000 140</t>
  </si>
  <si>
    <t>Денежные взыскания (штрафы) за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</si>
  <si>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</si>
  <si>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</si>
  <si>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</si>
  <si>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</si>
  <si>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</si>
  <si>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</si>
  <si>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</si>
  <si>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</si>
  <si>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000 1 17 05000 00 0000 180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</si>
  <si>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</si>
  <si>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</si>
  <si>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</si>
  <si>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</si>
  <si>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 xml:space="preserve">ВСЕГО ДОХОДОВ 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</si>
  <si>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</si>
  <si>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</si>
  <si>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</si>
  <si>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</si>
  <si>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</si>
  <si>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</si>
  <si>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</si>
  <si>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</t>
  </si>
  <si>
    <t>Субвенции бюджетам муниципальных районов и городских округов Московской области 
для осуществления государственных полномочий Московской области в области земельных отношений</t>
  </si>
  <si>
    <t>Субвенции бюджетам муниципальных районов и городских округов Московской области 
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</si>
  <si>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000 2 02 30000 00 0000 000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</si>
  <si>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</si>
  <si>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</si>
  <si>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</si>
  <si>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Прочие субвенции бюджетам городских округов</t>
  </si>
  <si>
    <t>Субвенции бюджетам городских округов на выполнение передаваемых  полномочий субъектов Российской Федерации</t>
  </si>
  <si>
    <t xml:space="preserve">Дотации бюджетам городских округов на выравнивание бюджетной обеспеченности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</si>
  <si>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</si>
  <si>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</si>
  <si>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</si>
  <si>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</si>
  <si>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</si>
  <si>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001 1 17 05040 04 0003 180</t>
  </si>
  <si>
    <t>Прочие неналоговые доходы, в части зачисления поступлений от размещения нестационарных торговых объектов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</si>
  <si>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</si>
  <si>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</si>
  <si>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</si>
  <si>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 000 1 03 02240 01 0000 110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</si>
  <si>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</si>
  <si>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</si>
  <si>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000 1 11 09044 04 0001 120</t>
  </si>
  <si>
    <t>000 1 11 09044 04 0002 120</t>
  </si>
  <si>
    <t>000 1 03 02260 01 0000 110</t>
  </si>
  <si>
    <t>000 1 03 02250 01 0000 110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</si>
  <si>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</si>
  <si>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Дотации бюджетам бюджетной системы Российской Федерации</t>
  </si>
  <si>
    <t>000 2 02 10000 00 0000 150</t>
  </si>
  <si>
    <t>000 2 02 30022 04 0000 150</t>
  </si>
  <si>
    <t>000 2 02 30024 04 0000 150</t>
  </si>
  <si>
    <t>000 2 02 30024 04 0001 150</t>
  </si>
  <si>
    <t>000 2 02 30024 04 0002 150</t>
  </si>
  <si>
    <t>000 2 02 30024 04 0003 150</t>
  </si>
  <si>
    <t>000 2 02 30024 04 0004 150</t>
  </si>
  <si>
    <t>000 2 02 30024 04 0005 150</t>
  </si>
  <si>
    <t>000 2 02 30024 04 0006 150</t>
  </si>
  <si>
    <t>000 2 02 30029 04 0000 150</t>
  </si>
  <si>
    <t>000 2 02 39999 04 0000 150</t>
  </si>
  <si>
    <t>000 2 02 39999 04 0002 150</t>
  </si>
  <si>
    <t>000 2 02 39999 04 0003 150</t>
  </si>
  <si>
    <t>000 2 02 39999 04 0004 150</t>
  </si>
  <si>
    <t>000 2 02 30024 04 0007 150</t>
  </si>
  <si>
    <t>000 2 02 30024 04 0008 150</t>
  </si>
  <si>
    <t>000 2 02 35118 04 0000 150</t>
  </si>
  <si>
    <t>Субвенции бюджетам муниципальных образований 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</si>
  <si>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000 1 16 080000 01 0000 140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</si>
  <si>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</si>
  <si>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Субсидии бюджетам бюджетной системы Российской Федерации</t>
  </si>
  <si>
    <t>Прочие субсидии бюджетам городских округов (прочие субсидии)</t>
  </si>
  <si>
    <t>000 2 02 15001 04 0000 150</t>
  </si>
  <si>
    <t>000 2 02 20000 00 0000 150</t>
  </si>
  <si>
    <t>000 2 02 29999 04 0016 150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</si>
  <si>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</si>
  <si>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</si>
  <si>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</si>
  <si>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000 2 02 4 9999 04 0000 150</t>
  </si>
  <si>
    <t>Прочие межбюджетные трансферты, передаваемые бюджетам городских округов</t>
  </si>
  <si>
    <t>Иные межбюджетные трансферты</t>
  </si>
  <si>
    <t>000 2 02 40000 00 0000 150</t>
  </si>
  <si>
    <t>Прочие субсидии бюджетам городских округов на мероприятия по организации отдыха детей</t>
  </si>
  <si>
    <t>000 2 02 29999 04 0005 150</t>
  </si>
  <si>
    <t>000 2 02 30024 04 0009 150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</si>
  <si>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</si>
  <si>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001 2 18 04010 04 0000 150</t>
  </si>
  <si>
    <t>001 2 19 60010 04 0000 150</t>
  </si>
  <si>
    <t>Доходы бюджетов городских округов от возврата бюджетными учреждениями остатков субсидий прошлых лет</t>
  </si>
  <si>
    <t>Возрат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</si>
  <si>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000 218 00000 00 0000 000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</si>
  <si>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</si>
  <si>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000 219 00000 00 0000 150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</si>
  <si>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</si>
  <si>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</si>
  <si>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НАЛОГОВЫЕ ДОХОДЫ</t>
  </si>
  <si>
    <t>НЕНАЛОГОВЫЕ ДОХОДЫ</t>
  </si>
  <si>
    <t>Доходы бюджета городского округа Звенигород на 2019 год</t>
  </si>
  <si>
    <t>Наименование доходов</t>
  </si>
  <si>
    <t>Сумма                                  на 2019 год,                       (тыс. рублей)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</si>
  <si>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</si>
  <si>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</si>
  <si>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000 1 13 00000 00 0000 000</t>
  </si>
  <si>
    <t>Прочие доходы от компенсации затрат бюджетов городских округов</t>
  </si>
  <si>
    <t>001 1 13 02994 04 0000 130</t>
  </si>
  <si>
    <t>000 1 13 01994 04 0000 130</t>
  </si>
  <si>
    <t xml:space="preserve">Заместитель Главы Администрации -                                                                                              </t>
  </si>
  <si>
    <t xml:space="preserve">начальник Финансово-казначейского управления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</si>
  <si>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Администрации Одинцовского городского округа                                                                           Л.В. Тарасова</t>
  </si>
  <si>
    <t>Приложение № 1</t>
  </si>
  <si>
    <t>Одинцовского городского округа</t>
  </si>
  <si>
    <t>Московской области</t>
  </si>
  <si>
    <t>(Приложение № 1</t>
  </si>
  <si>
    <t>к решению Совета депутатов</t>
  </si>
  <si>
    <t>городского округа Звенигород</t>
  </si>
  <si>
    <t>от "27" декабря  2018 г. № 31/3)</t>
  </si>
  <si>
    <t>к  решению Совета депутатов</t>
  </si>
  <si>
    <t>от 23.09.2019  г. № 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</si>
</sst>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\ _₽"/>
    <numFmt numFmtId="166" formatCode="#,##0.000"/>
  </numFmts>
  <fonts count="11" x14ac:knownFonts="1"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</font>
    <font>
      <sz val="13"/>
      <name val="Times New Roman"/>
      <family val="1"/>
      <charset val="204"/>
    </font>
    <font>
      <sz val="13"/>
      <name val="Times New Roman Cyr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</font>
    <font>
      <sz val="13"/>
      <name val="Times New Roman Cyr"/>
      <charset val="204"/>
    </font>
    <font>
      <sz val="13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Border="0"/>
  </cellStyleXfs>
  <cellXfs count="5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left" indent="16"/>
    </xf>
    <xf numFmtId="0" fontId="4" fillId="2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>
      <alignment horizontal="left" vertical="center"/>
    </xf>
    <xf numFmtId="0" fontId="7" fillId="2" borderId="0" xfId="0" applyFont="1" applyFill="1"/>
    <xf numFmtId="49" fontId="3" fillId="2" borderId="0" xfId="0" applyNumberFormat="1" applyFont="1" applyFill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indent="2"/>
    </xf>
    <xf numFmtId="3" fontId="3" fillId="0" borderId="1" xfId="0" applyNumberFormat="1" applyFont="1" applyFill="1" applyBorder="1" applyAlignment="1">
      <alignment horizontal="right" vertical="center" indent="2"/>
    </xf>
    <xf numFmtId="3" fontId="8" fillId="0" borderId="1" xfId="0" applyNumberFormat="1" applyFont="1" applyFill="1" applyBorder="1" applyAlignment="1">
      <alignment horizontal="right" vertical="center" indent="2"/>
    </xf>
    <xf numFmtId="3" fontId="3" fillId="0" borderId="1" xfId="0" applyNumberFormat="1" applyFont="1" applyFill="1" applyBorder="1" applyAlignment="1" applyProtection="1">
      <alignment horizontal="right" vertical="center" indent="2"/>
    </xf>
    <xf numFmtId="3" fontId="6" fillId="0" borderId="1" xfId="0" applyNumberFormat="1" applyFont="1" applyFill="1" applyBorder="1" applyAlignment="1" applyProtection="1">
      <alignment horizontal="right" vertical="center" indent="2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topLeftCell="A103" zoomScaleNormal="100" workbookViewId="0">
      <selection activeCell="B12" sqref="B12"/>
    </sheetView>
  </sheetViews>
  <sheetFormatPr defaultRowHeight="16.5" x14ac:dyDescent="0.25"/>
  <cols>
    <col min="1" max="1" width="33.28515625" style="15" customWidth="1"/>
    <col min="2" max="2" width="60.7109375" style="16" customWidth="1"/>
    <col min="3" max="3" width="20.85546875" style="13" customWidth="1"/>
    <col min="4" max="16384" width="9.140625" style="14"/>
  </cols>
  <sheetData>
    <row r="1" spans="1:3" s="3" customFormat="1" x14ac:dyDescent="0.25">
      <c r="A1" s="4"/>
      <c r="B1" s="5"/>
      <c r="C1" s="47" t="s">
        <v>173</v>
      </c>
    </row>
    <row r="2" spans="1:3" s="3" customFormat="1" x14ac:dyDescent="0.25">
      <c r="A2" s="4"/>
      <c r="B2" s="5"/>
      <c r="C2" s="47" t="s">
        <v>180</v>
      </c>
    </row>
    <row r="3" spans="1:3" s="3" customFormat="1" x14ac:dyDescent="0.25">
      <c r="A3" s="4"/>
      <c r="B3" s="5"/>
      <c r="C3" s="47" t="s">
        <v>174</v>
      </c>
    </row>
    <row r="4" spans="1:3" s="3" customFormat="1" x14ac:dyDescent="0.25">
      <c r="A4" s="4"/>
      <c r="B4" s="5"/>
      <c r="C4" s="47" t="s">
        <v>175</v>
      </c>
    </row>
    <row r="5" spans="1:3" s="3" customFormat="1" x14ac:dyDescent="0.25">
      <c r="A5" s="6"/>
      <c r="B5" s="5"/>
      <c r="C5" s="47" t="s">
        <v>181</v>
      </c>
    </row>
    <row r="6" spans="1:3" s="3" customFormat="1" x14ac:dyDescent="0.25">
      <c r="A6" s="6"/>
      <c r="B6" s="5"/>
      <c r="C6" s="47"/>
    </row>
    <row r="7" spans="1:3" s="3" customFormat="1" x14ac:dyDescent="0.25">
      <c r="A7" s="1"/>
      <c r="B7" s="5"/>
      <c r="C7" s="47" t="s">
        <v>176</v>
      </c>
    </row>
    <row r="8" spans="1:3" s="3" customFormat="1" x14ac:dyDescent="0.25">
      <c r="A8" s="1"/>
      <c r="B8" s="5"/>
      <c r="C8" s="47" t="s">
        <v>177</v>
      </c>
    </row>
    <row r="9" spans="1:3" s="3" customFormat="1" x14ac:dyDescent="0.25">
      <c r="A9" s="1"/>
      <c r="B9" s="5"/>
      <c r="C9" s="47" t="s">
        <v>178</v>
      </c>
    </row>
    <row r="10" spans="1:3" s="3" customFormat="1" x14ac:dyDescent="0.25">
      <c r="A10" s="1"/>
      <c r="B10" s="5"/>
      <c r="C10" s="47" t="s">
        <v>175</v>
      </c>
    </row>
    <row r="11" spans="1:3" s="3" customFormat="1" x14ac:dyDescent="0.25">
      <c r="A11" s="1"/>
      <c r="B11" s="5"/>
      <c r="C11" s="47" t="s">
        <v>179</v>
      </c>
    </row>
    <row r="12" spans="1:3" s="10" customFormat="1" ht="21" customHeight="1" x14ac:dyDescent="0.25">
      <c r="A12" s="7"/>
      <c r="B12" s="8"/>
      <c r="C12" s="9"/>
    </row>
    <row r="13" spans="1:3" ht="22.7" customHeight="1" x14ac:dyDescent="0.25">
      <c r="A13" s="11"/>
      <c r="B13" s="12"/>
    </row>
    <row r="14" spans="1:3" ht="30" customHeight="1" x14ac:dyDescent="0.25">
      <c r="A14" s="49" t="s">
        <v>161</v>
      </c>
      <c r="B14" s="49"/>
      <c r="C14" s="49"/>
    </row>
    <row r="15" spans="1:3" ht="13.5" customHeight="1" x14ac:dyDescent="0.25">
      <c r="A15" s="48"/>
      <c r="B15" s="48"/>
    </row>
    <row r="16" spans="1:3" s="17" customFormat="1" ht="12.75" customHeight="1" x14ac:dyDescent="0.25">
      <c r="A16" s="15"/>
      <c r="B16" s="16"/>
      <c r="C16" s="2"/>
    </row>
    <row r="17" spans="1:3" s="21" customFormat="1" ht="61.5" customHeight="1" x14ac:dyDescent="0.2">
      <c r="A17" s="18" t="s">
        <v>0</v>
      </c>
      <c r="B17" s="19" t="s">
        <v>162</v>
      </c>
      <c r="C17" s="20" t="s">
        <v>163</v>
      </c>
    </row>
    <row r="18" spans="1:3" s="21" customFormat="1" x14ac:dyDescent="0.2">
      <c r="A18" s="22">
        <v>1</v>
      </c>
      <c r="B18" s="23">
        <v>2</v>
      </c>
      <c r="C18" s="24">
        <v>3</v>
      </c>
    </row>
    <row r="19" spans="1:3" s="21" customFormat="1" x14ac:dyDescent="0.2">
      <c r="A19" s="25" t="s">
        <v>1</v>
      </c>
      <c r="B19" s="26" t="s">
        <v>158</v>
      </c>
      <c r="C19" s="42">
        <f t="shared" ref="C19" si="0">C20+C40</f>
        <v>575187.11945999996</v>
      </c>
    </row>
    <row r="20" spans="1:3" s="21" customFormat="1" x14ac:dyDescent="0.2">
      <c r="A20" s="25"/>
      <c r="B20" s="26" t="s">
        <v>159</v>
      </c>
      <c r="C20" s="42">
        <f>C21+C23+C29+C33+C38</f>
        <v>457509</v>
      </c>
    </row>
    <row r="21" spans="1:3" s="21" customFormat="1" ht="20.25" customHeight="1" x14ac:dyDescent="0.2">
      <c r="A21" s="25" t="s">
        <v>2</v>
      </c>
      <c r="B21" s="26" t="s">
        <v>3</v>
      </c>
      <c r="C21" s="42">
        <f t="shared" ref="C21" si="1">SUM(C22:C22)</f>
        <v>118956</v>
      </c>
    </row>
    <row r="22" spans="1:3" s="21" customFormat="1" ht="19.5" customHeight="1" x14ac:dyDescent="0.2">
      <c r="A22" s="22" t="s">
        <v>4</v>
      </c>
      <c r="B22" s="27" t="s">
        <v>5</v>
      </c>
      <c r="C22" s="43">
        <v>118956</v>
      </c>
    </row>
    <row r="23" spans="1:3" s="21" customFormat="1" ht="44.25" customHeight="1" x14ac:dyDescent="0.2">
      <c r="A23" s="28" t="s">
        <v>6</v>
      </c>
      <c r="B23" s="26" t="s">
        <v>7</v>
      </c>
      <c r="C23" s="42">
        <f t="shared" ref="C23" si="2">C24</f>
        <v>6248</v>
      </c>
    </row>
    <row r="24" spans="1:3" s="21" customFormat="1" ht="39.75" customHeight="1" x14ac:dyDescent="0.2">
      <c r="A24" s="22" t="s">
        <v>8</v>
      </c>
      <c r="B24" s="29" t="s">
        <v>9</v>
      </c>
      <c r="C24" s="43">
        <f>SUM(C25:C28)</f>
        <v>6248</v>
      </c>
    </row>
    <row r="25" spans="1:3" s="21" customFormat="1" ht="93" customHeight="1" x14ac:dyDescent="0.2">
      <c r="A25" s="30" t="s">
        <v>103</v>
      </c>
      <c r="B25" s="27" t="s">
        <v>102</v>
      </c>
      <c r="C25" s="44">
        <v>2342</v>
      </c>
    </row>
    <row r="26" spans="1:3" s="21" customFormat="1" ht="120.75" customHeight="1" x14ac:dyDescent="0.2">
      <c r="A26" s="30" t="s">
        <v>105</v>
      </c>
      <c r="B26" s="27" t="s">
        <v>104</v>
      </c>
      <c r="C26" s="44">
        <v>16</v>
      </c>
    </row>
    <row r="27" spans="1:3" s="21" customFormat="1" ht="89.25" customHeight="1" x14ac:dyDescent="0.2">
      <c r="A27" s="30" t="s">
        <v>111</v>
      </c>
      <c r="B27" s="27" t="s">
        <v>106</v>
      </c>
      <c r="C27" s="44">
        <v>4207</v>
      </c>
    </row>
    <row r="28" spans="1:3" s="21" customFormat="1" ht="93.75" customHeight="1" x14ac:dyDescent="0.2">
      <c r="A28" s="30" t="s">
        <v>110</v>
      </c>
      <c r="B28" s="27" t="s">
        <v>107</v>
      </c>
      <c r="C28" s="44">
        <v>-317</v>
      </c>
    </row>
    <row r="29" spans="1:3" s="21" customFormat="1" ht="20.25" customHeight="1" x14ac:dyDescent="0.2">
      <c r="A29" s="25" t="s">
        <v>10</v>
      </c>
      <c r="B29" s="26" t="s">
        <v>11</v>
      </c>
      <c r="C29" s="42">
        <f t="shared" ref="C29" si="3">SUM(C30:C32)</f>
        <v>90479</v>
      </c>
    </row>
    <row r="30" spans="1:3" s="21" customFormat="1" ht="33" x14ac:dyDescent="0.2">
      <c r="A30" s="22" t="s">
        <v>12</v>
      </c>
      <c r="B30" s="29" t="s">
        <v>13</v>
      </c>
      <c r="C30" s="43">
        <f>SUM(62699+5000+200)</f>
        <v>67899</v>
      </c>
    </row>
    <row r="31" spans="1:3" s="21" customFormat="1" ht="33" x14ac:dyDescent="0.2">
      <c r="A31" s="22" t="s">
        <v>14</v>
      </c>
      <c r="B31" s="29" t="s">
        <v>15</v>
      </c>
      <c r="C31" s="43">
        <f>SUM(13710+1000)</f>
        <v>14710</v>
      </c>
    </row>
    <row r="32" spans="1:3" s="21" customFormat="1" ht="33" x14ac:dyDescent="0.2">
      <c r="A32" s="22" t="s">
        <v>16</v>
      </c>
      <c r="B32" s="29" t="s">
        <v>17</v>
      </c>
      <c r="C32" s="43">
        <f>SUM(6870+1000)</f>
        <v>7870</v>
      </c>
    </row>
    <row r="33" spans="1:4" s="21" customFormat="1" ht="20.25" customHeight="1" x14ac:dyDescent="0.2">
      <c r="A33" s="25" t="s">
        <v>18</v>
      </c>
      <c r="B33" s="31" t="s">
        <v>19</v>
      </c>
      <c r="C33" s="42">
        <f t="shared" ref="C33" si="4">SUM(C34+C35)</f>
        <v>237782</v>
      </c>
    </row>
    <row r="34" spans="1:4" s="21" customFormat="1" x14ac:dyDescent="0.2">
      <c r="A34" s="22" t="s">
        <v>20</v>
      </c>
      <c r="B34" s="32" t="s">
        <v>21</v>
      </c>
      <c r="C34" s="43">
        <v>31625</v>
      </c>
    </row>
    <row r="35" spans="1:4" s="21" customFormat="1" x14ac:dyDescent="0.2">
      <c r="A35" s="22" t="s">
        <v>22</v>
      </c>
      <c r="B35" s="32" t="s">
        <v>23</v>
      </c>
      <c r="C35" s="43">
        <f>SUM(C36:C37)</f>
        <v>206157</v>
      </c>
    </row>
    <row r="36" spans="1:4" s="21" customFormat="1" ht="49.5" x14ac:dyDescent="0.2">
      <c r="A36" s="22" t="s">
        <v>24</v>
      </c>
      <c r="B36" s="29" t="s">
        <v>25</v>
      </c>
      <c r="C36" s="43">
        <f>SUM(152387+10000)</f>
        <v>162387</v>
      </c>
    </row>
    <row r="37" spans="1:4" s="21" customFormat="1" ht="49.5" x14ac:dyDescent="0.2">
      <c r="A37" s="22" t="s">
        <v>26</v>
      </c>
      <c r="B37" s="29" t="s">
        <v>27</v>
      </c>
      <c r="C37" s="43">
        <f>SUM(33770+10000)</f>
        <v>43770</v>
      </c>
    </row>
    <row r="38" spans="1:4" s="21" customFormat="1" ht="20.25" customHeight="1" x14ac:dyDescent="0.2">
      <c r="A38" s="25" t="s">
        <v>28</v>
      </c>
      <c r="B38" s="26" t="s">
        <v>29</v>
      </c>
      <c r="C38" s="42">
        <f>SUM(C39:C39)</f>
        <v>4044</v>
      </c>
    </row>
    <row r="39" spans="1:4" s="21" customFormat="1" ht="60" customHeight="1" x14ac:dyDescent="0.2">
      <c r="A39" s="22" t="s">
        <v>30</v>
      </c>
      <c r="B39" s="29" t="s">
        <v>31</v>
      </c>
      <c r="C39" s="43">
        <v>4044</v>
      </c>
      <c r="D39" s="33"/>
    </row>
    <row r="40" spans="1:4" s="21" customFormat="1" ht="20.25" customHeight="1" x14ac:dyDescent="0.2">
      <c r="A40" s="22"/>
      <c r="B40" s="26" t="s">
        <v>160</v>
      </c>
      <c r="C40" s="42">
        <f>C41+C51+C53+C56+C59+C68</f>
        <v>117678.11946</v>
      </c>
      <c r="D40" s="33"/>
    </row>
    <row r="41" spans="1:4" s="21" customFormat="1" ht="49.5" x14ac:dyDescent="0.2">
      <c r="A41" s="25" t="s">
        <v>32</v>
      </c>
      <c r="B41" s="34" t="s">
        <v>33</v>
      </c>
      <c r="C41" s="42">
        <f>SUM(C42+C45+C47)</f>
        <v>94121.678870000003</v>
      </c>
      <c r="D41" s="33"/>
    </row>
    <row r="42" spans="1:4" s="21" customFormat="1" ht="110.25" customHeight="1" x14ac:dyDescent="0.2">
      <c r="A42" s="22" t="s">
        <v>34</v>
      </c>
      <c r="B42" s="27" t="s">
        <v>96</v>
      </c>
      <c r="C42" s="43">
        <f t="shared" ref="C42" si="5">C43+C44</f>
        <v>86650</v>
      </c>
      <c r="D42" s="33"/>
    </row>
    <row r="43" spans="1:4" s="21" customFormat="1" ht="111" customHeight="1" x14ac:dyDescent="0.2">
      <c r="A43" s="22" t="s">
        <v>35</v>
      </c>
      <c r="B43" s="29" t="s">
        <v>97</v>
      </c>
      <c r="C43" s="43">
        <v>78000</v>
      </c>
    </row>
    <row r="44" spans="1:4" s="21" customFormat="1" ht="90" customHeight="1" x14ac:dyDescent="0.2">
      <c r="A44" s="22" t="s">
        <v>36</v>
      </c>
      <c r="B44" s="29" t="s">
        <v>37</v>
      </c>
      <c r="C44" s="43">
        <v>8650</v>
      </c>
    </row>
    <row r="45" spans="1:4" s="21" customFormat="1" ht="41.25" customHeight="1" x14ac:dyDescent="0.2">
      <c r="A45" s="22" t="s">
        <v>38</v>
      </c>
      <c r="B45" s="27" t="s">
        <v>39</v>
      </c>
      <c r="C45" s="43">
        <v>65</v>
      </c>
    </row>
    <row r="46" spans="1:4" s="21" customFormat="1" ht="77.25" customHeight="1" x14ac:dyDescent="0.2">
      <c r="A46" s="22" t="s">
        <v>40</v>
      </c>
      <c r="B46" s="29" t="s">
        <v>112</v>
      </c>
      <c r="C46" s="43">
        <v>65</v>
      </c>
    </row>
    <row r="47" spans="1:4" s="21" customFormat="1" ht="114.75" customHeight="1" x14ac:dyDescent="0.2">
      <c r="A47" s="22" t="s">
        <v>41</v>
      </c>
      <c r="B47" s="29" t="s">
        <v>98</v>
      </c>
      <c r="C47" s="43">
        <f t="shared" ref="C47" si="6">C48</f>
        <v>7406.6788699999997</v>
      </c>
    </row>
    <row r="48" spans="1:4" s="21" customFormat="1" ht="106.5" customHeight="1" x14ac:dyDescent="0.2">
      <c r="A48" s="22" t="s">
        <v>42</v>
      </c>
      <c r="B48" s="29" t="s">
        <v>43</v>
      </c>
      <c r="C48" s="43">
        <f>SUM(C49:C50)</f>
        <v>7406.6788699999997</v>
      </c>
    </row>
    <row r="49" spans="1:3" s="21" customFormat="1" ht="72.75" customHeight="1" x14ac:dyDescent="0.2">
      <c r="A49" s="22" t="s">
        <v>108</v>
      </c>
      <c r="B49" s="29" t="s">
        <v>44</v>
      </c>
      <c r="C49" s="43">
        <v>2854.6788700000002</v>
      </c>
    </row>
    <row r="50" spans="1:3" s="21" customFormat="1" ht="60" customHeight="1" x14ac:dyDescent="0.2">
      <c r="A50" s="22" t="s">
        <v>109</v>
      </c>
      <c r="B50" s="29" t="s">
        <v>45</v>
      </c>
      <c r="C50" s="43">
        <v>4552</v>
      </c>
    </row>
    <row r="51" spans="1:3" s="21" customFormat="1" ht="24.75" customHeight="1" x14ac:dyDescent="0.2">
      <c r="A51" s="25" t="s">
        <v>46</v>
      </c>
      <c r="B51" s="26" t="s">
        <v>47</v>
      </c>
      <c r="C51" s="42">
        <f>C52</f>
        <v>404</v>
      </c>
    </row>
    <row r="52" spans="1:3" s="21" customFormat="1" ht="39.75" customHeight="1" x14ac:dyDescent="0.2">
      <c r="A52" s="22" t="s">
        <v>48</v>
      </c>
      <c r="B52" s="27" t="s">
        <v>49</v>
      </c>
      <c r="C52" s="43">
        <v>404</v>
      </c>
    </row>
    <row r="53" spans="1:3" s="21" customFormat="1" ht="40.5" customHeight="1" x14ac:dyDescent="0.2">
      <c r="A53" s="25" t="s">
        <v>166</v>
      </c>
      <c r="B53" s="26" t="s">
        <v>164</v>
      </c>
      <c r="C53" s="42">
        <f>C54+C55</f>
        <v>6284.4405900000002</v>
      </c>
    </row>
    <row r="54" spans="1:3" s="21" customFormat="1" ht="43.5" customHeight="1" x14ac:dyDescent="0.2">
      <c r="A54" s="22" t="s">
        <v>169</v>
      </c>
      <c r="B54" s="27" t="s">
        <v>165</v>
      </c>
      <c r="C54" s="43">
        <v>4.3</v>
      </c>
    </row>
    <row r="55" spans="1:3" s="21" customFormat="1" ht="41.25" customHeight="1" x14ac:dyDescent="0.2">
      <c r="A55" s="22" t="s">
        <v>168</v>
      </c>
      <c r="B55" s="27" t="s">
        <v>167</v>
      </c>
      <c r="C55" s="43">
        <v>6280.14059</v>
      </c>
    </row>
    <row r="56" spans="1:3" s="21" customFormat="1" ht="38.25" customHeight="1" x14ac:dyDescent="0.2">
      <c r="A56" s="28" t="s">
        <v>50</v>
      </c>
      <c r="B56" s="26" t="s">
        <v>51</v>
      </c>
      <c r="C56" s="42">
        <f t="shared" ref="C56" si="7">C58+C57</f>
        <v>12827</v>
      </c>
    </row>
    <row r="57" spans="1:3" s="21" customFormat="1" ht="107.25" customHeight="1" x14ac:dyDescent="0.2">
      <c r="A57" s="22" t="s">
        <v>52</v>
      </c>
      <c r="B57" s="29" t="s">
        <v>99</v>
      </c>
      <c r="C57" s="43">
        <v>7827</v>
      </c>
    </row>
    <row r="58" spans="1:3" s="21" customFormat="1" ht="60.75" customHeight="1" x14ac:dyDescent="0.2">
      <c r="A58" s="22" t="s">
        <v>53</v>
      </c>
      <c r="B58" s="29" t="s">
        <v>54</v>
      </c>
      <c r="C58" s="43">
        <v>5000</v>
      </c>
    </row>
    <row r="59" spans="1:3" s="21" customFormat="1" ht="21" customHeight="1" x14ac:dyDescent="0.2">
      <c r="A59" s="25" t="s">
        <v>55</v>
      </c>
      <c r="B59" s="26" t="s">
        <v>56</v>
      </c>
      <c r="C59" s="42">
        <f>SUM(C60:C67)</f>
        <v>2301</v>
      </c>
    </row>
    <row r="60" spans="1:3" s="21" customFormat="1" ht="38.25" customHeight="1" x14ac:dyDescent="0.2">
      <c r="A60" s="22" t="s">
        <v>57</v>
      </c>
      <c r="B60" s="27" t="s">
        <v>58</v>
      </c>
      <c r="C60" s="43">
        <v>130</v>
      </c>
    </row>
    <row r="61" spans="1:3" s="21" customFormat="1" ht="76.5" customHeight="1" x14ac:dyDescent="0.2">
      <c r="A61" s="22" t="s">
        <v>59</v>
      </c>
      <c r="B61" s="29" t="s">
        <v>60</v>
      </c>
      <c r="C61" s="43">
        <v>1</v>
      </c>
    </row>
    <row r="62" spans="1:3" s="21" customFormat="1" ht="79.5" customHeight="1" x14ac:dyDescent="0.2">
      <c r="A62" s="22" t="s">
        <v>132</v>
      </c>
      <c r="B62" s="29" t="s">
        <v>133</v>
      </c>
      <c r="C62" s="43">
        <v>840</v>
      </c>
    </row>
    <row r="63" spans="1:3" s="21" customFormat="1" ht="142.5" customHeight="1" x14ac:dyDescent="0.2">
      <c r="A63" s="22" t="s">
        <v>61</v>
      </c>
      <c r="B63" s="29" t="s">
        <v>95</v>
      </c>
      <c r="C63" s="43">
        <v>256</v>
      </c>
    </row>
    <row r="64" spans="1:3" s="21" customFormat="1" ht="39.75" customHeight="1" x14ac:dyDescent="0.2">
      <c r="A64" s="22" t="s">
        <v>62</v>
      </c>
      <c r="B64" s="29" t="s">
        <v>63</v>
      </c>
      <c r="C64" s="43">
        <v>9</v>
      </c>
    </row>
    <row r="65" spans="1:3" s="21" customFormat="1" ht="75" customHeight="1" x14ac:dyDescent="0.2">
      <c r="A65" s="22" t="s">
        <v>64</v>
      </c>
      <c r="B65" s="29" t="s">
        <v>65</v>
      </c>
      <c r="C65" s="43">
        <v>90</v>
      </c>
    </row>
    <row r="66" spans="1:3" s="21" customFormat="1" ht="93" customHeight="1" x14ac:dyDescent="0.2">
      <c r="A66" s="22" t="s">
        <v>66</v>
      </c>
      <c r="B66" s="29" t="s">
        <v>67</v>
      </c>
      <c r="C66" s="43">
        <v>60</v>
      </c>
    </row>
    <row r="67" spans="1:3" s="21" customFormat="1" ht="36.75" customHeight="1" x14ac:dyDescent="0.2">
      <c r="A67" s="22" t="s">
        <v>68</v>
      </c>
      <c r="B67" s="29" t="s">
        <v>69</v>
      </c>
      <c r="C67" s="43">
        <v>915</v>
      </c>
    </row>
    <row r="68" spans="1:3" s="21" customFormat="1" x14ac:dyDescent="0.2">
      <c r="A68" s="25" t="s">
        <v>70</v>
      </c>
      <c r="B68" s="34" t="s">
        <v>71</v>
      </c>
      <c r="C68" s="42">
        <f>C69</f>
        <v>1740</v>
      </c>
    </row>
    <row r="69" spans="1:3" s="21" customFormat="1" ht="21" customHeight="1" x14ac:dyDescent="0.2">
      <c r="A69" s="22" t="s">
        <v>72</v>
      </c>
      <c r="B69" s="29" t="s">
        <v>71</v>
      </c>
      <c r="C69" s="43">
        <f>SUM(C70)</f>
        <v>1740</v>
      </c>
    </row>
    <row r="70" spans="1:3" s="21" customFormat="1" ht="41.25" customHeight="1" x14ac:dyDescent="0.2">
      <c r="A70" s="22" t="s">
        <v>73</v>
      </c>
      <c r="B70" s="29" t="s">
        <v>74</v>
      </c>
      <c r="C70" s="43">
        <f>SUM(C71:C71)</f>
        <v>1740</v>
      </c>
    </row>
    <row r="71" spans="1:3" s="21" customFormat="1" ht="49.5" x14ac:dyDescent="0.2">
      <c r="A71" s="22" t="s">
        <v>100</v>
      </c>
      <c r="B71" s="29" t="s">
        <v>101</v>
      </c>
      <c r="C71" s="43">
        <v>1740</v>
      </c>
    </row>
    <row r="72" spans="1:3" s="21" customFormat="1" ht="22.5" customHeight="1" x14ac:dyDescent="0.2">
      <c r="A72" s="22" t="s">
        <v>75</v>
      </c>
      <c r="B72" s="26" t="s">
        <v>76</v>
      </c>
      <c r="C72" s="42">
        <f>C73+C99+C101</f>
        <v>692003.25054000004</v>
      </c>
    </row>
    <row r="73" spans="1:3" s="21" customFormat="1" ht="39" customHeight="1" x14ac:dyDescent="0.2">
      <c r="A73" s="22" t="s">
        <v>89</v>
      </c>
      <c r="B73" s="26" t="s">
        <v>90</v>
      </c>
      <c r="C73" s="42">
        <f>SUM(C79+C74+C76+C97)</f>
        <v>698342.37</v>
      </c>
    </row>
    <row r="74" spans="1:3" s="21" customFormat="1" ht="39" customHeight="1" x14ac:dyDescent="0.2">
      <c r="A74" s="22" t="s">
        <v>114</v>
      </c>
      <c r="B74" s="27" t="s">
        <v>113</v>
      </c>
      <c r="C74" s="43">
        <f>C75</f>
        <v>1071</v>
      </c>
    </row>
    <row r="75" spans="1:3" s="21" customFormat="1" ht="39" customHeight="1" x14ac:dyDescent="0.2">
      <c r="A75" s="22" t="s">
        <v>136</v>
      </c>
      <c r="B75" s="27" t="s">
        <v>94</v>
      </c>
      <c r="C75" s="43">
        <v>1071</v>
      </c>
    </row>
    <row r="76" spans="1:3" s="21" customFormat="1" ht="38.25" customHeight="1" x14ac:dyDescent="0.2">
      <c r="A76" s="23" t="s">
        <v>137</v>
      </c>
      <c r="B76" s="26" t="s">
        <v>134</v>
      </c>
      <c r="C76" s="42">
        <f>SUM(C77:C78)</f>
        <v>80790.37</v>
      </c>
    </row>
    <row r="77" spans="1:3" s="21" customFormat="1" ht="42" customHeight="1" x14ac:dyDescent="0.2">
      <c r="A77" s="23" t="s">
        <v>147</v>
      </c>
      <c r="B77" s="27" t="s">
        <v>146</v>
      </c>
      <c r="C77" s="43">
        <v>826</v>
      </c>
    </row>
    <row r="78" spans="1:3" s="21" customFormat="1" ht="39" customHeight="1" x14ac:dyDescent="0.2">
      <c r="A78" s="23" t="s">
        <v>138</v>
      </c>
      <c r="B78" s="27" t="s">
        <v>135</v>
      </c>
      <c r="C78" s="43">
        <v>79964.37</v>
      </c>
    </row>
    <row r="79" spans="1:3" s="21" customFormat="1" ht="37.5" customHeight="1" x14ac:dyDescent="0.2">
      <c r="A79" s="22" t="s">
        <v>88</v>
      </c>
      <c r="B79" s="26" t="s">
        <v>91</v>
      </c>
      <c r="C79" s="42">
        <f>SUM(C80+C81+C91++C92+C93)</f>
        <v>507481</v>
      </c>
    </row>
    <row r="80" spans="1:3" s="21" customFormat="1" ht="57" customHeight="1" x14ac:dyDescent="0.2">
      <c r="A80" s="22" t="s">
        <v>115</v>
      </c>
      <c r="B80" s="29" t="s">
        <v>139</v>
      </c>
      <c r="C80" s="43">
        <v>9747</v>
      </c>
    </row>
    <row r="81" spans="1:3" s="21" customFormat="1" ht="55.5" customHeight="1" x14ac:dyDescent="0.2">
      <c r="A81" s="22" t="s">
        <v>116</v>
      </c>
      <c r="B81" s="27" t="s">
        <v>93</v>
      </c>
      <c r="C81" s="43">
        <f>SUM(C82:C90)</f>
        <v>28763</v>
      </c>
    </row>
    <row r="82" spans="1:3" s="21" customFormat="1" ht="131.25" customHeight="1" x14ac:dyDescent="0.2">
      <c r="A82" s="22" t="s">
        <v>117</v>
      </c>
      <c r="B82" s="29" t="s">
        <v>82</v>
      </c>
      <c r="C82" s="43">
        <v>2177</v>
      </c>
    </row>
    <row r="83" spans="1:3" s="21" customFormat="1" ht="109.5" customHeight="1" x14ac:dyDescent="0.2">
      <c r="A83" s="22" t="s">
        <v>118</v>
      </c>
      <c r="B83" s="29" t="s">
        <v>78</v>
      </c>
      <c r="C83" s="43">
        <v>11</v>
      </c>
    </row>
    <row r="84" spans="1:3" s="35" customFormat="1" ht="164.25" customHeight="1" x14ac:dyDescent="0.2">
      <c r="A84" s="22" t="s">
        <v>119</v>
      </c>
      <c r="B84" s="29" t="s">
        <v>79</v>
      </c>
      <c r="C84" s="43">
        <v>19756</v>
      </c>
    </row>
    <row r="85" spans="1:3" s="35" customFormat="1" ht="147" customHeight="1" x14ac:dyDescent="0.2">
      <c r="A85" s="22" t="s">
        <v>120</v>
      </c>
      <c r="B85" s="29" t="s">
        <v>83</v>
      </c>
      <c r="C85" s="43">
        <v>1684</v>
      </c>
    </row>
    <row r="86" spans="1:3" s="35" customFormat="1" ht="146.25" customHeight="1" x14ac:dyDescent="0.2">
      <c r="A86" s="22" t="s">
        <v>121</v>
      </c>
      <c r="B86" s="29" t="s">
        <v>84</v>
      </c>
      <c r="C86" s="43">
        <v>941</v>
      </c>
    </row>
    <row r="87" spans="1:3" s="35" customFormat="1" ht="77.25" customHeight="1" x14ac:dyDescent="0.2">
      <c r="A87" s="22" t="s">
        <v>122</v>
      </c>
      <c r="B87" s="29" t="s">
        <v>86</v>
      </c>
      <c r="C87" s="43">
        <v>3032</v>
      </c>
    </row>
    <row r="88" spans="1:3" s="35" customFormat="1" ht="97.5" customHeight="1" x14ac:dyDescent="0.2">
      <c r="A88" s="22" t="s">
        <v>128</v>
      </c>
      <c r="B88" s="29" t="s">
        <v>131</v>
      </c>
      <c r="C88" s="43">
        <v>542</v>
      </c>
    </row>
    <row r="89" spans="1:3" s="35" customFormat="1" ht="93.75" customHeight="1" x14ac:dyDescent="0.2">
      <c r="A89" s="22" t="s">
        <v>129</v>
      </c>
      <c r="B89" s="29" t="s">
        <v>87</v>
      </c>
      <c r="C89" s="43">
        <v>384</v>
      </c>
    </row>
    <row r="90" spans="1:3" s="35" customFormat="1" ht="258.75" customHeight="1" x14ac:dyDescent="0.2">
      <c r="A90" s="22" t="s">
        <v>148</v>
      </c>
      <c r="B90" s="29" t="s">
        <v>149</v>
      </c>
      <c r="C90" s="43">
        <v>236</v>
      </c>
    </row>
    <row r="91" spans="1:3" s="35" customFormat="1" ht="112.5" customHeight="1" x14ac:dyDescent="0.2">
      <c r="A91" s="22" t="s">
        <v>123</v>
      </c>
      <c r="B91" s="29" t="s">
        <v>140</v>
      </c>
      <c r="C91" s="43">
        <v>11845</v>
      </c>
    </row>
    <row r="92" spans="1:3" s="35" customFormat="1" ht="64.5" customHeight="1" x14ac:dyDescent="0.2">
      <c r="A92" s="22" t="s">
        <v>130</v>
      </c>
      <c r="B92" s="29" t="s">
        <v>141</v>
      </c>
      <c r="C92" s="43">
        <v>1264</v>
      </c>
    </row>
    <row r="93" spans="1:3" s="35" customFormat="1" ht="27" customHeight="1" x14ac:dyDescent="0.2">
      <c r="A93" s="22" t="s">
        <v>124</v>
      </c>
      <c r="B93" s="29" t="s">
        <v>92</v>
      </c>
      <c r="C93" s="43">
        <f>SUM(C94:C96)</f>
        <v>455862</v>
      </c>
    </row>
    <row r="94" spans="1:3" s="35" customFormat="1" ht="83.25" customHeight="1" x14ac:dyDescent="0.2">
      <c r="A94" s="22" t="s">
        <v>125</v>
      </c>
      <c r="B94" s="29" t="s">
        <v>85</v>
      </c>
      <c r="C94" s="43">
        <v>5022</v>
      </c>
    </row>
    <row r="95" spans="1:3" s="35" customFormat="1" ht="180.75" customHeight="1" x14ac:dyDescent="0.2">
      <c r="A95" s="22" t="s">
        <v>126</v>
      </c>
      <c r="B95" s="29" t="s">
        <v>81</v>
      </c>
      <c r="C95" s="45">
        <v>223285</v>
      </c>
    </row>
    <row r="96" spans="1:3" s="35" customFormat="1" ht="232.5" customHeight="1" x14ac:dyDescent="0.2">
      <c r="A96" s="22" t="s">
        <v>127</v>
      </c>
      <c r="B96" s="29" t="s">
        <v>80</v>
      </c>
      <c r="C96" s="45">
        <v>227555</v>
      </c>
    </row>
    <row r="97" spans="1:4" s="35" customFormat="1" ht="24" customHeight="1" x14ac:dyDescent="0.2">
      <c r="A97" s="25" t="s">
        <v>145</v>
      </c>
      <c r="B97" s="34" t="s">
        <v>144</v>
      </c>
      <c r="C97" s="46">
        <f>SUM(C98)</f>
        <v>109000</v>
      </c>
    </row>
    <row r="98" spans="1:4" s="35" customFormat="1" ht="41.25" customHeight="1" x14ac:dyDescent="0.2">
      <c r="A98" s="22" t="s">
        <v>142</v>
      </c>
      <c r="B98" s="29" t="s">
        <v>143</v>
      </c>
      <c r="C98" s="45">
        <v>109000</v>
      </c>
    </row>
    <row r="99" spans="1:4" s="35" customFormat="1" ht="90.75" customHeight="1" x14ac:dyDescent="0.2">
      <c r="A99" s="36" t="s">
        <v>154</v>
      </c>
      <c r="B99" s="29" t="s">
        <v>155</v>
      </c>
      <c r="C99" s="45">
        <f>C100</f>
        <v>0.55330999999999997</v>
      </c>
    </row>
    <row r="100" spans="1:4" s="35" customFormat="1" ht="57" customHeight="1" x14ac:dyDescent="0.2">
      <c r="A100" s="37" t="s">
        <v>150</v>
      </c>
      <c r="B100" s="38" t="s">
        <v>152</v>
      </c>
      <c r="C100" s="45">
        <v>0.55330999999999997</v>
      </c>
    </row>
    <row r="101" spans="1:4" s="35" customFormat="1" ht="73.5" customHeight="1" x14ac:dyDescent="0.2">
      <c r="A101" s="36" t="s">
        <v>156</v>
      </c>
      <c r="B101" s="29" t="s">
        <v>157</v>
      </c>
      <c r="C101" s="45">
        <f>C102</f>
        <v>-6339.6727700000001</v>
      </c>
    </row>
    <row r="102" spans="1:4" s="35" customFormat="1" ht="63" customHeight="1" x14ac:dyDescent="0.2">
      <c r="A102" s="37" t="s">
        <v>151</v>
      </c>
      <c r="B102" s="38" t="s">
        <v>153</v>
      </c>
      <c r="C102" s="43">
        <v>-6339.6727700000001</v>
      </c>
    </row>
    <row r="103" spans="1:4" s="35" customFormat="1" ht="24.75" customHeight="1" x14ac:dyDescent="0.2">
      <c r="A103" s="22"/>
      <c r="B103" s="39" t="s">
        <v>77</v>
      </c>
      <c r="C103" s="42">
        <f>SUM(C19+C72)</f>
        <v>1267190.3700000001</v>
      </c>
    </row>
    <row r="106" spans="1:4" s="3" customFormat="1" ht="21" customHeight="1" x14ac:dyDescent="0.25">
      <c r="A106" s="50" t="s">
        <v>170</v>
      </c>
      <c r="B106" s="50"/>
      <c r="C106" s="50"/>
      <c r="D106" s="50"/>
    </row>
    <row r="107" spans="1:4" s="3" customFormat="1" ht="21" customHeight="1" x14ac:dyDescent="0.25">
      <c r="A107" s="51" t="s">
        <v>171</v>
      </c>
      <c r="B107" s="51"/>
      <c r="C107" s="51"/>
      <c r="D107" s="51"/>
    </row>
    <row r="108" spans="1:4" s="40" customFormat="1" ht="21" customHeight="1" x14ac:dyDescent="0.25">
      <c r="A108" s="52" t="s">
        <v>172</v>
      </c>
      <c r="B108" s="52"/>
      <c r="C108" s="52"/>
      <c r="D108" s="41"/>
    </row>
  </sheetData>
  <mergeCells count="5">
    <mergeCell ref="A15:B15"/>
    <mergeCell ref="A14:C14"/>
    <mergeCell ref="A106:D106"/>
    <mergeCell ref="A107:D107"/>
    <mergeCell ref="A108:C108"/>
  </mergeCells>
  <printOptions horizontalCentered="1"/>
  <pageMargins left="0.78740157480314965" right="0.39370078740157483" top="0.59055118110236227" bottom="0.59055118110236227" header="0.11811023622047245" footer="0.11811023622047245"/>
  <pageSetup paperSize="9" scale="80" fitToHeight="0" orientation="portrait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в проект бюджета с увели</vt:lpstr>
      <vt:lpstr>'Доходы в проект бюджета с увели'!Заголовки_для_печати</vt:lpstr>
      <vt:lpstr>'Доходы в проект бюджета с увели'!Область_печати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 М.Н.</dc:creator>
  <cp:lastModifiedBy>Совет депутатов</cp:lastModifiedBy>
  <cp:lastPrinted>2019-09-20T10:00:51Z</cp:lastPrinted>
  <dcterms:created xsi:type="dcterms:W3CDTF">2016-11-22T07:15:24Z</dcterms:created>
  <dcterms:modified xsi:type="dcterms:W3CDTF">2019-09-24T11:39:41Z</dcterms:modified>
</cp:coreProperties>
</file>