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1210\Постановления_опуб\"/>
    </mc:Choice>
  </mc:AlternateContent>
  <bookViews>
    <workbookView xWindow="0" yWindow="0" windowWidth="28800" windowHeight="136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Лист1!$A$1:$M$150</definedName>
  </definedNames>
  <calcPr calcId="162913"/>
</workbook>
</file>

<file path=xl/calcChain.xml><?xml version="1.0" encoding="utf-8"?>
<calcChain xmlns="http://schemas.openxmlformats.org/spreadsheetml/2006/main">
  <c r="I133" i="1" l="1"/>
  <c r="J126" i="1" l="1"/>
  <c r="J117" i="1" s="1"/>
  <c r="J130" i="1"/>
  <c r="I116" i="1"/>
  <c r="F107" i="1" l="1"/>
  <c r="I130" i="1" l="1"/>
  <c r="J65" i="1"/>
  <c r="I65" i="1"/>
  <c r="F132" i="1" l="1"/>
  <c r="I142" i="1" l="1"/>
  <c r="F131" i="1"/>
  <c r="F130" i="1" s="1"/>
  <c r="K130" i="1"/>
  <c r="H130" i="1"/>
  <c r="G130" i="1"/>
  <c r="E130" i="1"/>
  <c r="F129" i="1"/>
  <c r="F128" i="1"/>
  <c r="K127" i="1"/>
  <c r="J127" i="1"/>
  <c r="I127" i="1"/>
  <c r="H127" i="1"/>
  <c r="G127" i="1"/>
  <c r="K126" i="1"/>
  <c r="I117" i="1"/>
  <c r="H117" i="1"/>
  <c r="G126" i="1"/>
  <c r="E126" i="1"/>
  <c r="E117" i="1" s="1"/>
  <c r="K125" i="1"/>
  <c r="J125" i="1"/>
  <c r="H125" i="1"/>
  <c r="G125" i="1"/>
  <c r="E125" i="1"/>
  <c r="F123" i="1"/>
  <c r="F122" i="1"/>
  <c r="F121" i="1"/>
  <c r="F120" i="1"/>
  <c r="K119" i="1"/>
  <c r="J119" i="1"/>
  <c r="I119" i="1"/>
  <c r="H119" i="1"/>
  <c r="G119" i="1"/>
  <c r="E119" i="1"/>
  <c r="K118" i="1"/>
  <c r="J118" i="1"/>
  <c r="H118" i="1"/>
  <c r="G118" i="1"/>
  <c r="E118" i="1"/>
  <c r="K116" i="1"/>
  <c r="J116" i="1"/>
  <c r="H116" i="1"/>
  <c r="G116" i="1"/>
  <c r="E116" i="1"/>
  <c r="K115" i="1"/>
  <c r="K139" i="1" s="1"/>
  <c r="J115" i="1"/>
  <c r="J139" i="1" s="1"/>
  <c r="I115" i="1"/>
  <c r="H115" i="1"/>
  <c r="H139" i="1" s="1"/>
  <c r="G115" i="1"/>
  <c r="G139" i="1" s="1"/>
  <c r="E115" i="1"/>
  <c r="F111" i="1"/>
  <c r="K110" i="1"/>
  <c r="J110" i="1"/>
  <c r="I110" i="1"/>
  <c r="H110" i="1"/>
  <c r="G110" i="1"/>
  <c r="E110" i="1"/>
  <c r="F109" i="1"/>
  <c r="F108" i="1"/>
  <c r="F103" i="1"/>
  <c r="K106" i="1"/>
  <c r="J106" i="1"/>
  <c r="I106" i="1"/>
  <c r="H106" i="1"/>
  <c r="G106" i="1"/>
  <c r="E106" i="1"/>
  <c r="K104" i="1"/>
  <c r="J104" i="1"/>
  <c r="I104" i="1"/>
  <c r="H104" i="1"/>
  <c r="G104" i="1"/>
  <c r="E104" i="1"/>
  <c r="E102" i="1" s="1"/>
  <c r="K103" i="1"/>
  <c r="J103" i="1"/>
  <c r="I103" i="1"/>
  <c r="H103" i="1"/>
  <c r="G103" i="1"/>
  <c r="F100" i="1"/>
  <c r="F99" i="1"/>
  <c r="F98" i="1"/>
  <c r="H97" i="1"/>
  <c r="G97" i="1"/>
  <c r="E97" i="1"/>
  <c r="G88" i="1"/>
  <c r="F84" i="1"/>
  <c r="G82" i="1"/>
  <c r="F82" i="1" s="1"/>
  <c r="G78" i="1"/>
  <c r="G75" i="1"/>
  <c r="F75" i="1" s="1"/>
  <c r="F72" i="1"/>
  <c r="F71" i="1"/>
  <c r="K70" i="1"/>
  <c r="J70" i="1"/>
  <c r="I70" i="1"/>
  <c r="H70" i="1"/>
  <c r="G70" i="1"/>
  <c r="F69" i="1"/>
  <c r="F67" i="1"/>
  <c r="F66" i="1"/>
  <c r="K65" i="1"/>
  <c r="H65" i="1"/>
  <c r="G65" i="1"/>
  <c r="E65" i="1"/>
  <c r="F64" i="1"/>
  <c r="F63" i="1"/>
  <c r="F62" i="1"/>
  <c r="F61" i="1"/>
  <c r="K60" i="1"/>
  <c r="J60" i="1"/>
  <c r="J55" i="1" s="1"/>
  <c r="I60" i="1"/>
  <c r="I55" i="1" s="1"/>
  <c r="H60" i="1"/>
  <c r="H55" i="1" s="1"/>
  <c r="G60" i="1"/>
  <c r="G55" i="1" s="1"/>
  <c r="E60" i="1"/>
  <c r="E55" i="1" s="1"/>
  <c r="K59" i="1"/>
  <c r="K53" i="1" s="1"/>
  <c r="J59" i="1"/>
  <c r="J53" i="1" s="1"/>
  <c r="I59" i="1"/>
  <c r="H59" i="1"/>
  <c r="H53" i="1" s="1"/>
  <c r="G59" i="1"/>
  <c r="G53" i="1" s="1"/>
  <c r="E59" i="1"/>
  <c r="E53" i="1" s="1"/>
  <c r="K58" i="1"/>
  <c r="J58" i="1"/>
  <c r="I58" i="1"/>
  <c r="H58" i="1"/>
  <c r="G58" i="1"/>
  <c r="G52" i="1" s="1"/>
  <c r="E58" i="1"/>
  <c r="E52" i="1" s="1"/>
  <c r="K56" i="1"/>
  <c r="J56" i="1"/>
  <c r="I56" i="1"/>
  <c r="H56" i="1"/>
  <c r="G56" i="1"/>
  <c r="E56" i="1"/>
  <c r="K55" i="1"/>
  <c r="F50" i="1"/>
  <c r="F49" i="1"/>
  <c r="F48" i="1"/>
  <c r="K47" i="1"/>
  <c r="J47" i="1"/>
  <c r="I47" i="1"/>
  <c r="H47" i="1"/>
  <c r="G47" i="1"/>
  <c r="E47" i="1"/>
  <c r="F46" i="1"/>
  <c r="F45" i="1"/>
  <c r="F44" i="1"/>
  <c r="F43" i="1"/>
  <c r="K42" i="1"/>
  <c r="K37" i="1" s="1"/>
  <c r="J42" i="1"/>
  <c r="J37" i="1" s="1"/>
  <c r="I42" i="1"/>
  <c r="I37" i="1" s="1"/>
  <c r="G42" i="1"/>
  <c r="E42" i="1"/>
  <c r="E37" i="1" s="1"/>
  <c r="F41" i="1"/>
  <c r="K40" i="1"/>
  <c r="K35" i="1" s="1"/>
  <c r="J40" i="1"/>
  <c r="I40" i="1"/>
  <c r="G40" i="1"/>
  <c r="G35" i="1" s="1"/>
  <c r="E40" i="1"/>
  <c r="E35" i="1" s="1"/>
  <c r="H39" i="1"/>
  <c r="K38" i="1"/>
  <c r="J38" i="1"/>
  <c r="I38" i="1"/>
  <c r="H38" i="1"/>
  <c r="G38" i="1"/>
  <c r="E38" i="1"/>
  <c r="H37" i="1"/>
  <c r="K36" i="1"/>
  <c r="J36" i="1"/>
  <c r="I36" i="1"/>
  <c r="H36" i="1"/>
  <c r="G36" i="1"/>
  <c r="E36" i="1"/>
  <c r="H35" i="1"/>
  <c r="F33" i="1"/>
  <c r="F32" i="1"/>
  <c r="F30" i="1"/>
  <c r="K29" i="1"/>
  <c r="K26" i="1" s="1"/>
  <c r="J29" i="1"/>
  <c r="J26" i="1" s="1"/>
  <c r="I29" i="1"/>
  <c r="H29" i="1"/>
  <c r="G29" i="1"/>
  <c r="I27" i="1"/>
  <c r="H27" i="1"/>
  <c r="G27" i="1"/>
  <c r="E27" i="1"/>
  <c r="E26" i="1" s="1"/>
  <c r="F25" i="1"/>
  <c r="F24" i="1"/>
  <c r="F22" i="1"/>
  <c r="K21" i="1"/>
  <c r="K16" i="1" s="1"/>
  <c r="J21" i="1"/>
  <c r="J16" i="1" s="1"/>
  <c r="I21" i="1"/>
  <c r="I16" i="1" s="1"/>
  <c r="H21" i="1"/>
  <c r="H16" i="1" s="1"/>
  <c r="G21" i="1"/>
  <c r="G16" i="1" s="1"/>
  <c r="K19" i="1"/>
  <c r="J19" i="1"/>
  <c r="J14" i="1" s="1"/>
  <c r="I19" i="1"/>
  <c r="H19" i="1"/>
  <c r="G19" i="1"/>
  <c r="G14" i="1" s="1"/>
  <c r="E19" i="1"/>
  <c r="E18" i="1" s="1"/>
  <c r="H17" i="1"/>
  <c r="G17" i="1"/>
  <c r="E17" i="1"/>
  <c r="E16" i="1"/>
  <c r="K14" i="1"/>
  <c r="I102" i="1" l="1"/>
  <c r="E12" i="1"/>
  <c r="E144" i="1" s="1"/>
  <c r="H26" i="1"/>
  <c r="H14" i="1"/>
  <c r="H13" i="1" s="1"/>
  <c r="J124" i="1"/>
  <c r="H18" i="1"/>
  <c r="G26" i="1"/>
  <c r="G124" i="1"/>
  <c r="K124" i="1"/>
  <c r="I124" i="1"/>
  <c r="K11" i="1"/>
  <c r="K143" i="1" s="1"/>
  <c r="F29" i="1"/>
  <c r="K39" i="1"/>
  <c r="I139" i="1"/>
  <c r="F139" i="1" s="1"/>
  <c r="J18" i="1"/>
  <c r="I18" i="1"/>
  <c r="F38" i="1"/>
  <c r="E51" i="1"/>
  <c r="F27" i="1"/>
  <c r="E14" i="1"/>
  <c r="E13" i="1" s="1"/>
  <c r="F42" i="1"/>
  <c r="H11" i="1"/>
  <c r="H143" i="1" s="1"/>
  <c r="K17" i="1"/>
  <c r="K12" i="1" s="1"/>
  <c r="K144" i="1" s="1"/>
  <c r="F56" i="1"/>
  <c r="E57" i="1"/>
  <c r="H102" i="1"/>
  <c r="G102" i="1"/>
  <c r="F70" i="1"/>
  <c r="G12" i="1"/>
  <c r="G144" i="1" s="1"/>
  <c r="J39" i="1"/>
  <c r="F97" i="1"/>
  <c r="E124" i="1"/>
  <c r="K34" i="1"/>
  <c r="E34" i="1"/>
  <c r="E8" i="1"/>
  <c r="E140" i="1" s="1"/>
  <c r="I14" i="1"/>
  <c r="I17" i="1"/>
  <c r="I12" i="1" s="1"/>
  <c r="I144" i="1" s="1"/>
  <c r="I11" i="1"/>
  <c r="I143" i="1" s="1"/>
  <c r="I26" i="1"/>
  <c r="J35" i="1"/>
  <c r="E11" i="1"/>
  <c r="E143" i="1" s="1"/>
  <c r="G39" i="1"/>
  <c r="J11" i="1"/>
  <c r="J143" i="1" s="1"/>
  <c r="F55" i="1"/>
  <c r="K57" i="1"/>
  <c r="F59" i="1"/>
  <c r="F60" i="1"/>
  <c r="G73" i="1"/>
  <c r="F73" i="1" s="1"/>
  <c r="E114" i="1"/>
  <c r="H114" i="1"/>
  <c r="F127" i="1"/>
  <c r="F19" i="1"/>
  <c r="K18" i="1"/>
  <c r="G37" i="1"/>
  <c r="G11" i="1" s="1"/>
  <c r="F40" i="1"/>
  <c r="E39" i="1"/>
  <c r="F118" i="1"/>
  <c r="F125" i="1"/>
  <c r="F124" i="1" s="1"/>
  <c r="F47" i="1"/>
  <c r="F65" i="1"/>
  <c r="F104" i="1"/>
  <c r="F37" i="1"/>
  <c r="F16" i="1"/>
  <c r="G13" i="1"/>
  <c r="J17" i="1"/>
  <c r="J12" i="1" s="1"/>
  <c r="J144" i="1" s="1"/>
  <c r="G18" i="1"/>
  <c r="F21" i="1"/>
  <c r="I35" i="1"/>
  <c r="I34" i="1" s="1"/>
  <c r="K52" i="1"/>
  <c r="K51" i="1" s="1"/>
  <c r="J57" i="1"/>
  <c r="F110" i="1"/>
  <c r="E139" i="1"/>
  <c r="H12" i="1"/>
  <c r="H144" i="1" s="1"/>
  <c r="F36" i="1"/>
  <c r="G57" i="1"/>
  <c r="F58" i="1"/>
  <c r="J9" i="1"/>
  <c r="F115" i="1"/>
  <c r="I39" i="1"/>
  <c r="I57" i="1"/>
  <c r="K9" i="1"/>
  <c r="K102" i="1"/>
  <c r="F119" i="1"/>
  <c r="H124" i="1"/>
  <c r="J114" i="1"/>
  <c r="G9" i="1"/>
  <c r="H52" i="1"/>
  <c r="F53" i="1"/>
  <c r="H57" i="1"/>
  <c r="G51" i="1"/>
  <c r="H34" i="1"/>
  <c r="I52" i="1"/>
  <c r="I51" i="1" s="1"/>
  <c r="J52" i="1"/>
  <c r="J51" i="1" s="1"/>
  <c r="G117" i="1"/>
  <c r="K117" i="1"/>
  <c r="K114" i="1" s="1"/>
  <c r="G8" i="1"/>
  <c r="F106" i="1"/>
  <c r="J102" i="1"/>
  <c r="H9" i="1" l="1"/>
  <c r="H141" i="1" s="1"/>
  <c r="K8" i="1"/>
  <c r="K140" i="1" s="1"/>
  <c r="F26" i="1"/>
  <c r="K13" i="1"/>
  <c r="I9" i="1"/>
  <c r="I141" i="1" s="1"/>
  <c r="F102" i="1"/>
  <c r="F39" i="1"/>
  <c r="F14" i="1"/>
  <c r="F18" i="1"/>
  <c r="F144" i="1"/>
  <c r="J8" i="1"/>
  <c r="J140" i="1" s="1"/>
  <c r="J34" i="1"/>
  <c r="F9" i="1"/>
  <c r="E9" i="1"/>
  <c r="E141" i="1" s="1"/>
  <c r="E138" i="1" s="1"/>
  <c r="F57" i="1"/>
  <c r="G34" i="1"/>
  <c r="F35" i="1"/>
  <c r="F34" i="1" s="1"/>
  <c r="F52" i="1"/>
  <c r="F51" i="1" s="1"/>
  <c r="I13" i="1"/>
  <c r="F17" i="1"/>
  <c r="J13" i="1"/>
  <c r="F12" i="1"/>
  <c r="G143" i="1"/>
  <c r="F143" i="1" s="1"/>
  <c r="F11" i="1"/>
  <c r="K141" i="1"/>
  <c r="J141" i="1"/>
  <c r="G141" i="1"/>
  <c r="I8" i="1"/>
  <c r="H51" i="1"/>
  <c r="H8" i="1"/>
  <c r="F117" i="1"/>
  <c r="G114" i="1"/>
  <c r="G140" i="1"/>
  <c r="G7" i="1"/>
  <c r="K7" i="1" l="1"/>
  <c r="F141" i="1"/>
  <c r="E7" i="1"/>
  <c r="F13" i="1"/>
  <c r="J7" i="1"/>
  <c r="K138" i="1"/>
  <c r="F8" i="1"/>
  <c r="J138" i="1"/>
  <c r="H140" i="1"/>
  <c r="H138" i="1" s="1"/>
  <c r="H7" i="1"/>
  <c r="I7" i="1"/>
  <c r="G138" i="1"/>
  <c r="F7" i="1" l="1"/>
  <c r="F116" i="1"/>
  <c r="I140" i="1"/>
  <c r="F140" i="1" s="1"/>
  <c r="F138" i="1" s="1"/>
  <c r="I114" i="1"/>
  <c r="F114" i="1" s="1"/>
  <c r="I138" i="1" l="1"/>
</calcChain>
</file>

<file path=xl/sharedStrings.xml><?xml version="1.0" encoding="utf-8"?>
<sst xmlns="http://schemas.openxmlformats.org/spreadsheetml/2006/main" count="465" uniqueCount="150">
  <si>
    <t>Объем финансирования по годам (тыс. руб.)</t>
  </si>
  <si>
    <t>1.</t>
  </si>
  <si>
    <t xml:space="preserve">Итого         </t>
  </si>
  <si>
    <t>Комитет по строительству и развитию дорожно-транспортной инфраструктуры</t>
  </si>
  <si>
    <t>-</t>
  </si>
  <si>
    <t>объем финансирования не определен</t>
  </si>
  <si>
    <t>Внебюджетные источники</t>
  </si>
  <si>
    <t>1.1.</t>
  </si>
  <si>
    <t>1.2.</t>
  </si>
  <si>
    <t>2.1.</t>
  </si>
  <si>
    <t>2.2.</t>
  </si>
  <si>
    <t xml:space="preserve">3. </t>
  </si>
  <si>
    <t>3.1.</t>
  </si>
  <si>
    <t>Финансирования не требует</t>
  </si>
  <si>
    <t>4.</t>
  </si>
  <si>
    <t>Транспортное обеспечение участников мероприятий</t>
  </si>
  <si>
    <t>5.</t>
  </si>
  <si>
    <t>Увеличение пропускной способности автомобильных дорог общего пользования местного значения Одинцовского муниципального района.</t>
  </si>
  <si>
    <t>6.</t>
  </si>
  <si>
    <t>№ п\п</t>
  </si>
  <si>
    <t>Мероприятия по реализации  программы</t>
  </si>
  <si>
    <t xml:space="preserve">Источники финансирования </t>
  </si>
  <si>
    <t>Срок исполнения мероприятия</t>
  </si>
  <si>
    <t>Всего (тыс. руб.)</t>
  </si>
  <si>
    <t>Ответственный  за выполнение мероприятия</t>
  </si>
  <si>
    <t>Результаты  выполнения мероприятий</t>
  </si>
  <si>
    <t>Средства Дорожного Фонда Московской области</t>
  </si>
  <si>
    <t>Средства бюджета Одинцовского муниципального района</t>
  </si>
  <si>
    <t xml:space="preserve">Итого   </t>
  </si>
  <si>
    <t>Итого</t>
  </si>
  <si>
    <t xml:space="preserve">Итого    </t>
  </si>
  <si>
    <t xml:space="preserve">Средства бюджета Одинцовского муниципального района      </t>
  </si>
  <si>
    <t xml:space="preserve"> </t>
  </si>
  <si>
    <t xml:space="preserve">Средства бюджета Одинцовского муниципального района </t>
  </si>
  <si>
    <t>2.</t>
  </si>
  <si>
    <t>1.3.</t>
  </si>
  <si>
    <t>1.4.</t>
  </si>
  <si>
    <t>4.1.</t>
  </si>
  <si>
    <t>5.1.</t>
  </si>
  <si>
    <t>5.2.</t>
  </si>
  <si>
    <t>5.3.</t>
  </si>
  <si>
    <t>5.4.</t>
  </si>
  <si>
    <t>6.1.</t>
  </si>
  <si>
    <t>Содержание объектов дорожного хозяйства на территориях сельских поселений</t>
  </si>
  <si>
    <t>Содержание объектов дорожного хозяйства на территориях городских поселений</t>
  </si>
  <si>
    <t>Ремонт объектов дорожного хозяйства на территориях городских поселений</t>
  </si>
  <si>
    <t>Ремонт объектов дорожного хозяйства на территориях сельских поселений</t>
  </si>
  <si>
    <t>Капитальный ремонт объектов дорожного хозяйства на территориях сельских поселений</t>
  </si>
  <si>
    <t>Капитальный ремонт объектов дорожного хозяйства на территориях городских поселений</t>
  </si>
  <si>
    <t xml:space="preserve">объем финансирования не определен </t>
  </si>
  <si>
    <t xml:space="preserve">в пределах средств предусмотренных в бюджетах поселений </t>
  </si>
  <si>
    <t>Муниципальное казенное учреждение «Упрдоркапстрой Одинцовского муниципального района»</t>
  </si>
  <si>
    <t>Обеспечение качественного и безопасного движения по автомобильным дорогам общего пользования на территории Одинцовского муниципального района.</t>
  </si>
  <si>
    <t>Приведение поверхности дворовых территорий многоквартирных домов, проездов к дворовым территориям многоквартирных домов, в нормативное состояние.</t>
  </si>
  <si>
    <t>Увеличение количества машиномест на парковках общего пользования и обеспечение комфортного проживания жителей в населенных пунктах Одинцовского муниципального района.</t>
  </si>
  <si>
    <t>Обеспечение качественного транспортного обслуживания жителей в границах Одинцовского муниципального района.</t>
  </si>
  <si>
    <t xml:space="preserve">Администрации сельских и городских поселений Одинцовского муниципального района </t>
  </si>
  <si>
    <t xml:space="preserve">Комитет по строительству и развитию дорожно-транспортной инфраструктуры; Администрации сельских и городских поселений Одинцовского муниципального района </t>
  </si>
  <si>
    <t>Комитет по строительству и развитию дорожно-транспортной инфраструктуры; ГИБДД</t>
  </si>
  <si>
    <t>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строительства.</t>
  </si>
  <si>
    <t>Содержание дворовых территорий многоквартирных домов, проездов к дворовым территориям многоквартирных домов.</t>
  </si>
  <si>
    <t>Своевременное выявление опасных участков улично-дорожной сети.</t>
  </si>
  <si>
    <t>1.1.1.</t>
  </si>
  <si>
    <t>1.1.2.</t>
  </si>
  <si>
    <t>1.2.1.</t>
  </si>
  <si>
    <t>1.3.1.</t>
  </si>
  <si>
    <t>1.3.2.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</si>
  <si>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года.</t>
  </si>
  <si>
    <t>Уменьшение доли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муниципального района.</t>
  </si>
  <si>
    <t>Увеличение доли поездок, оплаченных с использованием единых транспортных карт в общем количестве оплаченных пассажирами поездок на конец года.</t>
  </si>
  <si>
    <t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района»; ГИБДД</t>
  </si>
  <si>
    <t>Председатель комитета по строительству и развитию дорожно-транспортной инфраструктуры</t>
  </si>
  <si>
    <t xml:space="preserve"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 </t>
  </si>
  <si>
    <t>Итого по программе:</t>
  </si>
  <si>
    <t>Всего</t>
  </si>
  <si>
    <t xml:space="preserve">Средства бюджета Одинцовского муниципального района МО   </t>
  </si>
  <si>
    <t>Средства бюджетов сельских поселений</t>
  </si>
  <si>
    <t>Средства бюджетов городских поселений</t>
  </si>
  <si>
    <t xml:space="preserve">Перечень мероприятий муниципальной программы «Развитие дорожно-транспортной системы Одинцовского муниципального района Московской области». </t>
  </si>
  <si>
    <t>Средства бюджетов сельских поселений, передаваемые в бюджет Одинцовского муниципального района</t>
  </si>
  <si>
    <t>Средства бюджетов городских поселений, передаваемые в бюджет Одинцовского муниципального района</t>
  </si>
  <si>
    <t>Средства бюджетов городских  поселений</t>
  </si>
  <si>
    <t>Средства федерального бюджета</t>
  </si>
  <si>
    <t>2017-2021</t>
  </si>
  <si>
    <t>Снижение социального риска на дорогах Одинцовского муниципального района до 10,6 человек на 100 000 человек к 2018 году.</t>
  </si>
  <si>
    <t>Ремонт  автомобильных дорог общего пользования местного значения на территории сельских поселений.</t>
  </si>
  <si>
    <t>Ремонт автомобильных дорог общего пользования местного значения на территории городских поселений.</t>
  </si>
  <si>
    <t>Увеличение протяженности построенных и реконструированных автомобильных дорог общего пользования местного значения</t>
  </si>
  <si>
    <t>Проектирование и строительство новых парковочных мест. Количество машиномест на парковках общего пользования в 2017 году - 134888 единиц. Количество машиномест на перехватывающих парковках в 2017 году - 975 единиц.</t>
  </si>
  <si>
    <t>6.2.</t>
  </si>
  <si>
    <t>1.2.1.1</t>
  </si>
  <si>
    <t>1.2.1.2</t>
  </si>
  <si>
    <t>1.2.2</t>
  </si>
  <si>
    <t>1.3.1.1</t>
  </si>
  <si>
    <t>1.3.1.2</t>
  </si>
  <si>
    <t>1.1.1.2</t>
  </si>
  <si>
    <t>1.1.2.2</t>
  </si>
  <si>
    <t>1.1.1.1.</t>
  </si>
  <si>
    <t>1.1.2.1.</t>
  </si>
  <si>
    <t>Капитальный ремонт объектов дорожного хозяйства на территоиях сельских поселений</t>
  </si>
  <si>
    <t>Погашение кредиторской задолженности за содержание объектов дорожного хозяйства</t>
  </si>
  <si>
    <t>Погашение кредиторской задолженности за ремонт объетов дорожного хозяйства</t>
  </si>
  <si>
    <t xml:space="preserve">Погашение кредиторской задолженности за капитальный ремонт объектов дорожного хозяйства </t>
  </si>
  <si>
    <t xml:space="preserve">Объем финансирования мероприятия в 2016 году 
(тыс. руб.)    </t>
  </si>
  <si>
    <t xml:space="preserve">Средства Дорожного Фонда Московской области   </t>
  </si>
  <si>
    <t>Ремонт 57840,00 кв. м автомобильных дорог общего пользования местного значения.</t>
  </si>
  <si>
    <t>Приведение поверхности дворовых территорий в нормативное состояние.</t>
  </si>
  <si>
    <t>Отсутствие кредиторской задолженности</t>
  </si>
  <si>
    <t>201-2021</t>
  </si>
  <si>
    <t>Соответствие объектов дорожного хозяйства нормативным требованиям</t>
  </si>
  <si>
    <t>Соответствие объектов дорожного хозяйства нормативным требованиям на территории сельских поселений.</t>
  </si>
  <si>
    <t>Соответствие объектов дорожного хозяйства нормативным требованиям на территории городских поселений.</t>
  </si>
  <si>
    <t xml:space="preserve"> -</t>
  </si>
  <si>
    <t>2017 - 2018</t>
  </si>
  <si>
    <t>6.2.1.</t>
  </si>
  <si>
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</si>
  <si>
    <t>6.2.2.</t>
  </si>
  <si>
    <t xml:space="preserve">Комитет по строительству и развитию дорожно-транспортной инфраструктуры; Муниципальное казенное учреждение "Упрдоркапстрой Одинцовского муниципального района" </t>
  </si>
  <si>
    <t xml:space="preserve">Начальник Управления бухгалтерского учета и отчетности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Главный бухгалтер                                                                                                                                                                              </t>
  </si>
  <si>
    <t>Н.А.Стародубова</t>
  </si>
  <si>
    <t>в том числе за счет ИМБТ в форме дотаций, предоставляемых из бюджета МО</t>
  </si>
  <si>
    <t>Средства Дорожного фонда Московской области</t>
  </si>
  <si>
    <t>2018-2019</t>
  </si>
  <si>
    <t>6.3.</t>
  </si>
  <si>
    <t>2019-2020</t>
  </si>
  <si>
    <t>Комитет по строительству и развитию дорожно-транспортной инфраструктуры; МКУ "Упрдоркапстрой Одинцовского муниципального района"</t>
  </si>
  <si>
    <t>Е.А.Дедушева</t>
  </si>
  <si>
    <t>Приложение № 2 к Постановлению Администрации                   Одинцовского городского округа                                                  от 18.11.2019 № 1506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</t>
  </si>
  <si>
    <t>Задача 1                        Дорожная деятельность в отношении дорог общего пользования местного значения Одинцовского муниципального района</t>
  </si>
  <si>
    <t>Мероприятие 1.1. Содержание объектов дорожного хозяйства</t>
  </si>
  <si>
    <t>Мероприятие 1.2. Ремонт объектов дорожного хозяйства</t>
  </si>
  <si>
    <t>Мероприятие 1.3. Капитальный ремонт объектов дорожного хозяйства</t>
  </si>
  <si>
    <t>Мероприятие 1.4. Обеспечение деятельности муниципального казенного учреждения «Упрдоркапстрой Одинцовского муниципального района»</t>
  </si>
  <si>
    <t>Задача 2              Содержание, капительный ремонт  и ремонт  дворовых территорий многоквартирных домов, проездов к дворовым территориям многоквартирных домов населенных пунктов.</t>
  </si>
  <si>
    <t>Мероприятие 2.1. Содержание дворовых территорий многоквартирных домов, проездов к дворовым территориям многоквартирных домов населенных пунктов.</t>
  </si>
  <si>
    <t>Мероприятие 2.2. Ремонт дворовых территорий многоквартирных домов, проездов к дворовым территориям многоквартирных домов населенных пунктов.</t>
  </si>
  <si>
    <t>Задача 3.                Развитие сети парковок на территории Одинцовского муниципального района</t>
  </si>
  <si>
    <t xml:space="preserve">Мероприятие 3.1. Проектирование и строительство парковок на территории Одинцовского муниципального района        </t>
  </si>
  <si>
    <t>Задача 4.         Обеспечение безопасности дорожного движения на территории Одинцовского муниципального района</t>
  </si>
  <si>
    <t>Мероприятие 4.1. Проведение регулярных комиссионных проверок состояния автомобильных дорог, улично-дорожной сети.</t>
  </si>
  <si>
    <t>Задача 5        Организация транспортного обслуживания в Одинцовском муниципальном районе.</t>
  </si>
  <si>
    <t>Мероприятие 5.1. Организация пассажирских перевозок на которых отдельным категориям граждан предоставляются меры социальной поддержки.</t>
  </si>
  <si>
    <t>Мероприятие 5.2. Организация транспортного обслуживания мероприятий, проводимых в рамках областных и районных программ.</t>
  </si>
  <si>
    <t>Мероприятие 5.3. Открытие новых маршрутов</t>
  </si>
  <si>
    <t>Мероприятие 5.4. Создание системы обеспечения безналичной оплаты проезда пассажиров и провоза багажа на общественном транспорте в Одинцовском муниципальном районе</t>
  </si>
  <si>
    <t>Задача 6             Развитие сети автомобильных дорог общего пользования местного значения в Одинцовском муниципальном районе.</t>
  </si>
  <si>
    <t>Мероприятие 6.1. 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</si>
  <si>
    <t>Мероприятие 6.2.  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</si>
  <si>
    <t xml:space="preserve"> 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 (2-я очередь)"</t>
  </si>
  <si>
    <t xml:space="preserve">Строительство объекта "Строительство подъезда к мкр № 9  от ул.Сосновой в г.Одинцово, Московская область".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</si>
</sst>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5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5"/>
  <sheetViews>
    <sheetView tabSelected="1" view="pageBreakPreview" topLeftCell="A7" zoomScale="60" zoomScaleNormal="60" workbookViewId="0">
      <selection sqref="A1:XFD1048576"/>
    </sheetView>
  </sheetViews>
  <sheetFormatPr defaultRowHeight="15" x14ac:dyDescent="0.25"/>
  <cols>
    <col min="1" max="1" width="11" style="56" customWidth="1"/>
    <col min="2" max="2" width="25.7109375" style="27" customWidth="1"/>
    <col min="3" max="3" width="16.42578125" style="56" customWidth="1"/>
    <col min="4" max="4" width="24.42578125" style="27" customWidth="1"/>
    <col min="5" max="5" width="24" style="57" customWidth="1"/>
    <col min="6" max="6" width="25" style="57" customWidth="1"/>
    <col min="7" max="7" width="24.140625" style="57" customWidth="1"/>
    <col min="8" max="8" width="19.7109375" style="58" customWidth="1"/>
    <col min="9" max="9" width="19.140625" style="57" customWidth="1"/>
    <col min="10" max="10" width="19.7109375" style="57" customWidth="1"/>
    <col min="11" max="11" width="18.28515625" style="57" customWidth="1"/>
    <col min="12" max="12" width="22.140625" style="59" customWidth="1"/>
    <col min="13" max="13" width="26.140625" style="60" customWidth="1"/>
    <col min="14" max="14" width="16" style="1" customWidth="1"/>
    <col min="15" max="16384" width="9.140625" style="1"/>
  </cols>
  <sheetData>
    <row r="1" spans="1:14" s="15" customFormat="1" ht="134.25" customHeight="1" x14ac:dyDescent="0.25">
      <c r="A1" s="10"/>
      <c r="B1" s="11"/>
      <c r="C1" s="10"/>
      <c r="D1" s="11"/>
      <c r="E1" s="12"/>
      <c r="F1" s="12"/>
      <c r="G1" s="12"/>
      <c r="H1" s="13"/>
      <c r="I1" s="12"/>
      <c r="J1" s="14"/>
      <c r="K1" s="96" t="s">
        <v>127</v>
      </c>
      <c r="L1" s="96"/>
      <c r="M1" s="96"/>
    </row>
    <row r="2" spans="1:14" s="15" customFormat="1" ht="18.75" x14ac:dyDescent="0.25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s="15" customFormat="1" x14ac:dyDescent="0.25">
      <c r="A3" s="61"/>
      <c r="B3" s="11"/>
      <c r="C3" s="10"/>
      <c r="D3" s="11"/>
      <c r="E3" s="12"/>
      <c r="F3" s="12"/>
      <c r="G3" s="12"/>
      <c r="H3" s="13"/>
      <c r="I3" s="12"/>
      <c r="J3" s="12"/>
      <c r="K3" s="12"/>
      <c r="L3" s="16"/>
      <c r="M3" s="17"/>
    </row>
    <row r="4" spans="1:14" s="18" customFormat="1" ht="23.25" customHeight="1" x14ac:dyDescent="0.25">
      <c r="A4" s="75" t="s">
        <v>19</v>
      </c>
      <c r="B4" s="75" t="s">
        <v>20</v>
      </c>
      <c r="C4" s="75" t="s">
        <v>22</v>
      </c>
      <c r="D4" s="75" t="s">
        <v>21</v>
      </c>
      <c r="E4" s="101" t="s">
        <v>103</v>
      </c>
      <c r="F4" s="101" t="s">
        <v>23</v>
      </c>
      <c r="G4" s="101" t="s">
        <v>0</v>
      </c>
      <c r="H4" s="101"/>
      <c r="I4" s="101"/>
      <c r="J4" s="101"/>
      <c r="K4" s="101"/>
      <c r="L4" s="75" t="s">
        <v>24</v>
      </c>
      <c r="M4" s="75" t="s">
        <v>25</v>
      </c>
    </row>
    <row r="5" spans="1:14" s="20" customFormat="1" ht="75.75" customHeight="1" x14ac:dyDescent="0.25">
      <c r="A5" s="75"/>
      <c r="B5" s="75"/>
      <c r="C5" s="75"/>
      <c r="D5" s="75"/>
      <c r="E5" s="101"/>
      <c r="F5" s="101"/>
      <c r="G5" s="19">
        <v>2017</v>
      </c>
      <c r="H5" s="19">
        <v>2018</v>
      </c>
      <c r="I5" s="19">
        <v>2019</v>
      </c>
      <c r="J5" s="19">
        <v>2020</v>
      </c>
      <c r="K5" s="19">
        <v>2021</v>
      </c>
      <c r="L5" s="75"/>
      <c r="M5" s="75"/>
      <c r="N5" s="20" t="s">
        <v>32</v>
      </c>
    </row>
    <row r="6" spans="1:14" s="20" customFormat="1" ht="15.75" customHeight="1" x14ac:dyDescent="0.25">
      <c r="A6" s="19">
        <v>1</v>
      </c>
      <c r="B6" s="19">
        <v>2</v>
      </c>
      <c r="C6" s="19">
        <v>5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  <c r="J6" s="19">
        <v>11</v>
      </c>
      <c r="K6" s="19">
        <v>12</v>
      </c>
      <c r="L6" s="19">
        <v>13</v>
      </c>
      <c r="M6" s="21">
        <v>14</v>
      </c>
    </row>
    <row r="7" spans="1:14" s="22" customFormat="1" ht="37.5" customHeight="1" x14ac:dyDescent="0.3">
      <c r="A7" s="86" t="s">
        <v>1</v>
      </c>
      <c r="B7" s="74" t="s">
        <v>128</v>
      </c>
      <c r="C7" s="75" t="s">
        <v>83</v>
      </c>
      <c r="D7" s="47" t="s">
        <v>2</v>
      </c>
      <c r="E7" s="2">
        <f>SUM(E8:E12)</f>
        <v>597622.49399999995</v>
      </c>
      <c r="F7" s="2">
        <f t="shared" ref="F7:F17" si="0">SUM(G7:K7)</f>
        <v>2882152.7856900003</v>
      </c>
      <c r="G7" s="2">
        <f>SUM(G8:G9,G11:G12)</f>
        <v>467444.18118000001</v>
      </c>
      <c r="H7" s="2">
        <f>SUM(H8:H9,H11:H12)</f>
        <v>774484.36975999991</v>
      </c>
      <c r="I7" s="2">
        <f>SUM(I8:I9,I11:I12)</f>
        <v>863223.00474999985</v>
      </c>
      <c r="J7" s="2">
        <f>SUM(J8:J9,J11:J12)</f>
        <v>379956.11499999999</v>
      </c>
      <c r="K7" s="2">
        <f>SUM(K8:K9,K11:K12)</f>
        <v>397045.11499999999</v>
      </c>
      <c r="L7" s="74" t="s">
        <v>51</v>
      </c>
      <c r="M7" s="74" t="s">
        <v>52</v>
      </c>
    </row>
    <row r="8" spans="1:14" s="22" customFormat="1" ht="75.75" customHeight="1" x14ac:dyDescent="0.3">
      <c r="A8" s="86"/>
      <c r="B8" s="74"/>
      <c r="C8" s="75"/>
      <c r="D8" s="47" t="s">
        <v>26</v>
      </c>
      <c r="E8" s="2">
        <f>E35+E52</f>
        <v>15760</v>
      </c>
      <c r="F8" s="2">
        <f t="shared" si="0"/>
        <v>624715</v>
      </c>
      <c r="G8" s="2">
        <f>G35+G52</f>
        <v>19394</v>
      </c>
      <c r="H8" s="2">
        <f>H35+H52</f>
        <v>300818</v>
      </c>
      <c r="I8" s="2">
        <f>I35+I52</f>
        <v>304503</v>
      </c>
      <c r="J8" s="2">
        <f>J35+J52</f>
        <v>0</v>
      </c>
      <c r="K8" s="2">
        <f>K35+K52</f>
        <v>0</v>
      </c>
      <c r="L8" s="74"/>
      <c r="M8" s="74"/>
    </row>
    <row r="9" spans="1:14" s="22" customFormat="1" ht="78.75" customHeight="1" x14ac:dyDescent="0.3">
      <c r="A9" s="86"/>
      <c r="B9" s="74"/>
      <c r="C9" s="75"/>
      <c r="D9" s="47" t="s">
        <v>33</v>
      </c>
      <c r="E9" s="2">
        <f>E14+E36+E53+E71</f>
        <v>37957.187000000005</v>
      </c>
      <c r="F9" s="2">
        <f t="shared" si="0"/>
        <v>279108.62482999999</v>
      </c>
      <c r="G9" s="2">
        <f>G14+G36+G53+G71</f>
        <v>25165.266070000001</v>
      </c>
      <c r="H9" s="2">
        <f>H14+H36+H53+H71</f>
        <v>34623.936759999997</v>
      </c>
      <c r="I9" s="2">
        <f>I14+I71+I53</f>
        <v>155872.75199999998</v>
      </c>
      <c r="J9" s="2">
        <f>J14+J36+J53+J71</f>
        <v>24938.834999999999</v>
      </c>
      <c r="K9" s="2">
        <f>K14+K36+K53+K71</f>
        <v>38507.834999999999</v>
      </c>
      <c r="L9" s="74"/>
      <c r="M9" s="74"/>
    </row>
    <row r="10" spans="1:14" s="22" customFormat="1" ht="78.75" customHeight="1" x14ac:dyDescent="0.3">
      <c r="A10" s="86"/>
      <c r="B10" s="74"/>
      <c r="C10" s="75"/>
      <c r="D10" s="9" t="s">
        <v>120</v>
      </c>
      <c r="E10" s="2">
        <v>0</v>
      </c>
      <c r="F10" s="2">
        <v>111396.751</v>
      </c>
      <c r="G10" s="2">
        <v>0</v>
      </c>
      <c r="H10" s="2">
        <v>0</v>
      </c>
      <c r="I10" s="2">
        <v>111396.751</v>
      </c>
      <c r="J10" s="2">
        <v>0</v>
      </c>
      <c r="K10" s="2">
        <v>0</v>
      </c>
      <c r="L10" s="74"/>
      <c r="M10" s="74"/>
    </row>
    <row r="11" spans="1:14" ht="147" customHeight="1" x14ac:dyDescent="0.25">
      <c r="A11" s="86"/>
      <c r="B11" s="74"/>
      <c r="C11" s="75"/>
      <c r="D11" s="47" t="s">
        <v>79</v>
      </c>
      <c r="E11" s="2">
        <f>E16+E37+E55</f>
        <v>228150.45499999999</v>
      </c>
      <c r="F11" s="2">
        <f>SUM(G11:K11)</f>
        <v>554906.94622000004</v>
      </c>
      <c r="G11" s="2">
        <f>G16+G37+G55</f>
        <v>166620.96032000001</v>
      </c>
      <c r="H11" s="2">
        <f>H16+H37+H55</f>
        <v>131506.111</v>
      </c>
      <c r="I11" s="2">
        <f>I16+I37+I55</f>
        <v>81499.764900000009</v>
      </c>
      <c r="J11" s="2">
        <f>J16+J37+J55</f>
        <v>87640.054999999993</v>
      </c>
      <c r="K11" s="2">
        <f>K16+K37+K55</f>
        <v>87640.054999999993</v>
      </c>
      <c r="L11" s="74"/>
      <c r="M11" s="74"/>
    </row>
    <row r="12" spans="1:14" ht="152.25" customHeight="1" x14ac:dyDescent="0.25">
      <c r="A12" s="86"/>
      <c r="B12" s="74"/>
      <c r="C12" s="75"/>
      <c r="D12" s="47" t="s">
        <v>80</v>
      </c>
      <c r="E12" s="2">
        <f>E17+E38+E56+E72</f>
        <v>315754.85199999996</v>
      </c>
      <c r="F12" s="2">
        <f t="shared" si="0"/>
        <v>1423422.2146399999</v>
      </c>
      <c r="G12" s="2">
        <f>G17+G38+G56+G72</f>
        <v>256263.95478999999</v>
      </c>
      <c r="H12" s="2">
        <f>H17+H38+H56+H72</f>
        <v>307536.32199999999</v>
      </c>
      <c r="I12" s="2">
        <f>I17+I38+I56+I72</f>
        <v>321347.48784999998</v>
      </c>
      <c r="J12" s="2">
        <f>J17+J38+J56+J72</f>
        <v>267377.22499999998</v>
      </c>
      <c r="K12" s="2">
        <f>K17+K38+K56+K72</f>
        <v>270897.22499999998</v>
      </c>
      <c r="L12" s="74"/>
      <c r="M12" s="74"/>
    </row>
    <row r="13" spans="1:14" ht="28.5" customHeight="1" x14ac:dyDescent="0.25">
      <c r="A13" s="86" t="s">
        <v>7</v>
      </c>
      <c r="B13" s="74" t="s">
        <v>129</v>
      </c>
      <c r="C13" s="80" t="s">
        <v>83</v>
      </c>
      <c r="D13" s="47" t="s">
        <v>28</v>
      </c>
      <c r="E13" s="2">
        <f>SUM(E14:E17)</f>
        <v>364868.91800000001</v>
      </c>
      <c r="F13" s="2">
        <f t="shared" si="0"/>
        <v>1822780.8727599999</v>
      </c>
      <c r="G13" s="2">
        <f>SUM(G14,G16:G17)</f>
        <v>316349.12919999997</v>
      </c>
      <c r="H13" s="2">
        <f>SUM(H14,H16:H17)</f>
        <v>344581.65856000001</v>
      </c>
      <c r="I13" s="2">
        <f>SUM(I14,I16:I17)</f>
        <v>448857.88099999999</v>
      </c>
      <c r="J13" s="2">
        <f>SUM(J14,J16:J17)</f>
        <v>354736.10200000001</v>
      </c>
      <c r="K13" s="2">
        <f>SUM(K14,K16:K17)</f>
        <v>358256.10200000001</v>
      </c>
      <c r="L13" s="74" t="s">
        <v>51</v>
      </c>
      <c r="M13" s="81" t="s">
        <v>109</v>
      </c>
    </row>
    <row r="14" spans="1:14" ht="81" customHeight="1" x14ac:dyDescent="0.25">
      <c r="A14" s="86"/>
      <c r="B14" s="74"/>
      <c r="C14" s="80"/>
      <c r="D14" s="47" t="s">
        <v>33</v>
      </c>
      <c r="E14" s="2">
        <f>E19+E27</f>
        <v>13288</v>
      </c>
      <c r="F14" s="2">
        <f t="shared" si="0"/>
        <v>130555.14499999999</v>
      </c>
      <c r="G14" s="2">
        <f>G19+G27</f>
        <v>0</v>
      </c>
      <c r="H14" s="2">
        <f>H19+H27</f>
        <v>3005.9319999999998</v>
      </c>
      <c r="I14" s="2">
        <f>I19+I27</f>
        <v>113533.45499999999</v>
      </c>
      <c r="J14" s="2">
        <f>J19+J27</f>
        <v>7007.8789999999999</v>
      </c>
      <c r="K14" s="2">
        <f>K19+K27</f>
        <v>7007.8789999999999</v>
      </c>
      <c r="L14" s="74"/>
      <c r="M14" s="81"/>
    </row>
    <row r="15" spans="1:14" ht="81" customHeight="1" x14ac:dyDescent="0.25">
      <c r="A15" s="86"/>
      <c r="B15" s="74"/>
      <c r="C15" s="80"/>
      <c r="D15" s="9" t="s">
        <v>120</v>
      </c>
      <c r="E15" s="2">
        <v>0</v>
      </c>
      <c r="F15" s="2">
        <v>106551.576</v>
      </c>
      <c r="G15" s="2">
        <v>0</v>
      </c>
      <c r="H15" s="2">
        <v>0</v>
      </c>
      <c r="I15" s="2">
        <v>106551.576</v>
      </c>
      <c r="J15" s="2">
        <v>0</v>
      </c>
      <c r="K15" s="2">
        <v>0</v>
      </c>
      <c r="L15" s="74"/>
      <c r="M15" s="81"/>
    </row>
    <row r="16" spans="1:14" ht="151.5" customHeight="1" x14ac:dyDescent="0.25">
      <c r="A16" s="86"/>
      <c r="B16" s="74"/>
      <c r="C16" s="80"/>
      <c r="D16" s="47" t="s">
        <v>79</v>
      </c>
      <c r="E16" s="2">
        <f>E21</f>
        <v>115017.012</v>
      </c>
      <c r="F16" s="2">
        <f t="shared" si="0"/>
        <v>424132.90999000001</v>
      </c>
      <c r="G16" s="2">
        <f>G21</f>
        <v>100284.20741</v>
      </c>
      <c r="H16" s="2">
        <f>H21</f>
        <v>83273.349579999995</v>
      </c>
      <c r="I16" s="2">
        <f>I21</f>
        <v>65295.243000000002</v>
      </c>
      <c r="J16" s="2">
        <f>J21</f>
        <v>87640.054999999993</v>
      </c>
      <c r="K16" s="2">
        <f>K21</f>
        <v>87640.054999999993</v>
      </c>
      <c r="L16" s="74"/>
      <c r="M16" s="81"/>
    </row>
    <row r="17" spans="1:16" ht="154.5" customHeight="1" x14ac:dyDescent="0.25">
      <c r="A17" s="86"/>
      <c r="B17" s="74"/>
      <c r="C17" s="80"/>
      <c r="D17" s="47" t="s">
        <v>80</v>
      </c>
      <c r="E17" s="2">
        <f>E29</f>
        <v>236563.90599999999</v>
      </c>
      <c r="F17" s="2">
        <f t="shared" si="0"/>
        <v>1268092.8177700001</v>
      </c>
      <c r="G17" s="2">
        <f>G29</f>
        <v>216064.92178999999</v>
      </c>
      <c r="H17" s="2">
        <f>H29</f>
        <v>258302.37698</v>
      </c>
      <c r="I17" s="2">
        <f>I29</f>
        <v>270029.18300000002</v>
      </c>
      <c r="J17" s="2">
        <f>J29</f>
        <v>260088.16800000001</v>
      </c>
      <c r="K17" s="2">
        <f>K29</f>
        <v>263608.16800000001</v>
      </c>
      <c r="L17" s="74"/>
      <c r="M17" s="81"/>
    </row>
    <row r="18" spans="1:16" ht="33" customHeight="1" x14ac:dyDescent="0.25">
      <c r="A18" s="86" t="s">
        <v>62</v>
      </c>
      <c r="B18" s="74" t="s">
        <v>43</v>
      </c>
      <c r="C18" s="87" t="s">
        <v>83</v>
      </c>
      <c r="D18" s="47" t="s">
        <v>28</v>
      </c>
      <c r="E18" s="2">
        <f>SUM(E19:E21)</f>
        <v>128305.012</v>
      </c>
      <c r="F18" s="2">
        <f>+F19+F21</f>
        <v>496512.93799000001</v>
      </c>
      <c r="G18" s="2">
        <f>SUM(G19,G21)</f>
        <v>100284.20741</v>
      </c>
      <c r="H18" s="2">
        <f>SUM(H19,H21)</f>
        <v>86279.281579999995</v>
      </c>
      <c r="I18" s="2">
        <f>SUM(I19,I21)</f>
        <v>124669.33900000001</v>
      </c>
      <c r="J18" s="2">
        <f>SUM(J19,J21)</f>
        <v>92640.054999999993</v>
      </c>
      <c r="K18" s="2">
        <f>SUM(K19,K21)</f>
        <v>92640.054999999993</v>
      </c>
      <c r="L18" s="74" t="s">
        <v>51</v>
      </c>
      <c r="M18" s="81" t="s">
        <v>110</v>
      </c>
    </row>
    <row r="19" spans="1:16" ht="77.25" customHeight="1" x14ac:dyDescent="0.25">
      <c r="A19" s="86"/>
      <c r="B19" s="94"/>
      <c r="C19" s="88"/>
      <c r="D19" s="23" t="s">
        <v>33</v>
      </c>
      <c r="E19" s="2">
        <f>E22</f>
        <v>13288</v>
      </c>
      <c r="F19" s="2">
        <f>SUM(G19:K19)</f>
        <v>72380.027999999991</v>
      </c>
      <c r="G19" s="2">
        <f>G22</f>
        <v>0</v>
      </c>
      <c r="H19" s="2">
        <f>H22</f>
        <v>3005.9319999999998</v>
      </c>
      <c r="I19" s="2">
        <f>I22</f>
        <v>59374.095999999998</v>
      </c>
      <c r="J19" s="2">
        <f>J22</f>
        <v>5000</v>
      </c>
      <c r="K19" s="2">
        <f>K22</f>
        <v>5000</v>
      </c>
      <c r="L19" s="74"/>
      <c r="M19" s="81"/>
    </row>
    <row r="20" spans="1:16" ht="84.75" customHeight="1" x14ac:dyDescent="0.25">
      <c r="A20" s="86"/>
      <c r="B20" s="94"/>
      <c r="C20" s="88"/>
      <c r="D20" s="24" t="s">
        <v>120</v>
      </c>
      <c r="E20" s="2">
        <v>0</v>
      </c>
      <c r="F20" s="2">
        <v>54374.095999999998</v>
      </c>
      <c r="G20" s="2">
        <v>0</v>
      </c>
      <c r="H20" s="2">
        <v>0</v>
      </c>
      <c r="I20" s="2">
        <v>54374.095999999998</v>
      </c>
      <c r="J20" s="2">
        <v>0</v>
      </c>
      <c r="K20" s="2">
        <v>0</v>
      </c>
      <c r="L20" s="74"/>
      <c r="M20" s="81"/>
    </row>
    <row r="21" spans="1:16" ht="222" customHeight="1" x14ac:dyDescent="0.25">
      <c r="A21" s="86"/>
      <c r="B21" s="94"/>
      <c r="C21" s="89"/>
      <c r="D21" s="23" t="s">
        <v>79</v>
      </c>
      <c r="E21" s="2">
        <v>115017.012</v>
      </c>
      <c r="F21" s="2">
        <f>SUM(G21:K21)</f>
        <v>424132.90999000001</v>
      </c>
      <c r="G21" s="2">
        <f>G24+G25</f>
        <v>100284.20741</v>
      </c>
      <c r="H21" s="2">
        <f>H24+H25</f>
        <v>83273.349579999995</v>
      </c>
      <c r="I21" s="2">
        <f>I24+I25</f>
        <v>65295.243000000002</v>
      </c>
      <c r="J21" s="2">
        <f>J24+J25</f>
        <v>87640.054999999993</v>
      </c>
      <c r="K21" s="2">
        <f>K24+K25</f>
        <v>87640.054999999993</v>
      </c>
      <c r="L21" s="74"/>
      <c r="M21" s="81"/>
      <c r="N21" s="25"/>
      <c r="O21" s="25"/>
      <c r="P21" s="15"/>
    </row>
    <row r="22" spans="1:16" ht="75.75" customHeight="1" x14ac:dyDescent="0.25">
      <c r="A22" s="86" t="s">
        <v>97</v>
      </c>
      <c r="B22" s="74" t="s">
        <v>43</v>
      </c>
      <c r="C22" s="87" t="s">
        <v>83</v>
      </c>
      <c r="D22" s="47" t="s">
        <v>33</v>
      </c>
      <c r="E22" s="2">
        <v>13288</v>
      </c>
      <c r="F22" s="2">
        <f>SUM(G22:K22)</f>
        <v>72380.027999999991</v>
      </c>
      <c r="G22" s="2">
        <v>0</v>
      </c>
      <c r="H22" s="2">
        <v>3005.9319999999998</v>
      </c>
      <c r="I22" s="2">
        <v>59374.095999999998</v>
      </c>
      <c r="J22" s="2">
        <v>5000</v>
      </c>
      <c r="K22" s="2">
        <v>5000</v>
      </c>
      <c r="L22" s="74"/>
      <c r="M22" s="81" t="s">
        <v>110</v>
      </c>
      <c r="N22" s="25"/>
      <c r="O22" s="25"/>
      <c r="P22" s="15"/>
    </row>
    <row r="23" spans="1:16" ht="85.5" customHeight="1" x14ac:dyDescent="0.25">
      <c r="A23" s="86"/>
      <c r="B23" s="74"/>
      <c r="C23" s="88"/>
      <c r="D23" s="9" t="s">
        <v>120</v>
      </c>
      <c r="E23" s="2">
        <v>0</v>
      </c>
      <c r="F23" s="2">
        <v>54374.095999999998</v>
      </c>
      <c r="G23" s="2">
        <v>0</v>
      </c>
      <c r="H23" s="2">
        <v>0</v>
      </c>
      <c r="I23" s="2">
        <v>54374.095999999998</v>
      </c>
      <c r="J23" s="2">
        <v>0</v>
      </c>
      <c r="K23" s="2">
        <v>0</v>
      </c>
      <c r="L23" s="74"/>
      <c r="M23" s="81"/>
      <c r="N23" s="25"/>
      <c r="O23" s="25"/>
      <c r="P23" s="15"/>
    </row>
    <row r="24" spans="1:16" ht="150" x14ac:dyDescent="0.25">
      <c r="A24" s="86"/>
      <c r="B24" s="74"/>
      <c r="C24" s="89"/>
      <c r="D24" s="47" t="s">
        <v>79</v>
      </c>
      <c r="E24" s="2">
        <v>115017.012</v>
      </c>
      <c r="F24" s="2">
        <f>SUM(G24:K24)</f>
        <v>407224.26990999997</v>
      </c>
      <c r="G24" s="2">
        <v>83375.567330000005</v>
      </c>
      <c r="H24" s="2">
        <v>83273.349579999995</v>
      </c>
      <c r="I24" s="2">
        <v>65295.243000000002</v>
      </c>
      <c r="J24" s="2">
        <v>87640.054999999993</v>
      </c>
      <c r="K24" s="2">
        <v>87640.054999999993</v>
      </c>
      <c r="L24" s="74"/>
      <c r="M24" s="81"/>
      <c r="N24" s="25"/>
      <c r="O24" s="25"/>
      <c r="P24" s="15"/>
    </row>
    <row r="25" spans="1:16" ht="155.25" customHeight="1" x14ac:dyDescent="0.25">
      <c r="A25" s="49" t="s">
        <v>95</v>
      </c>
      <c r="B25" s="44" t="s">
        <v>100</v>
      </c>
      <c r="C25" s="6">
        <v>2017</v>
      </c>
      <c r="D25" s="47" t="s">
        <v>79</v>
      </c>
      <c r="E25" s="2">
        <v>0</v>
      </c>
      <c r="F25" s="2">
        <f>SUM(G25:K25)</f>
        <v>16908.640080000001</v>
      </c>
      <c r="G25" s="26">
        <v>16908.640080000001</v>
      </c>
      <c r="H25" s="2">
        <v>0</v>
      </c>
      <c r="I25" s="2">
        <v>0</v>
      </c>
      <c r="J25" s="2">
        <v>0</v>
      </c>
      <c r="K25" s="2">
        <v>0</v>
      </c>
      <c r="L25" s="44"/>
      <c r="M25" s="48" t="s">
        <v>107</v>
      </c>
      <c r="N25" s="25"/>
      <c r="O25" s="25"/>
      <c r="P25" s="15"/>
    </row>
    <row r="26" spans="1:16" ht="30.75" customHeight="1" x14ac:dyDescent="0.25">
      <c r="A26" s="86" t="s">
        <v>63</v>
      </c>
      <c r="B26" s="74" t="s">
        <v>44</v>
      </c>
      <c r="C26" s="90" t="s">
        <v>83</v>
      </c>
      <c r="D26" s="47" t="s">
        <v>28</v>
      </c>
      <c r="E26" s="2">
        <f>SUM(E27:E29)</f>
        <v>236563.90599999999</v>
      </c>
      <c r="F26" s="2">
        <f>SUM(G26:K26)</f>
        <v>1326267.9347699999</v>
      </c>
      <c r="G26" s="2">
        <f>SUM(G27,G29)</f>
        <v>216064.92178999999</v>
      </c>
      <c r="H26" s="2">
        <f>SUM(H27,H29)</f>
        <v>258302.37698</v>
      </c>
      <c r="I26" s="2">
        <f>SUM(I27,I29)</f>
        <v>324188.54200000002</v>
      </c>
      <c r="J26" s="2">
        <f>SUM(J27,J29)</f>
        <v>262096.04699999999</v>
      </c>
      <c r="K26" s="2">
        <f>SUM(K27,K29)</f>
        <v>265616.04700000002</v>
      </c>
      <c r="L26" s="74" t="s">
        <v>51</v>
      </c>
      <c r="M26" s="81" t="s">
        <v>111</v>
      </c>
      <c r="N26" s="25"/>
      <c r="O26" s="25"/>
      <c r="P26" s="15"/>
    </row>
    <row r="27" spans="1:16" ht="78.75" customHeight="1" x14ac:dyDescent="0.25">
      <c r="A27" s="86"/>
      <c r="B27" s="74"/>
      <c r="C27" s="91"/>
      <c r="D27" s="47" t="s">
        <v>33</v>
      </c>
      <c r="E27" s="2">
        <f>E30</f>
        <v>0</v>
      </c>
      <c r="F27" s="2">
        <f>SUM(G27:K27)</f>
        <v>58175.116999999998</v>
      </c>
      <c r="G27" s="2">
        <f>G30</f>
        <v>0</v>
      </c>
      <c r="H27" s="2">
        <f>H30</f>
        <v>0</v>
      </c>
      <c r="I27" s="2">
        <f>I30</f>
        <v>54159.358999999997</v>
      </c>
      <c r="J27" s="2">
        <v>2007.8789999999999</v>
      </c>
      <c r="K27" s="2">
        <v>2007.8789999999999</v>
      </c>
      <c r="L27" s="74"/>
      <c r="M27" s="81"/>
      <c r="N27" s="4"/>
    </row>
    <row r="28" spans="1:16" ht="125.25" customHeight="1" x14ac:dyDescent="0.25">
      <c r="A28" s="86"/>
      <c r="B28" s="74"/>
      <c r="C28" s="91"/>
      <c r="D28" s="9" t="s">
        <v>120</v>
      </c>
      <c r="E28" s="2">
        <v>0</v>
      </c>
      <c r="F28" s="2">
        <v>52177.48</v>
      </c>
      <c r="G28" s="2">
        <v>0</v>
      </c>
      <c r="H28" s="2">
        <v>0</v>
      </c>
      <c r="I28" s="2">
        <v>52177.48</v>
      </c>
      <c r="J28" s="2">
        <v>0</v>
      </c>
      <c r="K28" s="2">
        <v>0</v>
      </c>
      <c r="L28" s="74"/>
      <c r="M28" s="81"/>
      <c r="N28" s="4"/>
    </row>
    <row r="29" spans="1:16" ht="158.25" customHeight="1" x14ac:dyDescent="0.25">
      <c r="A29" s="86"/>
      <c r="B29" s="74"/>
      <c r="C29" s="92"/>
      <c r="D29" s="47" t="s">
        <v>80</v>
      </c>
      <c r="E29" s="2">
        <v>236563.90599999999</v>
      </c>
      <c r="F29" s="2">
        <f>SUM(G29:K29)</f>
        <v>1268092.8177700001</v>
      </c>
      <c r="G29" s="2">
        <f>G32+G33</f>
        <v>216064.92178999999</v>
      </c>
      <c r="H29" s="2">
        <f>H32+H33</f>
        <v>258302.37698</v>
      </c>
      <c r="I29" s="2">
        <f>I32+I33</f>
        <v>270029.18300000002</v>
      </c>
      <c r="J29" s="2">
        <f>J32+J33</f>
        <v>260088.16800000001</v>
      </c>
      <c r="K29" s="2">
        <f>K32+K33</f>
        <v>263608.16800000001</v>
      </c>
      <c r="L29" s="74"/>
      <c r="M29" s="81"/>
      <c r="N29" s="5"/>
    </row>
    <row r="30" spans="1:16" ht="78" customHeight="1" x14ac:dyDescent="0.25">
      <c r="A30" s="86" t="s">
        <v>98</v>
      </c>
      <c r="B30" s="74" t="s">
        <v>44</v>
      </c>
      <c r="C30" s="90" t="s">
        <v>83</v>
      </c>
      <c r="D30" s="47" t="s">
        <v>27</v>
      </c>
      <c r="E30" s="2">
        <v>0</v>
      </c>
      <c r="F30" s="2">
        <f>SUM(G30:K30)</f>
        <v>58175.116999999998</v>
      </c>
      <c r="G30" s="2">
        <v>0</v>
      </c>
      <c r="H30" s="2">
        <v>0</v>
      </c>
      <c r="I30" s="2">
        <v>54159.358999999997</v>
      </c>
      <c r="J30" s="2">
        <v>2007.8789999999999</v>
      </c>
      <c r="K30" s="2">
        <v>2007.8789999999999</v>
      </c>
      <c r="L30" s="74"/>
      <c r="M30" s="81" t="s">
        <v>111</v>
      </c>
    </row>
    <row r="31" spans="1:16" ht="102.75" customHeight="1" x14ac:dyDescent="0.25">
      <c r="A31" s="86"/>
      <c r="B31" s="74"/>
      <c r="C31" s="91"/>
      <c r="D31" s="9" t="s">
        <v>120</v>
      </c>
      <c r="E31" s="2">
        <v>0</v>
      </c>
      <c r="F31" s="2">
        <v>52177.48</v>
      </c>
      <c r="G31" s="2">
        <v>0</v>
      </c>
      <c r="H31" s="2">
        <v>0</v>
      </c>
      <c r="I31" s="2">
        <v>52177.48</v>
      </c>
      <c r="J31" s="2">
        <v>0</v>
      </c>
      <c r="K31" s="2">
        <v>0</v>
      </c>
      <c r="L31" s="74"/>
      <c r="M31" s="81"/>
    </row>
    <row r="32" spans="1:16" ht="158.25" customHeight="1" x14ac:dyDescent="0.25">
      <c r="A32" s="86"/>
      <c r="B32" s="74"/>
      <c r="C32" s="92"/>
      <c r="D32" s="47" t="s">
        <v>80</v>
      </c>
      <c r="E32" s="2">
        <v>236563.90599999999</v>
      </c>
      <c r="F32" s="2">
        <f>SUM(G32:K32)</f>
        <v>1252540.7456</v>
      </c>
      <c r="G32" s="2">
        <v>200512.84961999999</v>
      </c>
      <c r="H32" s="2">
        <v>258302.37698</v>
      </c>
      <c r="I32" s="2">
        <v>270029.18300000002</v>
      </c>
      <c r="J32" s="2">
        <v>260088.16800000001</v>
      </c>
      <c r="K32" s="2">
        <v>263608.16800000001</v>
      </c>
      <c r="L32" s="74"/>
      <c r="M32" s="81"/>
    </row>
    <row r="33" spans="1:13" ht="158.25" customHeight="1" x14ac:dyDescent="0.25">
      <c r="A33" s="49" t="s">
        <v>96</v>
      </c>
      <c r="B33" s="44" t="s">
        <v>100</v>
      </c>
      <c r="C33" s="6">
        <v>2017</v>
      </c>
      <c r="D33" s="47" t="s">
        <v>80</v>
      </c>
      <c r="E33" s="2">
        <v>0</v>
      </c>
      <c r="F33" s="2">
        <f>SUM(G33:K33)</f>
        <v>15552.072169999999</v>
      </c>
      <c r="G33" s="2">
        <v>15552.072169999999</v>
      </c>
      <c r="H33" s="2">
        <v>0</v>
      </c>
      <c r="I33" s="2">
        <v>0</v>
      </c>
      <c r="J33" s="2">
        <v>0</v>
      </c>
      <c r="K33" s="2">
        <v>0</v>
      </c>
      <c r="L33" s="44"/>
      <c r="M33" s="48" t="s">
        <v>107</v>
      </c>
    </row>
    <row r="34" spans="1:13" ht="30.75" customHeight="1" x14ac:dyDescent="0.25">
      <c r="A34" s="86" t="s">
        <v>8</v>
      </c>
      <c r="B34" s="74" t="s">
        <v>130</v>
      </c>
      <c r="C34" s="75" t="s">
        <v>83</v>
      </c>
      <c r="D34" s="53" t="s">
        <v>2</v>
      </c>
      <c r="E34" s="2">
        <f t="shared" ref="E34:K34" si="1">SUM(E35:E38)</f>
        <v>141117.802</v>
      </c>
      <c r="F34" s="2">
        <f t="shared" si="1"/>
        <v>843568.17190000007</v>
      </c>
      <c r="G34" s="2">
        <f t="shared" si="1"/>
        <v>97311.752710000001</v>
      </c>
      <c r="H34" s="2">
        <f t="shared" si="1"/>
        <v>390995.64944000001</v>
      </c>
      <c r="I34" s="2">
        <f t="shared" si="1"/>
        <v>355260.76974999998</v>
      </c>
      <c r="J34" s="2">
        <f t="shared" si="1"/>
        <v>0</v>
      </c>
      <c r="K34" s="2">
        <f t="shared" si="1"/>
        <v>0</v>
      </c>
      <c r="L34" s="74" t="s">
        <v>51</v>
      </c>
      <c r="M34" s="81" t="s">
        <v>105</v>
      </c>
    </row>
    <row r="35" spans="1:13" ht="75.75" customHeight="1" x14ac:dyDescent="0.25">
      <c r="A35" s="86"/>
      <c r="B35" s="74"/>
      <c r="C35" s="75"/>
      <c r="D35" s="47" t="s">
        <v>26</v>
      </c>
      <c r="E35" s="2">
        <f>E40+E48</f>
        <v>15760</v>
      </c>
      <c r="F35" s="2">
        <f t="shared" ref="F35:F41" si="2">SUM(G35:K35)</f>
        <v>615334</v>
      </c>
      <c r="G35" s="2">
        <f t="shared" ref="G35:K36" si="3">G40+G48</f>
        <v>19394</v>
      </c>
      <c r="H35" s="2">
        <f t="shared" si="3"/>
        <v>300818</v>
      </c>
      <c r="I35" s="2">
        <f t="shared" si="3"/>
        <v>295122</v>
      </c>
      <c r="J35" s="2">
        <f t="shared" si="3"/>
        <v>0</v>
      </c>
      <c r="K35" s="2">
        <f t="shared" si="3"/>
        <v>0</v>
      </c>
      <c r="L35" s="74"/>
      <c r="M35" s="81"/>
    </row>
    <row r="36" spans="1:13" ht="80.25" customHeight="1" x14ac:dyDescent="0.25">
      <c r="A36" s="86"/>
      <c r="B36" s="74"/>
      <c r="C36" s="75"/>
      <c r="D36" s="47" t="s">
        <v>33</v>
      </c>
      <c r="E36" s="2">
        <f>E41+E49</f>
        <v>0</v>
      </c>
      <c r="F36" s="2">
        <f t="shared" si="2"/>
        <v>0</v>
      </c>
      <c r="G36" s="2">
        <f t="shared" si="3"/>
        <v>0</v>
      </c>
      <c r="H36" s="2">
        <f t="shared" si="3"/>
        <v>0</v>
      </c>
      <c r="I36" s="2">
        <f t="shared" si="3"/>
        <v>0</v>
      </c>
      <c r="J36" s="2">
        <f t="shared" si="3"/>
        <v>0</v>
      </c>
      <c r="K36" s="2">
        <f t="shared" si="3"/>
        <v>0</v>
      </c>
      <c r="L36" s="74"/>
      <c r="M36" s="81"/>
    </row>
    <row r="37" spans="1:13" ht="149.25" customHeight="1" x14ac:dyDescent="0.25">
      <c r="A37" s="86"/>
      <c r="B37" s="74"/>
      <c r="C37" s="75"/>
      <c r="D37" s="47" t="s">
        <v>79</v>
      </c>
      <c r="E37" s="2">
        <f>E42</f>
        <v>60737.542999999998</v>
      </c>
      <c r="F37" s="2">
        <f t="shared" si="2"/>
        <v>113445.06002999999</v>
      </c>
      <c r="G37" s="2">
        <f>G42</f>
        <v>49007.776709999998</v>
      </c>
      <c r="H37" s="2">
        <f>H42</f>
        <v>48232.761420000003</v>
      </c>
      <c r="I37" s="2">
        <f>I42</f>
        <v>16204.5219</v>
      </c>
      <c r="J37" s="2">
        <f>J42</f>
        <v>0</v>
      </c>
      <c r="K37" s="2">
        <f>K42</f>
        <v>0</v>
      </c>
      <c r="L37" s="74"/>
      <c r="M37" s="81"/>
    </row>
    <row r="38" spans="1:13" ht="159" customHeight="1" x14ac:dyDescent="0.25">
      <c r="A38" s="86"/>
      <c r="B38" s="74"/>
      <c r="C38" s="75"/>
      <c r="D38" s="47" t="s">
        <v>80</v>
      </c>
      <c r="E38" s="2">
        <f>E50</f>
        <v>64620.258999999998</v>
      </c>
      <c r="F38" s="2">
        <f t="shared" si="2"/>
        <v>114789.11186999999</v>
      </c>
      <c r="G38" s="2">
        <f>G50</f>
        <v>28909.975999999999</v>
      </c>
      <c r="H38" s="2">
        <f>H50</f>
        <v>41944.888019999999</v>
      </c>
      <c r="I38" s="2">
        <f>I50</f>
        <v>43934.24785</v>
      </c>
      <c r="J38" s="2">
        <f>J50</f>
        <v>0</v>
      </c>
      <c r="K38" s="2">
        <f>K50</f>
        <v>0</v>
      </c>
      <c r="L38" s="74"/>
      <c r="M38" s="81"/>
    </row>
    <row r="39" spans="1:13" ht="30" customHeight="1" x14ac:dyDescent="0.25">
      <c r="A39" s="86" t="s">
        <v>64</v>
      </c>
      <c r="B39" s="74" t="s">
        <v>46</v>
      </c>
      <c r="C39" s="68" t="s">
        <v>83</v>
      </c>
      <c r="D39" s="47" t="s">
        <v>28</v>
      </c>
      <c r="E39" s="2">
        <f>SUM(E40:E42)</f>
        <v>68617.543000000005</v>
      </c>
      <c r="F39" s="2">
        <f t="shared" si="2"/>
        <v>147154.06002999999</v>
      </c>
      <c r="G39" s="2">
        <f>SUM(G40:G42)</f>
        <v>49007.776709999998</v>
      </c>
      <c r="H39" s="2">
        <f>SUM(H40:H42)</f>
        <v>76457.761419999995</v>
      </c>
      <c r="I39" s="2">
        <f>SUM(I40:I42)</f>
        <v>21688.5219</v>
      </c>
      <c r="J39" s="2">
        <f>SUM(J40:J42)</f>
        <v>0</v>
      </c>
      <c r="K39" s="2">
        <f>SUM(K40:K42)</f>
        <v>0</v>
      </c>
      <c r="L39" s="74" t="s">
        <v>51</v>
      </c>
      <c r="M39" s="81" t="s">
        <v>85</v>
      </c>
    </row>
    <row r="40" spans="1:13" ht="78.75" customHeight="1" x14ac:dyDescent="0.25">
      <c r="A40" s="86"/>
      <c r="B40" s="74"/>
      <c r="C40" s="69"/>
      <c r="D40" s="47" t="s">
        <v>26</v>
      </c>
      <c r="E40" s="2">
        <f>E43</f>
        <v>7880</v>
      </c>
      <c r="F40" s="2">
        <f t="shared" si="2"/>
        <v>33709</v>
      </c>
      <c r="G40" s="2">
        <f>G43</f>
        <v>0</v>
      </c>
      <c r="H40" s="2">
        <v>28225</v>
      </c>
      <c r="I40" s="2">
        <f>I43</f>
        <v>5484</v>
      </c>
      <c r="J40" s="2">
        <f>J43</f>
        <v>0</v>
      </c>
      <c r="K40" s="2">
        <f>K43</f>
        <v>0</v>
      </c>
      <c r="L40" s="74"/>
      <c r="M40" s="81"/>
    </row>
    <row r="41" spans="1:13" ht="81" customHeight="1" x14ac:dyDescent="0.25">
      <c r="A41" s="86"/>
      <c r="B41" s="74"/>
      <c r="C41" s="69"/>
      <c r="D41" s="47" t="s">
        <v>33</v>
      </c>
      <c r="E41" s="2">
        <v>0</v>
      </c>
      <c r="F41" s="2">
        <f t="shared" si="2"/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74"/>
      <c r="M41" s="81"/>
    </row>
    <row r="42" spans="1:13" ht="168" customHeight="1" x14ac:dyDescent="0.25">
      <c r="A42" s="86"/>
      <c r="B42" s="74"/>
      <c r="C42" s="73"/>
      <c r="D42" s="47" t="s">
        <v>79</v>
      </c>
      <c r="E42" s="2">
        <f>E45+E46</f>
        <v>60737.542999999998</v>
      </c>
      <c r="F42" s="2">
        <f>SUM(G42:K42)</f>
        <v>113445.06002999999</v>
      </c>
      <c r="G42" s="2">
        <f>G45+G46</f>
        <v>49007.776709999998</v>
      </c>
      <c r="H42" s="2">
        <v>48232.761420000003</v>
      </c>
      <c r="I42" s="2">
        <f>I45+I46</f>
        <v>16204.5219</v>
      </c>
      <c r="J42" s="2">
        <f>J45+J46</f>
        <v>0</v>
      </c>
      <c r="K42" s="2">
        <f>K45+K46</f>
        <v>0</v>
      </c>
      <c r="L42" s="74"/>
      <c r="M42" s="81"/>
    </row>
    <row r="43" spans="1:13" ht="84" customHeight="1" x14ac:dyDescent="0.25">
      <c r="A43" s="86" t="s">
        <v>90</v>
      </c>
      <c r="B43" s="74" t="s">
        <v>46</v>
      </c>
      <c r="C43" s="68" t="s">
        <v>108</v>
      </c>
      <c r="D43" s="47" t="s">
        <v>26</v>
      </c>
      <c r="E43" s="2">
        <v>7880</v>
      </c>
      <c r="F43" s="2">
        <f>SUM(G43:K43)</f>
        <v>33709</v>
      </c>
      <c r="G43" s="2">
        <v>0</v>
      </c>
      <c r="H43" s="2">
        <v>28225</v>
      </c>
      <c r="I43" s="2">
        <v>5484</v>
      </c>
      <c r="J43" s="2">
        <v>0</v>
      </c>
      <c r="K43" s="2">
        <v>0</v>
      </c>
      <c r="L43" s="76"/>
      <c r="M43" s="82" t="s">
        <v>85</v>
      </c>
    </row>
    <row r="44" spans="1:13" ht="86.25" customHeight="1" x14ac:dyDescent="0.25">
      <c r="A44" s="86"/>
      <c r="B44" s="74"/>
      <c r="C44" s="69"/>
      <c r="D44" s="47" t="s">
        <v>27</v>
      </c>
      <c r="E44" s="2">
        <v>0</v>
      </c>
      <c r="F44" s="2">
        <f>SUM(G44:K44)</f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77"/>
      <c r="M44" s="83"/>
    </row>
    <row r="45" spans="1:13" ht="165" customHeight="1" x14ac:dyDescent="0.25">
      <c r="A45" s="86"/>
      <c r="B45" s="74"/>
      <c r="C45" s="73"/>
      <c r="D45" s="47" t="s">
        <v>79</v>
      </c>
      <c r="E45" s="2">
        <v>60737.542999999998</v>
      </c>
      <c r="F45" s="2">
        <f>SUM(G45:K45)</f>
        <v>81194.283320000002</v>
      </c>
      <c r="G45" s="2">
        <v>16757</v>
      </c>
      <c r="H45" s="2">
        <v>48232.761420000003</v>
      </c>
      <c r="I45" s="2">
        <v>16204.5219</v>
      </c>
      <c r="J45" s="2">
        <v>0</v>
      </c>
      <c r="K45" s="2">
        <v>0</v>
      </c>
      <c r="L45" s="85"/>
      <c r="M45" s="84"/>
    </row>
    <row r="46" spans="1:13" ht="159.75" customHeight="1" x14ac:dyDescent="0.25">
      <c r="A46" s="7" t="s">
        <v>91</v>
      </c>
      <c r="B46" s="44" t="s">
        <v>101</v>
      </c>
      <c r="C46" s="45">
        <v>2017</v>
      </c>
      <c r="D46" s="47" t="s">
        <v>79</v>
      </c>
      <c r="E46" s="2">
        <v>0</v>
      </c>
      <c r="F46" s="2">
        <f>SUM(G46:K46)</f>
        <v>32250.776709999998</v>
      </c>
      <c r="G46" s="2">
        <v>32250.776709999998</v>
      </c>
      <c r="H46" s="2">
        <v>0</v>
      </c>
      <c r="I46" s="2">
        <v>0</v>
      </c>
      <c r="J46" s="2">
        <v>0</v>
      </c>
      <c r="K46" s="2">
        <v>0</v>
      </c>
      <c r="L46" s="44"/>
      <c r="M46" s="48" t="s">
        <v>107</v>
      </c>
    </row>
    <row r="47" spans="1:13" ht="33" customHeight="1" x14ac:dyDescent="0.25">
      <c r="A47" s="95" t="s">
        <v>92</v>
      </c>
      <c r="B47" s="74" t="s">
        <v>45</v>
      </c>
      <c r="C47" s="68" t="s">
        <v>83</v>
      </c>
      <c r="D47" s="47" t="s">
        <v>28</v>
      </c>
      <c r="E47" s="2">
        <f>SUM(E48:E50)</f>
        <v>72500.258999999991</v>
      </c>
      <c r="F47" s="2">
        <f t="shared" ref="F47:F64" si="4">SUM(G47:K47)</f>
        <v>696414.11186999991</v>
      </c>
      <c r="G47" s="2">
        <f>SUM(G48:G50)</f>
        <v>48303.975999999995</v>
      </c>
      <c r="H47" s="2">
        <f>SUM(H48:H50)</f>
        <v>314537.88802000001</v>
      </c>
      <c r="I47" s="2">
        <f>SUM(I48:I50)</f>
        <v>333572.24784999999</v>
      </c>
      <c r="J47" s="2">
        <f>SUM(J48:J50)</f>
        <v>0</v>
      </c>
      <c r="K47" s="2">
        <f>SUM(K48:K50)</f>
        <v>0</v>
      </c>
      <c r="L47" s="74" t="s">
        <v>51</v>
      </c>
      <c r="M47" s="81" t="s">
        <v>86</v>
      </c>
    </row>
    <row r="48" spans="1:13" ht="75.75" customHeight="1" x14ac:dyDescent="0.25">
      <c r="A48" s="95"/>
      <c r="B48" s="74"/>
      <c r="C48" s="69"/>
      <c r="D48" s="47" t="s">
        <v>26</v>
      </c>
      <c r="E48" s="2">
        <v>7880</v>
      </c>
      <c r="F48" s="2">
        <f t="shared" si="4"/>
        <v>581625</v>
      </c>
      <c r="G48" s="2">
        <v>19394</v>
      </c>
      <c r="H48" s="2">
        <v>272593</v>
      </c>
      <c r="I48" s="2">
        <v>289638</v>
      </c>
      <c r="J48" s="2">
        <v>0</v>
      </c>
      <c r="K48" s="2">
        <v>0</v>
      </c>
      <c r="L48" s="74"/>
      <c r="M48" s="81"/>
    </row>
    <row r="49" spans="1:13" ht="77.25" customHeight="1" x14ac:dyDescent="0.25">
      <c r="A49" s="95"/>
      <c r="B49" s="74"/>
      <c r="C49" s="69"/>
      <c r="D49" s="47" t="s">
        <v>33</v>
      </c>
      <c r="E49" s="2">
        <v>0</v>
      </c>
      <c r="F49" s="2">
        <f t="shared" si="4"/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74"/>
      <c r="M49" s="81"/>
    </row>
    <row r="50" spans="1:13" ht="153" customHeight="1" x14ac:dyDescent="0.25">
      <c r="A50" s="95"/>
      <c r="B50" s="74"/>
      <c r="C50" s="73"/>
      <c r="D50" s="47" t="s">
        <v>80</v>
      </c>
      <c r="E50" s="2">
        <v>64620.258999999998</v>
      </c>
      <c r="F50" s="2">
        <f t="shared" si="4"/>
        <v>114789.11186999999</v>
      </c>
      <c r="G50" s="2">
        <v>28909.975999999999</v>
      </c>
      <c r="H50" s="2">
        <v>41944.888019999999</v>
      </c>
      <c r="I50" s="2">
        <v>43934.24785</v>
      </c>
      <c r="J50" s="2">
        <v>0</v>
      </c>
      <c r="K50" s="2">
        <v>0</v>
      </c>
      <c r="L50" s="74"/>
      <c r="M50" s="81"/>
    </row>
    <row r="51" spans="1:13" ht="31.5" customHeight="1" x14ac:dyDescent="0.25">
      <c r="A51" s="86" t="s">
        <v>35</v>
      </c>
      <c r="B51" s="74" t="s">
        <v>131</v>
      </c>
      <c r="C51" s="75">
        <v>2017</v>
      </c>
      <c r="D51" s="47" t="s">
        <v>2</v>
      </c>
      <c r="E51" s="2">
        <f>SUM(E52:E56)</f>
        <v>52395.9</v>
      </c>
      <c r="F51" s="2">
        <f>SUM(F52,F53,F55,F56)</f>
        <v>36028.356199999995</v>
      </c>
      <c r="G51" s="2">
        <f t="shared" ref="G51:K51" si="5">SUM(G52:G56)</f>
        <v>17328.976200000001</v>
      </c>
      <c r="H51" s="2">
        <f t="shared" si="5"/>
        <v>0</v>
      </c>
      <c r="I51" s="2">
        <f>SUM(I53,I52,I56,I55)</f>
        <v>18699.379999999997</v>
      </c>
      <c r="J51" s="2">
        <f t="shared" si="5"/>
        <v>0</v>
      </c>
      <c r="K51" s="2">
        <f t="shared" si="5"/>
        <v>0</v>
      </c>
      <c r="L51" s="74" t="s">
        <v>51</v>
      </c>
      <c r="M51" s="81" t="s">
        <v>109</v>
      </c>
    </row>
    <row r="52" spans="1:13" ht="73.5" customHeight="1" x14ac:dyDescent="0.25">
      <c r="A52" s="86"/>
      <c r="B52" s="74"/>
      <c r="C52" s="75"/>
      <c r="D52" s="47" t="s">
        <v>26</v>
      </c>
      <c r="E52" s="2">
        <f>E58+E66</f>
        <v>0</v>
      </c>
      <c r="F52" s="2">
        <f t="shared" si="4"/>
        <v>9381</v>
      </c>
      <c r="G52" s="2">
        <f t="shared" ref="G52:K52" si="6">G58+G66</f>
        <v>0</v>
      </c>
      <c r="H52" s="2">
        <f t="shared" si="6"/>
        <v>0</v>
      </c>
      <c r="I52" s="2">
        <f t="shared" si="6"/>
        <v>9381</v>
      </c>
      <c r="J52" s="2">
        <f t="shared" si="6"/>
        <v>0</v>
      </c>
      <c r="K52" s="2">
        <f t="shared" si="6"/>
        <v>0</v>
      </c>
      <c r="L52" s="74"/>
      <c r="M52" s="81"/>
    </row>
    <row r="53" spans="1:13" ht="76.5" customHeight="1" x14ac:dyDescent="0.25">
      <c r="A53" s="86"/>
      <c r="B53" s="74"/>
      <c r="C53" s="75"/>
      <c r="D53" s="47" t="s">
        <v>33</v>
      </c>
      <c r="E53" s="2">
        <f>E59+E67</f>
        <v>0</v>
      </c>
      <c r="F53" s="2">
        <f t="shared" si="4"/>
        <v>9223.3799999999992</v>
      </c>
      <c r="G53" s="2">
        <f>G59+G67</f>
        <v>0</v>
      </c>
      <c r="H53" s="2">
        <f>H59+H67</f>
        <v>0</v>
      </c>
      <c r="I53" s="2">
        <v>9223.3799999999992</v>
      </c>
      <c r="J53" s="2">
        <f>J59+J67</f>
        <v>0</v>
      </c>
      <c r="K53" s="2">
        <f>K59+K67</f>
        <v>0</v>
      </c>
      <c r="L53" s="74"/>
      <c r="M53" s="81"/>
    </row>
    <row r="54" spans="1:13" ht="99.75" customHeight="1" x14ac:dyDescent="0.25">
      <c r="A54" s="86"/>
      <c r="B54" s="74"/>
      <c r="C54" s="75"/>
      <c r="D54" s="47" t="s">
        <v>120</v>
      </c>
      <c r="E54" s="2">
        <v>0</v>
      </c>
      <c r="F54" s="2">
        <v>4845.1750000000002</v>
      </c>
      <c r="G54" s="2">
        <v>0</v>
      </c>
      <c r="H54" s="2">
        <v>0</v>
      </c>
      <c r="I54" s="2">
        <v>4845.1750000000002</v>
      </c>
      <c r="J54" s="2">
        <v>0</v>
      </c>
      <c r="K54" s="2">
        <v>0</v>
      </c>
      <c r="L54" s="74"/>
      <c r="M54" s="81"/>
    </row>
    <row r="55" spans="1:13" ht="157.5" customHeight="1" x14ac:dyDescent="0.25">
      <c r="A55" s="86"/>
      <c r="B55" s="74"/>
      <c r="C55" s="75"/>
      <c r="D55" s="47" t="s">
        <v>79</v>
      </c>
      <c r="E55" s="2">
        <f>E60</f>
        <v>52395.9</v>
      </c>
      <c r="F55" s="2">
        <f t="shared" si="4"/>
        <v>17328.976200000001</v>
      </c>
      <c r="G55" s="2">
        <f>G60</f>
        <v>17328.976200000001</v>
      </c>
      <c r="H55" s="2">
        <f>H60</f>
        <v>0</v>
      </c>
      <c r="I55" s="2">
        <f>I60</f>
        <v>0</v>
      </c>
      <c r="J55" s="2">
        <f>J60</f>
        <v>0</v>
      </c>
      <c r="K55" s="2">
        <f>K60</f>
        <v>0</v>
      </c>
      <c r="L55" s="74"/>
      <c r="M55" s="81"/>
    </row>
    <row r="56" spans="1:13" ht="153.75" customHeight="1" x14ac:dyDescent="0.25">
      <c r="A56" s="86"/>
      <c r="B56" s="74"/>
      <c r="C56" s="75"/>
      <c r="D56" s="47" t="s">
        <v>80</v>
      </c>
      <c r="E56" s="2">
        <f>E69</f>
        <v>0</v>
      </c>
      <c r="F56" s="2">
        <f t="shared" si="4"/>
        <v>95</v>
      </c>
      <c r="G56" s="2">
        <f>G69</f>
        <v>0</v>
      </c>
      <c r="H56" s="2">
        <f>H69</f>
        <v>0</v>
      </c>
      <c r="I56" s="2">
        <f>I69</f>
        <v>95</v>
      </c>
      <c r="J56" s="2">
        <f>J69</f>
        <v>0</v>
      </c>
      <c r="K56" s="2">
        <f>K69</f>
        <v>0</v>
      </c>
      <c r="L56" s="74"/>
      <c r="M56" s="81"/>
    </row>
    <row r="57" spans="1:13" ht="33" customHeight="1" x14ac:dyDescent="0.25">
      <c r="A57" s="86" t="s">
        <v>65</v>
      </c>
      <c r="B57" s="74" t="s">
        <v>47</v>
      </c>
      <c r="C57" s="75">
        <v>2017</v>
      </c>
      <c r="D57" s="47" t="s">
        <v>28</v>
      </c>
      <c r="E57" s="2">
        <f>SUM(E58:E60)</f>
        <v>52395.9</v>
      </c>
      <c r="F57" s="2">
        <f t="shared" ref="F57:K57" si="7">SUM(F58:F60)</f>
        <v>17328.976200000001</v>
      </c>
      <c r="G57" s="2">
        <f t="shared" si="7"/>
        <v>17328.976200000001</v>
      </c>
      <c r="H57" s="2">
        <f t="shared" si="7"/>
        <v>0</v>
      </c>
      <c r="I57" s="2">
        <f t="shared" si="7"/>
        <v>0</v>
      </c>
      <c r="J57" s="2">
        <f t="shared" si="7"/>
        <v>0</v>
      </c>
      <c r="K57" s="2">
        <f t="shared" si="7"/>
        <v>0</v>
      </c>
      <c r="L57" s="74" t="s">
        <v>51</v>
      </c>
      <c r="M57" s="81" t="s">
        <v>110</v>
      </c>
    </row>
    <row r="58" spans="1:13" ht="74.25" customHeight="1" x14ac:dyDescent="0.25">
      <c r="A58" s="86"/>
      <c r="B58" s="74"/>
      <c r="C58" s="75"/>
      <c r="D58" s="47" t="s">
        <v>26</v>
      </c>
      <c r="E58" s="2">
        <f>E61</f>
        <v>0</v>
      </c>
      <c r="F58" s="2">
        <f t="shared" si="4"/>
        <v>0</v>
      </c>
      <c r="G58" s="2">
        <f t="shared" ref="G58:K59" si="8">G61</f>
        <v>0</v>
      </c>
      <c r="H58" s="2">
        <f t="shared" si="8"/>
        <v>0</v>
      </c>
      <c r="I58" s="2">
        <f t="shared" si="8"/>
        <v>0</v>
      </c>
      <c r="J58" s="2">
        <f t="shared" si="8"/>
        <v>0</v>
      </c>
      <c r="K58" s="2">
        <f t="shared" si="8"/>
        <v>0</v>
      </c>
      <c r="L58" s="74"/>
      <c r="M58" s="81"/>
    </row>
    <row r="59" spans="1:13" ht="78.75" customHeight="1" x14ac:dyDescent="0.25">
      <c r="A59" s="86"/>
      <c r="B59" s="74"/>
      <c r="C59" s="75"/>
      <c r="D59" s="47" t="s">
        <v>33</v>
      </c>
      <c r="E59" s="2">
        <f>E62</f>
        <v>0</v>
      </c>
      <c r="F59" s="2">
        <f t="shared" si="4"/>
        <v>0</v>
      </c>
      <c r="G59" s="2">
        <f t="shared" si="8"/>
        <v>0</v>
      </c>
      <c r="H59" s="2">
        <f t="shared" si="8"/>
        <v>0</v>
      </c>
      <c r="I59" s="2">
        <f t="shared" si="8"/>
        <v>0</v>
      </c>
      <c r="J59" s="2">
        <f t="shared" si="8"/>
        <v>0</v>
      </c>
      <c r="K59" s="2">
        <f t="shared" si="8"/>
        <v>0</v>
      </c>
      <c r="L59" s="74"/>
      <c r="M59" s="81"/>
    </row>
    <row r="60" spans="1:13" ht="145.5" customHeight="1" x14ac:dyDescent="0.25">
      <c r="A60" s="86"/>
      <c r="B60" s="74"/>
      <c r="C60" s="75"/>
      <c r="D60" s="47" t="s">
        <v>79</v>
      </c>
      <c r="E60" s="2">
        <f>E63+E64</f>
        <v>52395.9</v>
      </c>
      <c r="F60" s="2">
        <f t="shared" si="4"/>
        <v>17328.976200000001</v>
      </c>
      <c r="G60" s="2">
        <f>G63+G64</f>
        <v>17328.976200000001</v>
      </c>
      <c r="H60" s="2">
        <f>H63+H64</f>
        <v>0</v>
      </c>
      <c r="I60" s="2">
        <f>I63+I64</f>
        <v>0</v>
      </c>
      <c r="J60" s="2">
        <f>J63+J64</f>
        <v>0</v>
      </c>
      <c r="K60" s="2">
        <f>K63+K64</f>
        <v>0</v>
      </c>
      <c r="L60" s="74"/>
      <c r="M60" s="81"/>
    </row>
    <row r="61" spans="1:13" ht="79.5" customHeight="1" x14ac:dyDescent="0.25">
      <c r="A61" s="86" t="s">
        <v>93</v>
      </c>
      <c r="B61" s="74" t="s">
        <v>99</v>
      </c>
      <c r="C61" s="75">
        <v>2017</v>
      </c>
      <c r="D61" s="47" t="s">
        <v>26</v>
      </c>
      <c r="E61" s="2">
        <v>0</v>
      </c>
      <c r="F61" s="2">
        <f t="shared" si="4"/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74"/>
      <c r="M61" s="81" t="s">
        <v>110</v>
      </c>
    </row>
    <row r="62" spans="1:13" ht="93.75" customHeight="1" x14ac:dyDescent="0.25">
      <c r="A62" s="86"/>
      <c r="B62" s="74"/>
      <c r="C62" s="75"/>
      <c r="D62" s="47" t="s">
        <v>27</v>
      </c>
      <c r="E62" s="2">
        <v>0</v>
      </c>
      <c r="F62" s="2">
        <f t="shared" si="4"/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74"/>
      <c r="M62" s="81"/>
    </row>
    <row r="63" spans="1:13" ht="160.5" customHeight="1" x14ac:dyDescent="0.25">
      <c r="A63" s="86"/>
      <c r="B63" s="74"/>
      <c r="C63" s="75"/>
      <c r="D63" s="47" t="s">
        <v>79</v>
      </c>
      <c r="E63" s="2">
        <v>52395.9</v>
      </c>
      <c r="F63" s="2">
        <f t="shared" si="4"/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74"/>
      <c r="M63" s="81"/>
    </row>
    <row r="64" spans="1:13" ht="155.25" customHeight="1" x14ac:dyDescent="0.25">
      <c r="A64" s="49" t="s">
        <v>94</v>
      </c>
      <c r="B64" s="44" t="s">
        <v>102</v>
      </c>
      <c r="C64" s="45">
        <v>2017</v>
      </c>
      <c r="D64" s="47" t="s">
        <v>79</v>
      </c>
      <c r="E64" s="2">
        <v>0</v>
      </c>
      <c r="F64" s="2">
        <f t="shared" si="4"/>
        <v>17328.976200000001</v>
      </c>
      <c r="G64" s="2">
        <v>17328.976200000001</v>
      </c>
      <c r="H64" s="2">
        <v>0</v>
      </c>
      <c r="I64" s="2">
        <v>0</v>
      </c>
      <c r="J64" s="2">
        <v>0</v>
      </c>
      <c r="K64" s="2">
        <v>0</v>
      </c>
      <c r="L64" s="44"/>
      <c r="M64" s="48" t="s">
        <v>107</v>
      </c>
    </row>
    <row r="65" spans="1:13" ht="26.25" customHeight="1" x14ac:dyDescent="0.25">
      <c r="A65" s="86" t="s">
        <v>66</v>
      </c>
      <c r="B65" s="74" t="s">
        <v>48</v>
      </c>
      <c r="C65" s="75" t="s">
        <v>83</v>
      </c>
      <c r="D65" s="47" t="s">
        <v>28</v>
      </c>
      <c r="E65" s="2">
        <f>SUM(E66:E69)</f>
        <v>0</v>
      </c>
      <c r="F65" s="2">
        <f t="shared" ref="F65:F72" si="9">SUM(G65:K65)</f>
        <v>18699.379999999997</v>
      </c>
      <c r="G65" s="2">
        <f>SUM(G66:G69)</f>
        <v>0</v>
      </c>
      <c r="H65" s="2">
        <f>SUM(H66:H69)</f>
        <v>0</v>
      </c>
      <c r="I65" s="2">
        <f>SUM(I66,I67,I69)</f>
        <v>18699.379999999997</v>
      </c>
      <c r="J65" s="2">
        <f>SUM(J66,J67,J69)</f>
        <v>0</v>
      </c>
      <c r="K65" s="2">
        <f>SUM(K66:K69)</f>
        <v>0</v>
      </c>
      <c r="L65" s="74" t="s">
        <v>51</v>
      </c>
      <c r="M65" s="81" t="s">
        <v>111</v>
      </c>
    </row>
    <row r="66" spans="1:13" ht="77.25" customHeight="1" x14ac:dyDescent="0.25">
      <c r="A66" s="86"/>
      <c r="B66" s="74"/>
      <c r="C66" s="75"/>
      <c r="D66" s="44" t="s">
        <v>26</v>
      </c>
      <c r="E66" s="2">
        <v>0</v>
      </c>
      <c r="F66" s="2">
        <f t="shared" si="9"/>
        <v>9381</v>
      </c>
      <c r="G66" s="2">
        <v>0</v>
      </c>
      <c r="H66" s="2">
        <v>0</v>
      </c>
      <c r="I66" s="2">
        <v>9381</v>
      </c>
      <c r="J66" s="2">
        <v>0</v>
      </c>
      <c r="K66" s="2">
        <v>0</v>
      </c>
      <c r="L66" s="74"/>
      <c r="M66" s="81"/>
    </row>
    <row r="67" spans="1:13" ht="78.75" customHeight="1" x14ac:dyDescent="0.25">
      <c r="A67" s="86"/>
      <c r="B67" s="74"/>
      <c r="C67" s="75"/>
      <c r="D67" s="47" t="s">
        <v>33</v>
      </c>
      <c r="E67" s="2">
        <v>0</v>
      </c>
      <c r="F67" s="2">
        <f t="shared" si="9"/>
        <v>9223.3799999999992</v>
      </c>
      <c r="G67" s="2">
        <v>0</v>
      </c>
      <c r="H67" s="2">
        <v>0</v>
      </c>
      <c r="I67" s="2">
        <v>9223.3799999999992</v>
      </c>
      <c r="J67" s="2">
        <v>0</v>
      </c>
      <c r="K67" s="2">
        <v>0</v>
      </c>
      <c r="L67" s="74"/>
      <c r="M67" s="81"/>
    </row>
    <row r="68" spans="1:13" ht="94.5" customHeight="1" x14ac:dyDescent="0.25">
      <c r="A68" s="86"/>
      <c r="B68" s="74"/>
      <c r="C68" s="75"/>
      <c r="D68" s="47" t="s">
        <v>120</v>
      </c>
      <c r="E68" s="2">
        <v>0</v>
      </c>
      <c r="F68" s="2">
        <v>4845.1750000000002</v>
      </c>
      <c r="G68" s="2">
        <v>0</v>
      </c>
      <c r="H68" s="2">
        <v>0</v>
      </c>
      <c r="I68" s="2">
        <v>4845.1750000000002</v>
      </c>
      <c r="J68" s="2">
        <v>0</v>
      </c>
      <c r="K68" s="2">
        <v>0</v>
      </c>
      <c r="L68" s="74"/>
      <c r="M68" s="81"/>
    </row>
    <row r="69" spans="1:13" ht="153" customHeight="1" x14ac:dyDescent="0.25">
      <c r="A69" s="86"/>
      <c r="B69" s="74"/>
      <c r="C69" s="75"/>
      <c r="D69" s="47" t="s">
        <v>80</v>
      </c>
      <c r="E69" s="2">
        <v>0</v>
      </c>
      <c r="F69" s="8">
        <f t="shared" si="9"/>
        <v>95</v>
      </c>
      <c r="G69" s="2">
        <v>0</v>
      </c>
      <c r="H69" s="2">
        <v>0</v>
      </c>
      <c r="I69" s="2">
        <v>95</v>
      </c>
      <c r="J69" s="2">
        <v>0</v>
      </c>
      <c r="K69" s="2">
        <v>0</v>
      </c>
      <c r="L69" s="74"/>
      <c r="M69" s="81"/>
    </row>
    <row r="70" spans="1:13" ht="27" customHeight="1" x14ac:dyDescent="0.25">
      <c r="A70" s="86" t="s">
        <v>36</v>
      </c>
      <c r="B70" s="74" t="s">
        <v>132</v>
      </c>
      <c r="C70" s="75" t="s">
        <v>83</v>
      </c>
      <c r="D70" s="47" t="s">
        <v>28</v>
      </c>
      <c r="E70" s="2">
        <v>39239.874000000003</v>
      </c>
      <c r="F70" s="2">
        <f t="shared" si="9"/>
        <v>179775.38483</v>
      </c>
      <c r="G70" s="2">
        <f>SUM(G71:G72)</f>
        <v>36454.323069999999</v>
      </c>
      <c r="H70" s="2">
        <f>SUM(H71:H72)</f>
        <v>38907.061759999997</v>
      </c>
      <c r="I70" s="2">
        <f>SUM(I71:I72)</f>
        <v>40404.974000000002</v>
      </c>
      <c r="J70" s="2">
        <f>SUM(J71:J72)</f>
        <v>25220.012999999999</v>
      </c>
      <c r="K70" s="2">
        <f>SUM(K71:K72)</f>
        <v>38789.012999999999</v>
      </c>
      <c r="L70" s="74" t="s">
        <v>51</v>
      </c>
      <c r="M70" s="81" t="s">
        <v>59</v>
      </c>
    </row>
    <row r="71" spans="1:13" ht="79.5" customHeight="1" x14ac:dyDescent="0.25">
      <c r="A71" s="86"/>
      <c r="B71" s="74"/>
      <c r="C71" s="75"/>
      <c r="D71" s="47" t="s">
        <v>33</v>
      </c>
      <c r="E71" s="2">
        <v>24669.187000000002</v>
      </c>
      <c r="F71" s="2">
        <f t="shared" si="9"/>
        <v>139330.09983000002</v>
      </c>
      <c r="G71" s="2">
        <v>25165.266070000001</v>
      </c>
      <c r="H71" s="2">
        <v>31618.00476</v>
      </c>
      <c r="I71" s="2">
        <v>33115.917000000001</v>
      </c>
      <c r="J71" s="2">
        <v>17930.955999999998</v>
      </c>
      <c r="K71" s="2">
        <v>31499.955999999998</v>
      </c>
      <c r="L71" s="74"/>
      <c r="M71" s="81"/>
    </row>
    <row r="72" spans="1:13" ht="158.25" customHeight="1" x14ac:dyDescent="0.25">
      <c r="A72" s="86"/>
      <c r="B72" s="74"/>
      <c r="C72" s="75"/>
      <c r="D72" s="47" t="s">
        <v>80</v>
      </c>
      <c r="E72" s="2">
        <v>14570.687</v>
      </c>
      <c r="F72" s="2">
        <f t="shared" si="9"/>
        <v>40445.285000000003</v>
      </c>
      <c r="G72" s="2">
        <v>11289.057000000001</v>
      </c>
      <c r="H72" s="2">
        <v>7289.0569999999998</v>
      </c>
      <c r="I72" s="2">
        <v>7289.0569999999998</v>
      </c>
      <c r="J72" s="2">
        <v>7289.0569999999998</v>
      </c>
      <c r="K72" s="2">
        <v>7289.0569999999998</v>
      </c>
      <c r="L72" s="74"/>
      <c r="M72" s="81"/>
    </row>
    <row r="73" spans="1:13" ht="98.25" customHeight="1" x14ac:dyDescent="0.25">
      <c r="A73" s="86" t="s">
        <v>34</v>
      </c>
      <c r="B73" s="74" t="s">
        <v>133</v>
      </c>
      <c r="C73" s="75" t="s">
        <v>83</v>
      </c>
      <c r="D73" s="47" t="s">
        <v>2</v>
      </c>
      <c r="E73" s="46" t="s">
        <v>50</v>
      </c>
      <c r="F73" s="2">
        <f>G73</f>
        <v>7000</v>
      </c>
      <c r="G73" s="2">
        <f>G75</f>
        <v>7000</v>
      </c>
      <c r="H73" s="46" t="s">
        <v>4</v>
      </c>
      <c r="I73" s="46" t="s">
        <v>4</v>
      </c>
      <c r="J73" s="46" t="s">
        <v>4</v>
      </c>
      <c r="K73" s="46" t="s">
        <v>4</v>
      </c>
      <c r="L73" s="74" t="s">
        <v>56</v>
      </c>
      <c r="M73" s="74" t="s">
        <v>53</v>
      </c>
    </row>
    <row r="74" spans="1:13" ht="77.25" customHeight="1" x14ac:dyDescent="0.25">
      <c r="A74" s="86"/>
      <c r="B74" s="74"/>
      <c r="C74" s="75"/>
      <c r="D74" s="47" t="s">
        <v>26</v>
      </c>
      <c r="E74" s="46" t="s">
        <v>4</v>
      </c>
      <c r="F74" s="46" t="s">
        <v>112</v>
      </c>
      <c r="G74" s="46" t="s">
        <v>4</v>
      </c>
      <c r="H74" s="46" t="s">
        <v>4</v>
      </c>
      <c r="I74" s="46" t="s">
        <v>4</v>
      </c>
      <c r="J74" s="46" t="s">
        <v>4</v>
      </c>
      <c r="K74" s="46" t="s">
        <v>4</v>
      </c>
      <c r="L74" s="74"/>
      <c r="M74" s="74"/>
    </row>
    <row r="75" spans="1:13" ht="77.25" customHeight="1" x14ac:dyDescent="0.25">
      <c r="A75" s="86"/>
      <c r="B75" s="74"/>
      <c r="C75" s="75"/>
      <c r="D75" s="47" t="s">
        <v>27</v>
      </c>
      <c r="E75" s="46" t="s">
        <v>4</v>
      </c>
      <c r="F75" s="2">
        <f>G75</f>
        <v>7000</v>
      </c>
      <c r="G75" s="2">
        <f>G84</f>
        <v>7000</v>
      </c>
      <c r="H75" s="46" t="s">
        <v>4</v>
      </c>
      <c r="I75" s="46"/>
      <c r="J75" s="46" t="s">
        <v>4</v>
      </c>
      <c r="K75" s="46" t="s">
        <v>4</v>
      </c>
      <c r="L75" s="74"/>
      <c r="M75" s="74"/>
    </row>
    <row r="76" spans="1:13" ht="126.75" customHeight="1" x14ac:dyDescent="0.25">
      <c r="A76" s="86"/>
      <c r="B76" s="74"/>
      <c r="C76" s="75"/>
      <c r="D76" s="47" t="s">
        <v>76</v>
      </c>
      <c r="E76" s="46" t="s">
        <v>50</v>
      </c>
      <c r="F76" s="46" t="s">
        <v>50</v>
      </c>
      <c r="G76" s="46" t="s">
        <v>50</v>
      </c>
      <c r="H76" s="46" t="s">
        <v>4</v>
      </c>
      <c r="I76" s="46" t="s">
        <v>4</v>
      </c>
      <c r="J76" s="46" t="s">
        <v>4</v>
      </c>
      <c r="K76" s="46" t="s">
        <v>4</v>
      </c>
      <c r="L76" s="74"/>
      <c r="M76" s="74"/>
    </row>
    <row r="77" spans="1:13" ht="80.25" customHeight="1" x14ac:dyDescent="0.25">
      <c r="A77" s="86"/>
      <c r="B77" s="74"/>
      <c r="C77" s="75"/>
      <c r="D77" s="47" t="s">
        <v>77</v>
      </c>
      <c r="E77" s="46" t="s">
        <v>50</v>
      </c>
      <c r="F77" s="46" t="s">
        <v>50</v>
      </c>
      <c r="G77" s="46" t="s">
        <v>50</v>
      </c>
      <c r="H77" s="46" t="s">
        <v>4</v>
      </c>
      <c r="I77" s="46" t="s">
        <v>4</v>
      </c>
      <c r="J77" s="46" t="s">
        <v>4</v>
      </c>
      <c r="K77" s="46" t="s">
        <v>4</v>
      </c>
      <c r="L77" s="74"/>
      <c r="M77" s="74"/>
    </row>
    <row r="78" spans="1:13" ht="96.75" customHeight="1" x14ac:dyDescent="0.25">
      <c r="A78" s="86" t="s">
        <v>9</v>
      </c>
      <c r="B78" s="74" t="s">
        <v>134</v>
      </c>
      <c r="C78" s="75" t="s">
        <v>83</v>
      </c>
      <c r="D78" s="47" t="s">
        <v>2</v>
      </c>
      <c r="E78" s="46" t="s">
        <v>50</v>
      </c>
      <c r="F78" s="46" t="s">
        <v>50</v>
      </c>
      <c r="G78" s="46" t="str">
        <f>G80</f>
        <v xml:space="preserve">в пределах средств предусмотренных в бюджетах поселений </v>
      </c>
      <c r="H78" s="46" t="s">
        <v>112</v>
      </c>
      <c r="I78" s="46" t="s">
        <v>112</v>
      </c>
      <c r="J78" s="46" t="s">
        <v>112</v>
      </c>
      <c r="K78" s="46" t="s">
        <v>112</v>
      </c>
      <c r="L78" s="74" t="s">
        <v>56</v>
      </c>
      <c r="M78" s="74" t="s">
        <v>60</v>
      </c>
    </row>
    <row r="79" spans="1:13" ht="79.5" customHeight="1" x14ac:dyDescent="0.25">
      <c r="A79" s="86"/>
      <c r="B79" s="74"/>
      <c r="C79" s="75"/>
      <c r="D79" s="47" t="s">
        <v>26</v>
      </c>
      <c r="E79" s="46" t="s">
        <v>4</v>
      </c>
      <c r="F79" s="46" t="s">
        <v>112</v>
      </c>
      <c r="G79" s="46" t="s">
        <v>4</v>
      </c>
      <c r="H79" s="46" t="s">
        <v>112</v>
      </c>
      <c r="I79" s="46" t="s">
        <v>112</v>
      </c>
      <c r="J79" s="46" t="s">
        <v>112</v>
      </c>
      <c r="K79" s="46" t="s">
        <v>112</v>
      </c>
      <c r="L79" s="74"/>
      <c r="M79" s="74"/>
    </row>
    <row r="80" spans="1:13" ht="81" customHeight="1" x14ac:dyDescent="0.25">
      <c r="A80" s="86"/>
      <c r="B80" s="74"/>
      <c r="C80" s="75"/>
      <c r="D80" s="47" t="s">
        <v>76</v>
      </c>
      <c r="E80" s="46" t="s">
        <v>50</v>
      </c>
      <c r="F80" s="46" t="s">
        <v>50</v>
      </c>
      <c r="G80" s="3" t="s">
        <v>50</v>
      </c>
      <c r="H80" s="46" t="s">
        <v>112</v>
      </c>
      <c r="I80" s="46" t="s">
        <v>112</v>
      </c>
      <c r="J80" s="46" t="s">
        <v>112</v>
      </c>
      <c r="K80" s="46" t="s">
        <v>112</v>
      </c>
      <c r="L80" s="74"/>
      <c r="M80" s="74"/>
    </row>
    <row r="81" spans="1:15" ht="78" customHeight="1" x14ac:dyDescent="0.25">
      <c r="A81" s="86"/>
      <c r="B81" s="74"/>
      <c r="C81" s="75"/>
      <c r="D81" s="44" t="s">
        <v>77</v>
      </c>
      <c r="E81" s="46" t="s">
        <v>50</v>
      </c>
      <c r="F81" s="46" t="s">
        <v>50</v>
      </c>
      <c r="G81" s="3" t="s">
        <v>50</v>
      </c>
      <c r="H81" s="46" t="s">
        <v>112</v>
      </c>
      <c r="I81" s="46" t="s">
        <v>112</v>
      </c>
      <c r="J81" s="46" t="s">
        <v>112</v>
      </c>
      <c r="K81" s="46" t="s">
        <v>112</v>
      </c>
      <c r="L81" s="74"/>
      <c r="M81" s="74"/>
    </row>
    <row r="82" spans="1:15" ht="99" customHeight="1" x14ac:dyDescent="0.25">
      <c r="A82" s="86" t="s">
        <v>10</v>
      </c>
      <c r="B82" s="74" t="s">
        <v>135</v>
      </c>
      <c r="C82" s="75" t="s">
        <v>83</v>
      </c>
      <c r="D82" s="47" t="s">
        <v>2</v>
      </c>
      <c r="E82" s="46" t="s">
        <v>50</v>
      </c>
      <c r="F82" s="2">
        <f>G82</f>
        <v>7000</v>
      </c>
      <c r="G82" s="62">
        <f>G84</f>
        <v>7000</v>
      </c>
      <c r="H82" s="46" t="s">
        <v>4</v>
      </c>
      <c r="I82" s="46" t="s">
        <v>4</v>
      </c>
      <c r="J82" s="46" t="s">
        <v>4</v>
      </c>
      <c r="K82" s="46" t="s">
        <v>4</v>
      </c>
      <c r="L82" s="74" t="s">
        <v>56</v>
      </c>
      <c r="M82" s="74" t="s">
        <v>106</v>
      </c>
    </row>
    <row r="83" spans="1:15" ht="77.25" customHeight="1" x14ac:dyDescent="0.25">
      <c r="A83" s="86"/>
      <c r="B83" s="74"/>
      <c r="C83" s="75"/>
      <c r="D83" s="47" t="s">
        <v>26</v>
      </c>
      <c r="E83" s="46" t="s">
        <v>4</v>
      </c>
      <c r="F83" s="46" t="s">
        <v>112</v>
      </c>
      <c r="G83" s="46" t="s">
        <v>4</v>
      </c>
      <c r="H83" s="46" t="s">
        <v>4</v>
      </c>
      <c r="I83" s="46" t="s">
        <v>4</v>
      </c>
      <c r="J83" s="46" t="s">
        <v>4</v>
      </c>
      <c r="K83" s="46" t="s">
        <v>4</v>
      </c>
      <c r="L83" s="74"/>
      <c r="M83" s="74"/>
    </row>
    <row r="84" spans="1:15" ht="77.25" customHeight="1" x14ac:dyDescent="0.25">
      <c r="A84" s="86"/>
      <c r="B84" s="74"/>
      <c r="C84" s="75"/>
      <c r="D84" s="47" t="s">
        <v>27</v>
      </c>
      <c r="E84" s="46" t="s">
        <v>4</v>
      </c>
      <c r="F84" s="2">
        <f>G84</f>
        <v>7000</v>
      </c>
      <c r="G84" s="2">
        <v>7000</v>
      </c>
      <c r="H84" s="46" t="s">
        <v>4</v>
      </c>
      <c r="I84" s="46" t="s">
        <v>4</v>
      </c>
      <c r="J84" s="46" t="s">
        <v>4</v>
      </c>
      <c r="K84" s="46" t="s">
        <v>4</v>
      </c>
      <c r="L84" s="74"/>
      <c r="M84" s="74"/>
    </row>
    <row r="85" spans="1:15" ht="78.75" customHeight="1" x14ac:dyDescent="0.25">
      <c r="A85" s="86"/>
      <c r="B85" s="74"/>
      <c r="C85" s="75"/>
      <c r="D85" s="47" t="s">
        <v>76</v>
      </c>
      <c r="E85" s="46" t="s">
        <v>50</v>
      </c>
      <c r="F85" s="46" t="s">
        <v>50</v>
      </c>
      <c r="G85" s="46" t="s">
        <v>50</v>
      </c>
      <c r="H85" s="46" t="s">
        <v>4</v>
      </c>
      <c r="I85" s="46" t="s">
        <v>4</v>
      </c>
      <c r="J85" s="46" t="s">
        <v>4</v>
      </c>
      <c r="K85" s="46" t="s">
        <v>4</v>
      </c>
      <c r="L85" s="74"/>
      <c r="M85" s="74"/>
    </row>
    <row r="86" spans="1:15" ht="81.75" customHeight="1" x14ac:dyDescent="0.25">
      <c r="A86" s="86"/>
      <c r="B86" s="74"/>
      <c r="C86" s="75"/>
      <c r="D86" s="47" t="s">
        <v>77</v>
      </c>
      <c r="E86" s="46" t="s">
        <v>50</v>
      </c>
      <c r="F86" s="46" t="s">
        <v>50</v>
      </c>
      <c r="G86" s="46" t="s">
        <v>50</v>
      </c>
      <c r="H86" s="46" t="s">
        <v>4</v>
      </c>
      <c r="I86" s="46" t="s">
        <v>4</v>
      </c>
      <c r="J86" s="46" t="s">
        <v>4</v>
      </c>
      <c r="K86" s="46" t="s">
        <v>4</v>
      </c>
      <c r="L86" s="74"/>
      <c r="M86" s="74"/>
    </row>
    <row r="87" spans="1:15" ht="96" customHeight="1" x14ac:dyDescent="0.25">
      <c r="A87" s="86" t="s">
        <v>11</v>
      </c>
      <c r="B87" s="74" t="s">
        <v>136</v>
      </c>
      <c r="C87" s="75" t="s">
        <v>83</v>
      </c>
      <c r="D87" s="47" t="s">
        <v>29</v>
      </c>
      <c r="E87" s="46" t="s">
        <v>4</v>
      </c>
      <c r="F87" s="46" t="s">
        <v>50</v>
      </c>
      <c r="G87" s="79" t="s">
        <v>50</v>
      </c>
      <c r="H87" s="79"/>
      <c r="I87" s="79"/>
      <c r="J87" s="79"/>
      <c r="K87" s="79"/>
      <c r="L87" s="74" t="s">
        <v>57</v>
      </c>
      <c r="M87" s="74" t="s">
        <v>54</v>
      </c>
    </row>
    <row r="88" spans="1:15" ht="79.5" customHeight="1" x14ac:dyDescent="0.25">
      <c r="A88" s="86"/>
      <c r="B88" s="74"/>
      <c r="C88" s="75"/>
      <c r="D88" s="47" t="s">
        <v>27</v>
      </c>
      <c r="E88" s="46" t="s">
        <v>4</v>
      </c>
      <c r="F88" s="46" t="s">
        <v>5</v>
      </c>
      <c r="G88" s="2">
        <f>G93</f>
        <v>0</v>
      </c>
      <c r="H88" s="79" t="s">
        <v>5</v>
      </c>
      <c r="I88" s="79"/>
      <c r="J88" s="79"/>
      <c r="K88" s="79"/>
      <c r="L88" s="74"/>
      <c r="M88" s="74"/>
    </row>
    <row r="89" spans="1:15" ht="60.75" customHeight="1" x14ac:dyDescent="0.25">
      <c r="A89" s="86"/>
      <c r="B89" s="74"/>
      <c r="C89" s="75"/>
      <c r="D89" s="47" t="s">
        <v>76</v>
      </c>
      <c r="E89" s="46" t="s">
        <v>4</v>
      </c>
      <c r="F89" s="46" t="s">
        <v>50</v>
      </c>
      <c r="G89" s="79" t="s">
        <v>50</v>
      </c>
      <c r="H89" s="79"/>
      <c r="I89" s="79"/>
      <c r="J89" s="79"/>
      <c r="K89" s="79"/>
      <c r="L89" s="74"/>
      <c r="M89" s="74"/>
    </row>
    <row r="90" spans="1:15" ht="67.5" customHeight="1" x14ac:dyDescent="0.25">
      <c r="A90" s="86"/>
      <c r="B90" s="74"/>
      <c r="C90" s="75"/>
      <c r="D90" s="47" t="s">
        <v>77</v>
      </c>
      <c r="E90" s="46" t="s">
        <v>4</v>
      </c>
      <c r="F90" s="46" t="s">
        <v>50</v>
      </c>
      <c r="G90" s="79" t="s">
        <v>50</v>
      </c>
      <c r="H90" s="79"/>
      <c r="I90" s="79"/>
      <c r="J90" s="79"/>
      <c r="K90" s="79"/>
      <c r="L90" s="74"/>
      <c r="M90" s="74"/>
    </row>
    <row r="91" spans="1:15" ht="60.75" customHeight="1" x14ac:dyDescent="0.25">
      <c r="A91" s="86"/>
      <c r="B91" s="74"/>
      <c r="C91" s="75"/>
      <c r="D91" s="47" t="s">
        <v>6</v>
      </c>
      <c r="E91" s="46" t="s">
        <v>4</v>
      </c>
      <c r="F91" s="46" t="s">
        <v>5</v>
      </c>
      <c r="G91" s="46" t="s">
        <v>4</v>
      </c>
      <c r="H91" s="79" t="s">
        <v>5</v>
      </c>
      <c r="I91" s="79"/>
      <c r="J91" s="79"/>
      <c r="K91" s="79"/>
      <c r="L91" s="74"/>
      <c r="M91" s="74"/>
    </row>
    <row r="92" spans="1:15" ht="93.75" customHeight="1" x14ac:dyDescent="0.25">
      <c r="A92" s="86" t="s">
        <v>12</v>
      </c>
      <c r="B92" s="74" t="s">
        <v>137</v>
      </c>
      <c r="C92" s="75" t="s">
        <v>83</v>
      </c>
      <c r="D92" s="47" t="s">
        <v>29</v>
      </c>
      <c r="E92" s="46" t="s">
        <v>4</v>
      </c>
      <c r="F92" s="46" t="s">
        <v>50</v>
      </c>
      <c r="G92" s="79" t="s">
        <v>50</v>
      </c>
      <c r="H92" s="79"/>
      <c r="I92" s="79"/>
      <c r="J92" s="79"/>
      <c r="K92" s="79"/>
      <c r="L92" s="74" t="s">
        <v>57</v>
      </c>
      <c r="M92" s="74" t="s">
        <v>88</v>
      </c>
    </row>
    <row r="93" spans="1:15" ht="76.5" customHeight="1" x14ac:dyDescent="0.25">
      <c r="A93" s="86"/>
      <c r="B93" s="74"/>
      <c r="C93" s="75"/>
      <c r="D93" s="47" t="s">
        <v>27</v>
      </c>
      <c r="E93" s="46" t="s">
        <v>4</v>
      </c>
      <c r="F93" s="46" t="s">
        <v>5</v>
      </c>
      <c r="G93" s="2">
        <v>0</v>
      </c>
      <c r="H93" s="79" t="s">
        <v>5</v>
      </c>
      <c r="I93" s="79"/>
      <c r="J93" s="79"/>
      <c r="K93" s="79"/>
      <c r="L93" s="74"/>
      <c r="M93" s="74"/>
    </row>
    <row r="94" spans="1:15" ht="60.75" customHeight="1" x14ac:dyDescent="0.25">
      <c r="A94" s="86"/>
      <c r="B94" s="74"/>
      <c r="C94" s="75"/>
      <c r="D94" s="47" t="s">
        <v>76</v>
      </c>
      <c r="E94" s="46" t="s">
        <v>4</v>
      </c>
      <c r="F94" s="46" t="s">
        <v>50</v>
      </c>
      <c r="G94" s="79" t="s">
        <v>50</v>
      </c>
      <c r="H94" s="79"/>
      <c r="I94" s="79"/>
      <c r="J94" s="79"/>
      <c r="K94" s="79"/>
      <c r="L94" s="74"/>
      <c r="M94" s="74"/>
      <c r="O94" s="27"/>
    </row>
    <row r="95" spans="1:15" ht="64.5" customHeight="1" x14ac:dyDescent="0.25">
      <c r="A95" s="86"/>
      <c r="B95" s="74"/>
      <c r="C95" s="75"/>
      <c r="D95" s="47" t="s">
        <v>81</v>
      </c>
      <c r="E95" s="46" t="s">
        <v>4</v>
      </c>
      <c r="F95" s="46" t="s">
        <v>50</v>
      </c>
      <c r="G95" s="79" t="s">
        <v>50</v>
      </c>
      <c r="H95" s="79"/>
      <c r="I95" s="79"/>
      <c r="J95" s="79"/>
      <c r="K95" s="79"/>
      <c r="L95" s="74"/>
      <c r="M95" s="74"/>
    </row>
    <row r="96" spans="1:15" ht="60" customHeight="1" x14ac:dyDescent="0.25">
      <c r="A96" s="86"/>
      <c r="B96" s="74"/>
      <c r="C96" s="75"/>
      <c r="D96" s="47" t="s">
        <v>6</v>
      </c>
      <c r="E96" s="46" t="s">
        <v>4</v>
      </c>
      <c r="F96" s="46" t="s">
        <v>5</v>
      </c>
      <c r="G96" s="46" t="s">
        <v>4</v>
      </c>
      <c r="H96" s="79" t="s">
        <v>5</v>
      </c>
      <c r="I96" s="79"/>
      <c r="J96" s="79"/>
      <c r="K96" s="79"/>
      <c r="L96" s="74"/>
      <c r="M96" s="74"/>
    </row>
    <row r="97" spans="1:16" ht="27.75" customHeight="1" x14ac:dyDescent="0.25">
      <c r="A97" s="86" t="s">
        <v>14</v>
      </c>
      <c r="B97" s="74" t="s">
        <v>138</v>
      </c>
      <c r="C97" s="75" t="s">
        <v>83</v>
      </c>
      <c r="D97" s="47" t="s">
        <v>30</v>
      </c>
      <c r="E97" s="2">
        <f>SUM(E98:E100)</f>
        <v>26140.7</v>
      </c>
      <c r="F97" s="2">
        <f>SUM(F98:F100)</f>
        <v>0</v>
      </c>
      <c r="G97" s="2">
        <f>SUM(G98:G100)</f>
        <v>0</v>
      </c>
      <c r="H97" s="2">
        <f>SUM(H98:H100)</f>
        <v>0</v>
      </c>
      <c r="I97" s="79" t="s">
        <v>49</v>
      </c>
      <c r="J97" s="79"/>
      <c r="K97" s="79"/>
      <c r="L97" s="74" t="s">
        <v>70</v>
      </c>
      <c r="M97" s="74" t="s">
        <v>84</v>
      </c>
    </row>
    <row r="98" spans="1:16" ht="75.75" customHeight="1" x14ac:dyDescent="0.25">
      <c r="A98" s="86"/>
      <c r="B98" s="74"/>
      <c r="C98" s="75"/>
      <c r="D98" s="47" t="s">
        <v>27</v>
      </c>
      <c r="E98" s="2">
        <v>0</v>
      </c>
      <c r="F98" s="2">
        <f>SUM(G98:K98)</f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74"/>
      <c r="M98" s="74"/>
    </row>
    <row r="99" spans="1:16" ht="153" customHeight="1" x14ac:dyDescent="0.25">
      <c r="A99" s="86"/>
      <c r="B99" s="74"/>
      <c r="C99" s="75"/>
      <c r="D99" s="47" t="s">
        <v>80</v>
      </c>
      <c r="E99" s="2">
        <v>22638.3</v>
      </c>
      <c r="F99" s="2">
        <f>SUM(G99:H99)</f>
        <v>0</v>
      </c>
      <c r="G99" s="2">
        <v>0</v>
      </c>
      <c r="H99" s="2">
        <v>0</v>
      </c>
      <c r="I99" s="75" t="s">
        <v>49</v>
      </c>
      <c r="J99" s="75"/>
      <c r="K99" s="75"/>
      <c r="L99" s="74"/>
      <c r="M99" s="74"/>
    </row>
    <row r="100" spans="1:16" ht="162" customHeight="1" x14ac:dyDescent="0.25">
      <c r="A100" s="86"/>
      <c r="B100" s="74"/>
      <c r="C100" s="75"/>
      <c r="D100" s="47" t="s">
        <v>79</v>
      </c>
      <c r="E100" s="2">
        <v>3502.4</v>
      </c>
      <c r="F100" s="2">
        <f>SUM(G100:H100)</f>
        <v>0</v>
      </c>
      <c r="G100" s="2">
        <v>0</v>
      </c>
      <c r="H100" s="2">
        <v>0</v>
      </c>
      <c r="I100" s="75" t="s">
        <v>49</v>
      </c>
      <c r="J100" s="75"/>
      <c r="K100" s="75"/>
      <c r="L100" s="74"/>
      <c r="M100" s="74"/>
    </row>
    <row r="101" spans="1:16" ht="156.75" customHeight="1" x14ac:dyDescent="0.25">
      <c r="A101" s="49" t="s">
        <v>37</v>
      </c>
      <c r="B101" s="44" t="s">
        <v>139</v>
      </c>
      <c r="C101" s="45" t="s">
        <v>83</v>
      </c>
      <c r="D101" s="45" t="s">
        <v>4</v>
      </c>
      <c r="E101" s="79" t="s">
        <v>13</v>
      </c>
      <c r="F101" s="79"/>
      <c r="G101" s="79"/>
      <c r="H101" s="79"/>
      <c r="I101" s="79"/>
      <c r="J101" s="79"/>
      <c r="K101" s="79"/>
      <c r="L101" s="44" t="s">
        <v>58</v>
      </c>
      <c r="M101" s="44" t="s">
        <v>61</v>
      </c>
    </row>
    <row r="102" spans="1:16" ht="23.25" customHeight="1" x14ac:dyDescent="0.25">
      <c r="A102" s="66" t="s">
        <v>16</v>
      </c>
      <c r="B102" s="76" t="s">
        <v>140</v>
      </c>
      <c r="C102" s="68" t="s">
        <v>83</v>
      </c>
      <c r="D102" s="47" t="s">
        <v>28</v>
      </c>
      <c r="E102" s="2">
        <f>E104</f>
        <v>1549</v>
      </c>
      <c r="F102" s="2">
        <f>SUM(G102:K102)</f>
        <v>330259.58202999999</v>
      </c>
      <c r="G102" s="2">
        <f>G106+G110</f>
        <v>3612.9299300000002</v>
      </c>
      <c r="H102" s="2">
        <f>H106+H110</f>
        <v>4304.6520999999993</v>
      </c>
      <c r="I102" s="2">
        <f>I106+I110</f>
        <v>110918</v>
      </c>
      <c r="J102" s="2">
        <f>J106+J110</f>
        <v>106383</v>
      </c>
      <c r="K102" s="2">
        <f>K106+K110</f>
        <v>105041</v>
      </c>
      <c r="L102" s="76" t="s">
        <v>3</v>
      </c>
      <c r="M102" s="76" t="s">
        <v>55</v>
      </c>
    </row>
    <row r="103" spans="1:16" ht="62.25" customHeight="1" x14ac:dyDescent="0.25">
      <c r="A103" s="67"/>
      <c r="B103" s="77"/>
      <c r="C103" s="69"/>
      <c r="D103" s="9" t="s">
        <v>121</v>
      </c>
      <c r="E103" s="2">
        <v>0</v>
      </c>
      <c r="F103" s="2">
        <f t="shared" ref="F103:K103" si="10">F107</f>
        <v>314164</v>
      </c>
      <c r="G103" s="2">
        <f t="shared" si="10"/>
        <v>0</v>
      </c>
      <c r="H103" s="2">
        <f t="shared" si="10"/>
        <v>0</v>
      </c>
      <c r="I103" s="2">
        <f t="shared" si="10"/>
        <v>107829</v>
      </c>
      <c r="J103" s="2">
        <f t="shared" si="10"/>
        <v>103832</v>
      </c>
      <c r="K103" s="2">
        <f t="shared" si="10"/>
        <v>102503</v>
      </c>
      <c r="L103" s="77"/>
      <c r="M103" s="77"/>
    </row>
    <row r="104" spans="1:16" ht="96.75" customHeight="1" x14ac:dyDescent="0.25">
      <c r="A104" s="67"/>
      <c r="B104" s="77"/>
      <c r="C104" s="69"/>
      <c r="D104" s="47" t="s">
        <v>31</v>
      </c>
      <c r="E104" s="2">
        <f>E108+E111</f>
        <v>1549</v>
      </c>
      <c r="F104" s="2">
        <f>SUM(G104:K104)</f>
        <v>16095.58203</v>
      </c>
      <c r="G104" s="2">
        <f>G108+G111</f>
        <v>3612.9299300000002</v>
      </c>
      <c r="H104" s="2">
        <f>H108+H111</f>
        <v>4304.6520999999993</v>
      </c>
      <c r="I104" s="2">
        <f>SUM(I108+I111)</f>
        <v>3089</v>
      </c>
      <c r="J104" s="2">
        <f>J108+J111</f>
        <v>2551</v>
      </c>
      <c r="K104" s="2">
        <f>K108+K111</f>
        <v>2538</v>
      </c>
      <c r="L104" s="77"/>
      <c r="M104" s="77"/>
    </row>
    <row r="105" spans="1:16" ht="101.25" customHeight="1" x14ac:dyDescent="0.25">
      <c r="A105" s="109"/>
      <c r="B105" s="78"/>
      <c r="C105" s="93"/>
      <c r="D105" s="47" t="s">
        <v>120</v>
      </c>
      <c r="E105" s="2">
        <v>0</v>
      </c>
      <c r="F105" s="2">
        <v>1089</v>
      </c>
      <c r="G105" s="2">
        <v>0</v>
      </c>
      <c r="H105" s="2">
        <v>0</v>
      </c>
      <c r="I105" s="2">
        <v>1089</v>
      </c>
      <c r="J105" s="2">
        <v>0</v>
      </c>
      <c r="K105" s="2">
        <v>0</v>
      </c>
      <c r="L105" s="78"/>
      <c r="M105" s="78"/>
    </row>
    <row r="106" spans="1:16" ht="27" customHeight="1" x14ac:dyDescent="0.25">
      <c r="A106" s="106" t="s">
        <v>38</v>
      </c>
      <c r="B106" s="76" t="s">
        <v>141</v>
      </c>
      <c r="C106" s="68" t="s">
        <v>83</v>
      </c>
      <c r="D106" s="47" t="s">
        <v>28</v>
      </c>
      <c r="E106" s="2">
        <f>E108</f>
        <v>49</v>
      </c>
      <c r="F106" s="2">
        <f t="shared" ref="F106:F111" si="11">SUM(G106:K106)</f>
        <v>321966.21447999997</v>
      </c>
      <c r="G106" s="2">
        <f>G108</f>
        <v>2314.7800000000002</v>
      </c>
      <c r="H106" s="2">
        <f>H108</f>
        <v>2309.4344799999999</v>
      </c>
      <c r="I106" s="2">
        <f>SUM(I107+I108)</f>
        <v>108918</v>
      </c>
      <c r="J106" s="2">
        <f>SUM(J107:J108)</f>
        <v>104883</v>
      </c>
      <c r="K106" s="2">
        <f>SUM(K107:K108)</f>
        <v>103541</v>
      </c>
      <c r="L106" s="76" t="s">
        <v>3</v>
      </c>
      <c r="M106" s="76" t="s">
        <v>67</v>
      </c>
    </row>
    <row r="107" spans="1:16" ht="81.75" customHeight="1" x14ac:dyDescent="0.25">
      <c r="A107" s="107"/>
      <c r="B107" s="77"/>
      <c r="C107" s="69"/>
      <c r="D107" s="47" t="s">
        <v>26</v>
      </c>
      <c r="E107" s="2">
        <v>0</v>
      </c>
      <c r="F107" s="2">
        <f t="shared" si="11"/>
        <v>314164</v>
      </c>
      <c r="G107" s="2">
        <v>0</v>
      </c>
      <c r="H107" s="2">
        <v>0</v>
      </c>
      <c r="I107" s="2">
        <v>107829</v>
      </c>
      <c r="J107" s="2">
        <v>103832</v>
      </c>
      <c r="K107" s="2">
        <v>102503</v>
      </c>
      <c r="L107" s="77"/>
      <c r="M107" s="77"/>
    </row>
    <row r="108" spans="1:16" ht="123.75" customHeight="1" x14ac:dyDescent="0.25">
      <c r="A108" s="107"/>
      <c r="B108" s="77"/>
      <c r="C108" s="69"/>
      <c r="D108" s="47" t="s">
        <v>31</v>
      </c>
      <c r="E108" s="2">
        <v>49</v>
      </c>
      <c r="F108" s="2">
        <f t="shared" si="11"/>
        <v>7802.2144800000005</v>
      </c>
      <c r="G108" s="2">
        <v>2314.7800000000002</v>
      </c>
      <c r="H108" s="2">
        <v>2309.4344799999999</v>
      </c>
      <c r="I108" s="2">
        <v>1089</v>
      </c>
      <c r="J108" s="2">
        <v>1051</v>
      </c>
      <c r="K108" s="2">
        <v>1038</v>
      </c>
      <c r="L108" s="77"/>
      <c r="M108" s="77"/>
    </row>
    <row r="109" spans="1:16" ht="99.75" customHeight="1" x14ac:dyDescent="0.25">
      <c r="A109" s="108"/>
      <c r="B109" s="78"/>
      <c r="C109" s="93"/>
      <c r="D109" s="47" t="s">
        <v>120</v>
      </c>
      <c r="E109" s="2">
        <v>0</v>
      </c>
      <c r="F109" s="2">
        <f t="shared" si="11"/>
        <v>1089</v>
      </c>
      <c r="G109" s="2">
        <v>0</v>
      </c>
      <c r="H109" s="2">
        <v>0</v>
      </c>
      <c r="I109" s="2">
        <v>1089</v>
      </c>
      <c r="J109" s="2">
        <v>0</v>
      </c>
      <c r="K109" s="2">
        <v>0</v>
      </c>
      <c r="L109" s="78"/>
      <c r="M109" s="78"/>
    </row>
    <row r="110" spans="1:16" ht="25.5" customHeight="1" x14ac:dyDescent="0.25">
      <c r="A110" s="86" t="s">
        <v>39</v>
      </c>
      <c r="B110" s="74" t="s">
        <v>142</v>
      </c>
      <c r="C110" s="75" t="s">
        <v>83</v>
      </c>
      <c r="D110" s="47" t="s">
        <v>28</v>
      </c>
      <c r="E110" s="2">
        <f>E111</f>
        <v>1500</v>
      </c>
      <c r="F110" s="2">
        <f t="shared" si="11"/>
        <v>8293.367549999999</v>
      </c>
      <c r="G110" s="2">
        <f>G111</f>
        <v>1298.14993</v>
      </c>
      <c r="H110" s="2">
        <f>H111</f>
        <v>1995.2176199999999</v>
      </c>
      <c r="I110" s="2">
        <f>I111</f>
        <v>2000</v>
      </c>
      <c r="J110" s="2">
        <f>J111</f>
        <v>1500</v>
      </c>
      <c r="K110" s="2">
        <f>K111</f>
        <v>1500</v>
      </c>
      <c r="L110" s="74" t="s">
        <v>3</v>
      </c>
      <c r="M110" s="74" t="s">
        <v>15</v>
      </c>
    </row>
    <row r="111" spans="1:16" ht="135" customHeight="1" x14ac:dyDescent="0.25">
      <c r="A111" s="86"/>
      <c r="B111" s="74"/>
      <c r="C111" s="75"/>
      <c r="D111" s="47" t="s">
        <v>31</v>
      </c>
      <c r="E111" s="2">
        <v>1500</v>
      </c>
      <c r="F111" s="2">
        <f t="shared" si="11"/>
        <v>8293.367549999999</v>
      </c>
      <c r="G111" s="2">
        <v>1298.14993</v>
      </c>
      <c r="H111" s="2">
        <v>1995.2176199999999</v>
      </c>
      <c r="I111" s="2">
        <v>2000</v>
      </c>
      <c r="J111" s="2">
        <v>1500</v>
      </c>
      <c r="K111" s="2">
        <v>1500</v>
      </c>
      <c r="L111" s="74"/>
      <c r="M111" s="74"/>
    </row>
    <row r="112" spans="1:16" ht="306" customHeight="1" x14ac:dyDescent="0.25">
      <c r="A112" s="49" t="s">
        <v>40</v>
      </c>
      <c r="B112" s="44" t="s">
        <v>143</v>
      </c>
      <c r="C112" s="45" t="s">
        <v>83</v>
      </c>
      <c r="D112" s="45" t="s">
        <v>4</v>
      </c>
      <c r="E112" s="46" t="s">
        <v>4</v>
      </c>
      <c r="F112" s="79" t="s">
        <v>13</v>
      </c>
      <c r="G112" s="79"/>
      <c r="H112" s="79"/>
      <c r="I112" s="79"/>
      <c r="J112" s="79"/>
      <c r="K112" s="79"/>
      <c r="L112" s="44" t="s">
        <v>3</v>
      </c>
      <c r="M112" s="44" t="s">
        <v>68</v>
      </c>
      <c r="P112" s="1" t="s">
        <v>32</v>
      </c>
    </row>
    <row r="113" spans="1:13" ht="216" customHeight="1" x14ac:dyDescent="0.25">
      <c r="A113" s="49" t="s">
        <v>41</v>
      </c>
      <c r="B113" s="44" t="s">
        <v>144</v>
      </c>
      <c r="C113" s="45" t="s">
        <v>83</v>
      </c>
      <c r="D113" s="45" t="s">
        <v>4</v>
      </c>
      <c r="E113" s="28" t="s">
        <v>4</v>
      </c>
      <c r="F113" s="79" t="s">
        <v>13</v>
      </c>
      <c r="G113" s="79"/>
      <c r="H113" s="79"/>
      <c r="I113" s="79"/>
      <c r="J113" s="79"/>
      <c r="K113" s="79"/>
      <c r="L113" s="44" t="s">
        <v>3</v>
      </c>
      <c r="M113" s="44" t="s">
        <v>69</v>
      </c>
    </row>
    <row r="114" spans="1:13" ht="42.75" customHeight="1" x14ac:dyDescent="0.25">
      <c r="A114" s="86" t="s">
        <v>18</v>
      </c>
      <c r="B114" s="74" t="s">
        <v>145</v>
      </c>
      <c r="C114" s="75" t="s">
        <v>83</v>
      </c>
      <c r="D114" s="47" t="s">
        <v>2</v>
      </c>
      <c r="E114" s="2">
        <f>SUM(E115:E118)</f>
        <v>1184971.145</v>
      </c>
      <c r="F114" s="2">
        <f t="shared" ref="F114:F123" si="12">SUM(G114:K114)</f>
        <v>1239075.6467999998</v>
      </c>
      <c r="G114" s="2">
        <f>SUM(G115:G118)</f>
        <v>1178719.1979999999</v>
      </c>
      <c r="H114" s="2">
        <f>SUM(H115:H118)</f>
        <v>36205.448800000006</v>
      </c>
      <c r="I114" s="2">
        <f>SUM(I115,I116,I117,I118)</f>
        <v>10582</v>
      </c>
      <c r="J114" s="2">
        <f>SUM(J115:J118)</f>
        <v>13569</v>
      </c>
      <c r="K114" s="2">
        <f>SUM(K115:K118)</f>
        <v>0</v>
      </c>
      <c r="L114" s="74" t="s">
        <v>72</v>
      </c>
      <c r="M114" s="74" t="s">
        <v>17</v>
      </c>
    </row>
    <row r="115" spans="1:13" ht="56.25" x14ac:dyDescent="0.25">
      <c r="A115" s="86"/>
      <c r="B115" s="74"/>
      <c r="C115" s="75"/>
      <c r="D115" s="47" t="s">
        <v>82</v>
      </c>
      <c r="E115" s="2">
        <f>E120</f>
        <v>500000</v>
      </c>
      <c r="F115" s="2">
        <f t="shared" si="12"/>
        <v>0</v>
      </c>
      <c r="G115" s="2">
        <f>G120</f>
        <v>0</v>
      </c>
      <c r="H115" s="2">
        <f>H120</f>
        <v>0</v>
      </c>
      <c r="I115" s="2">
        <f>I120</f>
        <v>0</v>
      </c>
      <c r="J115" s="2">
        <f>J120</f>
        <v>0</v>
      </c>
      <c r="K115" s="2">
        <f>K120</f>
        <v>0</v>
      </c>
      <c r="L115" s="74"/>
      <c r="M115" s="74"/>
    </row>
    <row r="116" spans="1:13" ht="75.75" customHeight="1" x14ac:dyDescent="0.25">
      <c r="A116" s="86"/>
      <c r="B116" s="74"/>
      <c r="C116" s="75"/>
      <c r="D116" s="47" t="s">
        <v>26</v>
      </c>
      <c r="E116" s="2">
        <f>E121</f>
        <v>676890.33700000006</v>
      </c>
      <c r="F116" s="2">
        <f t="shared" si="12"/>
        <v>910967.57299999997</v>
      </c>
      <c r="G116" s="2">
        <f>G121</f>
        <v>874389.66299999994</v>
      </c>
      <c r="H116" s="2">
        <f>H121+H131</f>
        <v>34696.910000000003</v>
      </c>
      <c r="I116" s="2">
        <f>SUM(I121,I125,)</f>
        <v>1881</v>
      </c>
      <c r="J116" s="2">
        <f>J121+J131</f>
        <v>0</v>
      </c>
      <c r="K116" s="2">
        <f>K121+K131</f>
        <v>0</v>
      </c>
      <c r="L116" s="74"/>
      <c r="M116" s="74"/>
    </row>
    <row r="117" spans="1:13" ht="79.5" customHeight="1" x14ac:dyDescent="0.25">
      <c r="A117" s="86"/>
      <c r="B117" s="74"/>
      <c r="C117" s="75"/>
      <c r="D117" s="47" t="s">
        <v>31</v>
      </c>
      <c r="E117" s="2">
        <f>E122+E126</f>
        <v>0</v>
      </c>
      <c r="F117" s="2">
        <f t="shared" si="12"/>
        <v>318678.38679999998</v>
      </c>
      <c r="G117" s="2">
        <f>G122+G126</f>
        <v>296740.848</v>
      </c>
      <c r="H117" s="2">
        <f>H122+H126</f>
        <v>1387.5388</v>
      </c>
      <c r="I117" s="2">
        <f>I122+I126+I134</f>
        <v>6981</v>
      </c>
      <c r="J117" s="2">
        <f>J122+J126+J134</f>
        <v>13569</v>
      </c>
      <c r="K117" s="2">
        <f>K122+K126+K134</f>
        <v>0</v>
      </c>
      <c r="L117" s="74"/>
      <c r="M117" s="74"/>
    </row>
    <row r="118" spans="1:13" ht="153.75" customHeight="1" x14ac:dyDescent="0.25">
      <c r="A118" s="86"/>
      <c r="B118" s="74"/>
      <c r="C118" s="75"/>
      <c r="D118" s="47" t="s">
        <v>80</v>
      </c>
      <c r="E118" s="2">
        <f>E123</f>
        <v>8080.808</v>
      </c>
      <c r="F118" s="2">
        <f t="shared" si="12"/>
        <v>9429.6869999999999</v>
      </c>
      <c r="G118" s="2">
        <f>G123</f>
        <v>7588.6869999999999</v>
      </c>
      <c r="H118" s="2">
        <f>H123</f>
        <v>121</v>
      </c>
      <c r="I118" s="2">
        <v>1720</v>
      </c>
      <c r="J118" s="2">
        <f>J123</f>
        <v>0</v>
      </c>
      <c r="K118" s="2">
        <f>K123</f>
        <v>0</v>
      </c>
      <c r="L118" s="74"/>
      <c r="M118" s="74"/>
    </row>
    <row r="119" spans="1:13" ht="45.75" customHeight="1" x14ac:dyDescent="0.25">
      <c r="A119" s="86" t="s">
        <v>42</v>
      </c>
      <c r="B119" s="74" t="s">
        <v>146</v>
      </c>
      <c r="C119" s="75">
        <v>2017</v>
      </c>
      <c r="D119" s="47" t="s">
        <v>2</v>
      </c>
      <c r="E119" s="2">
        <f>SUM(E120:E123)</f>
        <v>1184971.145</v>
      </c>
      <c r="F119" s="2">
        <f t="shared" ref="F119:K119" si="13">SUM(F120:F123)</f>
        <v>899128.85499999998</v>
      </c>
      <c r="G119" s="2">
        <f t="shared" si="13"/>
        <v>887028.85499999998</v>
      </c>
      <c r="H119" s="2">
        <f t="shared" si="13"/>
        <v>12100</v>
      </c>
      <c r="I119" s="2">
        <f t="shared" si="13"/>
        <v>0</v>
      </c>
      <c r="J119" s="2">
        <f t="shared" si="13"/>
        <v>0</v>
      </c>
      <c r="K119" s="2">
        <f t="shared" si="13"/>
        <v>0</v>
      </c>
      <c r="L119" s="74" t="s">
        <v>51</v>
      </c>
      <c r="M119" s="74" t="s">
        <v>87</v>
      </c>
    </row>
    <row r="120" spans="1:13" ht="56.25" x14ac:dyDescent="0.25">
      <c r="A120" s="86"/>
      <c r="B120" s="74"/>
      <c r="C120" s="75"/>
      <c r="D120" s="47" t="s">
        <v>82</v>
      </c>
      <c r="E120" s="2">
        <v>500000</v>
      </c>
      <c r="F120" s="2">
        <f t="shared" si="12"/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74"/>
      <c r="M120" s="74"/>
    </row>
    <row r="121" spans="1:13" ht="78.75" customHeight="1" x14ac:dyDescent="0.25">
      <c r="A121" s="86"/>
      <c r="B121" s="74"/>
      <c r="C121" s="75"/>
      <c r="D121" s="47" t="s">
        <v>26</v>
      </c>
      <c r="E121" s="2">
        <v>676890.33700000006</v>
      </c>
      <c r="F121" s="2">
        <f t="shared" si="12"/>
        <v>886368.66299999994</v>
      </c>
      <c r="G121" s="2">
        <v>874389.66299999994</v>
      </c>
      <c r="H121" s="2">
        <v>11979</v>
      </c>
      <c r="I121" s="2">
        <v>0</v>
      </c>
      <c r="J121" s="2">
        <v>0</v>
      </c>
      <c r="K121" s="2">
        <v>0</v>
      </c>
      <c r="L121" s="74"/>
      <c r="M121" s="74"/>
    </row>
    <row r="122" spans="1:13" ht="82.5" customHeight="1" x14ac:dyDescent="0.25">
      <c r="A122" s="86"/>
      <c r="B122" s="74"/>
      <c r="C122" s="75"/>
      <c r="D122" s="47" t="s">
        <v>31</v>
      </c>
      <c r="E122" s="2">
        <v>0</v>
      </c>
      <c r="F122" s="2">
        <f t="shared" si="12"/>
        <v>5050.5050000000001</v>
      </c>
      <c r="G122" s="2">
        <v>5050.5050000000001</v>
      </c>
      <c r="H122" s="2">
        <v>0</v>
      </c>
      <c r="I122" s="2">
        <v>0</v>
      </c>
      <c r="J122" s="2">
        <v>0</v>
      </c>
      <c r="K122" s="2">
        <v>0</v>
      </c>
      <c r="L122" s="74"/>
      <c r="M122" s="74"/>
    </row>
    <row r="123" spans="1:13" ht="162" customHeight="1" x14ac:dyDescent="0.25">
      <c r="A123" s="86"/>
      <c r="B123" s="74"/>
      <c r="C123" s="75"/>
      <c r="D123" s="47" t="s">
        <v>80</v>
      </c>
      <c r="E123" s="2">
        <v>8080.808</v>
      </c>
      <c r="F123" s="2">
        <f t="shared" si="12"/>
        <v>7709.6869999999999</v>
      </c>
      <c r="G123" s="2">
        <v>7588.6869999999999</v>
      </c>
      <c r="H123" s="2">
        <v>121</v>
      </c>
      <c r="I123" s="2">
        <v>0</v>
      </c>
      <c r="J123" s="2">
        <v>0</v>
      </c>
      <c r="K123" s="2">
        <v>0</v>
      </c>
      <c r="L123" s="74"/>
      <c r="M123" s="74"/>
    </row>
    <row r="124" spans="1:13" ht="34.5" customHeight="1" x14ac:dyDescent="0.25">
      <c r="A124" s="113" t="s">
        <v>89</v>
      </c>
      <c r="B124" s="74" t="s">
        <v>147</v>
      </c>
      <c r="C124" s="75" t="s">
        <v>113</v>
      </c>
      <c r="D124" s="47" t="s">
        <v>29</v>
      </c>
      <c r="E124" s="2">
        <f>SUM(E125:E126)</f>
        <v>0</v>
      </c>
      <c r="F124" s="2">
        <f t="shared" ref="F124:K124" si="14">SUM(F125:F126)</f>
        <v>317676.79179999995</v>
      </c>
      <c r="G124" s="2">
        <f t="shared" si="14"/>
        <v>291690.34299999999</v>
      </c>
      <c r="H124" s="2">
        <f t="shared" si="14"/>
        <v>24105.448799999998</v>
      </c>
      <c r="I124" s="2">
        <f>SUM(I125,I126)</f>
        <v>1907</v>
      </c>
      <c r="J124" s="2">
        <f t="shared" si="14"/>
        <v>0</v>
      </c>
      <c r="K124" s="2">
        <f t="shared" si="14"/>
        <v>0</v>
      </c>
      <c r="L124" s="74" t="s">
        <v>72</v>
      </c>
      <c r="M124" s="74" t="s">
        <v>87</v>
      </c>
    </row>
    <row r="125" spans="1:13" ht="143.25" customHeight="1" x14ac:dyDescent="0.25">
      <c r="A125" s="113"/>
      <c r="B125" s="74"/>
      <c r="C125" s="75"/>
      <c r="D125" s="47" t="s">
        <v>26</v>
      </c>
      <c r="E125" s="2">
        <f>E128+E131</f>
        <v>0</v>
      </c>
      <c r="F125" s="2">
        <f t="shared" ref="F125:K125" si="15">F128+F131</f>
        <v>24598.91</v>
      </c>
      <c r="G125" s="2">
        <f t="shared" si="15"/>
        <v>0</v>
      </c>
      <c r="H125" s="2">
        <f t="shared" si="15"/>
        <v>22717.91</v>
      </c>
      <c r="I125" s="2">
        <v>1881</v>
      </c>
      <c r="J125" s="2">
        <f t="shared" si="15"/>
        <v>0</v>
      </c>
      <c r="K125" s="2">
        <f t="shared" si="15"/>
        <v>0</v>
      </c>
      <c r="L125" s="74"/>
      <c r="M125" s="74"/>
    </row>
    <row r="126" spans="1:13" ht="184.5" customHeight="1" x14ac:dyDescent="0.25">
      <c r="A126" s="113"/>
      <c r="B126" s="74"/>
      <c r="C126" s="75"/>
      <c r="D126" s="47" t="s">
        <v>27</v>
      </c>
      <c r="E126" s="2">
        <f>E129+E134</f>
        <v>0</v>
      </c>
      <c r="F126" s="2">
        <v>293077.88179999997</v>
      </c>
      <c r="G126" s="2">
        <f>G129+G134</f>
        <v>291690.34299999999</v>
      </c>
      <c r="H126" s="2">
        <v>1387.5388</v>
      </c>
      <c r="I126" s="2">
        <v>26</v>
      </c>
      <c r="J126" s="2">
        <f>J129+J131</f>
        <v>0</v>
      </c>
      <c r="K126" s="2">
        <f>K129+K134</f>
        <v>0</v>
      </c>
      <c r="L126" s="74"/>
      <c r="M126" s="74"/>
    </row>
    <row r="127" spans="1:13" ht="27" customHeight="1" x14ac:dyDescent="0.25">
      <c r="A127" s="110" t="s">
        <v>114</v>
      </c>
      <c r="B127" s="76" t="s">
        <v>115</v>
      </c>
      <c r="C127" s="68">
        <v>2017</v>
      </c>
      <c r="D127" s="47" t="s">
        <v>29</v>
      </c>
      <c r="E127" s="2">
        <v>0</v>
      </c>
      <c r="F127" s="2">
        <f>SUM(G127:K127)</f>
        <v>291690.34299999999</v>
      </c>
      <c r="G127" s="2">
        <f>SUM(G128:G129)</f>
        <v>291690.34299999999</v>
      </c>
      <c r="H127" s="2">
        <f>SUM(H128:H129)</f>
        <v>0</v>
      </c>
      <c r="I127" s="2">
        <f>SUM(I128:I129)</f>
        <v>0</v>
      </c>
      <c r="J127" s="2">
        <f>SUM(J128:J129)</f>
        <v>0</v>
      </c>
      <c r="K127" s="2">
        <f>SUM(K128:K129)</f>
        <v>0</v>
      </c>
      <c r="L127" s="66" t="s">
        <v>117</v>
      </c>
      <c r="M127" s="66" t="s">
        <v>87</v>
      </c>
    </row>
    <row r="128" spans="1:13" ht="147.75" customHeight="1" x14ac:dyDescent="0.25">
      <c r="A128" s="111"/>
      <c r="B128" s="77"/>
      <c r="C128" s="69"/>
      <c r="D128" s="47" t="s">
        <v>26</v>
      </c>
      <c r="E128" s="2">
        <v>0</v>
      </c>
      <c r="F128" s="2">
        <f>SUM(G128:K128)</f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67"/>
      <c r="M128" s="67"/>
    </row>
    <row r="129" spans="1:21" ht="234.75" customHeight="1" x14ac:dyDescent="0.25">
      <c r="A129" s="112"/>
      <c r="B129" s="85"/>
      <c r="C129" s="73"/>
      <c r="D129" s="47" t="s">
        <v>27</v>
      </c>
      <c r="E129" s="2">
        <v>0</v>
      </c>
      <c r="F129" s="2">
        <f>SUM(G129:K129)</f>
        <v>291690.34299999999</v>
      </c>
      <c r="G129" s="2">
        <v>291690.34299999999</v>
      </c>
      <c r="H129" s="2">
        <v>0</v>
      </c>
      <c r="I129" s="2">
        <v>0</v>
      </c>
      <c r="J129" s="2">
        <v>0</v>
      </c>
      <c r="K129" s="2">
        <v>0</v>
      </c>
      <c r="L129" s="72"/>
      <c r="M129" s="72"/>
    </row>
    <row r="130" spans="1:21" ht="27" customHeight="1" x14ac:dyDescent="0.25">
      <c r="A130" s="54" t="s">
        <v>116</v>
      </c>
      <c r="B130" s="66" t="s">
        <v>148</v>
      </c>
      <c r="C130" s="68" t="s">
        <v>122</v>
      </c>
      <c r="D130" s="47" t="s">
        <v>29</v>
      </c>
      <c r="E130" s="2">
        <f>SUM(E134)</f>
        <v>0</v>
      </c>
      <c r="F130" s="2">
        <f>SUM(F131:F132)</f>
        <v>26012.448799999998</v>
      </c>
      <c r="G130" s="2">
        <f>SUM(G131:G134)</f>
        <v>0</v>
      </c>
      <c r="H130" s="2">
        <f>SUM(H131:H134)</f>
        <v>24105.448799999998</v>
      </c>
      <c r="I130" s="2">
        <f>SUM(I131,I132)</f>
        <v>1907</v>
      </c>
      <c r="J130" s="2">
        <f>SUM(J131:J132)</f>
        <v>0</v>
      </c>
      <c r="K130" s="2">
        <f>SUM(K131:K134)</f>
        <v>0</v>
      </c>
      <c r="L130" s="66" t="s">
        <v>72</v>
      </c>
      <c r="M130" s="66" t="s">
        <v>87</v>
      </c>
    </row>
    <row r="131" spans="1:21" ht="161.25" customHeight="1" x14ac:dyDescent="0.25">
      <c r="A131" s="55"/>
      <c r="B131" s="67"/>
      <c r="C131" s="69"/>
      <c r="D131" s="47" t="s">
        <v>26</v>
      </c>
      <c r="E131" s="2">
        <v>0</v>
      </c>
      <c r="F131" s="2">
        <f>SUM(G131:K131)</f>
        <v>24598.91</v>
      </c>
      <c r="G131" s="2">
        <v>0</v>
      </c>
      <c r="H131" s="2">
        <v>22717.91</v>
      </c>
      <c r="I131" s="2">
        <v>1881</v>
      </c>
      <c r="J131" s="2">
        <v>0</v>
      </c>
      <c r="K131" s="2">
        <v>0</v>
      </c>
      <c r="L131" s="67"/>
      <c r="M131" s="67"/>
    </row>
    <row r="132" spans="1:21" ht="255" customHeight="1" x14ac:dyDescent="0.25">
      <c r="A132" s="55"/>
      <c r="B132" s="67"/>
      <c r="C132" s="69"/>
      <c r="D132" s="47" t="s">
        <v>27</v>
      </c>
      <c r="E132" s="2">
        <v>0</v>
      </c>
      <c r="F132" s="2">
        <f>SUM(G132:K132)</f>
        <v>1413.5388</v>
      </c>
      <c r="G132" s="2">
        <v>0</v>
      </c>
      <c r="H132" s="2">
        <v>1387.5388</v>
      </c>
      <c r="I132" s="2">
        <v>26</v>
      </c>
      <c r="J132" s="2">
        <v>0</v>
      </c>
      <c r="K132" s="2">
        <v>0</v>
      </c>
      <c r="L132" s="67"/>
      <c r="M132" s="67"/>
    </row>
    <row r="133" spans="1:21" ht="30" customHeight="1" x14ac:dyDescent="0.25">
      <c r="A133" s="70" t="s">
        <v>123</v>
      </c>
      <c r="B133" s="67" t="s">
        <v>149</v>
      </c>
      <c r="C133" s="69" t="s">
        <v>124</v>
      </c>
      <c r="D133" s="23" t="s">
        <v>29</v>
      </c>
      <c r="E133" s="2">
        <v>0</v>
      </c>
      <c r="F133" s="2">
        <v>22244</v>
      </c>
      <c r="G133" s="2">
        <v>0</v>
      </c>
      <c r="H133" s="2">
        <v>0</v>
      </c>
      <c r="I133" s="2">
        <f>SUM(I134+I135)</f>
        <v>8675</v>
      </c>
      <c r="J133" s="2">
        <v>13569</v>
      </c>
      <c r="K133" s="2">
        <v>0</v>
      </c>
      <c r="L133" s="67" t="s">
        <v>125</v>
      </c>
      <c r="M133" s="67" t="s">
        <v>87</v>
      </c>
    </row>
    <row r="134" spans="1:21" ht="108.75" customHeight="1" x14ac:dyDescent="0.25">
      <c r="A134" s="70"/>
      <c r="B134" s="67"/>
      <c r="C134" s="69"/>
      <c r="D134" s="23" t="s">
        <v>27</v>
      </c>
      <c r="E134" s="2">
        <v>0</v>
      </c>
      <c r="F134" s="2">
        <v>20524</v>
      </c>
      <c r="G134" s="2">
        <v>0</v>
      </c>
      <c r="H134" s="2">
        <v>0</v>
      </c>
      <c r="I134" s="2">
        <v>6955</v>
      </c>
      <c r="J134" s="2">
        <v>13569</v>
      </c>
      <c r="K134" s="2">
        <v>0</v>
      </c>
      <c r="L134" s="67"/>
      <c r="M134" s="67"/>
    </row>
    <row r="135" spans="1:21" ht="107.25" customHeight="1" x14ac:dyDescent="0.25">
      <c r="A135" s="71"/>
      <c r="B135" s="72"/>
      <c r="C135" s="73"/>
      <c r="D135" s="24" t="s">
        <v>80</v>
      </c>
      <c r="E135" s="2">
        <v>0</v>
      </c>
      <c r="F135" s="2">
        <v>1720</v>
      </c>
      <c r="G135" s="43">
        <v>0</v>
      </c>
      <c r="H135" s="2">
        <v>0</v>
      </c>
      <c r="I135" s="2">
        <v>1720</v>
      </c>
      <c r="J135" s="2">
        <v>0</v>
      </c>
      <c r="K135" s="2">
        <v>0</v>
      </c>
      <c r="L135" s="72"/>
      <c r="M135" s="72"/>
    </row>
    <row r="136" spans="1:21" s="15" customFormat="1" ht="17.25" customHeight="1" x14ac:dyDescent="0.25">
      <c r="A136" s="29"/>
      <c r="B136" s="51"/>
      <c r="C136" s="14"/>
      <c r="D136" s="51"/>
      <c r="E136" s="30"/>
      <c r="F136" s="30"/>
      <c r="G136" s="30"/>
      <c r="H136" s="30"/>
      <c r="I136" s="30"/>
      <c r="J136" s="30"/>
      <c r="K136" s="30"/>
      <c r="L136" s="51"/>
      <c r="M136" s="51"/>
    </row>
    <row r="137" spans="1:21" ht="98.25" customHeight="1" x14ac:dyDescent="0.25">
      <c r="A137" s="29"/>
      <c r="B137" s="80" t="s">
        <v>73</v>
      </c>
      <c r="C137" s="80"/>
      <c r="D137" s="80"/>
      <c r="E137" s="52" t="s">
        <v>103</v>
      </c>
      <c r="F137" s="52" t="s">
        <v>23</v>
      </c>
      <c r="G137" s="19">
        <v>2017</v>
      </c>
      <c r="H137" s="19">
        <v>2018</v>
      </c>
      <c r="I137" s="19">
        <v>2019</v>
      </c>
      <c r="J137" s="19">
        <v>2020</v>
      </c>
      <c r="K137" s="19">
        <v>2021</v>
      </c>
      <c r="L137" s="51"/>
      <c r="M137" s="51"/>
      <c r="U137" s="1" t="s">
        <v>32</v>
      </c>
    </row>
    <row r="138" spans="1:21" s="15" customFormat="1" ht="23.25" customHeight="1" x14ac:dyDescent="0.25">
      <c r="A138" s="31"/>
      <c r="B138" s="102" t="s">
        <v>74</v>
      </c>
      <c r="C138" s="102"/>
      <c r="D138" s="75" t="s">
        <v>83</v>
      </c>
      <c r="E138" s="2">
        <f t="shared" ref="E138:K138" si="16">SUM(E139:E141,E143:E144)</f>
        <v>1810283.3389999999</v>
      </c>
      <c r="F138" s="2">
        <f t="shared" si="16"/>
        <v>4458488.0145199997</v>
      </c>
      <c r="G138" s="2">
        <f t="shared" si="16"/>
        <v>1656776.30911</v>
      </c>
      <c r="H138" s="2">
        <f t="shared" si="16"/>
        <v>814994.47066000011</v>
      </c>
      <c r="I138" s="2">
        <f t="shared" si="16"/>
        <v>984723.00474999985</v>
      </c>
      <c r="J138" s="2">
        <f t="shared" si="16"/>
        <v>499908.11499999999</v>
      </c>
      <c r="K138" s="2">
        <f t="shared" si="16"/>
        <v>502086.11499999999</v>
      </c>
      <c r="L138" s="32"/>
      <c r="M138" s="32"/>
    </row>
    <row r="139" spans="1:21" s="15" customFormat="1" ht="43.5" customHeight="1" x14ac:dyDescent="0.25">
      <c r="A139" s="31"/>
      <c r="B139" s="103" t="s">
        <v>82</v>
      </c>
      <c r="C139" s="104"/>
      <c r="D139" s="75"/>
      <c r="E139" s="2">
        <f>E115</f>
        <v>500000</v>
      </c>
      <c r="F139" s="2">
        <f>SUM(G139:K139)</f>
        <v>0</v>
      </c>
      <c r="G139" s="2">
        <f>G115</f>
        <v>0</v>
      </c>
      <c r="H139" s="2">
        <f>H115</f>
        <v>0</v>
      </c>
      <c r="I139" s="2">
        <f>I115</f>
        <v>0</v>
      </c>
      <c r="J139" s="2">
        <f>J115</f>
        <v>0</v>
      </c>
      <c r="K139" s="2">
        <f>K115</f>
        <v>0</v>
      </c>
      <c r="L139" s="32"/>
      <c r="M139" s="32"/>
    </row>
    <row r="140" spans="1:21" s="15" customFormat="1" ht="47.25" customHeight="1" x14ac:dyDescent="0.25">
      <c r="A140" s="31"/>
      <c r="B140" s="102" t="s">
        <v>104</v>
      </c>
      <c r="C140" s="102"/>
      <c r="D140" s="75"/>
      <c r="E140" s="2">
        <f>E8+E116</f>
        <v>692650.33700000006</v>
      </c>
      <c r="F140" s="2">
        <f>SUM(G140:K140)</f>
        <v>1849846.5729999999</v>
      </c>
      <c r="G140" s="2">
        <f>G8+G116</f>
        <v>893783.66299999994</v>
      </c>
      <c r="H140" s="2">
        <f>H8+H116</f>
        <v>335514.91000000003</v>
      </c>
      <c r="I140" s="2">
        <f>I8+I116+I103</f>
        <v>414213</v>
      </c>
      <c r="J140" s="2">
        <f>J8+J116+J103</f>
        <v>103832</v>
      </c>
      <c r="K140" s="2">
        <f>K8+K116+K103</f>
        <v>102503</v>
      </c>
      <c r="L140" s="32"/>
      <c r="M140" s="32"/>
    </row>
    <row r="141" spans="1:21" s="15" customFormat="1" ht="52.5" customHeight="1" x14ac:dyDescent="0.25">
      <c r="A141" s="31"/>
      <c r="B141" s="102" t="s">
        <v>75</v>
      </c>
      <c r="C141" s="102"/>
      <c r="D141" s="75"/>
      <c r="E141" s="2">
        <f>E9+E98+E104+E122</f>
        <v>39506.187000000005</v>
      </c>
      <c r="F141" s="2">
        <f>F9+F75+F98+F104+F117</f>
        <v>620882.59366000001</v>
      </c>
      <c r="G141" s="2">
        <f>G9+G75+G88+G98+G104+G117</f>
        <v>332519.04399999999</v>
      </c>
      <c r="H141" s="2">
        <f>H9+H98+H104+H117</f>
        <v>40316.127659999998</v>
      </c>
      <c r="I141" s="2">
        <f>I104+I9+I75+I98+I117</f>
        <v>165942.75199999998</v>
      </c>
      <c r="J141" s="2">
        <f>J9+J98+J104+J117</f>
        <v>41058.834999999999</v>
      </c>
      <c r="K141" s="2">
        <f>K9+K98+K104+K117</f>
        <v>41045.834999999999</v>
      </c>
      <c r="L141" s="32"/>
      <c r="M141" s="32"/>
    </row>
    <row r="142" spans="1:21" s="15" customFormat="1" ht="52.5" customHeight="1" x14ac:dyDescent="0.25">
      <c r="A142" s="31"/>
      <c r="B142" s="103" t="s">
        <v>120</v>
      </c>
      <c r="C142" s="105"/>
      <c r="D142" s="75"/>
      <c r="E142" s="2">
        <v>0</v>
      </c>
      <c r="F142" s="2">
        <v>112485.751</v>
      </c>
      <c r="G142" s="2">
        <v>0</v>
      </c>
      <c r="H142" s="2">
        <v>0</v>
      </c>
      <c r="I142" s="2">
        <f>I105+I10</f>
        <v>112485.751</v>
      </c>
      <c r="J142" s="2">
        <v>0</v>
      </c>
      <c r="K142" s="2">
        <v>0</v>
      </c>
      <c r="L142" s="32"/>
      <c r="M142" s="32"/>
    </row>
    <row r="143" spans="1:21" ht="85.5" customHeight="1" x14ac:dyDescent="0.25">
      <c r="A143" s="31"/>
      <c r="B143" s="102" t="s">
        <v>79</v>
      </c>
      <c r="C143" s="102"/>
      <c r="D143" s="75"/>
      <c r="E143" s="2">
        <f>E11+E100</f>
        <v>231652.85499999998</v>
      </c>
      <c r="F143" s="2">
        <f>SUM(G143:K143)</f>
        <v>554906.94622000004</v>
      </c>
      <c r="G143" s="2">
        <f>G11+G100</f>
        <v>166620.96032000001</v>
      </c>
      <c r="H143" s="2">
        <f>H11+H100</f>
        <v>131506.111</v>
      </c>
      <c r="I143" s="2">
        <f>I11</f>
        <v>81499.764900000009</v>
      </c>
      <c r="J143" s="2">
        <f>J11</f>
        <v>87640.054999999993</v>
      </c>
      <c r="K143" s="2">
        <f>K11</f>
        <v>87640.054999999993</v>
      </c>
      <c r="L143" s="32"/>
      <c r="M143" s="32"/>
    </row>
    <row r="144" spans="1:21" ht="81" customHeight="1" x14ac:dyDescent="0.25">
      <c r="A144" s="31"/>
      <c r="B144" s="102" t="s">
        <v>80</v>
      </c>
      <c r="C144" s="102"/>
      <c r="D144" s="75"/>
      <c r="E144" s="2">
        <f>E12+E99+E118</f>
        <v>346473.95999999996</v>
      </c>
      <c r="F144" s="2">
        <f>SUM(G144:K144)</f>
        <v>1432851.9016399998</v>
      </c>
      <c r="G144" s="2">
        <f>G12+G99+G118</f>
        <v>263852.64178999997</v>
      </c>
      <c r="H144" s="2">
        <f>H12+H99+H118</f>
        <v>307657.32199999999</v>
      </c>
      <c r="I144" s="2">
        <f>I12+I118</f>
        <v>323067.48784999998</v>
      </c>
      <c r="J144" s="2">
        <f>J12+J118</f>
        <v>267377.22499999998</v>
      </c>
      <c r="K144" s="2">
        <f>K12+K118</f>
        <v>270897.22499999998</v>
      </c>
      <c r="L144" s="32"/>
      <c r="M144" s="32"/>
    </row>
    <row r="145" spans="1:17" ht="46.5" customHeight="1" x14ac:dyDescent="0.25">
      <c r="A145" s="31"/>
      <c r="B145" s="102" t="s">
        <v>76</v>
      </c>
      <c r="C145" s="102"/>
      <c r="D145" s="75"/>
      <c r="E145" s="79" t="s">
        <v>50</v>
      </c>
      <c r="F145" s="79"/>
      <c r="G145" s="79"/>
      <c r="H145" s="79"/>
      <c r="I145" s="79"/>
      <c r="J145" s="79"/>
      <c r="K145" s="79"/>
      <c r="L145" s="32"/>
      <c r="M145" s="32"/>
    </row>
    <row r="146" spans="1:17" ht="45" customHeight="1" x14ac:dyDescent="0.25">
      <c r="A146" s="31"/>
      <c r="B146" s="102" t="s">
        <v>77</v>
      </c>
      <c r="C146" s="102"/>
      <c r="D146" s="75"/>
      <c r="E146" s="79" t="s">
        <v>50</v>
      </c>
      <c r="F146" s="79"/>
      <c r="G146" s="79"/>
      <c r="H146" s="79"/>
      <c r="I146" s="79"/>
      <c r="J146" s="79"/>
      <c r="K146" s="79"/>
      <c r="L146" s="32"/>
      <c r="M146" s="32"/>
    </row>
    <row r="147" spans="1:17" ht="31.5" customHeight="1" x14ac:dyDescent="0.25">
      <c r="A147" s="31"/>
      <c r="B147" s="102" t="s">
        <v>6</v>
      </c>
      <c r="C147" s="102"/>
      <c r="D147" s="75"/>
      <c r="E147" s="46" t="s">
        <v>4</v>
      </c>
      <c r="F147" s="46" t="s">
        <v>4</v>
      </c>
      <c r="G147" s="46" t="s">
        <v>4</v>
      </c>
      <c r="H147" s="79" t="s">
        <v>5</v>
      </c>
      <c r="I147" s="79"/>
      <c r="J147" s="79"/>
      <c r="K147" s="79"/>
      <c r="L147" s="32"/>
      <c r="M147" s="32"/>
    </row>
    <row r="148" spans="1:17" ht="30.75" customHeight="1" x14ac:dyDescent="0.25">
      <c r="A148" s="33"/>
      <c r="B148" s="32"/>
      <c r="C148" s="50"/>
      <c r="D148" s="63"/>
      <c r="E148" s="34"/>
      <c r="F148" s="64"/>
      <c r="G148" s="64"/>
      <c r="H148" s="65"/>
      <c r="I148" s="64"/>
      <c r="J148" s="64"/>
      <c r="K148" s="64"/>
      <c r="L148" s="32"/>
      <c r="M148" s="32"/>
    </row>
    <row r="149" spans="1:17" s="15" customFormat="1" ht="47.25" customHeight="1" x14ac:dyDescent="0.25">
      <c r="A149" s="97" t="s">
        <v>71</v>
      </c>
      <c r="B149" s="97"/>
      <c r="C149" s="97"/>
      <c r="D149" s="97"/>
      <c r="E149" s="97"/>
      <c r="F149" s="99" t="s">
        <v>126</v>
      </c>
      <c r="G149" s="99"/>
      <c r="H149" s="99"/>
      <c r="I149" s="35"/>
      <c r="J149" s="36"/>
      <c r="K149" s="36"/>
      <c r="L149" s="32"/>
      <c r="M149" s="32"/>
    </row>
    <row r="150" spans="1:17" ht="42.75" customHeight="1" x14ac:dyDescent="0.25">
      <c r="A150" s="97" t="s">
        <v>118</v>
      </c>
      <c r="B150" s="97"/>
      <c r="C150" s="97"/>
      <c r="D150" s="97"/>
      <c r="E150" s="97"/>
      <c r="F150" s="98" t="s">
        <v>119</v>
      </c>
      <c r="G150" s="98"/>
      <c r="H150" s="98"/>
      <c r="I150" s="37"/>
      <c r="J150" s="36"/>
      <c r="K150" s="36"/>
      <c r="L150" s="32"/>
      <c r="M150" s="32"/>
    </row>
    <row r="151" spans="1:17" ht="24.75" customHeight="1" x14ac:dyDescent="0.25">
      <c r="A151" s="37"/>
      <c r="B151" s="37"/>
      <c r="C151" s="37"/>
      <c r="D151" s="37"/>
      <c r="E151" s="37"/>
      <c r="F151" s="37"/>
      <c r="G151" s="37"/>
      <c r="H151" s="29"/>
      <c r="I151" s="37"/>
      <c r="J151" s="36"/>
      <c r="K151" s="36"/>
      <c r="L151" s="38"/>
      <c r="M151" s="39"/>
      <c r="N151" s="15"/>
      <c r="O151" s="15"/>
      <c r="P151" s="15"/>
      <c r="Q151" s="15"/>
    </row>
    <row r="152" spans="1:17" x14ac:dyDescent="0.25">
      <c r="A152" s="10"/>
      <c r="B152" s="40"/>
      <c r="C152" s="10"/>
      <c r="D152" s="40"/>
      <c r="E152" s="41"/>
      <c r="F152" s="41"/>
      <c r="G152" s="41"/>
      <c r="H152" s="42"/>
      <c r="I152" s="41"/>
      <c r="J152" s="41"/>
      <c r="K152" s="41"/>
      <c r="L152" s="16"/>
      <c r="M152" s="17"/>
      <c r="N152" s="15"/>
      <c r="O152" s="15"/>
      <c r="P152" s="15"/>
      <c r="Q152" s="15"/>
    </row>
    <row r="153" spans="1:17" x14ac:dyDescent="0.25">
      <c r="A153" s="10"/>
      <c r="B153" s="40"/>
      <c r="C153" s="10"/>
      <c r="D153" s="40"/>
      <c r="E153" s="41"/>
      <c r="F153" s="41"/>
      <c r="G153" s="41"/>
      <c r="H153" s="42"/>
      <c r="I153" s="41"/>
      <c r="J153" s="41"/>
      <c r="K153" s="41"/>
      <c r="L153" s="16"/>
      <c r="M153" s="17"/>
      <c r="N153" s="15"/>
      <c r="O153" s="15"/>
      <c r="P153" s="15"/>
      <c r="Q153" s="15"/>
    </row>
    <row r="154" spans="1:17" x14ac:dyDescent="0.25">
      <c r="A154" s="10"/>
      <c r="B154" s="40"/>
      <c r="C154" s="10"/>
      <c r="D154" s="40"/>
      <c r="E154" s="41"/>
      <c r="F154" s="41"/>
      <c r="G154" s="41"/>
      <c r="H154" s="42"/>
      <c r="I154" s="41"/>
      <c r="J154" s="41"/>
      <c r="K154" s="41"/>
      <c r="L154" s="16"/>
      <c r="M154" s="17"/>
      <c r="N154" s="15"/>
      <c r="O154" s="15"/>
      <c r="P154" s="15"/>
      <c r="Q154" s="15"/>
    </row>
    <row r="155" spans="1:17" x14ac:dyDescent="0.25">
      <c r="A155" s="10"/>
      <c r="B155" s="11"/>
      <c r="C155" s="10"/>
      <c r="D155" s="11"/>
      <c r="E155" s="12"/>
      <c r="F155" s="12"/>
      <c r="G155" s="12"/>
      <c r="H155" s="13"/>
      <c r="I155" s="12"/>
      <c r="J155" s="12"/>
      <c r="K155" s="12"/>
      <c r="L155" s="16"/>
      <c r="M155" s="17"/>
      <c r="N155" s="15"/>
      <c r="O155" s="15"/>
      <c r="P155" s="15"/>
      <c r="Q155" s="15"/>
    </row>
    <row r="156" spans="1:17" x14ac:dyDescent="0.25">
      <c r="A156" s="10"/>
      <c r="B156" s="11"/>
      <c r="C156" s="10"/>
      <c r="D156" s="11"/>
      <c r="E156" s="12"/>
      <c r="F156" s="12"/>
      <c r="G156" s="12"/>
      <c r="H156" s="13"/>
      <c r="I156" s="12"/>
      <c r="J156" s="12"/>
      <c r="K156" s="12"/>
      <c r="L156" s="16"/>
      <c r="M156" s="17"/>
      <c r="N156" s="15"/>
      <c r="O156" s="15"/>
      <c r="P156" s="15"/>
      <c r="Q156" s="15"/>
    </row>
    <row r="157" spans="1:17" x14ac:dyDescent="0.25">
      <c r="A157" s="10"/>
      <c r="B157" s="11"/>
      <c r="C157" s="10"/>
      <c r="D157" s="11"/>
      <c r="E157" s="12"/>
      <c r="F157" s="12"/>
      <c r="G157" s="12"/>
      <c r="H157" s="13"/>
      <c r="I157" s="12"/>
      <c r="J157" s="12"/>
      <c r="K157" s="12"/>
      <c r="L157" s="16"/>
      <c r="M157" s="17"/>
      <c r="N157" s="15"/>
      <c r="O157" s="15"/>
      <c r="P157" s="15"/>
      <c r="Q157" s="15"/>
    </row>
    <row r="158" spans="1:17" x14ac:dyDescent="0.25">
      <c r="A158" s="10"/>
      <c r="B158" s="11"/>
      <c r="C158" s="10"/>
      <c r="D158" s="11"/>
      <c r="E158" s="12"/>
      <c r="F158" s="12"/>
      <c r="G158" s="12"/>
      <c r="H158" s="13"/>
      <c r="I158" s="12"/>
      <c r="J158" s="12"/>
      <c r="K158" s="12"/>
      <c r="L158" s="16"/>
      <c r="M158" s="17"/>
      <c r="N158" s="15"/>
      <c r="O158" s="15"/>
      <c r="P158" s="15"/>
      <c r="Q158" s="15"/>
    </row>
    <row r="159" spans="1:17" x14ac:dyDescent="0.25">
      <c r="A159" s="10"/>
      <c r="B159" s="11"/>
      <c r="C159" s="10"/>
      <c r="D159" s="11"/>
      <c r="E159" s="12"/>
      <c r="F159" s="12"/>
      <c r="G159" s="12"/>
      <c r="H159" s="13"/>
      <c r="I159" s="12"/>
      <c r="J159" s="12"/>
      <c r="K159" s="12"/>
      <c r="L159" s="16"/>
      <c r="M159" s="17"/>
      <c r="N159" s="15"/>
      <c r="O159" s="15"/>
      <c r="P159" s="15"/>
      <c r="Q159" s="15"/>
    </row>
    <row r="160" spans="1:17" x14ac:dyDescent="0.25">
      <c r="A160" s="10"/>
      <c r="B160" s="11"/>
      <c r="C160" s="10"/>
      <c r="D160" s="11"/>
      <c r="E160" s="12"/>
      <c r="F160" s="12"/>
      <c r="G160" s="12"/>
      <c r="H160" s="13"/>
      <c r="I160" s="12"/>
      <c r="J160" s="12"/>
      <c r="K160" s="12"/>
      <c r="L160" s="16"/>
      <c r="M160" s="17"/>
      <c r="N160" s="15"/>
      <c r="O160" s="15"/>
      <c r="P160" s="15"/>
      <c r="Q160" s="15"/>
    </row>
    <row r="161" spans="1:31" x14ac:dyDescent="0.25">
      <c r="A161" s="10"/>
      <c r="B161" s="11"/>
      <c r="C161" s="10"/>
      <c r="D161" s="11"/>
      <c r="E161" s="12"/>
      <c r="F161" s="12"/>
      <c r="G161" s="12"/>
      <c r="H161" s="13"/>
      <c r="I161" s="12"/>
      <c r="J161" s="12"/>
      <c r="K161" s="12"/>
      <c r="L161" s="16"/>
      <c r="M161" s="17"/>
      <c r="N161" s="15"/>
      <c r="O161" s="15"/>
      <c r="P161" s="15"/>
      <c r="Q161" s="15"/>
    </row>
    <row r="162" spans="1:31" x14ac:dyDescent="0.25">
      <c r="A162" s="10"/>
      <c r="B162" s="11"/>
      <c r="C162" s="10"/>
      <c r="D162" s="11"/>
      <c r="E162" s="12"/>
      <c r="F162" s="12"/>
      <c r="G162" s="12"/>
      <c r="H162" s="13"/>
      <c r="I162" s="12"/>
      <c r="J162" s="12"/>
      <c r="K162" s="12"/>
      <c r="L162" s="16"/>
      <c r="M162" s="17"/>
      <c r="N162" s="15"/>
      <c r="O162" s="15"/>
      <c r="P162" s="15"/>
      <c r="Q162" s="15"/>
    </row>
    <row r="163" spans="1:31" x14ac:dyDescent="0.25">
      <c r="A163" s="10"/>
      <c r="B163" s="11"/>
      <c r="C163" s="10"/>
      <c r="D163" s="11"/>
      <c r="E163" s="12"/>
      <c r="F163" s="12"/>
      <c r="G163" s="12"/>
      <c r="H163" s="13"/>
      <c r="I163" s="12"/>
      <c r="J163" s="12"/>
      <c r="K163" s="12"/>
      <c r="L163" s="16"/>
      <c r="M163" s="17"/>
      <c r="N163" s="15"/>
      <c r="O163" s="15"/>
      <c r="P163" s="15"/>
      <c r="Q163" s="15"/>
    </row>
    <row r="164" spans="1:31" x14ac:dyDescent="0.25">
      <c r="A164" s="10"/>
      <c r="B164" s="11"/>
      <c r="C164" s="10"/>
      <c r="D164" s="11"/>
      <c r="E164" s="12"/>
      <c r="F164" s="12"/>
      <c r="G164" s="12"/>
      <c r="H164" s="13"/>
      <c r="I164" s="12"/>
      <c r="J164" s="12"/>
      <c r="K164" s="12"/>
      <c r="L164" s="16"/>
      <c r="M164" s="17"/>
      <c r="N164" s="15"/>
      <c r="O164" s="15"/>
      <c r="P164" s="15"/>
      <c r="Q164" s="15"/>
    </row>
    <row r="165" spans="1:31" x14ac:dyDescent="0.25">
      <c r="A165" s="10"/>
      <c r="B165" s="11"/>
      <c r="C165" s="10"/>
      <c r="D165" s="11"/>
      <c r="E165" s="12"/>
      <c r="F165" s="12"/>
      <c r="G165" s="12"/>
      <c r="H165" s="13"/>
      <c r="I165" s="12"/>
      <c r="J165" s="12"/>
      <c r="K165" s="12"/>
      <c r="L165" s="16"/>
      <c r="M165" s="17"/>
      <c r="N165" s="15"/>
      <c r="O165" s="15"/>
      <c r="P165" s="15"/>
      <c r="Q165" s="15"/>
    </row>
    <row r="166" spans="1:31" x14ac:dyDescent="0.25">
      <c r="A166" s="10"/>
      <c r="B166" s="11"/>
      <c r="C166" s="10"/>
      <c r="D166" s="11"/>
      <c r="E166" s="12"/>
      <c r="F166" s="12"/>
      <c r="G166" s="12"/>
      <c r="H166" s="13"/>
      <c r="I166" s="12"/>
      <c r="J166" s="12"/>
      <c r="K166" s="12"/>
      <c r="L166" s="16"/>
      <c r="M166" s="17"/>
      <c r="N166" s="15"/>
      <c r="O166" s="15"/>
      <c r="P166" s="15"/>
      <c r="Q166" s="15"/>
    </row>
    <row r="167" spans="1:31" x14ac:dyDescent="0.25">
      <c r="A167" s="10"/>
      <c r="B167" s="11"/>
      <c r="C167" s="10"/>
      <c r="D167" s="11"/>
      <c r="E167" s="12"/>
      <c r="F167" s="12"/>
      <c r="G167" s="12"/>
      <c r="H167" s="13"/>
      <c r="I167" s="12"/>
      <c r="J167" s="12"/>
      <c r="K167" s="12"/>
      <c r="L167" s="16"/>
      <c r="M167" s="17"/>
      <c r="N167" s="15"/>
      <c r="O167" s="15"/>
      <c r="P167" s="15"/>
      <c r="Q167" s="15"/>
      <c r="AE167" s="1" t="s">
        <v>32</v>
      </c>
    </row>
    <row r="168" spans="1:31" x14ac:dyDescent="0.25">
      <c r="A168" s="10"/>
      <c r="B168" s="11"/>
      <c r="C168" s="10"/>
      <c r="D168" s="11"/>
      <c r="E168" s="12"/>
      <c r="F168" s="12"/>
      <c r="G168" s="12"/>
      <c r="H168" s="13"/>
      <c r="I168" s="12"/>
      <c r="J168" s="12"/>
      <c r="K168" s="12"/>
      <c r="L168" s="16"/>
      <c r="M168" s="17"/>
      <c r="N168" s="15"/>
      <c r="O168" s="15"/>
      <c r="P168" s="15"/>
      <c r="Q168" s="15"/>
    </row>
    <row r="169" spans="1:31" x14ac:dyDescent="0.25">
      <c r="A169" s="10"/>
      <c r="B169" s="11"/>
      <c r="C169" s="10"/>
      <c r="D169" s="11"/>
      <c r="E169" s="12"/>
      <c r="F169" s="12"/>
      <c r="G169" s="12"/>
      <c r="H169" s="13"/>
      <c r="I169" s="12"/>
      <c r="J169" s="12"/>
      <c r="K169" s="12"/>
      <c r="L169" s="16"/>
      <c r="M169" s="17"/>
      <c r="N169" s="15"/>
      <c r="O169" s="15"/>
      <c r="P169" s="15"/>
      <c r="Q169" s="15"/>
    </row>
    <row r="170" spans="1:31" x14ac:dyDescent="0.25">
      <c r="A170" s="10"/>
      <c r="B170" s="11"/>
      <c r="C170" s="10"/>
      <c r="D170" s="11"/>
      <c r="E170" s="12"/>
      <c r="F170" s="12"/>
      <c r="G170" s="12"/>
      <c r="H170" s="13"/>
      <c r="I170" s="12"/>
      <c r="J170" s="12"/>
      <c r="K170" s="12"/>
      <c r="L170" s="16"/>
      <c r="M170" s="17"/>
      <c r="N170" s="15"/>
      <c r="O170" s="15"/>
      <c r="P170" s="15"/>
      <c r="Q170" s="15"/>
    </row>
    <row r="171" spans="1:31" x14ac:dyDescent="0.25">
      <c r="A171" s="10"/>
      <c r="B171" s="11"/>
      <c r="C171" s="10"/>
      <c r="D171" s="11"/>
      <c r="E171" s="12"/>
      <c r="F171" s="12"/>
      <c r="G171" s="12"/>
      <c r="H171" s="13"/>
      <c r="I171" s="12"/>
      <c r="J171" s="12"/>
      <c r="K171" s="12"/>
      <c r="L171" s="16"/>
      <c r="M171" s="17"/>
      <c r="N171" s="15"/>
      <c r="O171" s="15"/>
      <c r="P171" s="15"/>
      <c r="Q171" s="15"/>
    </row>
    <row r="172" spans="1:31" x14ac:dyDescent="0.25">
      <c r="A172" s="10"/>
      <c r="B172" s="11"/>
      <c r="C172" s="10"/>
      <c r="D172" s="11"/>
      <c r="E172" s="12"/>
      <c r="F172" s="12"/>
      <c r="G172" s="12"/>
      <c r="H172" s="13"/>
      <c r="I172" s="12"/>
      <c r="J172" s="12"/>
      <c r="K172" s="12"/>
      <c r="L172" s="16"/>
      <c r="M172" s="17"/>
      <c r="N172" s="15"/>
      <c r="O172" s="15"/>
      <c r="P172" s="15"/>
      <c r="Q172" s="15"/>
    </row>
    <row r="173" spans="1:31" x14ac:dyDescent="0.25">
      <c r="A173" s="10"/>
      <c r="B173" s="11"/>
      <c r="C173" s="10"/>
      <c r="D173" s="11"/>
      <c r="E173" s="12"/>
      <c r="F173" s="12"/>
      <c r="G173" s="12"/>
      <c r="H173" s="13"/>
      <c r="I173" s="12"/>
      <c r="J173" s="12"/>
      <c r="K173" s="12"/>
      <c r="L173" s="16"/>
      <c r="M173" s="17"/>
      <c r="N173" s="15"/>
      <c r="O173" s="15"/>
      <c r="P173" s="15"/>
      <c r="Q173" s="15"/>
    </row>
    <row r="174" spans="1:31" x14ac:dyDescent="0.25">
      <c r="A174" s="10"/>
      <c r="B174" s="11"/>
      <c r="C174" s="10"/>
      <c r="D174" s="11"/>
      <c r="E174" s="12"/>
      <c r="F174" s="12"/>
      <c r="G174" s="12"/>
      <c r="H174" s="13"/>
      <c r="I174" s="12"/>
      <c r="J174" s="12"/>
      <c r="K174" s="12"/>
      <c r="L174" s="16"/>
      <c r="M174" s="17"/>
      <c r="N174" s="15"/>
      <c r="O174" s="15"/>
      <c r="P174" s="15"/>
      <c r="Q174" s="15"/>
    </row>
    <row r="175" spans="1:31" x14ac:dyDescent="0.25">
      <c r="A175" s="10"/>
      <c r="B175" s="11"/>
      <c r="C175" s="10"/>
      <c r="D175" s="11"/>
      <c r="E175" s="12"/>
      <c r="F175" s="12"/>
      <c r="G175" s="12"/>
      <c r="H175" s="13"/>
      <c r="I175" s="12"/>
      <c r="J175" s="12"/>
      <c r="K175" s="12"/>
      <c r="L175" s="16"/>
      <c r="M175" s="17"/>
      <c r="N175" s="15"/>
      <c r="O175" s="15"/>
      <c r="P175" s="15"/>
      <c r="Q175" s="15"/>
    </row>
    <row r="176" spans="1:31" x14ac:dyDescent="0.25">
      <c r="A176" s="10"/>
      <c r="B176" s="11"/>
      <c r="C176" s="10"/>
      <c r="D176" s="11"/>
      <c r="E176" s="12"/>
      <c r="F176" s="12"/>
      <c r="G176" s="12"/>
      <c r="H176" s="13"/>
      <c r="I176" s="12"/>
      <c r="J176" s="12"/>
      <c r="K176" s="12"/>
      <c r="L176" s="16"/>
      <c r="M176" s="17"/>
      <c r="N176" s="15"/>
      <c r="O176" s="15"/>
      <c r="P176" s="15"/>
      <c r="Q176" s="15"/>
    </row>
    <row r="177" spans="1:17" x14ac:dyDescent="0.25">
      <c r="A177" s="10"/>
      <c r="B177" s="11"/>
      <c r="C177" s="10"/>
      <c r="D177" s="11"/>
      <c r="E177" s="12"/>
      <c r="F177" s="12"/>
      <c r="G177" s="12"/>
      <c r="H177" s="13"/>
      <c r="I177" s="12"/>
      <c r="J177" s="12"/>
      <c r="K177" s="12"/>
      <c r="L177" s="16"/>
      <c r="M177" s="17"/>
      <c r="N177" s="15"/>
      <c r="O177" s="15"/>
      <c r="P177" s="15"/>
      <c r="Q177" s="15"/>
    </row>
    <row r="178" spans="1:17" x14ac:dyDescent="0.25">
      <c r="A178" s="10"/>
      <c r="B178" s="11"/>
      <c r="C178" s="10"/>
      <c r="D178" s="11"/>
      <c r="E178" s="12"/>
      <c r="F178" s="12"/>
      <c r="G178" s="12"/>
      <c r="H178" s="13"/>
      <c r="I178" s="12"/>
      <c r="J178" s="12"/>
      <c r="K178" s="12"/>
      <c r="L178" s="16"/>
      <c r="M178" s="17"/>
      <c r="N178" s="15"/>
      <c r="O178" s="15"/>
      <c r="P178" s="15"/>
      <c r="Q178" s="15"/>
    </row>
    <row r="179" spans="1:17" x14ac:dyDescent="0.25">
      <c r="A179" s="10"/>
      <c r="B179" s="11"/>
      <c r="C179" s="10"/>
      <c r="D179" s="11"/>
      <c r="E179" s="12"/>
      <c r="F179" s="12"/>
      <c r="G179" s="12"/>
      <c r="H179" s="13"/>
      <c r="I179" s="12"/>
      <c r="J179" s="12"/>
      <c r="K179" s="12"/>
      <c r="L179" s="16"/>
      <c r="M179" s="17"/>
      <c r="N179" s="15"/>
      <c r="O179" s="15"/>
      <c r="P179" s="15"/>
      <c r="Q179" s="15"/>
    </row>
    <row r="180" spans="1:17" x14ac:dyDescent="0.25">
      <c r="A180" s="10"/>
      <c r="B180" s="11"/>
      <c r="C180" s="10"/>
      <c r="D180" s="11"/>
      <c r="E180" s="12"/>
      <c r="F180" s="12"/>
      <c r="G180" s="12"/>
      <c r="H180" s="13"/>
      <c r="I180" s="12"/>
      <c r="J180" s="12"/>
      <c r="K180" s="12"/>
      <c r="L180" s="16"/>
      <c r="M180" s="17"/>
      <c r="N180" s="15"/>
      <c r="O180" s="15"/>
      <c r="P180" s="15"/>
      <c r="Q180" s="15"/>
    </row>
    <row r="181" spans="1:17" x14ac:dyDescent="0.25">
      <c r="A181" s="10"/>
      <c r="B181" s="11"/>
      <c r="C181" s="10"/>
      <c r="D181" s="11"/>
      <c r="E181" s="12"/>
      <c r="F181" s="12"/>
      <c r="G181" s="12"/>
      <c r="H181" s="13"/>
      <c r="I181" s="12"/>
      <c r="J181" s="12"/>
      <c r="K181" s="12"/>
      <c r="L181" s="16"/>
      <c r="M181" s="17"/>
      <c r="N181" s="15"/>
      <c r="O181" s="15"/>
      <c r="P181" s="15"/>
      <c r="Q181" s="15"/>
    </row>
    <row r="182" spans="1:17" x14ac:dyDescent="0.25">
      <c r="A182" s="10"/>
      <c r="B182" s="11"/>
      <c r="C182" s="10"/>
      <c r="D182" s="11"/>
      <c r="E182" s="12"/>
      <c r="F182" s="12"/>
      <c r="G182" s="12"/>
      <c r="H182" s="13"/>
      <c r="I182" s="12"/>
      <c r="J182" s="12"/>
      <c r="K182" s="12"/>
      <c r="L182" s="16"/>
      <c r="M182" s="17"/>
      <c r="N182" s="15"/>
      <c r="O182" s="15"/>
      <c r="P182" s="15"/>
      <c r="Q182" s="15"/>
    </row>
    <row r="183" spans="1:17" x14ac:dyDescent="0.25">
      <c r="A183" s="10"/>
      <c r="B183" s="11"/>
      <c r="C183" s="10"/>
      <c r="D183" s="11"/>
      <c r="E183" s="12"/>
      <c r="F183" s="12"/>
      <c r="G183" s="12"/>
      <c r="H183" s="13"/>
      <c r="I183" s="12"/>
      <c r="J183" s="12"/>
      <c r="K183" s="12"/>
      <c r="L183" s="16"/>
      <c r="M183" s="17"/>
      <c r="N183" s="15"/>
      <c r="O183" s="15"/>
      <c r="P183" s="15"/>
      <c r="Q183" s="15"/>
    </row>
    <row r="184" spans="1:17" x14ac:dyDescent="0.25">
      <c r="A184" s="10"/>
      <c r="B184" s="11"/>
      <c r="C184" s="10"/>
      <c r="D184" s="11"/>
      <c r="E184" s="12"/>
      <c r="F184" s="12"/>
      <c r="G184" s="12"/>
      <c r="H184" s="13"/>
      <c r="I184" s="12"/>
      <c r="J184" s="12"/>
      <c r="K184" s="12"/>
      <c r="L184" s="16"/>
      <c r="M184" s="17"/>
      <c r="N184" s="15"/>
      <c r="O184" s="15"/>
      <c r="P184" s="15"/>
      <c r="Q184" s="15"/>
    </row>
    <row r="185" spans="1:17" x14ac:dyDescent="0.25">
      <c r="A185" s="10"/>
      <c r="B185" s="11"/>
      <c r="C185" s="10"/>
      <c r="D185" s="11"/>
      <c r="E185" s="12"/>
      <c r="F185" s="12"/>
      <c r="G185" s="12"/>
      <c r="H185" s="13"/>
      <c r="I185" s="12"/>
      <c r="J185" s="12"/>
      <c r="K185" s="12"/>
      <c r="L185" s="16"/>
      <c r="M185" s="17"/>
      <c r="N185" s="15"/>
      <c r="O185" s="15"/>
      <c r="P185" s="15"/>
      <c r="Q185" s="15"/>
    </row>
    <row r="186" spans="1:17" x14ac:dyDescent="0.25">
      <c r="A186" s="10"/>
      <c r="B186" s="11"/>
      <c r="C186" s="10"/>
      <c r="D186" s="11"/>
      <c r="E186" s="12"/>
      <c r="F186" s="12"/>
      <c r="G186" s="12"/>
      <c r="H186" s="13"/>
      <c r="I186" s="12"/>
      <c r="J186" s="12"/>
      <c r="K186" s="12"/>
      <c r="L186" s="16"/>
      <c r="M186" s="17"/>
      <c r="N186" s="15"/>
      <c r="O186" s="15"/>
      <c r="P186" s="15"/>
      <c r="Q186" s="15"/>
    </row>
    <row r="187" spans="1:17" x14ac:dyDescent="0.25">
      <c r="A187" s="10"/>
      <c r="B187" s="11"/>
      <c r="C187" s="10"/>
      <c r="D187" s="11"/>
      <c r="E187" s="12"/>
      <c r="F187" s="12"/>
      <c r="G187" s="12"/>
      <c r="H187" s="13"/>
      <c r="I187" s="12"/>
      <c r="J187" s="12"/>
      <c r="K187" s="12"/>
      <c r="L187" s="16"/>
      <c r="M187" s="17"/>
      <c r="N187" s="15"/>
      <c r="O187" s="15"/>
      <c r="P187" s="15"/>
      <c r="Q187" s="15"/>
    </row>
    <row r="188" spans="1:17" x14ac:dyDescent="0.25">
      <c r="A188" s="10"/>
      <c r="B188" s="11"/>
      <c r="C188" s="10"/>
      <c r="D188" s="11"/>
      <c r="E188" s="12"/>
      <c r="F188" s="12"/>
      <c r="G188" s="12"/>
      <c r="H188" s="13"/>
      <c r="I188" s="12"/>
      <c r="J188" s="12"/>
      <c r="K188" s="12"/>
      <c r="L188" s="16"/>
      <c r="M188" s="17"/>
      <c r="N188" s="15"/>
      <c r="O188" s="15"/>
      <c r="P188" s="15"/>
      <c r="Q188" s="15"/>
    </row>
    <row r="189" spans="1:17" x14ac:dyDescent="0.25">
      <c r="A189" s="10"/>
      <c r="B189" s="11"/>
      <c r="C189" s="10"/>
      <c r="D189" s="11"/>
      <c r="E189" s="12"/>
      <c r="F189" s="12"/>
      <c r="G189" s="12"/>
      <c r="H189" s="13"/>
      <c r="I189" s="12"/>
      <c r="J189" s="12"/>
      <c r="K189" s="12"/>
      <c r="L189" s="16"/>
      <c r="M189" s="17"/>
      <c r="N189" s="15"/>
      <c r="O189" s="15"/>
      <c r="P189" s="15"/>
      <c r="Q189" s="15"/>
    </row>
    <row r="190" spans="1:17" x14ac:dyDescent="0.25">
      <c r="A190" s="10"/>
      <c r="B190" s="11"/>
      <c r="C190" s="10"/>
      <c r="D190" s="11"/>
      <c r="E190" s="12"/>
      <c r="F190" s="12"/>
      <c r="G190" s="12"/>
      <c r="H190" s="13"/>
      <c r="I190" s="12"/>
      <c r="J190" s="12"/>
      <c r="K190" s="12"/>
      <c r="L190" s="16"/>
      <c r="M190" s="17"/>
      <c r="N190" s="15"/>
      <c r="O190" s="15"/>
      <c r="P190" s="15"/>
      <c r="Q190" s="15"/>
    </row>
    <row r="191" spans="1:17" x14ac:dyDescent="0.25">
      <c r="A191" s="10"/>
      <c r="B191" s="11"/>
      <c r="C191" s="10"/>
      <c r="D191" s="11"/>
      <c r="E191" s="12"/>
      <c r="F191" s="12"/>
      <c r="G191" s="12"/>
      <c r="H191" s="13"/>
      <c r="I191" s="12"/>
      <c r="J191" s="12"/>
      <c r="K191" s="12"/>
      <c r="L191" s="16"/>
      <c r="M191" s="17"/>
      <c r="N191" s="15"/>
      <c r="O191" s="15"/>
      <c r="P191" s="15"/>
      <c r="Q191" s="15"/>
    </row>
    <row r="192" spans="1:17" x14ac:dyDescent="0.25">
      <c r="A192" s="10"/>
      <c r="B192" s="11"/>
      <c r="C192" s="10"/>
      <c r="D192" s="11"/>
      <c r="E192" s="12"/>
      <c r="F192" s="12"/>
      <c r="G192" s="12"/>
      <c r="H192" s="13"/>
      <c r="I192" s="12"/>
      <c r="J192" s="12"/>
      <c r="K192" s="12"/>
      <c r="L192" s="16"/>
      <c r="M192" s="17"/>
      <c r="N192" s="15"/>
      <c r="O192" s="15"/>
      <c r="P192" s="15"/>
      <c r="Q192" s="15"/>
    </row>
    <row r="193" spans="1:17" x14ac:dyDescent="0.25">
      <c r="A193" s="10"/>
      <c r="B193" s="11"/>
      <c r="C193" s="10"/>
      <c r="D193" s="11"/>
      <c r="E193" s="12" t="s">
        <v>32</v>
      </c>
      <c r="F193" s="12"/>
      <c r="G193" s="12"/>
      <c r="H193" s="13"/>
      <c r="I193" s="12"/>
      <c r="J193" s="12"/>
      <c r="K193" s="12"/>
      <c r="L193" s="16"/>
      <c r="M193" s="17"/>
      <c r="N193" s="15"/>
      <c r="O193" s="15"/>
      <c r="P193" s="15"/>
      <c r="Q193" s="15"/>
    </row>
    <row r="194" spans="1:17" x14ac:dyDescent="0.25">
      <c r="A194" s="10"/>
      <c r="B194" s="11"/>
      <c r="C194" s="10"/>
      <c r="D194" s="11"/>
      <c r="E194" s="12"/>
      <c r="F194" s="12"/>
      <c r="G194" s="12"/>
      <c r="H194" s="13"/>
      <c r="I194" s="12"/>
      <c r="J194" s="12"/>
      <c r="K194" s="12"/>
      <c r="L194" s="16"/>
      <c r="M194" s="17"/>
      <c r="N194" s="15"/>
      <c r="O194" s="15"/>
      <c r="P194" s="15"/>
      <c r="Q194" s="15"/>
    </row>
    <row r="195" spans="1:17" x14ac:dyDescent="0.25">
      <c r="A195" s="10"/>
      <c r="B195" s="11"/>
      <c r="C195" s="10"/>
      <c r="D195" s="11"/>
      <c r="E195" s="12"/>
      <c r="F195" s="12"/>
      <c r="G195" s="12"/>
      <c r="H195" s="13"/>
      <c r="I195" s="12"/>
      <c r="J195" s="12"/>
      <c r="K195" s="12"/>
      <c r="L195" s="16"/>
      <c r="M195" s="17"/>
      <c r="N195" s="15"/>
      <c r="O195" s="15"/>
      <c r="P195" s="15"/>
      <c r="Q195" s="15"/>
    </row>
  </sheetData>
  <mergeCells count="195">
    <mergeCell ref="A127:A129"/>
    <mergeCell ref="B127:B129"/>
    <mergeCell ref="A119:A123"/>
    <mergeCell ref="A114:A118"/>
    <mergeCell ref="B124:B126"/>
    <mergeCell ref="C127:C129"/>
    <mergeCell ref="L127:L129"/>
    <mergeCell ref="M127:M129"/>
    <mergeCell ref="B57:B60"/>
    <mergeCell ref="L97:L100"/>
    <mergeCell ref="B70:B72"/>
    <mergeCell ref="L73:L77"/>
    <mergeCell ref="L65:L69"/>
    <mergeCell ref="L70:L72"/>
    <mergeCell ref="A61:A63"/>
    <mergeCell ref="L82:L86"/>
    <mergeCell ref="C87:C91"/>
    <mergeCell ref="F113:K113"/>
    <mergeCell ref="E101:K101"/>
    <mergeCell ref="B102:B105"/>
    <mergeCell ref="C114:C118"/>
    <mergeCell ref="M124:M126"/>
    <mergeCell ref="M97:M100"/>
    <mergeCell ref="A124:A126"/>
    <mergeCell ref="B65:B69"/>
    <mergeCell ref="B106:B109"/>
    <mergeCell ref="A106:A109"/>
    <mergeCell ref="C106:C109"/>
    <mergeCell ref="A102:A105"/>
    <mergeCell ref="A97:A100"/>
    <mergeCell ref="B97:B100"/>
    <mergeCell ref="A87:A91"/>
    <mergeCell ref="B87:B91"/>
    <mergeCell ref="A65:A69"/>
    <mergeCell ref="A70:A72"/>
    <mergeCell ref="C119:C123"/>
    <mergeCell ref="L124:L126"/>
    <mergeCell ref="C57:C60"/>
    <mergeCell ref="C61:C63"/>
    <mergeCell ref="C65:C69"/>
    <mergeCell ref="L61:L63"/>
    <mergeCell ref="C70:C72"/>
    <mergeCell ref="L47:L50"/>
    <mergeCell ref="M110:M111"/>
    <mergeCell ref="M114:M118"/>
    <mergeCell ref="G90:K90"/>
    <mergeCell ref="M73:M77"/>
    <mergeCell ref="L51:L56"/>
    <mergeCell ref="L78:L81"/>
    <mergeCell ref="L57:L60"/>
    <mergeCell ref="M57:M60"/>
    <mergeCell ref="G92:K92"/>
    <mergeCell ref="G94:K94"/>
    <mergeCell ref="G95:K95"/>
    <mergeCell ref="M47:M50"/>
    <mergeCell ref="M78:M81"/>
    <mergeCell ref="M65:M69"/>
    <mergeCell ref="M70:M72"/>
    <mergeCell ref="D138:D147"/>
    <mergeCell ref="B140:C140"/>
    <mergeCell ref="B141:C141"/>
    <mergeCell ref="B143:C143"/>
    <mergeCell ref="B144:C144"/>
    <mergeCell ref="B145:C145"/>
    <mergeCell ref="B146:C146"/>
    <mergeCell ref="B147:C147"/>
    <mergeCell ref="B137:D137"/>
    <mergeCell ref="B138:C138"/>
    <mergeCell ref="B139:C139"/>
    <mergeCell ref="B142:C142"/>
    <mergeCell ref="K1:M1"/>
    <mergeCell ref="A150:E150"/>
    <mergeCell ref="F150:H150"/>
    <mergeCell ref="A149:E149"/>
    <mergeCell ref="F149:H149"/>
    <mergeCell ref="E145:K145"/>
    <mergeCell ref="E146:K146"/>
    <mergeCell ref="H147:K147"/>
    <mergeCell ref="M87:M91"/>
    <mergeCell ref="L87:L91"/>
    <mergeCell ref="M4:M5"/>
    <mergeCell ref="M7:M12"/>
    <mergeCell ref="L7:L12"/>
    <mergeCell ref="M51:M56"/>
    <mergeCell ref="A2:M2"/>
    <mergeCell ref="E4:E5"/>
    <mergeCell ref="F4:F5"/>
    <mergeCell ref="L4:L5"/>
    <mergeCell ref="G4:K4"/>
    <mergeCell ref="C7:C12"/>
    <mergeCell ref="A4:A5"/>
    <mergeCell ref="B4:B5"/>
    <mergeCell ref="C4:C5"/>
    <mergeCell ref="D4:D5"/>
    <mergeCell ref="A7:A12"/>
    <mergeCell ref="B7:B12"/>
    <mergeCell ref="B13:B17"/>
    <mergeCell ref="B47:B50"/>
    <mergeCell ref="B39:B42"/>
    <mergeCell ref="B34:B38"/>
    <mergeCell ref="B18:B21"/>
    <mergeCell ref="B26:B29"/>
    <mergeCell ref="A18:A21"/>
    <mergeCell ref="A13:A17"/>
    <mergeCell ref="A26:A29"/>
    <mergeCell ref="A34:A38"/>
    <mergeCell ref="A39:A42"/>
    <mergeCell ref="A47:A50"/>
    <mergeCell ref="B22:B24"/>
    <mergeCell ref="A22:A24"/>
    <mergeCell ref="A30:A32"/>
    <mergeCell ref="B30:B32"/>
    <mergeCell ref="B43:B45"/>
    <mergeCell ref="A43:A45"/>
    <mergeCell ref="A110:A111"/>
    <mergeCell ref="C18:C21"/>
    <mergeCell ref="C22:C24"/>
    <mergeCell ref="C26:C29"/>
    <mergeCell ref="C30:C32"/>
    <mergeCell ref="C39:C42"/>
    <mergeCell ref="C82:C86"/>
    <mergeCell ref="C92:C96"/>
    <mergeCell ref="A82:A86"/>
    <mergeCell ref="B82:B86"/>
    <mergeCell ref="A73:A77"/>
    <mergeCell ref="C102:C105"/>
    <mergeCell ref="A51:A56"/>
    <mergeCell ref="A57:A60"/>
    <mergeCell ref="B110:B111"/>
    <mergeCell ref="C110:C111"/>
    <mergeCell ref="B51:B56"/>
    <mergeCell ref="C43:C45"/>
    <mergeCell ref="C47:C50"/>
    <mergeCell ref="A78:A81"/>
    <mergeCell ref="A92:A96"/>
    <mergeCell ref="C78:C81"/>
    <mergeCell ref="B78:B81"/>
    <mergeCell ref="B61:B63"/>
    <mergeCell ref="C13:C17"/>
    <mergeCell ref="C51:C56"/>
    <mergeCell ref="H88:K88"/>
    <mergeCell ref="H91:K91"/>
    <mergeCell ref="C34:C38"/>
    <mergeCell ref="M61:M63"/>
    <mergeCell ref="F112:K112"/>
    <mergeCell ref="L22:L24"/>
    <mergeCell ref="M22:M24"/>
    <mergeCell ref="L30:L32"/>
    <mergeCell ref="M30:M32"/>
    <mergeCell ref="M43:M45"/>
    <mergeCell ref="L43:L45"/>
    <mergeCell ref="M13:M17"/>
    <mergeCell ref="M18:M21"/>
    <mergeCell ref="M26:M29"/>
    <mergeCell ref="L13:L17"/>
    <mergeCell ref="L18:L21"/>
    <mergeCell ref="L26:L29"/>
    <mergeCell ref="L34:L38"/>
    <mergeCell ref="M34:M38"/>
    <mergeCell ref="L39:L42"/>
    <mergeCell ref="M39:M42"/>
    <mergeCell ref="L110:L111"/>
    <mergeCell ref="B114:B118"/>
    <mergeCell ref="B92:B96"/>
    <mergeCell ref="B119:B123"/>
    <mergeCell ref="B73:B77"/>
    <mergeCell ref="C73:C77"/>
    <mergeCell ref="C97:C100"/>
    <mergeCell ref="C124:C126"/>
    <mergeCell ref="M102:M105"/>
    <mergeCell ref="L102:L105"/>
    <mergeCell ref="L106:L109"/>
    <mergeCell ref="M106:M109"/>
    <mergeCell ref="G87:K87"/>
    <mergeCell ref="G89:K89"/>
    <mergeCell ref="M82:M86"/>
    <mergeCell ref="M119:M123"/>
    <mergeCell ref="L114:L118"/>
    <mergeCell ref="L119:L123"/>
    <mergeCell ref="L92:L96"/>
    <mergeCell ref="M92:M96"/>
    <mergeCell ref="H93:K93"/>
    <mergeCell ref="H96:K96"/>
    <mergeCell ref="I100:K100"/>
    <mergeCell ref="I97:K97"/>
    <mergeCell ref="I99:K99"/>
    <mergeCell ref="B130:B132"/>
    <mergeCell ref="C130:C132"/>
    <mergeCell ref="L130:L132"/>
    <mergeCell ref="M130:M132"/>
    <mergeCell ref="A133:A135"/>
    <mergeCell ref="B133:B135"/>
    <mergeCell ref="C133:C135"/>
    <mergeCell ref="L133:L135"/>
    <mergeCell ref="M133:M13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landscape" r:id="rId1"/>
  <rowBreaks count="15" manualBreakCount="15">
    <brk id="12" max="12" man="1"/>
    <brk id="20" max="12" man="1"/>
    <brk id="28" max="12" man="1"/>
    <brk id="37" max="12" man="1"/>
    <brk id="45" max="12" man="1"/>
    <brk id="55" max="12" man="1"/>
    <brk id="64" max="12" man="1"/>
    <brk id="75" max="12" man="1"/>
    <brk id="86" max="12" man="1"/>
    <brk id="99" max="12" man="1"/>
    <brk id="105" max="12" man="1"/>
    <brk id="112" max="12" man="1"/>
    <brk id="118" max="12" man="1"/>
    <brk id="126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Одиночкин Сергей Станиславович</cp:lastModifiedBy>
  <cp:lastPrinted>2019-12-02T12:56:41Z</cp:lastPrinted>
  <dcterms:created xsi:type="dcterms:W3CDTF">2015-04-01T08:56:32Z</dcterms:created>
  <dcterms:modified xsi:type="dcterms:W3CDTF">2019-12-10T12:12:24Z</dcterms:modified>
</cp:coreProperties>
</file>