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720" windowWidth="14490" windowHeight="11310" activeTab="1"/>
  </bookViews>
  <sheets>
    <sheet name="Перечень мероприятий пр 1" sheetId="1" r:id="rId1"/>
    <sheet name="Результаты пр 2" sheetId="2" r:id="rId2"/>
  </sheets>
  <definedNames>
    <definedName name="_xlnm.Print_Titles" localSheetId="0">'Перечень мероприятий пр 1'!$5:$6</definedName>
    <definedName name="_xlnm.Print_Area" localSheetId="1">'Результаты пр 2'!$A$1:$L$27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14236</t>
        </r>
      </text>
    </comment>
  </commentList>
</comments>
</file>

<file path=xl/sharedStrings.xml><?xml version="1.0" encoding="utf-8"?>
<sst xmlns="http://schemas.openxmlformats.org/spreadsheetml/2006/main" count="230" uniqueCount="142">
  <si>
    <t>Средства 
бюджета Московской области</t>
  </si>
  <si>
    <t>№п/п</t>
  </si>
  <si>
    <t>Задачи, направленные 
на достижение цели</t>
  </si>
  <si>
    <t>Другие 
источники</t>
  </si>
  <si>
    <t>Единица 
измерения</t>
  </si>
  <si>
    <t xml:space="preserve">Планируемое значение показателя 
по годам реализации                                         </t>
  </si>
  <si>
    <t>Базовое      
значение     
показателя   
(на начало   
реализации подпрограммы)</t>
  </si>
  <si>
    <t>1.</t>
  </si>
  <si>
    <t>2.</t>
  </si>
  <si>
    <t xml:space="preserve">Перечень 
стандартных 
процедур, 
обеспечивающих выполнение 
мероприятия, 
с указанием 
предельных 
сроков их 
исполнения </t>
  </si>
  <si>
    <t>Мероприятия по 
реализации 
подпрограммы</t>
  </si>
  <si>
    <t>3.</t>
  </si>
  <si>
    <t>4.</t>
  </si>
  <si>
    <t>5.</t>
  </si>
  <si>
    <t>Финансирование не требуется</t>
  </si>
  <si>
    <t>Заключение 
соглашений с органами местного самоуправления Одинцовского муниципального района</t>
  </si>
  <si>
    <t>Размещение 
муниципального заказа на выполнение работ (март)</t>
  </si>
  <si>
    <t>%</t>
  </si>
  <si>
    <t>чел.</t>
  </si>
  <si>
    <t>Средства 
бюджета сельского поселения Барвихинское</t>
  </si>
  <si>
    <t>Принятие 
муниципальных нормативно-правовых актов органами местного самоуправления сельского поселения Барвихинское (в течение года)</t>
  </si>
  <si>
    <t>Развитие муниципальных автоматизированных информационных систем сельского поселения Барвихинское</t>
  </si>
  <si>
    <t>Бюджет 
сельского поселения Барвихинское</t>
  </si>
  <si>
    <t xml:space="preserve">Обеспечение 
деятельности органов местного самоуправления сельского поселения Барвихинское </t>
  </si>
  <si>
    <t>ВСЕГО по подпрограмме</t>
  </si>
  <si>
    <t>ВСЕГО</t>
  </si>
  <si>
    <t>Заключение соглашения, Размещение 
муниципального заказа на выполнение работ (апрель)</t>
  </si>
  <si>
    <t>процент</t>
  </si>
  <si>
    <t>Средства
бюджета сельского поселения Барвихинское</t>
  </si>
  <si>
    <t>Средства бюджета сельского поселения Барвихинское</t>
  </si>
  <si>
    <t>2014-2018</t>
  </si>
  <si>
    <t>да/нет</t>
  </si>
  <si>
    <t>да</t>
  </si>
  <si>
    <t>тыс. чел.</t>
  </si>
  <si>
    <t>рублей</t>
  </si>
  <si>
    <t>ранее не устанавливалось</t>
  </si>
  <si>
    <t>Обеспечение исполнений закрепленных законодательством полномочий</t>
  </si>
  <si>
    <t>1.1</t>
  </si>
  <si>
    <t>1.2</t>
  </si>
  <si>
    <t>1.3</t>
  </si>
  <si>
    <t>1.4</t>
  </si>
  <si>
    <t xml:space="preserve">Мероприятие 4.
Развитие муниципальной службы сельского поселения Барвихинское;
</t>
  </si>
  <si>
    <t>2</t>
  </si>
  <si>
    <t>2.1</t>
  </si>
  <si>
    <t xml:space="preserve">Мероприятие 2.
Передача полномочий Администрации Одинцовского муниципального района по вопросам потребительского рынка
</t>
  </si>
  <si>
    <t>2.2</t>
  </si>
  <si>
    <t>2.3</t>
  </si>
  <si>
    <t>2.4</t>
  </si>
  <si>
    <t>2.5</t>
  </si>
  <si>
    <t xml:space="preserve">Мероприятие 3.
Совершенствование муниципальной нормативно-правовой сельского поселения Барвихинское в области управления муниципальными финансами
</t>
  </si>
  <si>
    <t>3</t>
  </si>
  <si>
    <t>3.1</t>
  </si>
  <si>
    <t>3.2</t>
  </si>
  <si>
    <t>Повышение эффективности управления  муниципальным имуществом сельского поселения Барвихинское</t>
  </si>
  <si>
    <t xml:space="preserve">Задача 3
Повышение эффективности управления  муниципальным имуществом сельского поселения Барвихинское
</t>
  </si>
  <si>
    <t xml:space="preserve">Мероприятие 1. 
Проведение инвентаризации объектов, находящихся на территории сельского поселения Барвихинское. 
</t>
  </si>
  <si>
    <t xml:space="preserve">Мероприятие 2.
Совершенствование муниципальной нормативно-правовой базы сельского поселения Барвихинское в области управления муниципальным имуществом
</t>
  </si>
  <si>
    <t>4</t>
  </si>
  <si>
    <t>4.1</t>
  </si>
  <si>
    <t>4.2</t>
  </si>
  <si>
    <t xml:space="preserve">Мероприятие 1.
 Техническая поддержка и развитие официального сайта Администрации сельского поселения Барвихинское
</t>
  </si>
  <si>
    <t>Размещение муниципальных правовых актов и официальной информации в сети Интернет на официальном сайте администрации сельского поселения Барвихинское</t>
  </si>
  <si>
    <t>Опубликование муниципальных правовых актов и официальной информации в средствах массовой информации Одинцовского муниципального района</t>
  </si>
  <si>
    <t>4.2.1</t>
  </si>
  <si>
    <t>4.2.2</t>
  </si>
  <si>
    <t xml:space="preserve">Задача 5
Разработка документов территориального планирования и градостроительного зонирования сельского поселения Барвихинское
</t>
  </si>
  <si>
    <t>5</t>
  </si>
  <si>
    <t>5.1</t>
  </si>
  <si>
    <t>5.2</t>
  </si>
  <si>
    <t xml:space="preserve">Мероприятие 2. 
Техническая поддержка и развитие программного комплекса ИСОГД "МунГИС "Барвихинское"
</t>
  </si>
  <si>
    <t xml:space="preserve">Размещение
муниципального заказа на выполнение работ  (февраль)
</t>
  </si>
  <si>
    <t xml:space="preserve">Размещение
муниципального заказа на выполнение работ  (в течение года)
</t>
  </si>
  <si>
    <t xml:space="preserve">Размещение 
муниципального заказа на выполнение работ (декабрь)
</t>
  </si>
  <si>
    <t xml:space="preserve">Размещение 
муниципального заказа на выполнение работ (в течение года)
</t>
  </si>
  <si>
    <t xml:space="preserve">Заключение 
соглашений с органами местного самоуправления Одинцовского муниципального района
</t>
  </si>
  <si>
    <t xml:space="preserve">Утверждение 
штатного расписания органов местного самоуправления и документов, регулирующих дополнительные выплаты должностным лицам органов местного самоуправления сельского поселения Барвихинское (декабрь);
размещение муниципального заказа на поставку товаров, выполнение работ и оказание услуг для обеспечения деятельности органов местного самоуправления сельского поселения Барвихинское (в течение года)
</t>
  </si>
  <si>
    <t xml:space="preserve">Задача 1
Обеспечение 
деятельности органов местного самоуправления сельского поселения Барвихинское
</t>
  </si>
  <si>
    <t xml:space="preserve">Мероприятие 1. 
Обеспечение 
деятельности органов местного самоуправления сельского поселения Барвихинское
</t>
  </si>
  <si>
    <t xml:space="preserve">Мероприятие 2. 
Выплата муниципальных пенсий
</t>
  </si>
  <si>
    <t xml:space="preserve">Мероприятие 3.
Осуществление первичного воинского учета в сельском поселении Барвихинское
</t>
  </si>
  <si>
    <t>2017-2021</t>
  </si>
  <si>
    <t>Отделы администрации в соответствии с распределенными обязанностями</t>
  </si>
  <si>
    <t>Отдел жилищно – коммунального хозяйства и муниципальной собственности</t>
  </si>
  <si>
    <t>Отдел экономики, бухгалтерского учета и закупок</t>
  </si>
  <si>
    <t>Мероприятие 1.
Обеспечение передачи полномочий по формированию прогнозных показателей проекта бюджета, исполнению и контролю исполнения бюджета поселения администрации Одинцовского муниципального района</t>
  </si>
  <si>
    <t>Подготовка документов.
 Расчет пенсии за выслугу лет.
3.Представление документов для рассмотрения комиссией по установлению пенсии за выслугу лет и единовременного денежного вознаграждения лицам, замещавшим муниципальные должности или должности муниципальной службы.
Подготовка распоряжения об установлении пенсии за выслугу лет.</t>
  </si>
  <si>
    <t>1. Своевременное и полное обеспечение денежным содержанием, дополнительными выплатами, дополнительными гарантиями служащих администрации, начисление и перечисление денежных средств по страховым взносам в соответствии с действующими нормативно-правовыми актами.</t>
  </si>
  <si>
    <t>Принятие
муниципальных нормативно-правовых актов органами местного самоуправления сельского поселения Барвихинское (в течение года)</t>
  </si>
  <si>
    <t>В пределах средств, предусмотренных на обеспечение деятельности органов местного самоуправления</t>
  </si>
  <si>
    <t>Мероприятие 4.
Создание и актуализация раздела "Муниципальный бюджет" на официальном сайте Администрации сельского поселения Барвихинское</t>
  </si>
  <si>
    <t>Мероприятие 5.
Передача полномочий на организацию деятельности Удаленного рабочего места Барвихинское МКУ МФЦ</t>
  </si>
  <si>
    <t>Задача 4. 
Обеспечение доступности информации о деятельности органов местного самоуправления и качества муниципальных услуг сельского поселения Барвихинское</t>
  </si>
  <si>
    <t>Мероприятие 2.
Опубликование муниципальных правовых актов и официальной информации в газете и размещение в сети Интернет на официальном сайте администрации сельского поселения Барвихинское</t>
  </si>
  <si>
    <t>Мероприятие 1. 
Топографо-геодезические и землеустроительные работы,  межевание земельных участков на территории сельского поселения Барвихинское</t>
  </si>
  <si>
    <t>1</t>
  </si>
  <si>
    <t>Задача 2
Создание условий для эффективного и ответственного управления  финансами сельского поселения Барвихинское</t>
  </si>
  <si>
    <t>1.1 Среднегодовая численность постоянного населения</t>
  </si>
  <si>
    <t>1.2 Расходы бюджета поселения на содержание работников органов местного самоуправления в расчете на одного жителя</t>
  </si>
  <si>
    <t>1.3 Доля зарегистрированных объектов муниципальной собственности от общего количества объектов муниципальной  собственности сельского поселения Барвихинское</t>
  </si>
  <si>
    <t>1.4 Доля обращений граждан, рассмотренных без нарушений установленных сроков, в общем числе обращений граждан</t>
  </si>
  <si>
    <t>1.5 Доля проведенных процедур закупок в общем количестве запланированных процедур закупок</t>
  </si>
  <si>
    <t>1.6 Количество граждан, состоящих на воинском учете</t>
  </si>
  <si>
    <t>Создание условий для эффективного и ответственного управления финансами сельского поселения Барвихинское</t>
  </si>
  <si>
    <t xml:space="preserve">2.2.Доля устраненных 
нарушений, выявленных контрольно-счетным органом в процессе контроля за составлением и исполнением бюджета сельского поселения Барвихинское
</t>
  </si>
  <si>
    <t>2.3. Количество обновлений раздела "Муниципальный бюджет" на официальном сайте Администрации сельского поселения Барвихинское</t>
  </si>
  <si>
    <t>2.1.Уровень 
исполнения расходов бюджета сельского поселения Барвихинское</t>
  </si>
  <si>
    <t>3.1.Количество уточненных сведений об объектах, переданных в регистрационные органы</t>
  </si>
  <si>
    <t xml:space="preserve">4.1. Ежемесячный 
тираж СМИ поселения
</t>
  </si>
  <si>
    <t xml:space="preserve">4.2. Количество информационных обновлений официального сайта Администрации сельского поселения Барвихинское </t>
  </si>
  <si>
    <t>экземпляров</t>
  </si>
  <si>
    <t>Единицы</t>
  </si>
  <si>
    <t>5.1. Наличие утвержденных документов территориального планирования</t>
  </si>
  <si>
    <t xml:space="preserve">Приложение №1
к подпрограмме «Управление муниципальными 
финансами сельского поселения Барвихинское в 2017 – 2021 годах»
</t>
  </si>
  <si>
    <t>1.5</t>
  </si>
  <si>
    <t>Мероприятие 5.
Предоставление из бюджета поселения в бюджет района межбюджетных трансфертов на целевое финансирование программ Одинцовского муниципального района</t>
  </si>
  <si>
    <t>1.6</t>
  </si>
  <si>
    <t>1.7. Количество 
муниципальных служащих, прошедших повышение квалификацию или профессиональную переподготовку</t>
  </si>
  <si>
    <t>1.8. Количество 
муниципальных служащих, принявших участие в конференциях и семинарах</t>
  </si>
  <si>
    <t>Перечень мероприятий муниципальной подпрограммы «Управление муниципальными финансами  сельского поселения Барвихинское в 2017-2021 годах»</t>
  </si>
  <si>
    <t>Планируемые результаты реализации подпрограммы «Управление муниципальными финансами  сельского поселения Барвихинское в 2017-2021 годах»</t>
  </si>
  <si>
    <t>Г.В. Потапчук</t>
  </si>
  <si>
    <t>1.7</t>
  </si>
  <si>
    <t>Мероприятие 7                      Межбюджетные трансферты на целевое финансирование муниципальной программы Одинцовского муниципального района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центра"</t>
  </si>
  <si>
    <t>4.3</t>
  </si>
  <si>
    <t>Мониторинг, сбор, анализ и обработка активностей в социальных медиа</t>
  </si>
  <si>
    <t>Источники 
финансирования</t>
  </si>
  <si>
    <t>Срок 
исполнения мероприятия</t>
  </si>
  <si>
    <t>Объем финансирования мероприятия в текущем финансовом году (тыс. руб.)</t>
  </si>
  <si>
    <t>Всего (тыс.  руб.)</t>
  </si>
  <si>
    <t>Объем финансирования 
по годам (тыс. руб.)</t>
  </si>
  <si>
    <t>Ответственный за выполнение мероприятия</t>
  </si>
  <si>
    <t xml:space="preserve">Мероприятие 6
Предоставление из бюджета поселения в бюджет района межбюджетных трансфертов на благоустройство парка на территории сельского поселения Барвихинское, расположенного по адресу: Одинцовский муниципальный район, Истринское лесничество, Серебряноборское участковое лесничество </t>
  </si>
  <si>
    <t>Учет 
общественного мнения при принятии решения органами местного самоуправления сельского поселения Барвихинское</t>
  </si>
  <si>
    <t>Повышение 
качества и снижение сроков предоставления муниципальных услуг населению сельского поселения Барвихинское</t>
  </si>
  <si>
    <t>Планируемый объем 
финансирования на решение данной задачи (тыс. руб.)</t>
  </si>
  <si>
    <t>Обеспечение доступности информации о деятельности органов местного самоуправления и качества муниципальных услуг сельского поселения Барвихинское оформление объектов в собственность</t>
  </si>
  <si>
    <t>1. Определение приоритетных направлений повышения квалификации. 
2. Направление заявки на обучение.
3.Заключение договора с образовательным учреждением.
4.Подготовка распоряжения (приказа) о направлении  служащего на обучение.
5.Оформление командировочного удостоверения.</t>
  </si>
  <si>
    <t xml:space="preserve">Количественные и/или качественные   
целевые показатели, характеризующие достижение целей и решение задач          </t>
  </si>
  <si>
    <t>Приложение №2
к подпрограмме «Управление муниципальными 
финансами сельского поселения Барвихинское в 2017 – 2021 годах»</t>
  </si>
  <si>
    <t>Начальник Территориального управления Барвихинское                          Администрации Одинцовского городского округа Московской области</t>
  </si>
  <si>
    <t>Приложение №1                                                                                                                                                                                                  к постановлению Администрации  Одинцовского городского округа Московской области                                                                   от " 18 " 12. 2019 года №   2036</t>
  </si>
  <si>
    <t>Приложение №2                                                                                                                                                                   к постановлению Администрации Одинцовского городского округа Московской области    от "18" 12. 2019 года  № 2036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</si>
</sst>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_-* #,##0_р_._-;\-* #,##0_р_._-;_-* &quot;-&quot;??_р_._-;_-@_-"/>
    <numFmt numFmtId="195" formatCode="_-* #,##0.0_р_._-;\-* #,##0.0_р_._-;_-* &quot;-&quot;??_р_._-;_-@_-"/>
    <numFmt numFmtId="196" formatCode="_-* #,##0.000_р_._-;\-* #,##0.000_р_._-;_-* &quot;-&quot;??_р_._-;_-@_-"/>
    <numFmt numFmtId="197" formatCode="0.000"/>
    <numFmt numFmtId="198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egoe Script"/>
      <family val="2"/>
    </font>
    <font>
      <sz val="10"/>
      <color indexed="8"/>
      <name val="Segoe Script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egoe Script"/>
      <family val="2"/>
    </font>
    <font>
      <sz val="10"/>
      <color theme="1"/>
      <name val="Segoe Script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 shrinkToFit="1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197" fontId="3" fillId="34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/>
    </xf>
    <xf numFmtId="198" fontId="52" fillId="34" borderId="10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198" fontId="3" fillId="34" borderId="10" xfId="0" applyNumberFormat="1" applyFont="1" applyFill="1" applyBorder="1" applyAlignment="1">
      <alignment horizontal="center" vertical="center"/>
    </xf>
    <xf numFmtId="198" fontId="3" fillId="34" borderId="10" xfId="0" applyNumberFormat="1" applyFont="1" applyFill="1" applyBorder="1" applyAlignment="1">
      <alignment horizontal="center" vertical="center"/>
    </xf>
    <xf numFmtId="198" fontId="3" fillId="34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/>
    </xf>
    <xf numFmtId="198" fontId="52" fillId="0" borderId="10" xfId="0" applyNumberFormat="1" applyFont="1" applyFill="1" applyBorder="1" applyAlignment="1">
      <alignment horizontal="center" vertical="center" wrapText="1"/>
    </xf>
    <xf numFmtId="198" fontId="3" fillId="34" borderId="11" xfId="0" applyNumberFormat="1" applyFont="1" applyFill="1" applyBorder="1" applyAlignment="1">
      <alignment horizontal="center" vertical="center"/>
    </xf>
    <xf numFmtId="198" fontId="3" fillId="0" borderId="11" xfId="0" applyNumberFormat="1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198" fontId="7" fillId="34" borderId="10" xfId="0" applyNumberFormat="1" applyFont="1" applyFill="1" applyBorder="1" applyAlignment="1">
      <alignment horizontal="center" vertical="center"/>
    </xf>
    <xf numFmtId="198" fontId="52" fillId="0" borderId="10" xfId="0" applyNumberFormat="1" applyFont="1" applyFill="1" applyBorder="1" applyAlignment="1">
      <alignment horizontal="center" vertical="center"/>
    </xf>
    <xf numFmtId="198" fontId="52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198" fontId="3" fillId="0" borderId="14" xfId="0" applyNumberFormat="1" applyFont="1" applyFill="1" applyBorder="1" applyAlignment="1">
      <alignment horizontal="center" vertical="center" wrapText="1"/>
    </xf>
    <xf numFmtId="198" fontId="3" fillId="0" borderId="16" xfId="0" applyNumberFormat="1" applyFont="1" applyFill="1" applyBorder="1" applyAlignment="1">
      <alignment horizontal="center" vertical="center" wrapText="1"/>
    </xf>
    <xf numFmtId="198" fontId="3" fillId="0" borderId="15" xfId="0" applyNumberFormat="1" applyFont="1" applyFill="1" applyBorder="1" applyAlignment="1">
      <alignment horizontal="center" vertical="center" wrapText="1"/>
    </xf>
    <xf numFmtId="198" fontId="3" fillId="0" borderId="14" xfId="60" applyNumberFormat="1" applyFont="1" applyFill="1" applyBorder="1" applyAlignment="1">
      <alignment horizontal="center" vertical="center" wrapText="1"/>
    </xf>
    <xf numFmtId="198" fontId="3" fillId="0" borderId="16" xfId="60" applyNumberFormat="1" applyFont="1" applyFill="1" applyBorder="1" applyAlignment="1">
      <alignment horizontal="center" vertical="center" wrapText="1"/>
    </xf>
    <xf numFmtId="198" fontId="3" fillId="0" borderId="15" xfId="60" applyNumberFormat="1" applyFont="1" applyFill="1" applyBorder="1" applyAlignment="1">
      <alignment horizontal="center" vertical="center" wrapText="1"/>
    </xf>
    <xf numFmtId="198" fontId="3" fillId="0" borderId="14" xfId="0" applyNumberFormat="1" applyFont="1" applyFill="1" applyBorder="1" applyAlignment="1">
      <alignment horizontal="center" vertical="center" wrapText="1"/>
    </xf>
    <xf numFmtId="198" fontId="3" fillId="0" borderId="16" xfId="0" applyNumberFormat="1" applyFont="1" applyFill="1" applyBorder="1" applyAlignment="1">
      <alignment horizontal="center" vertical="center" wrapText="1"/>
    </xf>
    <xf numFmtId="198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8" fontId="2" fillId="0" borderId="12" xfId="0" applyNumberFormat="1" applyFont="1" applyBorder="1" applyAlignment="1">
      <alignment horizontal="center" vertical="center" wrapText="1"/>
    </xf>
    <xf numFmtId="198" fontId="2" fillId="0" borderId="13" xfId="0" applyNumberFormat="1" applyFont="1" applyBorder="1" applyAlignment="1">
      <alignment horizontal="center" vertical="center" wrapText="1"/>
    </xf>
    <xf numFmtId="198" fontId="2" fillId="0" borderId="11" xfId="0" applyNumberFormat="1" applyFont="1" applyBorder="1" applyAlignment="1">
      <alignment horizontal="center" vertical="center" wrapText="1"/>
    </xf>
    <xf numFmtId="197" fontId="2" fillId="0" borderId="12" xfId="0" applyNumberFormat="1" applyFont="1" applyBorder="1" applyAlignment="1">
      <alignment horizontal="center" vertical="center" wrapText="1"/>
    </xf>
    <xf numFmtId="197" fontId="2" fillId="0" borderId="13" xfId="0" applyNumberFormat="1" applyFont="1" applyBorder="1" applyAlignment="1">
      <alignment horizontal="center" vertical="center" wrapText="1"/>
    </xf>
    <xf numFmtId="197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2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401050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110" zoomScaleNormal="110" zoomScaleSheetLayoutView="70" zoomScalePageLayoutView="0" workbookViewId="0" topLeftCell="A1">
      <pane xSplit="3" ySplit="6" topLeftCell="D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" sqref="K2:M2"/>
    </sheetView>
  </sheetViews>
  <sheetFormatPr defaultColWidth="8.7109375" defaultRowHeight="15"/>
  <cols>
    <col min="1" max="1" width="6.421875" style="127" customWidth="1"/>
    <col min="2" max="2" width="32.57421875" style="128" customWidth="1"/>
    <col min="3" max="3" width="25.140625" style="129" customWidth="1"/>
    <col min="4" max="4" width="15.28125" style="130" customWidth="1"/>
    <col min="5" max="5" width="12.7109375" style="131" customWidth="1"/>
    <col min="6" max="6" width="13.28125" style="131" customWidth="1"/>
    <col min="7" max="7" width="13.7109375" style="131" customWidth="1"/>
    <col min="8" max="8" width="12.140625" style="141" customWidth="1"/>
    <col min="9" max="9" width="11.7109375" style="131" customWidth="1"/>
    <col min="10" max="10" width="14.421875" style="131" customWidth="1"/>
    <col min="11" max="11" width="11.7109375" style="131" customWidth="1"/>
    <col min="12" max="12" width="12.421875" style="131" customWidth="1"/>
    <col min="13" max="13" width="13.421875" style="140" customWidth="1"/>
    <col min="14" max="16384" width="8.7109375" style="135" customWidth="1"/>
  </cols>
  <sheetData>
    <row r="1" spans="7:13" ht="95.25" customHeight="1">
      <c r="G1" s="132"/>
      <c r="H1" s="132"/>
      <c r="I1" s="132"/>
      <c r="J1" s="132"/>
      <c r="K1" s="133" t="s">
        <v>140</v>
      </c>
      <c r="L1" s="134"/>
      <c r="M1" s="134"/>
    </row>
    <row r="2" spans="7:13" ht="93" customHeight="1">
      <c r="G2" s="132"/>
      <c r="H2" s="132"/>
      <c r="I2" s="132"/>
      <c r="J2" s="132"/>
      <c r="K2" s="134" t="s">
        <v>112</v>
      </c>
      <c r="L2" s="134"/>
      <c r="M2" s="134"/>
    </row>
    <row r="3" spans="1:13" ht="39" customHeight="1">
      <c r="A3" s="136" t="s">
        <v>118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>
      <c r="A4" s="15"/>
      <c r="B4" s="31"/>
      <c r="C4" s="6"/>
      <c r="D4" s="7"/>
      <c r="E4" s="8"/>
      <c r="F4" s="8"/>
      <c r="G4" s="8"/>
      <c r="H4" s="45"/>
      <c r="I4" s="8"/>
      <c r="J4" s="8"/>
      <c r="K4" s="8"/>
      <c r="L4" s="8"/>
      <c r="M4" s="21"/>
    </row>
    <row r="5" spans="1:13" ht="109.5" customHeight="1">
      <c r="A5" s="92" t="s">
        <v>1</v>
      </c>
      <c r="B5" s="91" t="s">
        <v>10</v>
      </c>
      <c r="C5" s="91" t="s">
        <v>9</v>
      </c>
      <c r="D5" s="91" t="s">
        <v>125</v>
      </c>
      <c r="E5" s="93" t="s">
        <v>126</v>
      </c>
      <c r="F5" s="87" t="s">
        <v>127</v>
      </c>
      <c r="G5" s="87" t="s">
        <v>128</v>
      </c>
      <c r="H5" s="88" t="s">
        <v>129</v>
      </c>
      <c r="I5" s="89"/>
      <c r="J5" s="89"/>
      <c r="K5" s="89"/>
      <c r="L5" s="90"/>
      <c r="M5" s="91" t="s">
        <v>130</v>
      </c>
    </row>
    <row r="6" spans="1:13" ht="15">
      <c r="A6" s="92"/>
      <c r="B6" s="91"/>
      <c r="C6" s="91"/>
      <c r="D6" s="91"/>
      <c r="E6" s="94"/>
      <c r="F6" s="87"/>
      <c r="G6" s="87"/>
      <c r="H6" s="73">
        <v>2017</v>
      </c>
      <c r="I6" s="3">
        <v>2018</v>
      </c>
      <c r="J6" s="3">
        <v>2019</v>
      </c>
      <c r="K6" s="3">
        <v>2020</v>
      </c>
      <c r="L6" s="3">
        <v>2021</v>
      </c>
      <c r="M6" s="91"/>
    </row>
    <row r="7" spans="1:13" ht="26.25" customHeight="1">
      <c r="A7" s="102"/>
      <c r="B7" s="99" t="s">
        <v>24</v>
      </c>
      <c r="C7" s="99"/>
      <c r="D7" s="9" t="s">
        <v>25</v>
      </c>
      <c r="E7" s="106"/>
      <c r="F7" s="50">
        <f>F8+F9</f>
        <v>353994.3</v>
      </c>
      <c r="G7" s="52">
        <f aca="true" t="shared" si="0" ref="G7:G13">SUM(H7:L7)</f>
        <v>369826.73904</v>
      </c>
      <c r="H7" s="46">
        <f>SUM(H8:H9)</f>
        <v>63271.30300000001</v>
      </c>
      <c r="I7" s="52">
        <f>SUM(I8:I9)</f>
        <v>62199.46992999999</v>
      </c>
      <c r="J7" s="52">
        <f>SUM(J8:J9)</f>
        <v>148739.52375</v>
      </c>
      <c r="K7" s="52">
        <f>SUM(K8:K9)</f>
        <v>47802.22118</v>
      </c>
      <c r="L7" s="52">
        <f>SUM(L8:L9)</f>
        <v>47814.22118</v>
      </c>
      <c r="M7" s="99"/>
    </row>
    <row r="8" spans="1:13" ht="48.75" customHeight="1">
      <c r="A8" s="103"/>
      <c r="B8" s="100"/>
      <c r="C8" s="100"/>
      <c r="D8" s="9" t="s">
        <v>0</v>
      </c>
      <c r="E8" s="107"/>
      <c r="F8" s="52">
        <f>F10</f>
        <v>522</v>
      </c>
      <c r="G8" s="52">
        <f t="shared" si="0"/>
        <v>1522</v>
      </c>
      <c r="H8" s="55">
        <f>H10</f>
        <v>267</v>
      </c>
      <c r="I8" s="52">
        <f>I10</f>
        <v>287</v>
      </c>
      <c r="J8" s="52">
        <f>J10</f>
        <v>316</v>
      </c>
      <c r="K8" s="52">
        <f>K10</f>
        <v>320</v>
      </c>
      <c r="L8" s="52">
        <f>L10</f>
        <v>332</v>
      </c>
      <c r="M8" s="100"/>
    </row>
    <row r="9" spans="1:13" ht="65.25" customHeight="1">
      <c r="A9" s="104"/>
      <c r="B9" s="101"/>
      <c r="C9" s="105"/>
      <c r="D9" s="9" t="s">
        <v>19</v>
      </c>
      <c r="E9" s="108"/>
      <c r="F9" s="52">
        <f aca="true" t="shared" si="1" ref="F9:K9">F11+F19+F25+F28+F34</f>
        <v>353472.3</v>
      </c>
      <c r="G9" s="52">
        <f t="shared" si="0"/>
        <v>368304.73904</v>
      </c>
      <c r="H9" s="55">
        <f t="shared" si="1"/>
        <v>63004.30300000001</v>
      </c>
      <c r="I9" s="52">
        <f>I11+I19+I25+I28+I34</f>
        <v>61912.46992999999</v>
      </c>
      <c r="J9" s="52">
        <f>J11+J19+J25+J28+J34</f>
        <v>148423.52375</v>
      </c>
      <c r="K9" s="52">
        <f t="shared" si="1"/>
        <v>47482.22118</v>
      </c>
      <c r="L9" s="52">
        <f>L11+L19+L25+L28+L34</f>
        <v>47482.22118</v>
      </c>
      <c r="M9" s="101"/>
    </row>
    <row r="10" spans="1:13" s="137" customFormat="1" ht="57" customHeight="1">
      <c r="A10" s="95" t="s">
        <v>94</v>
      </c>
      <c r="B10" s="96" t="s">
        <v>76</v>
      </c>
      <c r="C10" s="97"/>
      <c r="D10" s="71" t="s">
        <v>0</v>
      </c>
      <c r="E10" s="98" t="s">
        <v>80</v>
      </c>
      <c r="F10" s="55">
        <f aca="true" t="shared" si="2" ref="F10:L10">F14</f>
        <v>522</v>
      </c>
      <c r="G10" s="55">
        <f t="shared" si="0"/>
        <v>1522</v>
      </c>
      <c r="H10" s="55">
        <f t="shared" si="2"/>
        <v>267</v>
      </c>
      <c r="I10" s="52">
        <f t="shared" si="2"/>
        <v>287</v>
      </c>
      <c r="J10" s="55">
        <f t="shared" si="2"/>
        <v>316</v>
      </c>
      <c r="K10" s="55">
        <f t="shared" si="2"/>
        <v>320</v>
      </c>
      <c r="L10" s="55">
        <f t="shared" si="2"/>
        <v>332</v>
      </c>
      <c r="M10" s="96"/>
    </row>
    <row r="11" spans="1:13" s="137" customFormat="1" ht="76.5" customHeight="1">
      <c r="A11" s="95"/>
      <c r="B11" s="97"/>
      <c r="C11" s="97"/>
      <c r="D11" s="71" t="s">
        <v>19</v>
      </c>
      <c r="E11" s="98"/>
      <c r="F11" s="55">
        <f>F12+F13+F15+F16+F17</f>
        <v>342465</v>
      </c>
      <c r="G11" s="55">
        <f>SUM(H11:L11)</f>
        <v>308868.38636</v>
      </c>
      <c r="H11" s="55">
        <f>H12+H13+H15+H16+H17</f>
        <v>50561.668000000005</v>
      </c>
      <c r="I11" s="52">
        <f>I12+I13+I15+I16+I17+I18</f>
        <v>43388.1853</v>
      </c>
      <c r="J11" s="55">
        <f>J12+J13+J15+J18+100000</f>
        <v>140425.1907</v>
      </c>
      <c r="K11" s="55">
        <f>K12+K13+K15+K16+K17+K18</f>
        <v>37246.67118</v>
      </c>
      <c r="L11" s="55">
        <f>L12+L13+L15+L16+L17+L18</f>
        <v>37246.67118</v>
      </c>
      <c r="M11" s="96"/>
    </row>
    <row r="12" spans="1:13" ht="220.5" customHeight="1">
      <c r="A12" s="33" t="s">
        <v>37</v>
      </c>
      <c r="B12" s="9" t="s">
        <v>77</v>
      </c>
      <c r="C12" s="9" t="s">
        <v>75</v>
      </c>
      <c r="D12" s="9" t="s">
        <v>19</v>
      </c>
      <c r="E12" s="11" t="s">
        <v>80</v>
      </c>
      <c r="F12" s="52">
        <v>42343</v>
      </c>
      <c r="G12" s="52">
        <f t="shared" si="0"/>
        <v>182056.30235</v>
      </c>
      <c r="H12" s="55">
        <v>48614.338</v>
      </c>
      <c r="I12" s="52">
        <v>35259.2483</v>
      </c>
      <c r="J12" s="52">
        <f>36864.12269-12.118-2727.657</f>
        <v>34124.347689999995</v>
      </c>
      <c r="K12" s="62">
        <v>32029.18418</v>
      </c>
      <c r="L12" s="62">
        <f>K12</f>
        <v>32029.18418</v>
      </c>
      <c r="M12" s="2" t="s">
        <v>36</v>
      </c>
    </row>
    <row r="13" spans="1:13" ht="198.75" customHeight="1">
      <c r="A13" s="14" t="s">
        <v>38</v>
      </c>
      <c r="B13" s="10" t="s">
        <v>78</v>
      </c>
      <c r="C13" s="9" t="s">
        <v>85</v>
      </c>
      <c r="D13" s="9" t="s">
        <v>19</v>
      </c>
      <c r="E13" s="11" t="s">
        <v>30</v>
      </c>
      <c r="F13" s="52">
        <v>122</v>
      </c>
      <c r="G13" s="52">
        <f t="shared" si="0"/>
        <v>687.1360000000001</v>
      </c>
      <c r="H13" s="55">
        <v>146.23</v>
      </c>
      <c r="I13" s="52">
        <v>132.197</v>
      </c>
      <c r="J13" s="52">
        <f>132.197+12.118</f>
        <v>144.315</v>
      </c>
      <c r="K13" s="62">
        <v>132.197</v>
      </c>
      <c r="L13" s="62">
        <v>132.197</v>
      </c>
      <c r="M13" s="2" t="s">
        <v>81</v>
      </c>
    </row>
    <row r="14" spans="1:13" ht="162" customHeight="1">
      <c r="A14" s="14" t="s">
        <v>39</v>
      </c>
      <c r="B14" s="10" t="s">
        <v>79</v>
      </c>
      <c r="C14" s="10" t="s">
        <v>86</v>
      </c>
      <c r="D14" s="9" t="s">
        <v>0</v>
      </c>
      <c r="E14" s="11" t="s">
        <v>30</v>
      </c>
      <c r="F14" s="52">
        <v>522</v>
      </c>
      <c r="G14" s="52">
        <f aca="true" t="shared" si="3" ref="G14:G21">SUM(H14:L14)</f>
        <v>1522</v>
      </c>
      <c r="H14" s="64">
        <v>267</v>
      </c>
      <c r="I14" s="52">
        <v>287</v>
      </c>
      <c r="J14" s="52">
        <v>316</v>
      </c>
      <c r="K14" s="62">
        <v>320</v>
      </c>
      <c r="L14" s="62">
        <v>332</v>
      </c>
      <c r="M14" s="2" t="s">
        <v>81</v>
      </c>
    </row>
    <row r="15" spans="1:13" ht="195.75" customHeight="1">
      <c r="A15" s="14" t="s">
        <v>40</v>
      </c>
      <c r="B15" s="10" t="s">
        <v>41</v>
      </c>
      <c r="C15" s="10" t="s">
        <v>136</v>
      </c>
      <c r="D15" s="9" t="s">
        <v>19</v>
      </c>
      <c r="E15" s="11" t="s">
        <v>80</v>
      </c>
      <c r="F15" s="52">
        <v>0</v>
      </c>
      <c r="G15" s="52">
        <f t="shared" si="3"/>
        <v>451.5</v>
      </c>
      <c r="H15" s="64">
        <v>24</v>
      </c>
      <c r="I15" s="52">
        <v>115.5</v>
      </c>
      <c r="J15" s="52">
        <v>104</v>
      </c>
      <c r="K15" s="52">
        <v>104</v>
      </c>
      <c r="L15" s="52">
        <v>104</v>
      </c>
      <c r="M15" s="10" t="s">
        <v>81</v>
      </c>
    </row>
    <row r="16" spans="1:13" ht="195.75" customHeight="1">
      <c r="A16" s="14" t="s">
        <v>113</v>
      </c>
      <c r="B16" s="10" t="s">
        <v>114</v>
      </c>
      <c r="C16" s="10" t="s">
        <v>74</v>
      </c>
      <c r="D16" s="9" t="s">
        <v>19</v>
      </c>
      <c r="E16" s="11" t="s">
        <v>80</v>
      </c>
      <c r="F16" s="52">
        <v>300000</v>
      </c>
      <c r="G16" s="52">
        <f t="shared" si="3"/>
        <v>103872.408</v>
      </c>
      <c r="H16" s="64">
        <f>992.5+784.6</f>
        <v>1777.1</v>
      </c>
      <c r="I16" s="52">
        <f>1802.352+292.956</f>
        <v>2095.308</v>
      </c>
      <c r="J16" s="52">
        <v>100000</v>
      </c>
      <c r="K16" s="62">
        <v>0</v>
      </c>
      <c r="L16" s="62">
        <v>0</v>
      </c>
      <c r="M16" s="10" t="s">
        <v>81</v>
      </c>
    </row>
    <row r="17" spans="1:13" ht="174" customHeight="1">
      <c r="A17" s="14" t="s">
        <v>115</v>
      </c>
      <c r="B17" s="10" t="s">
        <v>131</v>
      </c>
      <c r="C17" s="10" t="s">
        <v>74</v>
      </c>
      <c r="D17" s="9" t="s">
        <v>19</v>
      </c>
      <c r="E17" s="11" t="s">
        <v>80</v>
      </c>
      <c r="F17" s="52">
        <v>0</v>
      </c>
      <c r="G17" s="52">
        <f t="shared" si="3"/>
        <v>0</v>
      </c>
      <c r="H17" s="64">
        <v>0</v>
      </c>
      <c r="I17" s="52">
        <v>0</v>
      </c>
      <c r="J17" s="52">
        <v>0</v>
      </c>
      <c r="K17" s="62">
        <v>0</v>
      </c>
      <c r="L17" s="62">
        <v>0</v>
      </c>
      <c r="M17" s="10" t="s">
        <v>81</v>
      </c>
    </row>
    <row r="18" spans="1:13" ht="159.75" customHeight="1">
      <c r="A18" s="14" t="s">
        <v>121</v>
      </c>
      <c r="B18" s="10" t="s">
        <v>122</v>
      </c>
      <c r="C18" s="10" t="s">
        <v>74</v>
      </c>
      <c r="D18" s="9" t="s">
        <v>19</v>
      </c>
      <c r="E18" s="11" t="s">
        <v>80</v>
      </c>
      <c r="F18" s="52">
        <v>0</v>
      </c>
      <c r="G18" s="52">
        <f t="shared" si="3"/>
        <v>21801.04001</v>
      </c>
      <c r="H18" s="64">
        <v>0</v>
      </c>
      <c r="I18" s="52">
        <f>2988.8+2797.132</f>
        <v>5785.932000000001</v>
      </c>
      <c r="J18" s="52">
        <f>2988.8+1992.49+1071.23801</f>
        <v>6052.52801</v>
      </c>
      <c r="K18" s="52">
        <f>2988.8+1992.49</f>
        <v>4981.29</v>
      </c>
      <c r="L18" s="52">
        <v>4981.29</v>
      </c>
      <c r="M18" s="10" t="s">
        <v>81</v>
      </c>
    </row>
    <row r="19" spans="1:13" s="137" customFormat="1" ht="78" customHeight="1">
      <c r="A19" s="37" t="s">
        <v>42</v>
      </c>
      <c r="B19" s="38" t="s">
        <v>95</v>
      </c>
      <c r="C19" s="39"/>
      <c r="D19" s="71" t="s">
        <v>19</v>
      </c>
      <c r="E19" s="36" t="s">
        <v>80</v>
      </c>
      <c r="F19" s="55">
        <v>4917.3</v>
      </c>
      <c r="G19" s="55">
        <f t="shared" si="3"/>
        <v>16827.46</v>
      </c>
      <c r="H19" s="55">
        <f>H20+H21+H24</f>
        <v>4791.110000000001</v>
      </c>
      <c r="I19" s="52">
        <f>I20+I21+I24</f>
        <v>2823.95</v>
      </c>
      <c r="J19" s="55">
        <f>J20+J21</f>
        <v>3070.8</v>
      </c>
      <c r="K19" s="55">
        <f>SUM(K20:K24)</f>
        <v>3070.8</v>
      </c>
      <c r="L19" s="55">
        <f>SUM(L20:L24)</f>
        <v>3070.8</v>
      </c>
      <c r="M19" s="38"/>
    </row>
    <row r="20" spans="1:13" ht="95.25" customHeight="1">
      <c r="A20" s="14" t="s">
        <v>43</v>
      </c>
      <c r="B20" s="10" t="s">
        <v>84</v>
      </c>
      <c r="C20" s="9" t="s">
        <v>15</v>
      </c>
      <c r="D20" s="9" t="s">
        <v>19</v>
      </c>
      <c r="E20" s="11" t="s">
        <v>80</v>
      </c>
      <c r="F20" s="52">
        <v>855</v>
      </c>
      <c r="G20" s="52">
        <f t="shared" si="3"/>
        <v>4706.15</v>
      </c>
      <c r="H20" s="55">
        <v>855</v>
      </c>
      <c r="I20" s="52">
        <f>855+21.65</f>
        <v>876.65</v>
      </c>
      <c r="J20" s="52">
        <v>991.5</v>
      </c>
      <c r="K20" s="62">
        <v>991.5</v>
      </c>
      <c r="L20" s="62">
        <v>991.5</v>
      </c>
      <c r="M20" s="10" t="s">
        <v>83</v>
      </c>
    </row>
    <row r="21" spans="1:13" ht="72.75" customHeight="1">
      <c r="A21" s="14" t="s">
        <v>45</v>
      </c>
      <c r="B21" s="10" t="s">
        <v>44</v>
      </c>
      <c r="C21" s="10" t="s">
        <v>74</v>
      </c>
      <c r="D21" s="9" t="s">
        <v>19</v>
      </c>
      <c r="E21" s="11" t="s">
        <v>80</v>
      </c>
      <c r="F21" s="52">
        <v>1928</v>
      </c>
      <c r="G21" s="52">
        <f t="shared" si="3"/>
        <v>10132.5</v>
      </c>
      <c r="H21" s="61">
        <v>1947.3</v>
      </c>
      <c r="I21" s="62">
        <v>1947.3</v>
      </c>
      <c r="J21" s="62">
        <v>2079.3</v>
      </c>
      <c r="K21" s="62">
        <v>2079.3</v>
      </c>
      <c r="L21" s="62">
        <v>2079.3</v>
      </c>
      <c r="M21" s="10" t="s">
        <v>83</v>
      </c>
    </row>
    <row r="22" spans="1:13" ht="100.5" customHeight="1">
      <c r="A22" s="26" t="s">
        <v>46</v>
      </c>
      <c r="B22" s="10" t="s">
        <v>49</v>
      </c>
      <c r="C22" s="20" t="s">
        <v>87</v>
      </c>
      <c r="D22" s="9" t="s">
        <v>19</v>
      </c>
      <c r="E22" s="11" t="s">
        <v>80</v>
      </c>
      <c r="F22" s="78" t="s">
        <v>88</v>
      </c>
      <c r="G22" s="79"/>
      <c r="H22" s="79"/>
      <c r="I22" s="79"/>
      <c r="J22" s="79"/>
      <c r="K22" s="79"/>
      <c r="L22" s="80"/>
      <c r="M22" s="10" t="s">
        <v>83</v>
      </c>
    </row>
    <row r="23" spans="1:13" s="13" customFormat="1" ht="66.75" customHeight="1">
      <c r="A23" s="27" t="s">
        <v>47</v>
      </c>
      <c r="B23" s="22" t="s">
        <v>89</v>
      </c>
      <c r="C23" s="32" t="s">
        <v>15</v>
      </c>
      <c r="D23" s="23" t="s">
        <v>28</v>
      </c>
      <c r="E23" s="11" t="s">
        <v>80</v>
      </c>
      <c r="F23" s="81" t="s">
        <v>88</v>
      </c>
      <c r="G23" s="82"/>
      <c r="H23" s="82"/>
      <c r="I23" s="82"/>
      <c r="J23" s="82"/>
      <c r="K23" s="82"/>
      <c r="L23" s="83"/>
      <c r="M23" s="25" t="s">
        <v>83</v>
      </c>
    </row>
    <row r="24" spans="1:13" s="13" customFormat="1" ht="78" customHeight="1">
      <c r="A24" s="27" t="s">
        <v>48</v>
      </c>
      <c r="B24" s="25" t="s">
        <v>90</v>
      </c>
      <c r="C24" s="25" t="s">
        <v>74</v>
      </c>
      <c r="D24" s="25" t="s">
        <v>29</v>
      </c>
      <c r="E24" s="11" t="s">
        <v>80</v>
      </c>
      <c r="F24" s="65">
        <v>1988.81</v>
      </c>
      <c r="G24" s="59">
        <f>SUM(H24:L24)</f>
        <v>1988.81</v>
      </c>
      <c r="H24" s="66">
        <v>1988.81</v>
      </c>
      <c r="I24" s="65">
        <v>0</v>
      </c>
      <c r="J24" s="65">
        <v>0</v>
      </c>
      <c r="K24" s="65">
        <v>0</v>
      </c>
      <c r="L24" s="65">
        <v>0</v>
      </c>
      <c r="M24" s="25" t="s">
        <v>83</v>
      </c>
    </row>
    <row r="25" spans="1:13" s="138" customFormat="1" ht="84" customHeight="1">
      <c r="A25" s="70" t="s">
        <v>50</v>
      </c>
      <c r="B25" s="44" t="s">
        <v>54</v>
      </c>
      <c r="C25" s="71"/>
      <c r="D25" s="71" t="s">
        <v>19</v>
      </c>
      <c r="E25" s="73" t="s">
        <v>80</v>
      </c>
      <c r="F25" s="55">
        <f aca="true" t="shared" si="4" ref="F25:K25">F26</f>
        <v>700</v>
      </c>
      <c r="G25" s="55">
        <f>SUM(H25:L25)</f>
        <v>3434.6</v>
      </c>
      <c r="H25" s="55">
        <f t="shared" si="4"/>
        <v>750</v>
      </c>
      <c r="I25" s="52">
        <f t="shared" si="4"/>
        <v>1184.6</v>
      </c>
      <c r="J25" s="55">
        <f t="shared" si="4"/>
        <v>0</v>
      </c>
      <c r="K25" s="55">
        <f t="shared" si="4"/>
        <v>750</v>
      </c>
      <c r="L25" s="55">
        <f>L26</f>
        <v>750</v>
      </c>
      <c r="M25" s="71"/>
    </row>
    <row r="26" spans="1:13" s="139" customFormat="1" ht="84" customHeight="1">
      <c r="A26" s="37" t="s">
        <v>51</v>
      </c>
      <c r="B26" s="71" t="s">
        <v>55</v>
      </c>
      <c r="C26" s="38" t="s">
        <v>73</v>
      </c>
      <c r="D26" s="71" t="s">
        <v>19</v>
      </c>
      <c r="E26" s="36" t="s">
        <v>80</v>
      </c>
      <c r="F26" s="55">
        <v>700</v>
      </c>
      <c r="G26" s="55">
        <f>SUM(H26:L26)</f>
        <v>3434.6</v>
      </c>
      <c r="H26" s="55">
        <v>750</v>
      </c>
      <c r="I26" s="61">
        <v>1184.6</v>
      </c>
      <c r="J26" s="61">
        <f>763-763</f>
        <v>0</v>
      </c>
      <c r="K26" s="61">
        <v>750</v>
      </c>
      <c r="L26" s="61">
        <v>750</v>
      </c>
      <c r="M26" s="38" t="s">
        <v>82</v>
      </c>
    </row>
    <row r="27" spans="1:13" s="12" customFormat="1" ht="99" customHeight="1">
      <c r="A27" s="26" t="s">
        <v>52</v>
      </c>
      <c r="B27" s="25" t="s">
        <v>56</v>
      </c>
      <c r="C27" s="28" t="s">
        <v>20</v>
      </c>
      <c r="D27" s="25" t="s">
        <v>14</v>
      </c>
      <c r="E27" s="11" t="s">
        <v>80</v>
      </c>
      <c r="F27" s="84" t="s">
        <v>88</v>
      </c>
      <c r="G27" s="85"/>
      <c r="H27" s="85"/>
      <c r="I27" s="85"/>
      <c r="J27" s="85"/>
      <c r="K27" s="85"/>
      <c r="L27" s="86"/>
      <c r="M27" s="28" t="s">
        <v>82</v>
      </c>
    </row>
    <row r="28" spans="1:13" s="137" customFormat="1" ht="87.75" customHeight="1">
      <c r="A28" s="70" t="s">
        <v>57</v>
      </c>
      <c r="B28" s="71" t="s">
        <v>91</v>
      </c>
      <c r="C28" s="72"/>
      <c r="D28" s="71" t="s">
        <v>19</v>
      </c>
      <c r="E28" s="73" t="s">
        <v>80</v>
      </c>
      <c r="F28" s="55">
        <f>F29+F30+F33</f>
        <v>2020</v>
      </c>
      <c r="G28" s="55">
        <f>SUM(H28:L28)</f>
        <v>6708.610000000001</v>
      </c>
      <c r="H28" s="55">
        <f>H29+H30</f>
        <v>1380.4</v>
      </c>
      <c r="I28" s="52">
        <f>I29+I30+I33</f>
        <v>1974.21</v>
      </c>
      <c r="J28" s="55">
        <f>J29+J30+J33</f>
        <v>1390</v>
      </c>
      <c r="K28" s="55">
        <f>K29+K30</f>
        <v>982</v>
      </c>
      <c r="L28" s="55">
        <f>L29+L30</f>
        <v>982</v>
      </c>
      <c r="M28" s="71"/>
    </row>
    <row r="29" spans="1:13" ht="102" customHeight="1">
      <c r="A29" s="14" t="s">
        <v>58</v>
      </c>
      <c r="B29" s="9" t="s">
        <v>60</v>
      </c>
      <c r="C29" s="10" t="s">
        <v>72</v>
      </c>
      <c r="D29" s="9" t="s">
        <v>19</v>
      </c>
      <c r="E29" s="11" t="s">
        <v>80</v>
      </c>
      <c r="F29" s="52">
        <v>720</v>
      </c>
      <c r="G29" s="52">
        <f>H29+I29+J29+K29+L29</f>
        <v>786.4</v>
      </c>
      <c r="H29" s="55">
        <f>346+38.4</f>
        <v>384.4</v>
      </c>
      <c r="I29" s="52">
        <v>96</v>
      </c>
      <c r="J29" s="52">
        <v>102</v>
      </c>
      <c r="K29" s="62">
        <v>102</v>
      </c>
      <c r="L29" s="62">
        <v>102</v>
      </c>
      <c r="M29" s="2" t="s">
        <v>81</v>
      </c>
    </row>
    <row r="30" spans="1:13" ht="94.5" customHeight="1">
      <c r="A30" s="14" t="s">
        <v>59</v>
      </c>
      <c r="B30" s="9" t="s">
        <v>92</v>
      </c>
      <c r="C30" s="10" t="s">
        <v>71</v>
      </c>
      <c r="D30" s="9" t="s">
        <v>19</v>
      </c>
      <c r="E30" s="11" t="s">
        <v>80</v>
      </c>
      <c r="F30" s="52">
        <f>F32</f>
        <v>800</v>
      </c>
      <c r="G30" s="52">
        <f>H30+I30+J30+K30+L30</f>
        <v>3923.01</v>
      </c>
      <c r="H30" s="61">
        <f>H32</f>
        <v>996</v>
      </c>
      <c r="I30" s="62">
        <f>I32</f>
        <v>1079.01</v>
      </c>
      <c r="J30" s="62">
        <f>J32</f>
        <v>88</v>
      </c>
      <c r="K30" s="62">
        <f>K32</f>
        <v>880</v>
      </c>
      <c r="L30" s="62">
        <f>L32</f>
        <v>880</v>
      </c>
      <c r="M30" s="2" t="s">
        <v>81</v>
      </c>
    </row>
    <row r="31" spans="1:13" ht="138" customHeight="1">
      <c r="A31" s="14" t="s">
        <v>63</v>
      </c>
      <c r="B31" s="9" t="s">
        <v>61</v>
      </c>
      <c r="C31" s="10" t="s">
        <v>16</v>
      </c>
      <c r="D31" s="9" t="s">
        <v>19</v>
      </c>
      <c r="E31" s="11" t="s">
        <v>80</v>
      </c>
      <c r="F31" s="78" t="s">
        <v>88</v>
      </c>
      <c r="G31" s="79"/>
      <c r="H31" s="79"/>
      <c r="I31" s="79"/>
      <c r="J31" s="79"/>
      <c r="K31" s="79"/>
      <c r="L31" s="80"/>
      <c r="M31" s="10" t="s">
        <v>132</v>
      </c>
    </row>
    <row r="32" spans="1:13" ht="129" customHeight="1">
      <c r="A32" s="14" t="s">
        <v>64</v>
      </c>
      <c r="B32" s="19" t="s">
        <v>62</v>
      </c>
      <c r="C32" s="19" t="s">
        <v>26</v>
      </c>
      <c r="D32" s="9" t="s">
        <v>19</v>
      </c>
      <c r="E32" s="11" t="s">
        <v>80</v>
      </c>
      <c r="F32" s="52">
        <v>800</v>
      </c>
      <c r="G32" s="52">
        <f>H32+I32+J32+K32+L32</f>
        <v>3923.01</v>
      </c>
      <c r="H32" s="61">
        <v>996</v>
      </c>
      <c r="I32" s="62">
        <v>1079.01</v>
      </c>
      <c r="J32" s="62">
        <f>880-792</f>
        <v>88</v>
      </c>
      <c r="K32" s="62">
        <v>880</v>
      </c>
      <c r="L32" s="62">
        <v>880</v>
      </c>
      <c r="M32" s="10" t="s">
        <v>133</v>
      </c>
    </row>
    <row r="33" spans="1:13" ht="96" customHeight="1">
      <c r="A33" s="14" t="s">
        <v>123</v>
      </c>
      <c r="B33" s="19" t="s">
        <v>124</v>
      </c>
      <c r="C33" s="10" t="s">
        <v>71</v>
      </c>
      <c r="D33" s="67" t="s">
        <v>19</v>
      </c>
      <c r="E33" s="11" t="s">
        <v>80</v>
      </c>
      <c r="F33" s="52">
        <v>500</v>
      </c>
      <c r="G33" s="52">
        <f>SUM(H33:L33)</f>
        <v>1999.2</v>
      </c>
      <c r="H33" s="61">
        <v>0</v>
      </c>
      <c r="I33" s="62">
        <v>799.2</v>
      </c>
      <c r="J33" s="62">
        <v>1200</v>
      </c>
      <c r="K33" s="62">
        <v>0</v>
      </c>
      <c r="L33" s="62">
        <v>0</v>
      </c>
      <c r="M33" s="2" t="s">
        <v>81</v>
      </c>
    </row>
    <row r="34" spans="1:13" s="30" customFormat="1" ht="75" customHeight="1">
      <c r="A34" s="41" t="s">
        <v>66</v>
      </c>
      <c r="B34" s="42" t="s">
        <v>65</v>
      </c>
      <c r="C34" s="40"/>
      <c r="D34" s="43" t="s">
        <v>19</v>
      </c>
      <c r="E34" s="40" t="s">
        <v>80</v>
      </c>
      <c r="F34" s="56">
        <f aca="true" t="shared" si="5" ref="F34:L34">SUM(F35:F36)</f>
        <v>3370</v>
      </c>
      <c r="G34" s="56">
        <f>SUM(H34:L34)</f>
        <v>32465.682679999998</v>
      </c>
      <c r="H34" s="56">
        <f t="shared" si="5"/>
        <v>5521.125</v>
      </c>
      <c r="I34" s="59">
        <f>SUM(I35:I36)</f>
        <v>12541.52463</v>
      </c>
      <c r="J34" s="56">
        <f>SUM(J35:J36)</f>
        <v>3537.53305</v>
      </c>
      <c r="K34" s="56">
        <f t="shared" si="5"/>
        <v>5432.75</v>
      </c>
      <c r="L34" s="56">
        <f t="shared" si="5"/>
        <v>5432.75</v>
      </c>
      <c r="M34" s="43"/>
    </row>
    <row r="35" spans="1:13" s="63" customFormat="1" ht="81" customHeight="1">
      <c r="A35" s="47" t="s">
        <v>67</v>
      </c>
      <c r="B35" s="42" t="s">
        <v>93</v>
      </c>
      <c r="C35" s="48" t="s">
        <v>71</v>
      </c>
      <c r="D35" s="43" t="s">
        <v>19</v>
      </c>
      <c r="E35" s="49" t="s">
        <v>80</v>
      </c>
      <c r="F35" s="57">
        <v>770</v>
      </c>
      <c r="G35" s="56">
        <f>SUM(H35:L35)</f>
        <v>21794.68418</v>
      </c>
      <c r="H35" s="53">
        <v>2514.375</v>
      </c>
      <c r="I35" s="53">
        <v>10890.77613</v>
      </c>
      <c r="J35" s="53">
        <f>2426+1111.53305</f>
        <v>3537.53305</v>
      </c>
      <c r="K35" s="53">
        <v>2426</v>
      </c>
      <c r="L35" s="53">
        <v>2426</v>
      </c>
      <c r="M35" s="48" t="s">
        <v>82</v>
      </c>
    </row>
    <row r="36" spans="1:13" s="12" customFormat="1" ht="96" customHeight="1">
      <c r="A36" s="26" t="s">
        <v>68</v>
      </c>
      <c r="B36" s="25" t="s">
        <v>69</v>
      </c>
      <c r="C36" s="28" t="s">
        <v>70</v>
      </c>
      <c r="D36" s="24" t="s">
        <v>19</v>
      </c>
      <c r="E36" s="29" t="s">
        <v>80</v>
      </c>
      <c r="F36" s="58">
        <v>2600</v>
      </c>
      <c r="G36" s="59">
        <f>H36+I36+J36+K36+L36</f>
        <v>10670.9985</v>
      </c>
      <c r="H36" s="53">
        <f>3165-158.25</f>
        <v>3006.75</v>
      </c>
      <c r="I36" s="60">
        <v>1650.7485</v>
      </c>
      <c r="J36" s="60">
        <f>3006.75-3006.75</f>
        <v>0</v>
      </c>
      <c r="K36" s="60">
        <v>3006.75</v>
      </c>
      <c r="L36" s="60">
        <v>3006.75</v>
      </c>
      <c r="M36" s="28" t="s">
        <v>81</v>
      </c>
    </row>
    <row r="38" spans="1:12" ht="65.25" customHeight="1">
      <c r="A38" s="76" t="s">
        <v>139</v>
      </c>
      <c r="B38" s="76"/>
      <c r="C38" s="76"/>
      <c r="D38" s="76"/>
      <c r="E38" s="69"/>
      <c r="F38" s="69"/>
      <c r="G38" s="69"/>
      <c r="H38" s="74"/>
      <c r="I38" s="74"/>
      <c r="J38" s="77" t="s">
        <v>120</v>
      </c>
      <c r="K38" s="77"/>
      <c r="L38" s="77"/>
    </row>
  </sheetData>
  <sheetProtection/>
  <mergeCells count="28">
    <mergeCell ref="A10:A11"/>
    <mergeCell ref="B10:B11"/>
    <mergeCell ref="C10:C11"/>
    <mergeCell ref="M10:M11"/>
    <mergeCell ref="E10:E11"/>
    <mergeCell ref="M7:M9"/>
    <mergeCell ref="A7:A9"/>
    <mergeCell ref="B7:B9"/>
    <mergeCell ref="C7:C9"/>
    <mergeCell ref="E7:E9"/>
    <mergeCell ref="M5:M6"/>
    <mergeCell ref="A3:M3"/>
    <mergeCell ref="A5:A6"/>
    <mergeCell ref="B5:B6"/>
    <mergeCell ref="C5:C6"/>
    <mergeCell ref="D5:D6"/>
    <mergeCell ref="E5:E6"/>
    <mergeCell ref="F5:F6"/>
    <mergeCell ref="K1:M1"/>
    <mergeCell ref="K2:M2"/>
    <mergeCell ref="A38:D38"/>
    <mergeCell ref="J38:L38"/>
    <mergeCell ref="F22:L22"/>
    <mergeCell ref="F23:L23"/>
    <mergeCell ref="F27:L27"/>
    <mergeCell ref="F31:L31"/>
    <mergeCell ref="G5:G6"/>
    <mergeCell ref="H5:L5"/>
  </mergeCells>
  <printOptions/>
  <pageMargins left="0.7086614173228347" right="0.3937007874015748" top="0.4330708661417323" bottom="0.2755905511811024" header="0.4724409448818898" footer="0.2362204724409449"/>
  <pageSetup fitToHeight="0" fitToWidth="1" horizontalDpi="600" verticalDpi="600" orientation="landscape" paperSize="9" scale="69" r:id="rId3"/>
  <rowBreaks count="5" manualBreakCount="5">
    <brk id="11" max="12" man="1"/>
    <brk id="14" max="12" man="1"/>
    <brk id="17" max="255" man="1"/>
    <brk id="30" max="255" man="1"/>
    <brk id="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SheetLayoutView="100" workbookViewId="0" topLeftCell="A1">
      <selection activeCell="H1" sqref="H1:L1"/>
    </sheetView>
  </sheetViews>
  <sheetFormatPr defaultColWidth="8.7109375" defaultRowHeight="15"/>
  <cols>
    <col min="1" max="1" width="6.421875" style="17" customWidth="1"/>
    <col min="2" max="2" width="24.8515625" style="17" customWidth="1"/>
    <col min="3" max="3" width="14.28125" style="17" customWidth="1"/>
    <col min="4" max="4" width="10.28125" style="17" customWidth="1"/>
    <col min="5" max="5" width="38.57421875" style="17" customWidth="1"/>
    <col min="6" max="6" width="13.421875" style="17" customWidth="1"/>
    <col min="7" max="7" width="13.28125" style="17" customWidth="1"/>
    <col min="8" max="12" width="8.7109375" style="17" customWidth="1"/>
    <col min="13" max="13" width="17.00390625" style="17" customWidth="1"/>
    <col min="14" max="16384" width="8.7109375" style="17" customWidth="1"/>
  </cols>
  <sheetData>
    <row r="1" spans="6:12" ht="104.25" customHeight="1">
      <c r="F1" s="142"/>
      <c r="G1" s="142"/>
      <c r="H1" s="143" t="s">
        <v>141</v>
      </c>
      <c r="I1" s="143"/>
      <c r="J1" s="143"/>
      <c r="K1" s="143"/>
      <c r="L1" s="143"/>
    </row>
    <row r="2" spans="6:12" ht="79.5" customHeight="1">
      <c r="F2" s="142"/>
      <c r="G2" s="142"/>
      <c r="H2" s="143" t="s">
        <v>138</v>
      </c>
      <c r="I2" s="143"/>
      <c r="J2" s="143"/>
      <c r="K2" s="143"/>
      <c r="L2" s="143"/>
    </row>
    <row r="3" spans="1:13" ht="21.75" customHeight="1">
      <c r="A3" s="144" t="s">
        <v>119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2" ht="57" customHeight="1">
      <c r="A4" s="111" t="s">
        <v>1</v>
      </c>
      <c r="B4" s="113" t="s">
        <v>2</v>
      </c>
      <c r="C4" s="113" t="s">
        <v>134</v>
      </c>
      <c r="D4" s="113"/>
      <c r="E4" s="113" t="s">
        <v>137</v>
      </c>
      <c r="F4" s="113" t="s">
        <v>4</v>
      </c>
      <c r="G4" s="113" t="s">
        <v>6</v>
      </c>
      <c r="H4" s="120" t="s">
        <v>5</v>
      </c>
      <c r="I4" s="121"/>
      <c r="J4" s="121"/>
      <c r="K4" s="121"/>
      <c r="L4" s="122"/>
    </row>
    <row r="5" spans="1:12" ht="60">
      <c r="A5" s="112"/>
      <c r="B5" s="113"/>
      <c r="C5" s="1" t="s">
        <v>22</v>
      </c>
      <c r="D5" s="1" t="s">
        <v>3</v>
      </c>
      <c r="E5" s="113"/>
      <c r="F5" s="113"/>
      <c r="G5" s="113"/>
      <c r="H5" s="4">
        <v>2017</v>
      </c>
      <c r="I5" s="4">
        <v>2018</v>
      </c>
      <c r="J5" s="4">
        <v>2019</v>
      </c>
      <c r="K5" s="4">
        <v>2020</v>
      </c>
      <c r="L5" s="4">
        <v>2021</v>
      </c>
    </row>
    <row r="6" spans="1:12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ht="28.5" customHeight="1">
      <c r="A7" s="111" t="s">
        <v>7</v>
      </c>
      <c r="B7" s="111" t="s">
        <v>23</v>
      </c>
      <c r="C7" s="114">
        <f>'Перечень мероприятий пр 1'!G11</f>
        <v>308868.38636</v>
      </c>
      <c r="D7" s="117">
        <f>'Перечень мероприятий пр 1'!G10</f>
        <v>1522</v>
      </c>
      <c r="E7" s="1" t="s">
        <v>96</v>
      </c>
      <c r="F7" s="4" t="s">
        <v>33</v>
      </c>
      <c r="G7" s="4">
        <v>7.973</v>
      </c>
      <c r="H7" s="4">
        <v>7.973</v>
      </c>
      <c r="I7" s="4">
        <v>7.973</v>
      </c>
      <c r="J7" s="4">
        <v>7.973</v>
      </c>
      <c r="K7" s="4">
        <v>7.973</v>
      </c>
      <c r="L7" s="4">
        <v>7.973</v>
      </c>
    </row>
    <row r="8" spans="1:12" ht="56.25" customHeight="1">
      <c r="A8" s="125"/>
      <c r="B8" s="125"/>
      <c r="C8" s="115"/>
      <c r="D8" s="118"/>
      <c r="E8" s="1" t="s">
        <v>97</v>
      </c>
      <c r="F8" s="4" t="s">
        <v>34</v>
      </c>
      <c r="G8" s="5">
        <v>5296</v>
      </c>
      <c r="H8" s="5">
        <v>7623.2</v>
      </c>
      <c r="I8" s="5">
        <v>7088</v>
      </c>
      <c r="J8" s="5">
        <v>7280.4</v>
      </c>
      <c r="K8" s="5">
        <v>7457.2</v>
      </c>
      <c r="L8" s="5">
        <v>7656</v>
      </c>
    </row>
    <row r="9" spans="1:12" ht="83.25" customHeight="1">
      <c r="A9" s="125"/>
      <c r="B9" s="125"/>
      <c r="C9" s="115"/>
      <c r="D9" s="118"/>
      <c r="E9" s="1" t="s">
        <v>98</v>
      </c>
      <c r="F9" s="4" t="s">
        <v>27</v>
      </c>
      <c r="G9" s="5">
        <v>50</v>
      </c>
      <c r="H9" s="5">
        <v>100</v>
      </c>
      <c r="I9" s="5">
        <v>100</v>
      </c>
      <c r="J9" s="5">
        <v>100</v>
      </c>
      <c r="K9" s="5">
        <v>100</v>
      </c>
      <c r="L9" s="5">
        <v>100</v>
      </c>
    </row>
    <row r="10" spans="1:12" ht="63" customHeight="1">
      <c r="A10" s="125"/>
      <c r="B10" s="125"/>
      <c r="C10" s="115"/>
      <c r="D10" s="118"/>
      <c r="E10" s="1" t="s">
        <v>99</v>
      </c>
      <c r="F10" s="4" t="s">
        <v>27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</row>
    <row r="11" spans="1:12" ht="42" customHeight="1">
      <c r="A11" s="125"/>
      <c r="B11" s="125"/>
      <c r="C11" s="115"/>
      <c r="D11" s="118"/>
      <c r="E11" s="1" t="s">
        <v>100</v>
      </c>
      <c r="F11" s="4" t="s">
        <v>27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</row>
    <row r="12" spans="1:12" ht="35.25" customHeight="1">
      <c r="A12" s="125"/>
      <c r="B12" s="125"/>
      <c r="C12" s="115"/>
      <c r="D12" s="118"/>
      <c r="E12" s="1" t="s">
        <v>101</v>
      </c>
      <c r="F12" s="4" t="s">
        <v>18</v>
      </c>
      <c r="G12" s="5">
        <v>1739</v>
      </c>
      <c r="H12" s="5">
        <v>1739</v>
      </c>
      <c r="I12" s="5">
        <v>1739</v>
      </c>
      <c r="J12" s="5">
        <v>1739</v>
      </c>
      <c r="K12" s="5">
        <v>1739</v>
      </c>
      <c r="L12" s="5">
        <v>1739</v>
      </c>
    </row>
    <row r="13" spans="1:12" ht="60.75" customHeight="1">
      <c r="A13" s="125"/>
      <c r="B13" s="125"/>
      <c r="C13" s="115"/>
      <c r="D13" s="118"/>
      <c r="E13" s="35" t="s">
        <v>116</v>
      </c>
      <c r="F13" s="4" t="s">
        <v>18</v>
      </c>
      <c r="G13" s="5">
        <v>0</v>
      </c>
      <c r="H13" s="5">
        <v>6</v>
      </c>
      <c r="I13" s="5">
        <v>6</v>
      </c>
      <c r="J13" s="5">
        <v>6</v>
      </c>
      <c r="K13" s="5">
        <v>6</v>
      </c>
      <c r="L13" s="5">
        <v>6</v>
      </c>
    </row>
    <row r="14" spans="1:12" ht="53.25" customHeight="1">
      <c r="A14" s="112"/>
      <c r="B14" s="112"/>
      <c r="C14" s="116"/>
      <c r="D14" s="119"/>
      <c r="E14" s="1" t="s">
        <v>117</v>
      </c>
      <c r="F14" s="4" t="s">
        <v>18</v>
      </c>
      <c r="G14" s="5">
        <v>0</v>
      </c>
      <c r="H14" s="5">
        <v>5</v>
      </c>
      <c r="I14" s="5">
        <v>5</v>
      </c>
      <c r="J14" s="5">
        <v>5</v>
      </c>
      <c r="K14" s="5">
        <v>5</v>
      </c>
      <c r="L14" s="5">
        <v>5</v>
      </c>
    </row>
    <row r="15" spans="1:12" ht="51" customHeight="1">
      <c r="A15" s="111" t="s">
        <v>8</v>
      </c>
      <c r="B15" s="123" t="s">
        <v>102</v>
      </c>
      <c r="C15" s="117">
        <f>'Перечень мероприятий пр 1'!G19</f>
        <v>16827.46</v>
      </c>
      <c r="D15" s="111">
        <v>0</v>
      </c>
      <c r="E15" s="1" t="s">
        <v>105</v>
      </c>
      <c r="F15" s="4" t="s">
        <v>17</v>
      </c>
      <c r="G15" s="5">
        <v>95</v>
      </c>
      <c r="H15" s="5">
        <v>98</v>
      </c>
      <c r="I15" s="5">
        <v>98</v>
      </c>
      <c r="J15" s="5">
        <v>98</v>
      </c>
      <c r="K15" s="5">
        <v>98</v>
      </c>
      <c r="L15" s="5">
        <v>98</v>
      </c>
    </row>
    <row r="16" spans="1:12" ht="88.5" customHeight="1">
      <c r="A16" s="125"/>
      <c r="B16" s="126"/>
      <c r="C16" s="118"/>
      <c r="D16" s="125"/>
      <c r="E16" s="1" t="s">
        <v>103</v>
      </c>
      <c r="F16" s="4" t="s">
        <v>17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</row>
    <row r="17" spans="1:12" ht="77.25" customHeight="1">
      <c r="A17" s="112"/>
      <c r="B17" s="124"/>
      <c r="C17" s="119"/>
      <c r="D17" s="112"/>
      <c r="E17" s="1" t="s">
        <v>104</v>
      </c>
      <c r="F17" s="4" t="s">
        <v>110</v>
      </c>
      <c r="G17" s="5">
        <v>1</v>
      </c>
      <c r="H17" s="5">
        <v>6</v>
      </c>
      <c r="I17" s="5">
        <v>6</v>
      </c>
      <c r="J17" s="5">
        <v>6</v>
      </c>
      <c r="K17" s="5">
        <v>6</v>
      </c>
      <c r="L17" s="5">
        <v>6</v>
      </c>
    </row>
    <row r="18" spans="1:12" ht="115.5" customHeight="1">
      <c r="A18" s="16" t="s">
        <v>11</v>
      </c>
      <c r="B18" s="1" t="s">
        <v>53</v>
      </c>
      <c r="C18" s="51">
        <f>'Перечень мероприятий пр 1'!G25</f>
        <v>3434.6</v>
      </c>
      <c r="D18" s="4">
        <v>0</v>
      </c>
      <c r="E18" s="1" t="s">
        <v>106</v>
      </c>
      <c r="F18" s="4" t="s">
        <v>110</v>
      </c>
      <c r="G18" s="5" t="s">
        <v>35</v>
      </c>
      <c r="H18" s="4">
        <v>520</v>
      </c>
      <c r="I18" s="4">
        <v>520</v>
      </c>
      <c r="J18" s="4">
        <v>520</v>
      </c>
      <c r="K18" s="4">
        <v>520</v>
      </c>
      <c r="L18" s="4">
        <v>520</v>
      </c>
    </row>
    <row r="19" spans="1:12" ht="72" customHeight="1">
      <c r="A19" s="125" t="s">
        <v>12</v>
      </c>
      <c r="B19" s="123" t="s">
        <v>135</v>
      </c>
      <c r="C19" s="118">
        <f>'Перечень мероприятий пр 1'!G28</f>
        <v>6708.610000000001</v>
      </c>
      <c r="D19" s="125">
        <v>0</v>
      </c>
      <c r="E19" s="1" t="s">
        <v>107</v>
      </c>
      <c r="F19" s="34" t="s">
        <v>109</v>
      </c>
      <c r="G19" s="5">
        <v>3000</v>
      </c>
      <c r="H19" s="5">
        <v>3000</v>
      </c>
      <c r="I19" s="5">
        <v>3000</v>
      </c>
      <c r="J19" s="5">
        <v>3000</v>
      </c>
      <c r="K19" s="5">
        <v>3000</v>
      </c>
      <c r="L19" s="5">
        <v>3000</v>
      </c>
    </row>
    <row r="20" spans="1:12" ht="58.5" customHeight="1">
      <c r="A20" s="112"/>
      <c r="B20" s="124"/>
      <c r="C20" s="119"/>
      <c r="D20" s="112"/>
      <c r="E20" s="1" t="s">
        <v>108</v>
      </c>
      <c r="F20" s="4" t="s">
        <v>110</v>
      </c>
      <c r="G20" s="5">
        <v>12</v>
      </c>
      <c r="H20" s="5">
        <v>12</v>
      </c>
      <c r="I20" s="5">
        <v>12</v>
      </c>
      <c r="J20" s="5">
        <v>12</v>
      </c>
      <c r="K20" s="5">
        <v>12</v>
      </c>
      <c r="L20" s="5">
        <v>12</v>
      </c>
    </row>
    <row r="21" spans="1:12" ht="114.75" customHeight="1">
      <c r="A21" s="4" t="s">
        <v>13</v>
      </c>
      <c r="B21" s="1" t="s">
        <v>21</v>
      </c>
      <c r="C21" s="54">
        <f>'Перечень мероприятий пр 1'!G34</f>
        <v>32465.682679999998</v>
      </c>
      <c r="D21" s="4">
        <v>0</v>
      </c>
      <c r="E21" s="1" t="s">
        <v>111</v>
      </c>
      <c r="F21" s="18" t="s">
        <v>31</v>
      </c>
      <c r="G21" s="5" t="s">
        <v>32</v>
      </c>
      <c r="H21" s="5" t="s">
        <v>32</v>
      </c>
      <c r="I21" s="5" t="s">
        <v>32</v>
      </c>
      <c r="J21" s="5" t="s">
        <v>32</v>
      </c>
      <c r="K21" s="5" t="s">
        <v>32</v>
      </c>
      <c r="L21" s="5" t="s">
        <v>32</v>
      </c>
    </row>
    <row r="25" spans="1:12" ht="45.75" customHeight="1">
      <c r="A25" s="110" t="s">
        <v>139</v>
      </c>
      <c r="B25" s="110"/>
      <c r="C25" s="110"/>
      <c r="D25" s="110"/>
      <c r="E25" s="68"/>
      <c r="F25" s="68"/>
      <c r="G25" s="68"/>
      <c r="H25" s="75"/>
      <c r="I25" s="75"/>
      <c r="J25" s="109" t="s">
        <v>120</v>
      </c>
      <c r="K25" s="109"/>
      <c r="L25" s="109"/>
    </row>
  </sheetData>
  <sheetProtection/>
  <mergeCells count="24">
    <mergeCell ref="A19:A20"/>
    <mergeCell ref="C19:C20"/>
    <mergeCell ref="C4:D4"/>
    <mergeCell ref="D15:D17"/>
    <mergeCell ref="A7:A14"/>
    <mergeCell ref="A15:A17"/>
    <mergeCell ref="B15:B17"/>
    <mergeCell ref="B7:B14"/>
    <mergeCell ref="H4:L4"/>
    <mergeCell ref="B19:B20"/>
    <mergeCell ref="D19:D20"/>
    <mergeCell ref="C15:C17"/>
    <mergeCell ref="G4:G5"/>
    <mergeCell ref="F4:F5"/>
    <mergeCell ref="H1:L1"/>
    <mergeCell ref="H2:L2"/>
    <mergeCell ref="J25:L25"/>
    <mergeCell ref="A25:D25"/>
    <mergeCell ref="A3:L3"/>
    <mergeCell ref="A4:A5"/>
    <mergeCell ref="B4:B5"/>
    <mergeCell ref="E4:E5"/>
    <mergeCell ref="C7:C14"/>
    <mergeCell ref="D7:D14"/>
  </mergeCells>
  <printOptions/>
  <pageMargins left="0.7" right="0.7" top="0.58" bottom="0.29" header="0.3" footer="0.3"/>
  <pageSetup fitToHeight="0" fitToWidth="1" horizontalDpi="600" verticalDpi="600" orientation="landscape" paperSize="9" scale="79" r:id="rId2"/>
  <rowBreaks count="2" manualBreakCount="2">
    <brk id="12" max="11" man="1"/>
    <brk id="2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2013-10-24T08:43:16Z</cp:lastPrinted>
  <dcterms:created xsi:type="dcterms:W3CDTF">2006-09-28T05:33:49Z</dcterms:created>
  <dcterms:modified xsi:type="dcterms:W3CDTF">2019-12-23T08:13:13Z</dcterms:modified>
  <cp:category/>
  <cp:version/>
  <cp:contentType/>
  <cp:contentStatus/>
</cp:coreProperties>
</file>