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70" windowWidth="19035" windowHeight="11040" activeTab="0"/>
  </bookViews>
  <sheets>
    <sheet name="приложение 1" sheetId="1" r:id="rId1"/>
  </sheets>
  <definedNames>
    <definedName name="_xlnm.Print_Titles" localSheetId="0">'приложение 1'!$10:$10</definedName>
    <definedName name="_xlnm.Print_Area" localSheetId="0">'приложение 1'!$A$1:$F$52</definedName>
  </definedNames>
  <calcPr fullCalcOnLoad="1"/>
</workbook>
</file>

<file path=xl/sharedStrings.xml><?xml version="1.0" encoding="utf-8"?>
<sst xmlns="http://schemas.openxmlformats.org/spreadsheetml/2006/main" count="91" uniqueCount="91">
  <si>
    <t>Код бюджетной классификации</t>
  </si>
  <si>
    <t>Наименование доходов</t>
  </si>
  <si>
    <t>000 1 00 00000 00 0000 000</t>
  </si>
  <si>
    <t>НАЛОГИ НА ПРИБЫЛЬ, ДОХОДЫ</t>
  </si>
  <si>
    <t>Налог на доходы физических лиц</t>
  </si>
  <si>
    <t>000 1 06 00000 00 0000 000</t>
  </si>
  <si>
    <t xml:space="preserve">НАЛОГИ НА ИМУЩЕСТВО  </t>
  </si>
  <si>
    <t>182 1 06 01030 10 0000 110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</si>
  <si>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</si>
  <si>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</si>
  <si>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</si>
  <si>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</si>
  <si>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</si>
  <si>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ВСЕГО</t>
  </si>
  <si>
    <t>НАЛОГОВЫЕ И НЕНАЛОГОВЫЕ ДОХОДЫ</t>
  </si>
  <si>
    <t>НАЛОГОВЫЕ ДОХОДЫ</t>
  </si>
  <si>
    <t>НЕНАЛОГОВЫЕ ДОХОДЫ</t>
  </si>
  <si>
    <t>000 1 01 00000 00 0000 000</t>
  </si>
  <si>
    <t>036 1 11 05075 10 0000 120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</si>
  <si>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</si>
  <si>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</si>
  <si>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</si>
  <si>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</si>
  <si>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036 1 11 09045 10 0001 120</t>
  </si>
  <si>
    <t>000 1 01 02000 01 0000 110</t>
  </si>
  <si>
    <t>000 1 06 06000 00 0000 110</t>
  </si>
  <si>
    <t>Прочие поступления от использования имущества, находящегося 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жилья)</t>
  </si>
  <si>
    <t>182 1 06 06033 10 0000 110</t>
  </si>
  <si>
    <t>182 1 06 06043 10 0000 110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</si>
  <si>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</si>
  <si>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</si>
  <si>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</si>
  <si>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</si>
  <si>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</si>
  <si>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</si>
  <si>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ОКАЗАНИЯ ПЛАТНЫХ УСЛУГ (РАБОТ) И КОМПЕНСАЦИИ ЗАТРАТ ГОСУДАРСТВА</t>
  </si>
  <si>
    <t>036 1 13 02065 10 0000 130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</si>
  <si>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 решению вопросов местного значения Одинцовского муниципального района)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</si>
  <si>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бюджета района))</t>
  </si>
  <si>
    <t>000 1 13 00000 00 0000 000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</si>
  <si>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</si>
  <si>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</si>
  <si>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036 2 02 35118 10 0000 150</t>
  </si>
  <si>
    <t>036 2 02 40014 10 0001 150</t>
  </si>
  <si>
    <t>036 2 02 40014 10 0005 150</t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</si>
  <si>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</si>
  <si>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</si>
  <si>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</si>
  <si>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</si>
  <si>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>000 2 02 20000 00 0000 150</t>
  </si>
  <si>
    <t>Субсидии бюджетам бюджетной системы Российской Федерации (межбюджетные субсидии)</t>
  </si>
  <si>
    <t>036  2 02 29999 10 0123 150</t>
  </si>
  <si>
    <t>Прочие субсидии бюджетам сельских поселений (на устройство и капитальный ремонт  электросетевого хозяйства, систем наружного и архитектурно-художественного освещения в рамках реализации приоритетного проекта "Светлый город" в соответствии с государственной программой Московской области "Формирование современной комфортной  городской среды")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</si>
  <si>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</si>
  <si>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</si>
  <si>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036 2 18 60010 10 0000 150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</si>
  <si>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</si>
  <si>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</si>
  <si>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</si>
  <si>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036 2 19 60010 10 0000 150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</si>
  <si>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</si>
  <si>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036 2 02 40014 10 0004 150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</si>
  <si>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бюджета Московской области))</t>
  </si>
  <si>
    <t>036 2 02 45160 10 0000 150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</si>
  <si>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</si>
  <si>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000 1 16 00000 00 0000 000</t>
  </si>
  <si>
    <t>ШТРАФЫ, САНКЦИИ, ВОЗМЕЩЕНИЕ УЩЕРБА</t>
  </si>
  <si>
    <t>036 2 02 49999 10 0195 150</t>
  </si>
  <si>
    <t>Прочие межбюджетные трансферты, передаваемые бюджетам сельских поселений (на компенсацию расходов по исполнительному листу)</t>
  </si>
  <si>
    <t>094 1 16 18050 10 0000 140</t>
  </si>
  <si>
    <t>﻿Денежные взыскания (штрафы) за нарушение бюджетного законодательства (в части бюджетов сельских поселений)</t>
  </si>
  <si>
    <t>000 1 17 00000 00 0000 000</t>
  </si>
  <si>
    <t>﻿ПРОЧИЕ НЕНАЛОГОВЫЕ ДОХОДЫ</t>
  </si>
  <si>
    <t>094 1 17 05050 10 0200 180</t>
  </si>
  <si>
    <t>﻿Прочие неналоговые доходы бюджетов сельских поселений (восстановление средств по результатам проверок (за исключением дебиторской задолженности прошлых лет))</t>
  </si>
  <si>
    <t>036 1 16 90050 10 0000 140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</si>
  <si>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</si>
  <si>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% выполнения плана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</si>
  <si>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</si>
  <si>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</si>
  <si>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Отклонение (+,-)</t>
  </si>
  <si>
    <t>Начальник Территориального управления Захаровское
Администрации Одинцовского городского округа                                                                                                                                         М.А. Мотылева</t>
  </si>
  <si>
    <t>тыс. руб.</t>
  </si>
  <si>
    <t>Исполнено</t>
  </si>
  <si>
    <t>План  2019 года</t>
  </si>
  <si>
    <t xml:space="preserve">                                 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</si>
  <si>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                                 Одинцовского городского округа</t>
  </si>
  <si>
    <t xml:space="preserve">                                                                                                                                                                               Московской области</t>
  </si>
  <si>
    <t xml:space="preserve">                                            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</si>
  <si>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                                              от 30.04. 2020 № 13/16</t>
  </si>
  <si>
    <t xml:space="preserve">Доходы бюджета сельского поселения Захаровское  Одинцовского муниципального района Московской области за 2019 год    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</si>
</sst>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\ &quot;₽&quot;"/>
    <numFmt numFmtId="179" formatCode="#,##0.00000"/>
    <numFmt numFmtId="180" formatCode="0.00000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9"/>
      <name val="Arial"/>
      <family val="2"/>
    </font>
    <font>
      <b/>
      <sz val="18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 indent="73"/>
    </xf>
    <xf numFmtId="0" fontId="4" fillId="0" borderId="10" xfId="0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179" fontId="6" fillId="0" borderId="11" xfId="0" applyNumberFormat="1" applyFont="1" applyBorder="1" applyAlignment="1">
      <alignment vertical="center"/>
    </xf>
    <xf numFmtId="172" fontId="6" fillId="0" borderId="11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179" fontId="4" fillId="0" borderId="11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left" vertical="center" indent="1"/>
    </xf>
    <xf numFmtId="3" fontId="4" fillId="0" borderId="11" xfId="0" applyNumberFormat="1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179" fontId="4" fillId="0" borderId="11" xfId="0" applyNumberFormat="1" applyFont="1" applyBorder="1" applyAlignment="1">
      <alignment vertical="center"/>
    </xf>
    <xf numFmtId="1" fontId="44" fillId="0" borderId="11" xfId="0" applyNumberFormat="1" applyFont="1" applyFill="1" applyBorder="1" applyAlignment="1">
      <alignment horizontal="center" vertical="center" wrapText="1"/>
    </xf>
    <xf numFmtId="1" fontId="44" fillId="0" borderId="11" xfId="0" applyNumberFormat="1" applyFont="1" applyBorder="1" applyAlignment="1">
      <alignment horizontal="left" vertical="center" wrapText="1" indent="1"/>
    </xf>
    <xf numFmtId="179" fontId="4" fillId="33" borderId="11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view="pageBreakPreview" zoomScaleSheetLayoutView="100" workbookViewId="0" topLeftCell="A1">
      <selection activeCell="A5" sqref="A5:E5"/>
    </sheetView>
  </sheetViews>
  <sheetFormatPr defaultColWidth="9.00390625" defaultRowHeight="15.75"/>
  <cols>
    <col min="1" max="1" width="30.50390625" style="8" customWidth="1"/>
    <col min="2" max="2" width="72.75390625" style="9" customWidth="1"/>
    <col min="3" max="4" width="18.125" style="1" customWidth="1"/>
    <col min="5" max="5" width="14.50390625" style="1" customWidth="1"/>
    <col min="6" max="6" width="18.375" style="1" hidden="1" customWidth="1"/>
    <col min="7" max="16384" width="9.00390625" style="1" customWidth="1"/>
  </cols>
  <sheetData>
    <row r="1" spans="1:5" ht="18.75">
      <c r="A1" s="40" t="s">
        <v>85</v>
      </c>
      <c r="B1" s="40"/>
      <c r="C1" s="40"/>
      <c r="D1" s="40"/>
      <c r="E1" s="40"/>
    </row>
    <row r="2" spans="1:5" ht="18.75">
      <c r="A2" s="40" t="s">
        <v>88</v>
      </c>
      <c r="B2" s="40"/>
      <c r="C2" s="40"/>
      <c r="D2" s="40"/>
      <c r="E2" s="40"/>
    </row>
    <row r="3" spans="1:5" ht="18.75">
      <c r="A3" s="40" t="s">
        <v>86</v>
      </c>
      <c r="B3" s="40"/>
      <c r="C3" s="40"/>
      <c r="D3" s="40"/>
      <c r="E3" s="40"/>
    </row>
    <row r="4" spans="1:5" ht="18.75">
      <c r="A4" s="40" t="s">
        <v>87</v>
      </c>
      <c r="B4" s="40"/>
      <c r="C4" s="40"/>
      <c r="D4" s="40"/>
      <c r="E4" s="40"/>
    </row>
    <row r="5" spans="1:5" ht="18.75" customHeight="1">
      <c r="A5" s="37" t="s">
        <v>89</v>
      </c>
      <c r="B5" s="37"/>
      <c r="C5" s="37"/>
      <c r="D5" s="37"/>
      <c r="E5" s="37"/>
    </row>
    <row r="6" spans="1:5" ht="18.75">
      <c r="A6" s="13"/>
      <c r="B6" s="13"/>
      <c r="C6" s="13"/>
      <c r="D6" s="13"/>
      <c r="E6" s="13"/>
    </row>
    <row r="7" spans="1:5" ht="21" customHeight="1">
      <c r="A7" s="10"/>
      <c r="B7" s="11"/>
      <c r="C7" s="12"/>
      <c r="D7" s="12"/>
      <c r="E7" s="12"/>
    </row>
    <row r="8" spans="1:5" ht="67.5" customHeight="1">
      <c r="A8" s="39" t="s">
        <v>90</v>
      </c>
      <c r="B8" s="39"/>
      <c r="C8" s="39"/>
      <c r="D8" s="39"/>
      <c r="E8" s="39"/>
    </row>
    <row r="9" spans="1:5" ht="20.25" customHeight="1">
      <c r="A9" s="2"/>
      <c r="B9" s="3"/>
      <c r="E9" s="36" t="s">
        <v>82</v>
      </c>
    </row>
    <row r="10" spans="1:6" ht="59.25" customHeight="1">
      <c r="A10" s="17" t="s">
        <v>0</v>
      </c>
      <c r="B10" s="17" t="s">
        <v>1</v>
      </c>
      <c r="C10" s="18" t="s">
        <v>84</v>
      </c>
      <c r="D10" s="18" t="s">
        <v>83</v>
      </c>
      <c r="E10" s="18" t="s">
        <v>77</v>
      </c>
      <c r="F10" s="14" t="s">
        <v>80</v>
      </c>
    </row>
    <row r="11" spans="1:6" ht="21" customHeight="1">
      <c r="A11" s="19" t="s">
        <v>2</v>
      </c>
      <c r="B11" s="20" t="s">
        <v>14</v>
      </c>
      <c r="C11" s="21">
        <f>C12+C23</f>
        <v>149081</v>
      </c>
      <c r="D11" s="21">
        <f>D12+D23</f>
        <v>157838.29995999997</v>
      </c>
      <c r="E11" s="22">
        <f>D11/C11*100</f>
        <v>105.87418917232911</v>
      </c>
      <c r="F11" s="15">
        <f aca="true" t="shared" si="0" ref="F11:F50">D11-C11</f>
        <v>8757.299959999975</v>
      </c>
    </row>
    <row r="12" spans="1:6" ht="21" customHeight="1">
      <c r="A12" s="23"/>
      <c r="B12" s="20" t="s">
        <v>15</v>
      </c>
      <c r="C12" s="21">
        <f>C13+C18</f>
        <v>144121</v>
      </c>
      <c r="D12" s="21">
        <f>D13+D18</f>
        <v>153412.83338999999</v>
      </c>
      <c r="E12" s="22">
        <f>D12/C12*100+0.1</f>
        <v>106.54724460002356</v>
      </c>
      <c r="F12" s="15">
        <f t="shared" si="0"/>
        <v>9291.833389999985</v>
      </c>
    </row>
    <row r="13" spans="1:6" ht="21" customHeight="1">
      <c r="A13" s="23" t="s">
        <v>17</v>
      </c>
      <c r="B13" s="24" t="s">
        <v>3</v>
      </c>
      <c r="C13" s="25">
        <f>C14</f>
        <v>2166</v>
      </c>
      <c r="D13" s="25">
        <f>D14</f>
        <v>2202.66826</v>
      </c>
      <c r="E13" s="26">
        <f>D13/C13*100</f>
        <v>101.69290212373036</v>
      </c>
      <c r="F13" s="16">
        <f t="shared" si="0"/>
        <v>36.66825999999992</v>
      </c>
    </row>
    <row r="14" spans="1:6" ht="21" customHeight="1">
      <c r="A14" s="23" t="s">
        <v>24</v>
      </c>
      <c r="B14" s="24" t="s">
        <v>4</v>
      </c>
      <c r="C14" s="25">
        <f>C15+C17</f>
        <v>2166</v>
      </c>
      <c r="D14" s="25">
        <f>D15+D17+D16</f>
        <v>2202.66826</v>
      </c>
      <c r="E14" s="26">
        <f>D14/C14*100</f>
        <v>101.69290212373036</v>
      </c>
      <c r="F14" s="16">
        <f t="shared" si="0"/>
        <v>36.66825999999992</v>
      </c>
    </row>
    <row r="15" spans="1:6" ht="93.75" customHeight="1">
      <c r="A15" s="23" t="s">
        <v>29</v>
      </c>
      <c r="B15" s="24" t="s">
        <v>30</v>
      </c>
      <c r="C15" s="25">
        <v>2146</v>
      </c>
      <c r="D15" s="25">
        <v>2178.61481</v>
      </c>
      <c r="E15" s="26">
        <f>D15/C15*100</f>
        <v>101.51979543336441</v>
      </c>
      <c r="F15" s="16">
        <f t="shared" si="0"/>
        <v>32.614810000000034</v>
      </c>
    </row>
    <row r="16" spans="1:6" ht="137.25" customHeight="1">
      <c r="A16" s="23" t="s">
        <v>78</v>
      </c>
      <c r="B16" s="24" t="s">
        <v>79</v>
      </c>
      <c r="C16" s="25"/>
      <c r="D16" s="25">
        <v>2.26019</v>
      </c>
      <c r="E16" s="26"/>
      <c r="F16" s="16">
        <f t="shared" si="0"/>
        <v>2.26019</v>
      </c>
    </row>
    <row r="17" spans="1:6" ht="57.75" customHeight="1">
      <c r="A17" s="23" t="s">
        <v>31</v>
      </c>
      <c r="B17" s="24" t="s">
        <v>32</v>
      </c>
      <c r="C17" s="25">
        <v>20</v>
      </c>
      <c r="D17" s="25">
        <v>21.79326</v>
      </c>
      <c r="E17" s="26">
        <f aca="true" t="shared" si="1" ref="E17:E50">D17/C17*100</f>
        <v>108.9663</v>
      </c>
      <c r="F17" s="16">
        <f t="shared" si="0"/>
        <v>1.79326</v>
      </c>
    </row>
    <row r="18" spans="1:6" ht="19.5" customHeight="1">
      <c r="A18" s="23" t="s">
        <v>5</v>
      </c>
      <c r="B18" s="24" t="s">
        <v>6</v>
      </c>
      <c r="C18" s="25">
        <f>SUM(C19:C20)</f>
        <v>141955</v>
      </c>
      <c r="D18" s="25">
        <f>SUM(D19:D20)</f>
        <v>151210.16512999998</v>
      </c>
      <c r="E18" s="26">
        <f t="shared" si="1"/>
        <v>106.51978805255185</v>
      </c>
      <c r="F18" s="16">
        <f t="shared" si="0"/>
        <v>9255.16512999998</v>
      </c>
    </row>
    <row r="19" spans="1:6" ht="60" customHeight="1">
      <c r="A19" s="27" t="s">
        <v>7</v>
      </c>
      <c r="B19" s="24" t="s">
        <v>19</v>
      </c>
      <c r="C19" s="25">
        <v>10961</v>
      </c>
      <c r="D19" s="25">
        <v>11608.24777</v>
      </c>
      <c r="E19" s="26">
        <f t="shared" si="1"/>
        <v>105.90500656874373</v>
      </c>
      <c r="F19" s="16">
        <f t="shared" si="0"/>
        <v>647.24777</v>
      </c>
    </row>
    <row r="20" spans="1:6" ht="19.5" customHeight="1">
      <c r="A20" s="27" t="s">
        <v>25</v>
      </c>
      <c r="B20" s="28" t="s">
        <v>8</v>
      </c>
      <c r="C20" s="25">
        <f>SUM(C21:C22)</f>
        <v>130994</v>
      </c>
      <c r="D20" s="25">
        <f>SUM(D21:D22)</f>
        <v>139601.91736</v>
      </c>
      <c r="E20" s="26">
        <f t="shared" si="1"/>
        <v>106.57123025482082</v>
      </c>
      <c r="F20" s="16">
        <f t="shared" si="0"/>
        <v>8607.917359999992</v>
      </c>
    </row>
    <row r="21" spans="1:6" ht="39.75" customHeight="1">
      <c r="A21" s="27" t="s">
        <v>27</v>
      </c>
      <c r="B21" s="29" t="s">
        <v>20</v>
      </c>
      <c r="C21" s="25">
        <v>80155</v>
      </c>
      <c r="D21" s="25">
        <v>88020.0508</v>
      </c>
      <c r="E21" s="26">
        <f t="shared" si="1"/>
        <v>109.81230216455617</v>
      </c>
      <c r="F21" s="16">
        <f t="shared" si="0"/>
        <v>7865.050799999997</v>
      </c>
    </row>
    <row r="22" spans="1:6" ht="39.75" customHeight="1">
      <c r="A22" s="27" t="s">
        <v>28</v>
      </c>
      <c r="B22" s="29" t="s">
        <v>21</v>
      </c>
      <c r="C22" s="25">
        <v>50839</v>
      </c>
      <c r="D22" s="25">
        <v>51581.86656</v>
      </c>
      <c r="E22" s="26">
        <f t="shared" si="1"/>
        <v>101.46121394992034</v>
      </c>
      <c r="F22" s="16">
        <f t="shared" si="0"/>
        <v>742.8665600000022</v>
      </c>
    </row>
    <row r="23" spans="1:6" ht="24" customHeight="1">
      <c r="A23" s="27"/>
      <c r="B23" s="20" t="s">
        <v>16</v>
      </c>
      <c r="C23" s="21">
        <f>C24+C27+C29+C32</f>
        <v>4960</v>
      </c>
      <c r="D23" s="21">
        <f>D24+D27+D29+D32</f>
        <v>4425.4665700000005</v>
      </c>
      <c r="E23" s="22">
        <f t="shared" si="1"/>
        <v>89.22311633064517</v>
      </c>
      <c r="F23" s="15">
        <f t="shared" si="0"/>
        <v>-534.5334299999995</v>
      </c>
    </row>
    <row r="24" spans="1:6" ht="58.5" customHeight="1">
      <c r="A24" s="23" t="s">
        <v>9</v>
      </c>
      <c r="B24" s="24" t="s">
        <v>10</v>
      </c>
      <c r="C24" s="25">
        <f>C25+C26</f>
        <v>4868</v>
      </c>
      <c r="D24" s="25">
        <f>D25+D26</f>
        <v>4312.9645</v>
      </c>
      <c r="E24" s="26">
        <f t="shared" si="1"/>
        <v>88.59828471651603</v>
      </c>
      <c r="F24" s="16">
        <f t="shared" si="0"/>
        <v>-555.0355</v>
      </c>
    </row>
    <row r="25" spans="1:6" ht="39.75" customHeight="1">
      <c r="A25" s="23" t="s">
        <v>18</v>
      </c>
      <c r="B25" s="30" t="s">
        <v>22</v>
      </c>
      <c r="C25" s="25">
        <v>3502</v>
      </c>
      <c r="D25" s="25">
        <v>3486.62507</v>
      </c>
      <c r="E25" s="26">
        <f t="shared" si="1"/>
        <v>99.56096716162193</v>
      </c>
      <c r="F25" s="16">
        <f t="shared" si="0"/>
        <v>-15.37492999999995</v>
      </c>
    </row>
    <row r="26" spans="1:6" s="4" customFormat="1" ht="97.5" customHeight="1">
      <c r="A26" s="23" t="s">
        <v>23</v>
      </c>
      <c r="B26" s="30" t="s">
        <v>26</v>
      </c>
      <c r="C26" s="25">
        <v>1366</v>
      </c>
      <c r="D26" s="25">
        <v>826.33943</v>
      </c>
      <c r="E26" s="26">
        <f t="shared" si="1"/>
        <v>60.49336969253294</v>
      </c>
      <c r="F26" s="16">
        <f t="shared" si="0"/>
        <v>-539.66057</v>
      </c>
    </row>
    <row r="27" spans="1:6" s="4" customFormat="1" ht="41.25" customHeight="1">
      <c r="A27" s="27" t="s">
        <v>39</v>
      </c>
      <c r="B27" s="30" t="s">
        <v>35</v>
      </c>
      <c r="C27" s="25">
        <f>SUM(C28:C28)</f>
        <v>16</v>
      </c>
      <c r="D27" s="25">
        <f>SUM(D28:D28)</f>
        <v>16.2084</v>
      </c>
      <c r="E27" s="26">
        <f t="shared" si="1"/>
        <v>101.30250000000001</v>
      </c>
      <c r="F27" s="16">
        <f t="shared" si="0"/>
        <v>0.20840000000000103</v>
      </c>
    </row>
    <row r="28" spans="1:6" s="4" customFormat="1" ht="39.75" customHeight="1">
      <c r="A28" s="27" t="s">
        <v>36</v>
      </c>
      <c r="B28" s="30" t="s">
        <v>34</v>
      </c>
      <c r="C28" s="25">
        <v>16</v>
      </c>
      <c r="D28" s="25">
        <v>16.2084</v>
      </c>
      <c r="E28" s="26">
        <f t="shared" si="1"/>
        <v>101.30250000000001</v>
      </c>
      <c r="F28" s="16">
        <f t="shared" si="0"/>
        <v>0.20840000000000103</v>
      </c>
    </row>
    <row r="29" spans="1:6" s="4" customFormat="1" ht="30" customHeight="1">
      <c r="A29" s="23" t="s">
        <v>65</v>
      </c>
      <c r="B29" s="24" t="s">
        <v>66</v>
      </c>
      <c r="C29" s="25">
        <f>C30+C31</f>
        <v>18</v>
      </c>
      <c r="D29" s="25">
        <f>D30+D31</f>
        <v>38.66021</v>
      </c>
      <c r="E29" s="26">
        <f t="shared" si="1"/>
        <v>214.77894444444442</v>
      </c>
      <c r="F29" s="16">
        <f t="shared" si="0"/>
        <v>20.66021</v>
      </c>
    </row>
    <row r="30" spans="1:6" s="4" customFormat="1" ht="43.5" customHeight="1">
      <c r="A30" s="23" t="s">
        <v>69</v>
      </c>
      <c r="B30" s="24" t="s">
        <v>70</v>
      </c>
      <c r="C30" s="25">
        <v>2</v>
      </c>
      <c r="D30" s="25">
        <v>22.3</v>
      </c>
      <c r="E30" s="26">
        <f t="shared" si="1"/>
        <v>1115</v>
      </c>
      <c r="F30" s="16">
        <f t="shared" si="0"/>
        <v>20.3</v>
      </c>
    </row>
    <row r="31" spans="1:6" s="4" customFormat="1" ht="57" customHeight="1">
      <c r="A31" s="27" t="s">
        <v>75</v>
      </c>
      <c r="B31" s="30" t="s">
        <v>76</v>
      </c>
      <c r="C31" s="25">
        <v>16</v>
      </c>
      <c r="D31" s="25">
        <v>16.36021</v>
      </c>
      <c r="E31" s="26">
        <f t="shared" si="1"/>
        <v>102.2513125</v>
      </c>
      <c r="F31" s="16">
        <f t="shared" si="0"/>
        <v>0.3602099999999986</v>
      </c>
    </row>
    <row r="32" spans="1:6" s="4" customFormat="1" ht="30" customHeight="1">
      <c r="A32" s="27" t="s">
        <v>71</v>
      </c>
      <c r="B32" s="30" t="s">
        <v>72</v>
      </c>
      <c r="C32" s="25">
        <f>C33</f>
        <v>58</v>
      </c>
      <c r="D32" s="25">
        <f>D33</f>
        <v>57.63346</v>
      </c>
      <c r="E32" s="26">
        <f t="shared" si="1"/>
        <v>99.36803448275862</v>
      </c>
      <c r="F32" s="16">
        <f t="shared" si="0"/>
        <v>-0.36654000000000053</v>
      </c>
    </row>
    <row r="33" spans="1:6" s="4" customFormat="1" ht="65.25" customHeight="1">
      <c r="A33" s="27" t="s">
        <v>73</v>
      </c>
      <c r="B33" s="30" t="s">
        <v>74</v>
      </c>
      <c r="C33" s="25">
        <v>58</v>
      </c>
      <c r="D33" s="25">
        <v>57.63346</v>
      </c>
      <c r="E33" s="26">
        <f t="shared" si="1"/>
        <v>99.36803448275862</v>
      </c>
      <c r="F33" s="16">
        <f t="shared" si="0"/>
        <v>-0.36654000000000053</v>
      </c>
    </row>
    <row r="34" spans="1:6" ht="24" customHeight="1">
      <c r="A34" s="19" t="s">
        <v>11</v>
      </c>
      <c r="B34" s="20" t="s">
        <v>12</v>
      </c>
      <c r="C34" s="21">
        <f>C35+C46+C48</f>
        <v>10684.47724</v>
      </c>
      <c r="D34" s="21">
        <f>D35+D46+D48</f>
        <v>9840.366380000001</v>
      </c>
      <c r="E34" s="22">
        <f t="shared" si="1"/>
        <v>92.09965222407082</v>
      </c>
      <c r="F34" s="15">
        <f t="shared" si="0"/>
        <v>-844.1108599999989</v>
      </c>
    </row>
    <row r="35" spans="1:6" ht="38.25" customHeight="1">
      <c r="A35" s="23" t="s">
        <v>40</v>
      </c>
      <c r="B35" s="31" t="s">
        <v>41</v>
      </c>
      <c r="C35" s="32">
        <f>C36+C38+C40</f>
        <v>10512.32122</v>
      </c>
      <c r="D35" s="32">
        <f>D36+D38+D40</f>
        <v>9668.210360000001</v>
      </c>
      <c r="E35" s="26">
        <f t="shared" si="1"/>
        <v>91.97027143354359</v>
      </c>
      <c r="F35" s="16">
        <f t="shared" si="0"/>
        <v>-844.1108599999989</v>
      </c>
    </row>
    <row r="36" spans="1:6" ht="38.25" customHeight="1">
      <c r="A36" s="23" t="s">
        <v>49</v>
      </c>
      <c r="B36" s="31" t="s">
        <v>50</v>
      </c>
      <c r="C36" s="32">
        <f>SUM(C37:C37)</f>
        <v>1927.42</v>
      </c>
      <c r="D36" s="32">
        <f>SUM(D37:D37)</f>
        <v>1927.41857</v>
      </c>
      <c r="E36" s="26">
        <f t="shared" si="1"/>
        <v>99.99992580755621</v>
      </c>
      <c r="F36" s="16">
        <f t="shared" si="0"/>
        <v>-0.0014300000000275759</v>
      </c>
    </row>
    <row r="37" spans="1:6" ht="119.25" customHeight="1">
      <c r="A37" s="23" t="s">
        <v>51</v>
      </c>
      <c r="B37" s="31" t="s">
        <v>52</v>
      </c>
      <c r="C37" s="32">
        <v>1927.42</v>
      </c>
      <c r="D37" s="32">
        <v>1927.41857</v>
      </c>
      <c r="E37" s="26">
        <f t="shared" si="1"/>
        <v>99.99992580755621</v>
      </c>
      <c r="F37" s="16">
        <f t="shared" si="0"/>
        <v>-0.0014300000000275759</v>
      </c>
    </row>
    <row r="38" spans="1:6" ht="27" customHeight="1">
      <c r="A38" s="33" t="s">
        <v>45</v>
      </c>
      <c r="B38" s="31" t="s">
        <v>46</v>
      </c>
      <c r="C38" s="32">
        <f>C39</f>
        <v>316</v>
      </c>
      <c r="D38" s="32">
        <f>D39</f>
        <v>123.00302</v>
      </c>
      <c r="E38" s="26">
        <f t="shared" si="1"/>
        <v>38.92500632911393</v>
      </c>
      <c r="F38" s="16">
        <f t="shared" si="0"/>
        <v>-192.99698</v>
      </c>
    </row>
    <row r="39" spans="1:6" ht="60" customHeight="1">
      <c r="A39" s="33" t="s">
        <v>42</v>
      </c>
      <c r="B39" s="31" t="s">
        <v>33</v>
      </c>
      <c r="C39" s="32">
        <v>316</v>
      </c>
      <c r="D39" s="32">
        <v>123.00302</v>
      </c>
      <c r="E39" s="26">
        <f t="shared" si="1"/>
        <v>38.92500632911393</v>
      </c>
      <c r="F39" s="16">
        <f t="shared" si="0"/>
        <v>-192.99698</v>
      </c>
    </row>
    <row r="40" spans="1:6" ht="29.25" customHeight="1">
      <c r="A40" s="33" t="s">
        <v>47</v>
      </c>
      <c r="B40" s="31" t="s">
        <v>48</v>
      </c>
      <c r="C40" s="32">
        <f>SUM(C41:C45)</f>
        <v>8268.90122</v>
      </c>
      <c r="D40" s="32">
        <f>SUM(D41:D45)</f>
        <v>7617.788770000001</v>
      </c>
      <c r="E40" s="26">
        <f t="shared" si="1"/>
        <v>92.12576819245159</v>
      </c>
      <c r="F40" s="16">
        <f t="shared" si="0"/>
        <v>-651.1124499999987</v>
      </c>
    </row>
    <row r="41" spans="1:6" ht="97.5" customHeight="1">
      <c r="A41" s="33" t="s">
        <v>43</v>
      </c>
      <c r="B41" s="34" t="s">
        <v>37</v>
      </c>
      <c r="C41" s="25">
        <v>890</v>
      </c>
      <c r="D41" s="25">
        <v>870.484</v>
      </c>
      <c r="E41" s="26">
        <f t="shared" si="1"/>
        <v>97.80719101123596</v>
      </c>
      <c r="F41" s="16">
        <f t="shared" si="0"/>
        <v>-19.515999999999963</v>
      </c>
    </row>
    <row r="42" spans="1:6" ht="135.75" customHeight="1">
      <c r="A42" s="33" t="s">
        <v>61</v>
      </c>
      <c r="B42" s="34" t="s">
        <v>62</v>
      </c>
      <c r="C42" s="25">
        <v>173.86</v>
      </c>
      <c r="D42" s="25">
        <v>168.85475</v>
      </c>
      <c r="E42" s="26">
        <f t="shared" si="1"/>
        <v>97.12110318647187</v>
      </c>
      <c r="F42" s="16">
        <f t="shared" si="0"/>
        <v>-5.005250000000018</v>
      </c>
    </row>
    <row r="43" spans="1:6" ht="135.75" customHeight="1">
      <c r="A43" s="33" t="s">
        <v>44</v>
      </c>
      <c r="B43" s="34" t="s">
        <v>38</v>
      </c>
      <c r="C43" s="35">
        <v>633.7</v>
      </c>
      <c r="D43" s="35">
        <v>101.31284</v>
      </c>
      <c r="E43" s="26">
        <f t="shared" si="1"/>
        <v>15.98750828467729</v>
      </c>
      <c r="F43" s="16">
        <f t="shared" si="0"/>
        <v>-532.38716</v>
      </c>
    </row>
    <row r="44" spans="1:6" ht="66.75" customHeight="1">
      <c r="A44" s="33" t="s">
        <v>63</v>
      </c>
      <c r="B44" s="34" t="s">
        <v>64</v>
      </c>
      <c r="C44" s="35">
        <v>1000</v>
      </c>
      <c r="D44" s="35">
        <v>906.79596</v>
      </c>
      <c r="E44" s="26">
        <f t="shared" si="1"/>
        <v>90.679596</v>
      </c>
      <c r="F44" s="16">
        <f t="shared" si="0"/>
        <v>-93.20403999999996</v>
      </c>
    </row>
    <row r="45" spans="1:6" ht="66.75" customHeight="1">
      <c r="A45" s="33" t="s">
        <v>67</v>
      </c>
      <c r="B45" s="34" t="s">
        <v>68</v>
      </c>
      <c r="C45" s="35">
        <v>5571.34122</v>
      </c>
      <c r="D45" s="35">
        <v>5570.34122</v>
      </c>
      <c r="E45" s="26">
        <f t="shared" si="1"/>
        <v>99.98205100063858</v>
      </c>
      <c r="F45" s="16">
        <f t="shared" si="0"/>
        <v>-1</v>
      </c>
    </row>
    <row r="46" spans="1:6" ht="77.25" customHeight="1">
      <c r="A46" s="33" t="s">
        <v>53</v>
      </c>
      <c r="B46" s="34" t="s">
        <v>54</v>
      </c>
      <c r="C46" s="35">
        <f>C47</f>
        <v>186.15602</v>
      </c>
      <c r="D46" s="35">
        <f>D47</f>
        <v>186.15602</v>
      </c>
      <c r="E46" s="26">
        <f t="shared" si="1"/>
        <v>100</v>
      </c>
      <c r="F46" s="16">
        <f t="shared" si="0"/>
        <v>0</v>
      </c>
    </row>
    <row r="47" spans="1:6" ht="84" customHeight="1">
      <c r="A47" s="33" t="s">
        <v>55</v>
      </c>
      <c r="B47" s="34" t="s">
        <v>56</v>
      </c>
      <c r="C47" s="35">
        <v>186.15602</v>
      </c>
      <c r="D47" s="35">
        <v>186.15602</v>
      </c>
      <c r="E47" s="26">
        <f t="shared" si="1"/>
        <v>100</v>
      </c>
      <c r="F47" s="16">
        <f t="shared" si="0"/>
        <v>0</v>
      </c>
    </row>
    <row r="48" spans="1:6" ht="60" customHeight="1">
      <c r="A48" s="33" t="s">
        <v>57</v>
      </c>
      <c r="B48" s="34" t="s">
        <v>58</v>
      </c>
      <c r="C48" s="35">
        <f>C49</f>
        <v>-14</v>
      </c>
      <c r="D48" s="35">
        <f>D49</f>
        <v>-14</v>
      </c>
      <c r="E48" s="26">
        <f t="shared" si="1"/>
        <v>100</v>
      </c>
      <c r="F48" s="16">
        <f t="shared" si="0"/>
        <v>0</v>
      </c>
    </row>
    <row r="49" spans="1:6" ht="60" customHeight="1">
      <c r="A49" s="33" t="s">
        <v>59</v>
      </c>
      <c r="B49" s="34" t="s">
        <v>60</v>
      </c>
      <c r="C49" s="35">
        <v>-14</v>
      </c>
      <c r="D49" s="35">
        <v>-14</v>
      </c>
      <c r="E49" s="26">
        <f t="shared" si="1"/>
        <v>100</v>
      </c>
      <c r="F49" s="16">
        <f t="shared" si="0"/>
        <v>0</v>
      </c>
    </row>
    <row r="50" spans="1:6" s="4" customFormat="1" ht="27.75" customHeight="1">
      <c r="A50" s="23"/>
      <c r="B50" s="20" t="s">
        <v>13</v>
      </c>
      <c r="C50" s="21">
        <f>C34+C11</f>
        <v>159765.47724</v>
      </c>
      <c r="D50" s="21">
        <f>D34+D11</f>
        <v>167678.66633999997</v>
      </c>
      <c r="E50" s="22">
        <f t="shared" si="1"/>
        <v>104.95300313728775</v>
      </c>
      <c r="F50" s="15">
        <f t="shared" si="0"/>
        <v>7913.18909999996</v>
      </c>
    </row>
    <row r="51" spans="1:5" s="4" customFormat="1" ht="18.75">
      <c r="A51" s="5"/>
      <c r="B51" s="6"/>
      <c r="C51" s="7"/>
      <c r="D51" s="7"/>
      <c r="E51" s="7"/>
    </row>
    <row r="52" spans="1:5" ht="72" customHeight="1">
      <c r="A52" s="41" t="s">
        <v>81</v>
      </c>
      <c r="B52" s="41"/>
      <c r="C52" s="41"/>
      <c r="D52" s="41"/>
      <c r="E52" s="41"/>
    </row>
    <row r="53" spans="1:3" ht="18.75">
      <c r="A53" s="38"/>
      <c r="B53" s="38"/>
      <c r="C53" s="38"/>
    </row>
  </sheetData>
  <sheetProtection/>
  <mergeCells count="8">
    <mergeCell ref="A5:E5"/>
    <mergeCell ref="A53:C53"/>
    <mergeCell ref="A8:E8"/>
    <mergeCell ref="A1:E1"/>
    <mergeCell ref="A2:E2"/>
    <mergeCell ref="A3:E3"/>
    <mergeCell ref="A4:E4"/>
    <mergeCell ref="A52:E52"/>
  </mergeCells>
  <printOptions/>
  <pageMargins left="0.7874015748031497" right="0.3937007874015748" top="0.7086614173228347" bottom="0.7086614173228347" header="0.11811023622047245" footer="0.35433070866141736"/>
  <pageSetup fitToHeight="0" fitToWidth="1" horizontalDpi="600" verticalDpi="600" orientation="portrait" paperSize="9" scale="55" r:id="rId1"/>
  <headerFooter>
    <oddFooter>&amp;R&amp;"13,обычный"&amp;14&amp;P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Кочережко Оксана Анатольевна</cp:lastModifiedBy>
  <cp:lastPrinted>2020-04-01T09:17:43Z</cp:lastPrinted>
  <dcterms:created xsi:type="dcterms:W3CDTF">2010-09-30T11:12:15Z</dcterms:created>
  <dcterms:modified xsi:type="dcterms:W3CDTF">2020-05-06T11:58:04Z</dcterms:modified>
  <cp:category/>
  <cp:version/>
  <cp:contentType/>
  <cp:contentStatus/>
</cp:coreProperties>
</file>