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40" windowWidth="20700" windowHeight="6945"/>
  </bookViews>
  <sheets>
    <sheet name="Лист1" sheetId="1" r:id="rId1"/>
    <sheet name="Лист3" sheetId="3" r:id="rId2"/>
  </sheets>
  <definedNames>
    <definedName name="_xlnm.Print_Titles" localSheetId="0">Лист1!$3:$4</definedName>
    <definedName name="_xlnm.Print_Area" localSheetId="0">Лист1!$A$1:$L$103</definedName>
  </definedNames>
  <calcPr calcId="162913"/>
</workbook>
</file>

<file path=xl/calcChain.xml><?xml version="1.0" encoding="utf-8"?>
<calcChain xmlns="http://schemas.openxmlformats.org/spreadsheetml/2006/main">
  <c r="J25" i="1" l="1"/>
  <c r="I28" i="1"/>
  <c r="I25" i="1" s="1"/>
  <c r="J39" i="1" l="1"/>
  <c r="I39" i="1"/>
  <c r="H39" i="1"/>
  <c r="G39" i="1"/>
  <c r="F39" i="1"/>
  <c r="J64" i="1" l="1"/>
  <c r="E40" i="1" l="1"/>
  <c r="G61" i="1" l="1"/>
  <c r="I61" i="1"/>
  <c r="H61" i="1"/>
  <c r="G88" i="1"/>
  <c r="I88" i="1"/>
  <c r="H88" i="1"/>
  <c r="G42" i="1"/>
  <c r="G43" i="1"/>
  <c r="G44" i="1"/>
  <c r="F44" i="1"/>
  <c r="F43" i="1"/>
  <c r="J44" i="1"/>
  <c r="J43" i="1"/>
  <c r="J42" i="1"/>
  <c r="I44" i="1"/>
  <c r="I43" i="1"/>
  <c r="I42" i="1"/>
  <c r="H44" i="1"/>
  <c r="H43" i="1"/>
  <c r="H42" i="1"/>
  <c r="E57" i="1"/>
  <c r="E56" i="1"/>
  <c r="E55" i="1"/>
  <c r="E37" i="1" l="1"/>
  <c r="F25" i="1" l="1"/>
  <c r="G25" i="1"/>
  <c r="H25" i="1"/>
  <c r="H19" i="1"/>
  <c r="H63" i="1" s="1"/>
  <c r="G19" i="1"/>
  <c r="E30" i="1"/>
  <c r="E33" i="1"/>
  <c r="G18" i="1" l="1"/>
  <c r="H18" i="1"/>
  <c r="I18" i="1"/>
  <c r="I19" i="1"/>
  <c r="E28" i="1" l="1"/>
  <c r="E25" i="1" s="1"/>
  <c r="J61" i="1" l="1"/>
  <c r="J88" i="1"/>
  <c r="F42" i="1"/>
  <c r="E42" i="1" l="1"/>
  <c r="E88" i="1"/>
  <c r="J41" i="1"/>
  <c r="I41" i="1"/>
  <c r="H41" i="1"/>
  <c r="G41" i="1"/>
  <c r="F41" i="1"/>
  <c r="F61" i="1" l="1"/>
  <c r="E61" i="1" s="1"/>
  <c r="E54" i="1"/>
  <c r="E53" i="1"/>
  <c r="E52" i="1"/>
  <c r="I63" i="1" l="1"/>
  <c r="I62" i="1"/>
  <c r="E38" i="1" l="1"/>
  <c r="E64" i="1"/>
  <c r="E7" i="1" l="1"/>
  <c r="E47" i="1" l="1"/>
  <c r="E46" i="1"/>
  <c r="E49" i="1" l="1"/>
  <c r="E48" i="1"/>
  <c r="F19" i="1"/>
  <c r="F63" i="1" s="1"/>
  <c r="F18" i="1"/>
  <c r="F62" i="1" s="1"/>
  <c r="E22" i="1"/>
  <c r="E20" i="1"/>
  <c r="E43" i="1" l="1"/>
  <c r="G72" i="1"/>
  <c r="G80" i="1" s="1"/>
  <c r="H72" i="1"/>
  <c r="H80" i="1" s="1"/>
  <c r="I72" i="1"/>
  <c r="I80" i="1" s="1"/>
  <c r="J72" i="1"/>
  <c r="J80" i="1" s="1"/>
  <c r="F80" i="1"/>
  <c r="G71" i="1"/>
  <c r="H71" i="1"/>
  <c r="H79" i="1" s="1"/>
  <c r="I71" i="1"/>
  <c r="I79" i="1" s="1"/>
  <c r="J71" i="1"/>
  <c r="J79" i="1" s="1"/>
  <c r="G70" i="1" l="1"/>
  <c r="G79" i="1"/>
  <c r="H70" i="1"/>
  <c r="E70" i="1"/>
  <c r="F70" i="1"/>
  <c r="E80" i="1"/>
  <c r="J70" i="1"/>
  <c r="I70" i="1"/>
  <c r="F79" i="1"/>
  <c r="F89" i="1" s="1"/>
  <c r="E79" i="1" l="1"/>
  <c r="E51" i="1" l="1"/>
  <c r="E50" i="1"/>
  <c r="H62" i="1"/>
  <c r="E23" i="1"/>
  <c r="E21" i="1"/>
  <c r="E19" i="1" l="1"/>
  <c r="G62" i="1"/>
  <c r="G63" i="1"/>
  <c r="G64" i="1"/>
  <c r="I64" i="1"/>
  <c r="I60" i="1" s="1"/>
  <c r="H64" i="1"/>
  <c r="F64" i="1"/>
  <c r="F60" i="1" s="1"/>
  <c r="H60" i="1" l="1"/>
  <c r="G60" i="1"/>
  <c r="F78" i="1"/>
  <c r="E78" i="1"/>
  <c r="J69" i="1" l="1"/>
  <c r="J68" i="1" s="1"/>
  <c r="J67" i="1" s="1"/>
  <c r="J66" i="1" s="1"/>
  <c r="I69" i="1"/>
  <c r="I68" i="1" s="1"/>
  <c r="H69" i="1"/>
  <c r="H68" i="1" s="1"/>
  <c r="I66" i="1"/>
  <c r="H66" i="1"/>
  <c r="E44" i="1"/>
  <c r="J19" i="1"/>
  <c r="J18" i="1"/>
  <c r="J62" i="1" s="1"/>
  <c r="I15" i="1"/>
  <c r="I91" i="1" s="1"/>
  <c r="H15" i="1"/>
  <c r="H91" i="1" s="1"/>
  <c r="G15" i="1"/>
  <c r="G91" i="1" s="1"/>
  <c r="F15" i="1"/>
  <c r="F91" i="1" s="1"/>
  <c r="E15" i="1"/>
  <c r="J6" i="1"/>
  <c r="E6" i="1" s="1"/>
  <c r="J89" i="1" l="1"/>
  <c r="J63" i="1"/>
  <c r="J60" i="1" s="1"/>
  <c r="E18" i="1"/>
  <c r="E62" i="1" s="1"/>
  <c r="E89" i="1" l="1"/>
  <c r="J91" i="1" l="1"/>
  <c r="H17" i="1"/>
  <c r="G89" i="1"/>
  <c r="I17" i="1"/>
  <c r="J17" i="1"/>
  <c r="I89" i="1"/>
  <c r="F17" i="1"/>
  <c r="G17" i="1"/>
  <c r="H89" i="1"/>
  <c r="E91" i="1" l="1"/>
  <c r="E41" i="1"/>
  <c r="E17" i="1"/>
  <c r="G14" i="1" l="1"/>
  <c r="G90" i="1" s="1"/>
  <c r="G87" i="1" s="1"/>
  <c r="H14" i="1"/>
  <c r="H90" i="1" s="1"/>
  <c r="H87" i="1" s="1"/>
  <c r="I14" i="1"/>
  <c r="I90" i="1" s="1"/>
  <c r="I87" i="1" s="1"/>
  <c r="J14" i="1"/>
  <c r="J90" i="1" s="1"/>
  <c r="I13" i="1" l="1"/>
  <c r="H13" i="1"/>
  <c r="G13" i="1"/>
  <c r="J87" i="1"/>
  <c r="J13" i="1"/>
  <c r="F14" i="1" l="1"/>
  <c r="F90" i="1" l="1"/>
  <c r="F87" i="1" s="1"/>
  <c r="E14" i="1"/>
  <c r="F13" i="1"/>
  <c r="E13" i="1" s="1"/>
  <c r="E63" i="1"/>
  <c r="E90" i="1" l="1"/>
  <c r="E87" i="1" s="1"/>
  <c r="E60" i="1"/>
</calcChain>
</file>

<file path=xl/sharedStrings.xml><?xml version="1.0" encoding="utf-8"?>
<sst xmlns="http://schemas.openxmlformats.org/spreadsheetml/2006/main" count="279" uniqueCount="128">
  <si>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</si>
  <si>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</si>
  <si>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</si>
  <si>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</si>
  <si>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</si>
  <si>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</si>
  <si>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</si>
  <si>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</si>
  <si>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</si>
  <si>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</si>
  <si>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</si>
  <si>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</si>
  <si>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</si>
  <si>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1.</t>
  </si>
  <si>
    <t>2.</t>
  </si>
  <si>
    <t>3.</t>
  </si>
  <si>
    <t>Итого по муниципальной программе</t>
  </si>
  <si>
    <t>Всего
(тыс. руб.)</t>
  </si>
  <si>
    <t>Результаты выполнений мероприятия подпрограммы</t>
  </si>
  <si>
    <t>Перечень мероприятий муниципальной программы Одинцовского городского округа Московской области «Строительство объектов социальной инфраструктуры»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</si>
  <si>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
</t>
    </r>
  </si>
  <si>
    <t>Подпрограмма "Строительство (реконструкция) объектов культуры"</t>
  </si>
  <si>
    <t>2020-2024 годы</t>
  </si>
  <si>
    <t>1.1.</t>
  </si>
  <si>
    <t>Количество введенных в эксплуатацию объектов культуры за счет средств бюджетов муниципальных образований Московской области</t>
  </si>
  <si>
    <t>Подпрограмма "Строительство (реконструкция) объектов образования"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</si>
  <si>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дошкольного образования</t>
    </r>
  </si>
  <si>
    <t>Средства бюджета Московской области</t>
  </si>
  <si>
    <t>Итого по подпрограмме:</t>
  </si>
  <si>
    <t>2.1.</t>
  </si>
  <si>
    <t>Внебюджетные источники</t>
  </si>
  <si>
    <r>
      <rPr>
        <b/>
        <sz val="12"/>
        <color theme="1"/>
        <rFont val="Times New Roman"/>
        <family val="1"/>
        <charset val="204"/>
      </rPr>
      <t xml:space="preserve">Основное мероприятие Е1. </t>
    </r>
    <r>
      <rPr>
        <sz val="12"/>
        <color theme="1"/>
        <rFont val="Times New Roman"/>
        <family val="1"/>
        <charset val="204"/>
      </rPr>
      <t>Федеральный проект «Современная школа»</t>
    </r>
  </si>
  <si>
    <t>3.1.</t>
  </si>
  <si>
    <t>Количество введенных в эксплуатацию объектов дошкольного образования за счет бюджетных средств</t>
  </si>
  <si>
    <t>Количество введенных в эксплуатацию объектов общего образования за счет внебюджетных источников</t>
  </si>
  <si>
    <t xml:space="preserve">Количество введенных в эксплуатацию объектов физ.культуры и спорта за счет внебюджетных источников 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</si>
  <si>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</si>
  <si>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</si>
  <si>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</si>
  <si>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Н.А. Стародубова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</si>
  <si>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за счет внебюджетных источников 
</t>
    </r>
  </si>
  <si>
    <t>2.1</t>
  </si>
  <si>
    <t>3.1</t>
  </si>
  <si>
    <t>3.2</t>
  </si>
  <si>
    <t>1.2.</t>
  </si>
  <si>
    <t>1.3.</t>
  </si>
  <si>
    <r>
      <rPr>
        <b/>
        <sz val="12"/>
        <color theme="1"/>
        <rFont val="Times New Roman"/>
        <family val="1"/>
        <charset val="204"/>
      </rPr>
      <t>Основное мероприятие 03.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дополнительного образования</t>
    </r>
  </si>
  <si>
    <t>4.</t>
  </si>
  <si>
    <t>4.1.</t>
  </si>
  <si>
    <t>5.</t>
  </si>
  <si>
    <t>6.</t>
  </si>
  <si>
    <t>3.2.</t>
  </si>
  <si>
    <t>3.3.</t>
  </si>
  <si>
    <t>3.4.</t>
  </si>
  <si>
    <r>
      <t xml:space="preserve">Основное мероприятие Р5. </t>
    </r>
    <r>
      <rPr>
        <sz val="12"/>
        <color theme="1"/>
        <rFont val="Times New Roman"/>
        <family val="1"/>
        <charset val="204"/>
      </rPr>
      <t>Федеральный проект "Спорт - норма жизни"</t>
    </r>
  </si>
  <si>
    <r>
      <t xml:space="preserve">Основное мероприятие 01. </t>
    </r>
    <r>
      <rPr>
        <sz val="12"/>
        <color theme="1"/>
        <rFont val="Times New Roman"/>
        <family val="1"/>
        <charset val="204"/>
      </rPr>
      <t>Организация строительства (реконструкции) объектов административного назначения</t>
    </r>
  </si>
  <si>
    <t>Подпрограмм "Строительство (реконструкция) объектов административно-общественного и жилого назначения"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</si>
  <si>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общего образования </t>
    </r>
  </si>
  <si>
    <r>
      <rPr>
        <b/>
        <sz val="12"/>
        <color theme="1"/>
        <rFont val="Times New Roman"/>
        <family val="1"/>
        <charset val="204"/>
      </rPr>
      <t>Основное мероприятие 05.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дошкольного образования за счет внебюджетных источников</t>
    </r>
  </si>
  <si>
    <t>5.1.</t>
  </si>
  <si>
    <r>
      <rPr>
        <b/>
        <sz val="12"/>
        <color theme="1"/>
        <rFont val="Times New Roman"/>
        <family val="1"/>
        <charset val="204"/>
      </rPr>
      <t>Основное мероприятие 06.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общего образования за счет внебюджетных источников</t>
    </r>
  </si>
  <si>
    <t>6.1.</t>
  </si>
  <si>
    <t>6.2.</t>
  </si>
  <si>
    <t>6.3.</t>
  </si>
  <si>
    <t>6.4.</t>
  </si>
  <si>
    <t>7.</t>
  </si>
  <si>
    <t>Количество введенных в эксплуатацию объектов дошкольного образования за счет внебюджетных источников</t>
  </si>
  <si>
    <t>Количество введенных в эксплуатацию объектов физ.культуры и спорта за счет бюджетов муниципальнх образований Московской области</t>
  </si>
  <si>
    <t>Количество введенных в эксплуатацию объектов культуры за счет внебюджетных источников</t>
  </si>
  <si>
    <t>Количество введенных в эксплуатацию объектов культуры</t>
  </si>
  <si>
    <t>Количество введенных в эксплуатацию объектов общего образования</t>
  </si>
  <si>
    <t>Количество введенных в эксплуатацию объектов физической культуры и спорта</t>
  </si>
  <si>
    <t>Количество введенных в эксплуатацию объектов административного назначения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</si>
  <si>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физической культуры и спорта за счет внебюджетых источников</t>
    </r>
  </si>
  <si>
    <r>
      <t>Основное мероприятие А1. Федеральный проект "</t>
    </r>
    <r>
      <rPr>
        <sz val="12"/>
        <color theme="1"/>
        <rFont val="Times New Roman"/>
        <family val="1"/>
        <charset val="204"/>
      </rPr>
      <t>Культурная среда"</t>
    </r>
  </si>
  <si>
    <t>Количество введенных в эксплуатацию объектов дошкольного образования с ясельными группами</t>
  </si>
  <si>
    <t>Количество введенных в эксплуатацию объектов общего образования в рамках реализации мероприятий по содействию созданию в субъектах Российской Федерации новых мест в общеобразовательных организациях</t>
  </si>
  <si>
    <t>Количество введенных в эксплуатацию объектов общего образования за счет бюджетных средств</t>
  </si>
  <si>
    <t>Количество введенных в эксплуатацию муниципальных стадионов</t>
  </si>
  <si>
    <t>Количество введенных в эксплуатацию физкультурно-оздоровительных комплексов по поручению Губернатора Московской области «50 ФОКов»</t>
  </si>
  <si>
    <t xml:space="preserve">Количество введенных в эксплуатацию объектов физической культуры и спорта </t>
  </si>
  <si>
    <t>Средства бюджета Российской Федерации</t>
  </si>
  <si>
    <t>Управление капитального строительство</t>
  </si>
  <si>
    <t>Подпрограмма "Строительство (реконструкция) объектов физической культуры и спорта"</t>
  </si>
  <si>
    <t>Главный бухгалтер</t>
  </si>
  <si>
    <t>Начальник Управления капитального строительства</t>
  </si>
  <si>
    <t>Е.А. Дедушева</t>
  </si>
  <si>
    <t>2.2.</t>
  </si>
  <si>
    <t>Предоставление иных  межбюджетных трансфертов из бюджета Московской области бюджетам муниципальных образований Московской области на вынос газовых сетей с земельных участков, предусмотренных под строительство образовательных кластеров</t>
  </si>
  <si>
    <t>6.5.</t>
  </si>
  <si>
    <t xml:space="preserve">Приложение 1
к постановлению Администрации
Одинцовского городского округа
Московской области
от _________________№ ________                           «Приложение 1 к муниципальной программе
</t>
  </si>
  <si>
    <r>
      <rPr>
        <b/>
        <i/>
        <sz val="12"/>
        <color theme="1"/>
        <rFont val="Times New Roman"/>
        <family val="1"/>
        <charset val="204"/>
      </rPr>
      <t>Мероприятие 01.01.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культуры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</si>
  <si>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02.01.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культуры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</si>
  <si>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>Мероприятие А1.01.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культуры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</si>
  <si>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01.01. </t>
    </r>
    <r>
      <rPr>
        <sz val="12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</si>
  <si>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02.02. 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</si>
  <si>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03.01.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дополнительного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</si>
  <si>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03.03.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дополнительного образования за счет субсидий из бюджета Московской области бюджетам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</si>
  <si>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05.01.</t>
    </r>
    <r>
      <rPr>
        <sz val="12"/>
        <color theme="1"/>
        <rFont val="Times New Roman"/>
        <family val="1"/>
        <charset val="204"/>
      </rPr>
      <t xml:space="preserve"> Строительство (реконструкции) объектов дошкольного образования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</si>
  <si>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06.01. </t>
    </r>
    <r>
      <rPr>
        <sz val="12"/>
        <color theme="1"/>
        <rFont val="Times New Roman"/>
        <family val="1"/>
        <charset val="204"/>
      </rPr>
      <t>Строительство (реконструкции) объектов общегообразования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</si>
  <si>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Е1.02. </t>
    </r>
    <r>
      <rPr>
        <sz val="12"/>
        <color theme="1"/>
        <rFont val="Times New Roman"/>
        <family val="1"/>
        <charset val="204"/>
      </rPr>
      <t>Капитальные вложения в объекты общего образования</t>
    </r>
  </si>
  <si>
    <r>
      <rPr>
        <b/>
        <i/>
        <sz val="12"/>
        <color theme="1"/>
        <rFont val="Times New Roman"/>
        <family val="1"/>
        <charset val="204"/>
      </rPr>
      <t>Мероприятие Е1.04.</t>
    </r>
    <r>
      <rPr>
        <sz val="12"/>
        <color theme="1"/>
        <rFont val="Times New Roman"/>
        <family val="1"/>
        <charset val="204"/>
      </rPr>
      <t xml:space="preserve"> Капитальные вложения в объекты общего образования в целях синхронизации с жилой застройкой</t>
    </r>
  </si>
  <si>
    <r>
      <rPr>
        <b/>
        <i/>
        <sz val="12"/>
        <color theme="1"/>
        <rFont val="Times New Roman"/>
        <family val="1"/>
        <charset val="204"/>
      </rPr>
      <t>Мероприятие Р2.02</t>
    </r>
    <r>
      <rPr>
        <sz val="12"/>
        <color theme="1"/>
        <rFont val="Times New Roman"/>
        <family val="1"/>
        <charset val="204"/>
      </rPr>
      <t>.                  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</si>
  <si>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физической культуры и спорта за счет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</si>
  <si>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02.01. </t>
    </r>
    <r>
      <rPr>
        <sz val="12"/>
        <color theme="1"/>
        <rFont val="Times New Roman"/>
        <family val="1"/>
        <charset val="204"/>
      </rPr>
      <t>Строительство (реконструкция) объектов физической культуры и спорта за счет вбюджетов источников</t>
    </r>
  </si>
  <si>
    <r>
      <rPr>
        <b/>
        <i/>
        <sz val="12"/>
        <color theme="1"/>
        <rFont val="Times New Roman"/>
        <family val="1"/>
        <charset val="204"/>
      </rPr>
      <t>Мероприятие Р5.01.</t>
    </r>
    <r>
      <rPr>
        <sz val="12"/>
        <color theme="1"/>
        <rFont val="Times New Roman"/>
        <family val="1"/>
        <charset val="204"/>
      </rPr>
      <t xml:space="preserve"> Капитальные вложения в муниципальные объекты физической культуры и спорта</t>
    </r>
  </si>
  <si>
    <r>
      <rPr>
        <b/>
        <i/>
        <sz val="12"/>
        <color theme="1"/>
        <rFont val="Times New Roman"/>
        <family val="1"/>
        <charset val="204"/>
      </rPr>
      <t>Мероприятие Р5.02.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физической культуры и спорта на территории военных городков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</si>
  <si>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Р5.03. </t>
    </r>
    <r>
      <rPr>
        <sz val="12"/>
        <color theme="1"/>
        <rFont val="Times New Roman"/>
        <family val="1"/>
        <charset val="204"/>
      </rPr>
      <t>Проектирование и строительство физкультурно-оздоровительных комплексов по поручению Губернатора Московской области "50 ФОКов"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</si>
  <si>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Р5.04. </t>
    </r>
    <r>
      <rPr>
        <sz val="12"/>
        <color theme="1"/>
        <rFont val="Times New Roman"/>
        <family val="1"/>
        <charset val="204"/>
      </rPr>
      <t>Строительство (реконструкция) муниципальных стадионов</t>
    </r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</si>
  <si>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административного назначения за счет средств бюджетов муниципальных образований Московской области</t>
    </r>
  </si>
  <si>
    <t>».</t>
  </si>
  <si>
    <r>
      <rPr>
        <b/>
        <i/>
        <sz val="12"/>
        <color theme="1"/>
        <rFont val="Times New Roman"/>
        <family val="1"/>
        <charset val="204"/>
      </rPr>
      <t xml:space="preserve">Мероприятие 02.01.        </t>
    </r>
    <r>
      <rPr>
        <sz val="12"/>
        <color theme="1"/>
        <rFont val="Times New Roman"/>
        <family val="1"/>
        <charset val="204"/>
      </rPr>
      <t xml:space="preserve">                      Вынос газовых сетей с земельных участков, предусмотренных под строительство образовательных кластеров</t>
    </r>
  </si>
  <si>
    <r>
      <rPr>
        <b/>
        <i/>
        <sz val="12"/>
        <color theme="1"/>
        <rFont val="Times New Roman"/>
        <family val="1"/>
        <charset val="204"/>
      </rPr>
      <t>Мероприятие А1.04.</t>
    </r>
    <r>
      <rPr>
        <sz val="12"/>
        <color theme="1"/>
        <rFont val="Times New Roman"/>
        <family val="1"/>
        <charset val="204"/>
      </rPr>
      <t xml:space="preserve"> Строительство (реконструкция) школ искусств</t>
    </r>
  </si>
  <si>
    <r>
      <rPr>
        <b/>
        <i/>
        <sz val="12"/>
        <color theme="1"/>
        <rFont val="Times New Roman"/>
        <family val="1"/>
        <charset val="204"/>
      </rPr>
      <t>Мероприятие 01.03.</t>
    </r>
    <r>
      <rPr>
        <sz val="12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</si>
  <si>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01.05. </t>
    </r>
    <r>
      <rPr>
        <sz val="12"/>
        <color theme="1"/>
        <rFont val="Times New Roman"/>
        <family val="1"/>
        <charset val="204"/>
      </rPr>
      <t>Строительство (реконструкция) объектов дошкольного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</si>
  <si>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Е1.01.</t>
    </r>
    <r>
      <rPr>
        <sz val="12"/>
        <color theme="1"/>
        <rFont val="Times New Roman"/>
        <family val="1"/>
        <charset val="204"/>
      </rPr>
      <t xml:space="preserve">  Реализация мероприятий по содействию созданию в субъектах Российской Федерации новых мест в общеобразовательных организациях</t>
    </r>
  </si>
  <si>
    <r>
      <rPr>
        <b/>
        <i/>
        <sz val="12"/>
        <color theme="1"/>
        <rFont val="Times New Roman"/>
        <family val="1"/>
        <charset val="204"/>
      </rPr>
      <t>Мероприятие Е1.06.</t>
    </r>
    <r>
      <rPr>
        <sz val="12"/>
        <color theme="1"/>
        <rFont val="Times New Roman"/>
        <family val="1"/>
        <charset val="204"/>
      </rPr>
      <t xml:space="preserve"> 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</si>
  <si>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rPr>
        <b/>
        <sz val="12"/>
        <color theme="1"/>
        <rFont val="Times New Roman"/>
        <family val="1"/>
        <charset val="204"/>
      </rPr>
      <t>Основное мероприятие Р2. Федеральный проект "</t>
    </r>
    <r>
      <rPr>
        <sz val="12"/>
        <color theme="1"/>
        <rFont val="Times New Roman"/>
        <family val="1"/>
        <charset val="204"/>
      </rPr>
      <t>Содействие занятости "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</si>
  <si>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физической культуры и спорта </t>
    </r>
  </si>
  <si>
    <t>7.1.</t>
  </si>
  <si>
    <r>
      <rPr>
        <b/>
        <i/>
        <sz val="12"/>
        <color theme="1"/>
        <rFont val="Times New Roman"/>
        <family val="1"/>
        <charset val="204"/>
      </rPr>
      <t xml:space="preserve">Мероприятие Е1.03. </t>
    </r>
    <r>
      <rPr>
        <sz val="12"/>
        <color theme="1"/>
        <rFont val="Times New Roman"/>
        <family val="1"/>
        <charset val="204"/>
      </rPr>
      <t>Капитальные вложения в общеобразовантельные организации в целях обеспечения односменного режима обучения</t>
    </r>
  </si>
  <si>
    <t>6.6.</t>
  </si>
  <si>
    <r>
      <rPr>
        <b/>
        <i/>
        <sz val="12"/>
        <color theme="1"/>
        <rFont val="Times New Roman"/>
        <family val="1"/>
        <charset val="204"/>
      </rPr>
      <t>Мероприятие Е1.08.</t>
    </r>
    <r>
      <rPr>
        <sz val="12"/>
        <color theme="1"/>
        <rFont val="Times New Roman"/>
        <family val="1"/>
        <charset val="204"/>
      </rPr>
      <t xml:space="preserve">
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  </r>
  </si>
  <si>
    <t>2021-2024 годы</t>
  </si>
  <si>
    <t xml:space="preserve">Количество введенных в эксплуатацию объектов общего образования в рамках реализации мероприятий по созданию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</si>
  <si>
    <r>
      <t>Количество введенных в эксплуатацию организаций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дополнительного образования</t>
    </r>
  </si>
  <si>
    <t>Количество введенных в эксплуатацию организаций дополнительного образования</t>
  </si>
  <si>
    <t>Количество введенных в эксплуатацию образовательных организаций сферы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</si>
</sst>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164" fontId="7" fillId="0" borderId="0" xfId="0" applyNumberFormat="1" applyFont="1" applyFill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2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0" xfId="0" applyFill="1"/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top"/>
    </xf>
    <xf numFmtId="164" fontId="11" fillId="0" borderId="0" xfId="0" applyNumberFormat="1" applyFont="1" applyFill="1"/>
    <xf numFmtId="164" fontId="11" fillId="0" borderId="0" xfId="0" applyNumberFormat="1" applyFont="1" applyFill="1" applyBorder="1"/>
    <xf numFmtId="49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1"/>
  <sheetViews>
    <sheetView tabSelected="1" view="pageBreakPreview" topLeftCell="A13" zoomScale="70" zoomScaleNormal="80" zoomScaleSheetLayoutView="70" workbookViewId="0">
      <selection activeCell="L13" sqref="L13:L15"/>
    </sheetView>
  </sheetViews>
  <sheetFormatPr defaultColWidth="8.85546875" defaultRowHeight="15" x14ac:dyDescent="0.25"/>
  <cols>
    <col min="1" max="1" width="5.85546875" style="1" customWidth="1"/>
    <col min="2" max="2" width="48" style="1" customWidth="1"/>
    <col min="3" max="3" width="19.7109375" style="1" customWidth="1"/>
    <col min="4" max="4" width="27.140625" style="5" customWidth="1"/>
    <col min="5" max="5" width="20.28515625" style="1" customWidth="1"/>
    <col min="6" max="6" width="19.7109375" style="1" customWidth="1"/>
    <col min="7" max="8" width="18.85546875" style="3" customWidth="1"/>
    <col min="9" max="9" width="19.7109375" style="3" customWidth="1"/>
    <col min="10" max="10" width="19.140625" style="4" customWidth="1"/>
    <col min="11" max="11" width="20.5703125" style="1" customWidth="1"/>
    <col min="12" max="12" width="31" style="1" customWidth="1"/>
    <col min="13" max="74" width="8.85546875" style="41"/>
    <col min="75" max="16384" width="8.85546875" style="1"/>
  </cols>
  <sheetData>
    <row r="1" spans="1:74" ht="118.5" customHeight="1" x14ac:dyDescent="0.25">
      <c r="A1" s="2"/>
      <c r="B1" s="2"/>
      <c r="C1" s="2"/>
      <c r="D1" s="10"/>
      <c r="E1" s="2"/>
      <c r="F1" s="2"/>
      <c r="J1" s="3"/>
      <c r="K1" s="136" t="s">
        <v>90</v>
      </c>
      <c r="L1" s="137"/>
    </row>
    <row r="2" spans="1:74" ht="35.450000000000003" customHeight="1" x14ac:dyDescent="0.25">
      <c r="A2" s="68"/>
      <c r="B2" s="144" t="s">
        <v>19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74" ht="55.9" customHeight="1" x14ac:dyDescent="0.25">
      <c r="A3" s="135" t="s">
        <v>0</v>
      </c>
      <c r="B3" s="135" t="s">
        <v>1</v>
      </c>
      <c r="C3" s="135" t="s">
        <v>2</v>
      </c>
      <c r="D3" s="145" t="s">
        <v>3</v>
      </c>
      <c r="E3" s="135" t="s">
        <v>17</v>
      </c>
      <c r="F3" s="135" t="s">
        <v>4</v>
      </c>
      <c r="G3" s="135"/>
      <c r="H3" s="135"/>
      <c r="I3" s="135"/>
      <c r="J3" s="135"/>
      <c r="K3" s="135" t="s">
        <v>5</v>
      </c>
      <c r="L3" s="135" t="s">
        <v>18</v>
      </c>
    </row>
    <row r="4" spans="1:74" ht="23.45" customHeight="1" x14ac:dyDescent="0.25">
      <c r="A4" s="135"/>
      <c r="B4" s="135"/>
      <c r="C4" s="135"/>
      <c r="D4" s="145"/>
      <c r="E4" s="135"/>
      <c r="F4" s="100" t="s">
        <v>8</v>
      </c>
      <c r="G4" s="54" t="s">
        <v>9</v>
      </c>
      <c r="H4" s="55" t="s">
        <v>10</v>
      </c>
      <c r="I4" s="78" t="s">
        <v>11</v>
      </c>
      <c r="J4" s="54" t="s">
        <v>12</v>
      </c>
      <c r="K4" s="135"/>
      <c r="L4" s="135"/>
    </row>
    <row r="5" spans="1:74" s="16" customFormat="1" ht="22.9" customHeight="1" x14ac:dyDescent="0.25">
      <c r="A5" s="54"/>
      <c r="B5" s="138" t="s">
        <v>21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</row>
    <row r="6" spans="1:74" ht="87" customHeight="1" x14ac:dyDescent="0.25">
      <c r="A6" s="98" t="s">
        <v>13</v>
      </c>
      <c r="B6" s="7" t="s">
        <v>20</v>
      </c>
      <c r="C6" s="95" t="s">
        <v>22</v>
      </c>
      <c r="D6" s="97" t="s">
        <v>7</v>
      </c>
      <c r="E6" s="28">
        <f>SUM(F6:J6)</f>
        <v>534507.21846</v>
      </c>
      <c r="F6" s="82">
        <v>243482</v>
      </c>
      <c r="G6" s="22">
        <v>282611.74745999998</v>
      </c>
      <c r="H6" s="23">
        <v>8413.4709999999995</v>
      </c>
      <c r="I6" s="84">
        <v>0</v>
      </c>
      <c r="J6" s="24">
        <f t="shared" ref="J6" si="0">J7</f>
        <v>0</v>
      </c>
      <c r="K6" s="130" t="s">
        <v>82</v>
      </c>
      <c r="L6" s="6"/>
    </row>
    <row r="7" spans="1:74" ht="94.9" customHeight="1" x14ac:dyDescent="0.25">
      <c r="A7" s="98" t="s">
        <v>23</v>
      </c>
      <c r="B7" s="96" t="s">
        <v>91</v>
      </c>
      <c r="C7" s="95" t="s">
        <v>22</v>
      </c>
      <c r="D7" s="97" t="s">
        <v>7</v>
      </c>
      <c r="E7" s="28">
        <f>SUM(F7:J7)</f>
        <v>534507.21846</v>
      </c>
      <c r="F7" s="82">
        <v>243482</v>
      </c>
      <c r="G7" s="22">
        <v>282611.74745999998</v>
      </c>
      <c r="H7" s="23">
        <v>8413.4709999999995</v>
      </c>
      <c r="I7" s="22">
        <v>0</v>
      </c>
      <c r="J7" s="24">
        <v>0</v>
      </c>
      <c r="K7" s="132"/>
      <c r="L7" s="65" t="s">
        <v>24</v>
      </c>
    </row>
    <row r="8" spans="1:74" ht="81" customHeight="1" x14ac:dyDescent="0.25">
      <c r="A8" s="58" t="s">
        <v>14</v>
      </c>
      <c r="B8" s="7" t="s">
        <v>40</v>
      </c>
      <c r="C8" s="58" t="s">
        <v>22</v>
      </c>
      <c r="D8" s="65" t="s">
        <v>30</v>
      </c>
      <c r="E8" s="21">
        <v>0</v>
      </c>
      <c r="F8" s="82">
        <v>0</v>
      </c>
      <c r="G8" s="22">
        <v>0</v>
      </c>
      <c r="H8" s="23">
        <v>0</v>
      </c>
      <c r="I8" s="22">
        <v>0</v>
      </c>
      <c r="J8" s="24">
        <v>0</v>
      </c>
      <c r="K8" s="132"/>
      <c r="L8" s="42" t="s">
        <v>68</v>
      </c>
    </row>
    <row r="9" spans="1:74" ht="79.5" customHeight="1" x14ac:dyDescent="0.25">
      <c r="A9" s="62" t="s">
        <v>41</v>
      </c>
      <c r="B9" s="56" t="s">
        <v>92</v>
      </c>
      <c r="C9" s="58" t="s">
        <v>22</v>
      </c>
      <c r="D9" s="65" t="s">
        <v>30</v>
      </c>
      <c r="E9" s="21">
        <v>0</v>
      </c>
      <c r="F9" s="82">
        <v>0</v>
      </c>
      <c r="G9" s="22">
        <v>0</v>
      </c>
      <c r="H9" s="23">
        <v>0</v>
      </c>
      <c r="I9" s="22">
        <v>0</v>
      </c>
      <c r="J9" s="24">
        <v>0</v>
      </c>
      <c r="K9" s="132"/>
      <c r="L9" s="43" t="s">
        <v>68</v>
      </c>
    </row>
    <row r="10" spans="1:74" ht="54" customHeight="1" x14ac:dyDescent="0.25">
      <c r="A10" s="62" t="s">
        <v>15</v>
      </c>
      <c r="B10" s="15" t="s">
        <v>74</v>
      </c>
      <c r="C10" s="58" t="s">
        <v>22</v>
      </c>
      <c r="D10" s="65" t="s">
        <v>7</v>
      </c>
      <c r="E10" s="21">
        <v>0</v>
      </c>
      <c r="F10" s="82">
        <v>0</v>
      </c>
      <c r="G10" s="22">
        <v>0</v>
      </c>
      <c r="H10" s="23">
        <v>0</v>
      </c>
      <c r="I10" s="22">
        <v>0</v>
      </c>
      <c r="J10" s="24">
        <v>0</v>
      </c>
      <c r="K10" s="132"/>
      <c r="L10" s="65"/>
    </row>
    <row r="11" spans="1:74" ht="61.9" customHeight="1" x14ac:dyDescent="0.25">
      <c r="A11" s="62" t="s">
        <v>42</v>
      </c>
      <c r="B11" s="56" t="s">
        <v>93</v>
      </c>
      <c r="C11" s="58" t="s">
        <v>22</v>
      </c>
      <c r="D11" s="65" t="s">
        <v>7</v>
      </c>
      <c r="E11" s="21">
        <v>0</v>
      </c>
      <c r="F11" s="82">
        <v>0</v>
      </c>
      <c r="G11" s="22">
        <v>0</v>
      </c>
      <c r="H11" s="23">
        <v>0</v>
      </c>
      <c r="I11" s="22">
        <v>0</v>
      </c>
      <c r="J11" s="24">
        <v>0</v>
      </c>
      <c r="K11" s="132"/>
      <c r="L11" s="44" t="s">
        <v>69</v>
      </c>
    </row>
    <row r="12" spans="1:74" ht="66" customHeight="1" x14ac:dyDescent="0.25">
      <c r="A12" s="62" t="s">
        <v>43</v>
      </c>
      <c r="B12" s="109" t="s">
        <v>112</v>
      </c>
      <c r="C12" s="58" t="s">
        <v>22</v>
      </c>
      <c r="D12" s="65" t="s">
        <v>7</v>
      </c>
      <c r="E12" s="21">
        <v>0</v>
      </c>
      <c r="F12" s="82">
        <v>0</v>
      </c>
      <c r="G12" s="22">
        <v>0</v>
      </c>
      <c r="H12" s="23">
        <v>0</v>
      </c>
      <c r="I12" s="22">
        <v>0</v>
      </c>
      <c r="J12" s="24">
        <v>0</v>
      </c>
      <c r="K12" s="132"/>
      <c r="L12" s="120" t="s">
        <v>127</v>
      </c>
    </row>
    <row r="13" spans="1:74" s="20" customFormat="1" ht="32.25" customHeight="1" x14ac:dyDescent="0.25">
      <c r="A13" s="153"/>
      <c r="B13" s="146" t="s">
        <v>28</v>
      </c>
      <c r="C13" s="154" t="s">
        <v>22</v>
      </c>
      <c r="D13" s="8" t="s">
        <v>6</v>
      </c>
      <c r="E13" s="33">
        <f>SUM(F13:J13)</f>
        <v>534507.21846</v>
      </c>
      <c r="F13" s="34">
        <f>SUM(F14:F15)</f>
        <v>243482</v>
      </c>
      <c r="G13" s="35">
        <f>SUM(G14:G15)</f>
        <v>282611.74745999998</v>
      </c>
      <c r="H13" s="36">
        <f>SUM(H14:H15)</f>
        <v>8413.4709999999995</v>
      </c>
      <c r="I13" s="35">
        <f>SUM(I14:I15)</f>
        <v>0</v>
      </c>
      <c r="J13" s="37">
        <f>SUM(J14:J15)</f>
        <v>0</v>
      </c>
      <c r="K13" s="124"/>
      <c r="L13" s="1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</row>
    <row r="14" spans="1:74" s="20" customFormat="1" ht="78" customHeight="1" x14ac:dyDescent="0.25">
      <c r="A14" s="132"/>
      <c r="B14" s="147"/>
      <c r="C14" s="155"/>
      <c r="D14" s="8" t="s">
        <v>7</v>
      </c>
      <c r="E14" s="35">
        <f>SUM(F14:J14)</f>
        <v>534507.21846</v>
      </c>
      <c r="F14" s="38">
        <f>F6</f>
        <v>243482</v>
      </c>
      <c r="G14" s="35">
        <f>G6</f>
        <v>282611.74745999998</v>
      </c>
      <c r="H14" s="39">
        <f>H6</f>
        <v>8413.4709999999995</v>
      </c>
      <c r="I14" s="35">
        <f>I6</f>
        <v>0</v>
      </c>
      <c r="J14" s="40">
        <f>J6</f>
        <v>0</v>
      </c>
      <c r="K14" s="133"/>
      <c r="L14" s="15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</row>
    <row r="15" spans="1:74" s="20" customFormat="1" ht="39.75" customHeight="1" x14ac:dyDescent="0.25">
      <c r="A15" s="150"/>
      <c r="B15" s="148"/>
      <c r="C15" s="156"/>
      <c r="D15" s="8" t="s">
        <v>30</v>
      </c>
      <c r="E15" s="35">
        <f>E8</f>
        <v>0</v>
      </c>
      <c r="F15" s="38">
        <f>F8</f>
        <v>0</v>
      </c>
      <c r="G15" s="35">
        <f>G8</f>
        <v>0</v>
      </c>
      <c r="H15" s="39">
        <f>H8</f>
        <v>0</v>
      </c>
      <c r="I15" s="35">
        <f>I8</f>
        <v>0</v>
      </c>
      <c r="J15" s="35">
        <v>0</v>
      </c>
      <c r="K15" s="134"/>
      <c r="L15" s="152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</row>
    <row r="16" spans="1:74" s="16" customFormat="1" ht="17.45" customHeight="1" x14ac:dyDescent="0.25">
      <c r="A16" s="45"/>
      <c r="B16" s="138" t="s">
        <v>25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</row>
    <row r="17" spans="1:74" ht="22.9" customHeight="1" x14ac:dyDescent="0.25">
      <c r="A17" s="153" t="s">
        <v>13</v>
      </c>
      <c r="B17" s="141" t="s">
        <v>26</v>
      </c>
      <c r="C17" s="130" t="s">
        <v>22</v>
      </c>
      <c r="D17" s="56" t="s">
        <v>6</v>
      </c>
      <c r="E17" s="21">
        <f t="shared" ref="E17:E42" si="1">SUM(F17:J17)</f>
        <v>1971603.2867999999</v>
      </c>
      <c r="F17" s="82">
        <f>SUM(F18:F19)</f>
        <v>0</v>
      </c>
      <c r="G17" s="22">
        <f t="shared" ref="G17:J17" si="2">SUM(G18:G19)</f>
        <v>236110.46000000002</v>
      </c>
      <c r="H17" s="23">
        <f t="shared" si="2"/>
        <v>1071975.4168</v>
      </c>
      <c r="I17" s="22">
        <f t="shared" si="2"/>
        <v>663517.41</v>
      </c>
      <c r="J17" s="24">
        <f t="shared" si="2"/>
        <v>0</v>
      </c>
      <c r="K17" s="130" t="s">
        <v>82</v>
      </c>
      <c r="L17" s="130"/>
    </row>
    <row r="18" spans="1:74" ht="66.75" customHeight="1" x14ac:dyDescent="0.25">
      <c r="A18" s="157"/>
      <c r="B18" s="142"/>
      <c r="C18" s="131"/>
      <c r="D18" s="56" t="s">
        <v>27</v>
      </c>
      <c r="E18" s="22">
        <f t="shared" ref="E18:E23" si="3">SUM(F18:J18)</f>
        <v>1337933.0699999998</v>
      </c>
      <c r="F18" s="84">
        <f>SUM(F20+F22)</f>
        <v>0</v>
      </c>
      <c r="G18" s="22">
        <f t="shared" ref="G18:H18" si="4">SUM(G20+G22)</f>
        <v>143800</v>
      </c>
      <c r="H18" s="22">
        <f t="shared" si="4"/>
        <v>711932.2</v>
      </c>
      <c r="I18" s="22">
        <f>SUM(I20+I22)</f>
        <v>482200.87</v>
      </c>
      <c r="J18" s="22">
        <f t="shared" ref="J18:J19" si="5">J20</f>
        <v>0</v>
      </c>
      <c r="K18" s="131"/>
      <c r="L18" s="131"/>
    </row>
    <row r="19" spans="1:74" ht="81.75" customHeight="1" x14ac:dyDescent="0.25">
      <c r="A19" s="169"/>
      <c r="B19" s="143"/>
      <c r="C19" s="149"/>
      <c r="D19" s="86" t="s">
        <v>7</v>
      </c>
      <c r="E19" s="22">
        <f>SUM(E21+E23+E24)</f>
        <v>633670.21680000005</v>
      </c>
      <c r="F19" s="84">
        <f>SUM(F21+F23)</f>
        <v>0</v>
      </c>
      <c r="G19" s="22">
        <f>SUM(G21+G23+G24)</f>
        <v>92310.46</v>
      </c>
      <c r="H19" s="22">
        <f>SUM(H21+H23+H24)</f>
        <v>360043.21679999999</v>
      </c>
      <c r="I19" s="22">
        <f>SUM(I21+I23)</f>
        <v>181316.54</v>
      </c>
      <c r="J19" s="22">
        <f t="shared" si="5"/>
        <v>0</v>
      </c>
      <c r="K19" s="131"/>
      <c r="L19" s="14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64.5" customHeight="1" x14ac:dyDescent="0.25">
      <c r="A20" s="153" t="s">
        <v>23</v>
      </c>
      <c r="B20" s="141" t="s">
        <v>94</v>
      </c>
      <c r="C20" s="130" t="s">
        <v>22</v>
      </c>
      <c r="D20" s="118" t="s">
        <v>27</v>
      </c>
      <c r="E20" s="22">
        <f t="shared" si="3"/>
        <v>1007413.07</v>
      </c>
      <c r="F20" s="22">
        <v>0</v>
      </c>
      <c r="G20" s="22">
        <v>143800</v>
      </c>
      <c r="H20" s="22">
        <v>573112.19999999995</v>
      </c>
      <c r="I20" s="22">
        <v>290500.87</v>
      </c>
      <c r="J20" s="22">
        <v>0</v>
      </c>
      <c r="K20" s="131"/>
      <c r="L20" s="141" t="s">
        <v>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86.25" customHeight="1" x14ac:dyDescent="0.25">
      <c r="A21" s="157"/>
      <c r="B21" s="143"/>
      <c r="C21" s="131"/>
      <c r="D21" s="118" t="s">
        <v>7</v>
      </c>
      <c r="E21" s="22">
        <f t="shared" si="3"/>
        <v>616314.21680000005</v>
      </c>
      <c r="F21" s="22">
        <v>0</v>
      </c>
      <c r="G21" s="22">
        <v>92310.46</v>
      </c>
      <c r="H21" s="22">
        <v>352737.21679999999</v>
      </c>
      <c r="I21" s="22">
        <v>171266.54</v>
      </c>
      <c r="J21" s="22">
        <v>0</v>
      </c>
      <c r="K21" s="131"/>
      <c r="L21" s="1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16" customFormat="1" ht="66" customHeight="1" x14ac:dyDescent="0.25">
      <c r="A22" s="153" t="s">
        <v>44</v>
      </c>
      <c r="B22" s="141" t="s">
        <v>113</v>
      </c>
      <c r="C22" s="130" t="s">
        <v>22</v>
      </c>
      <c r="D22" s="110" t="s">
        <v>27</v>
      </c>
      <c r="E22" s="22">
        <f t="shared" si="3"/>
        <v>330520</v>
      </c>
      <c r="F22" s="22">
        <v>0</v>
      </c>
      <c r="G22" s="22">
        <v>0</v>
      </c>
      <c r="H22" s="22">
        <v>138820</v>
      </c>
      <c r="I22" s="22">
        <v>191700</v>
      </c>
      <c r="J22" s="22">
        <v>0</v>
      </c>
      <c r="K22" s="132"/>
      <c r="L22" s="141" t="s">
        <v>33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</row>
    <row r="23" spans="1:74" s="16" customFormat="1" ht="86.25" customHeight="1" x14ac:dyDescent="0.25">
      <c r="A23" s="157"/>
      <c r="B23" s="142"/>
      <c r="C23" s="131"/>
      <c r="D23" s="110" t="s">
        <v>7</v>
      </c>
      <c r="E23" s="22">
        <f t="shared" si="3"/>
        <v>17356</v>
      </c>
      <c r="F23" s="22">
        <v>0</v>
      </c>
      <c r="G23" s="22">
        <v>0</v>
      </c>
      <c r="H23" s="22">
        <v>7306</v>
      </c>
      <c r="I23" s="22">
        <v>10050</v>
      </c>
      <c r="J23" s="22">
        <v>0</v>
      </c>
      <c r="K23" s="132"/>
      <c r="L23" s="14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spans="1:74" ht="127.5" customHeight="1" x14ac:dyDescent="0.25">
      <c r="A24" s="117" t="s">
        <v>45</v>
      </c>
      <c r="B24" s="115" t="s">
        <v>114</v>
      </c>
      <c r="C24" s="116" t="s">
        <v>22</v>
      </c>
      <c r="D24" s="114" t="s">
        <v>7</v>
      </c>
      <c r="E24" s="22">
        <v>0</v>
      </c>
      <c r="F24" s="83">
        <v>0</v>
      </c>
      <c r="G24" s="22">
        <v>0</v>
      </c>
      <c r="H24" s="25">
        <v>0</v>
      </c>
      <c r="I24" s="22">
        <v>0</v>
      </c>
      <c r="J24" s="26">
        <v>0</v>
      </c>
      <c r="K24" s="150"/>
      <c r="L24" s="65" t="s">
        <v>33</v>
      </c>
    </row>
    <row r="25" spans="1:74" ht="26.25" customHeight="1" x14ac:dyDescent="0.25">
      <c r="A25" s="153" t="s">
        <v>14</v>
      </c>
      <c r="B25" s="141" t="s">
        <v>57</v>
      </c>
      <c r="C25" s="130" t="s">
        <v>8</v>
      </c>
      <c r="D25" s="65" t="s">
        <v>6</v>
      </c>
      <c r="E25" s="22">
        <f t="shared" ref="E25:J25" si="6">SUM(E26:E28)</f>
        <v>1005104.01251</v>
      </c>
      <c r="F25" s="83">
        <f t="shared" si="6"/>
        <v>450940.41250999999</v>
      </c>
      <c r="G25" s="22">
        <f t="shared" si="6"/>
        <v>45253</v>
      </c>
      <c r="H25" s="25">
        <f t="shared" si="6"/>
        <v>380000</v>
      </c>
      <c r="I25" s="22">
        <f t="shared" si="6"/>
        <v>118910.6</v>
      </c>
      <c r="J25" s="26">
        <f t="shared" si="6"/>
        <v>10000</v>
      </c>
      <c r="K25" s="130" t="s">
        <v>82</v>
      </c>
      <c r="L25" s="172"/>
    </row>
    <row r="26" spans="1:74" ht="66.75" customHeight="1" x14ac:dyDescent="0.25">
      <c r="A26" s="132"/>
      <c r="B26" s="147"/>
      <c r="C26" s="132"/>
      <c r="D26" s="56" t="s">
        <v>81</v>
      </c>
      <c r="E26" s="22">
        <v>0</v>
      </c>
      <c r="F26" s="83">
        <v>0</v>
      </c>
      <c r="G26" s="22">
        <v>0</v>
      </c>
      <c r="H26" s="25">
        <v>0</v>
      </c>
      <c r="I26" s="22">
        <v>0</v>
      </c>
      <c r="J26" s="26">
        <v>0</v>
      </c>
      <c r="K26" s="133"/>
      <c r="L26" s="173"/>
    </row>
    <row r="27" spans="1:74" ht="64.5" customHeight="1" x14ac:dyDescent="0.25">
      <c r="A27" s="132"/>
      <c r="B27" s="147"/>
      <c r="C27" s="132"/>
      <c r="D27" s="56" t="s">
        <v>27</v>
      </c>
      <c r="E27" s="22">
        <v>449248</v>
      </c>
      <c r="F27" s="83">
        <v>449248</v>
      </c>
      <c r="G27" s="22">
        <v>0</v>
      </c>
      <c r="H27" s="25">
        <v>0</v>
      </c>
      <c r="I27" s="22">
        <v>0</v>
      </c>
      <c r="J27" s="26">
        <v>0</v>
      </c>
      <c r="K27" s="133"/>
      <c r="L27" s="173"/>
    </row>
    <row r="28" spans="1:74" ht="80.45" customHeight="1" x14ac:dyDescent="0.25">
      <c r="A28" s="150"/>
      <c r="B28" s="148"/>
      <c r="C28" s="150"/>
      <c r="D28" s="56" t="s">
        <v>7</v>
      </c>
      <c r="E28" s="22">
        <f>E33</f>
        <v>555856.01251000003</v>
      </c>
      <c r="F28" s="83">
        <v>1692.4125100000001</v>
      </c>
      <c r="G28" s="22">
        <v>45253</v>
      </c>
      <c r="H28" s="25">
        <v>380000</v>
      </c>
      <c r="I28" s="22">
        <f>SUM(I33)</f>
        <v>118910.6</v>
      </c>
      <c r="J28" s="26">
        <v>10000</v>
      </c>
      <c r="K28" s="133"/>
      <c r="L28" s="174"/>
    </row>
    <row r="29" spans="1:74" ht="230.25" customHeight="1" x14ac:dyDescent="0.25">
      <c r="A29" s="101" t="s">
        <v>29</v>
      </c>
      <c r="B29" s="105" t="s">
        <v>111</v>
      </c>
      <c r="C29" s="101" t="s">
        <v>8</v>
      </c>
      <c r="D29" s="102" t="s">
        <v>27</v>
      </c>
      <c r="E29" s="22">
        <v>449248</v>
      </c>
      <c r="F29" s="83">
        <v>449248</v>
      </c>
      <c r="G29" s="22">
        <v>0</v>
      </c>
      <c r="H29" s="25">
        <v>0</v>
      </c>
      <c r="I29" s="22">
        <v>0</v>
      </c>
      <c r="J29" s="26">
        <v>0</v>
      </c>
      <c r="K29" s="133"/>
      <c r="L29" s="103" t="s">
        <v>88</v>
      </c>
    </row>
    <row r="30" spans="1:74" ht="23.25" customHeight="1" x14ac:dyDescent="0.25">
      <c r="A30" s="153" t="s">
        <v>87</v>
      </c>
      <c r="B30" s="141" t="s">
        <v>95</v>
      </c>
      <c r="C30" s="130" t="s">
        <v>22</v>
      </c>
      <c r="D30" s="118" t="s">
        <v>6</v>
      </c>
      <c r="E30" s="22">
        <f>SUM(F30:J30)</f>
        <v>555856.01251000003</v>
      </c>
      <c r="F30" s="83">
        <v>1692.4125100000001</v>
      </c>
      <c r="G30" s="22">
        <v>45253</v>
      </c>
      <c r="H30" s="25">
        <v>380000</v>
      </c>
      <c r="I30" s="22">
        <v>118910.6</v>
      </c>
      <c r="J30" s="26">
        <v>10000</v>
      </c>
      <c r="K30" s="133"/>
      <c r="L30" s="158" t="s">
        <v>70</v>
      </c>
    </row>
    <row r="31" spans="1:74" ht="63.75" customHeight="1" x14ac:dyDescent="0.25">
      <c r="A31" s="157"/>
      <c r="B31" s="142"/>
      <c r="C31" s="131"/>
      <c r="D31" s="118" t="s">
        <v>81</v>
      </c>
      <c r="E31" s="22">
        <v>0</v>
      </c>
      <c r="F31" s="83">
        <v>0</v>
      </c>
      <c r="G31" s="22">
        <v>0</v>
      </c>
      <c r="H31" s="25">
        <v>0</v>
      </c>
      <c r="I31" s="22">
        <v>0</v>
      </c>
      <c r="J31" s="26">
        <v>0</v>
      </c>
      <c r="K31" s="133"/>
      <c r="L31" s="170"/>
    </row>
    <row r="32" spans="1:74" ht="67.5" customHeight="1" x14ac:dyDescent="0.25">
      <c r="A32" s="157"/>
      <c r="B32" s="142"/>
      <c r="C32" s="131"/>
      <c r="D32" s="118" t="s">
        <v>27</v>
      </c>
      <c r="E32" s="22">
        <v>0</v>
      </c>
      <c r="F32" s="83">
        <v>0</v>
      </c>
      <c r="G32" s="22">
        <v>0</v>
      </c>
      <c r="H32" s="25">
        <v>0</v>
      </c>
      <c r="I32" s="22">
        <v>0</v>
      </c>
      <c r="J32" s="26">
        <v>0</v>
      </c>
      <c r="K32" s="133"/>
      <c r="L32" s="170"/>
    </row>
    <row r="33" spans="1:74" ht="85.5" customHeight="1" x14ac:dyDescent="0.25">
      <c r="A33" s="169"/>
      <c r="B33" s="143"/>
      <c r="C33" s="149"/>
      <c r="D33" s="118" t="s">
        <v>7</v>
      </c>
      <c r="E33" s="22">
        <f>SUM(F33:J33)</f>
        <v>555856.01251000003</v>
      </c>
      <c r="F33" s="22">
        <v>1692.4125100000001</v>
      </c>
      <c r="G33" s="22">
        <v>45253</v>
      </c>
      <c r="H33" s="25">
        <v>380000</v>
      </c>
      <c r="I33" s="22">
        <v>118910.6</v>
      </c>
      <c r="J33" s="26">
        <v>10000</v>
      </c>
      <c r="K33" s="134"/>
      <c r="L33" s="171"/>
    </row>
    <row r="34" spans="1:74" ht="89.25" customHeight="1" x14ac:dyDescent="0.25">
      <c r="A34" s="62" t="s">
        <v>15</v>
      </c>
      <c r="B34" s="56" t="s">
        <v>46</v>
      </c>
      <c r="C34" s="58" t="s">
        <v>22</v>
      </c>
      <c r="D34" s="65" t="s">
        <v>7</v>
      </c>
      <c r="E34" s="22">
        <v>0</v>
      </c>
      <c r="F34" s="82">
        <v>0</v>
      </c>
      <c r="G34" s="22">
        <v>0</v>
      </c>
      <c r="H34" s="23">
        <v>0</v>
      </c>
      <c r="I34" s="22">
        <v>0</v>
      </c>
      <c r="J34" s="24">
        <v>0</v>
      </c>
      <c r="K34" s="130" t="s">
        <v>82</v>
      </c>
      <c r="L34" s="7"/>
    </row>
    <row r="35" spans="1:74" ht="99.75" customHeight="1" x14ac:dyDescent="0.25">
      <c r="A35" s="62" t="s">
        <v>42</v>
      </c>
      <c r="B35" s="65" t="s">
        <v>96</v>
      </c>
      <c r="C35" s="58" t="s">
        <v>22</v>
      </c>
      <c r="D35" s="56" t="s">
        <v>7</v>
      </c>
      <c r="E35" s="22">
        <v>0</v>
      </c>
      <c r="F35" s="82">
        <v>0</v>
      </c>
      <c r="G35" s="22">
        <v>0</v>
      </c>
      <c r="H35" s="23">
        <v>0</v>
      </c>
      <c r="I35" s="22">
        <v>0</v>
      </c>
      <c r="J35" s="24">
        <v>0</v>
      </c>
      <c r="K35" s="132"/>
      <c r="L35" s="46" t="s">
        <v>125</v>
      </c>
    </row>
    <row r="36" spans="1:74" ht="116.25" customHeight="1" x14ac:dyDescent="0.25">
      <c r="A36" s="62" t="s">
        <v>43</v>
      </c>
      <c r="B36" s="65" t="s">
        <v>97</v>
      </c>
      <c r="C36" s="58" t="s">
        <v>22</v>
      </c>
      <c r="D36" s="56" t="s">
        <v>27</v>
      </c>
      <c r="E36" s="22">
        <v>0</v>
      </c>
      <c r="F36" s="82">
        <v>0</v>
      </c>
      <c r="G36" s="22">
        <v>0</v>
      </c>
      <c r="H36" s="23">
        <v>0</v>
      </c>
      <c r="I36" s="22">
        <v>0</v>
      </c>
      <c r="J36" s="24">
        <v>0</v>
      </c>
      <c r="K36" s="150"/>
      <c r="L36" s="47" t="s">
        <v>126</v>
      </c>
    </row>
    <row r="37" spans="1:74" ht="84" customHeight="1" x14ac:dyDescent="0.25">
      <c r="A37" s="62" t="s">
        <v>47</v>
      </c>
      <c r="B37" s="56" t="s">
        <v>58</v>
      </c>
      <c r="C37" s="58" t="s">
        <v>22</v>
      </c>
      <c r="D37" s="56" t="s">
        <v>30</v>
      </c>
      <c r="E37" s="22">
        <f>SUM(F37:J37)</f>
        <v>2087000</v>
      </c>
      <c r="F37" s="22">
        <v>138000</v>
      </c>
      <c r="G37" s="22">
        <v>466000</v>
      </c>
      <c r="H37" s="22">
        <v>443000</v>
      </c>
      <c r="I37" s="22">
        <v>712500</v>
      </c>
      <c r="J37" s="22">
        <v>327500</v>
      </c>
      <c r="K37" s="130" t="s">
        <v>82</v>
      </c>
      <c r="L37" s="67"/>
    </row>
    <row r="38" spans="1:74" ht="99" customHeight="1" x14ac:dyDescent="0.25">
      <c r="A38" s="62" t="s">
        <v>48</v>
      </c>
      <c r="B38" s="56" t="s">
        <v>98</v>
      </c>
      <c r="C38" s="58" t="s">
        <v>22</v>
      </c>
      <c r="D38" s="56" t="s">
        <v>30</v>
      </c>
      <c r="E38" s="22">
        <f>SUM(F38:J38)</f>
        <v>2087000</v>
      </c>
      <c r="F38" s="22">
        <v>138000</v>
      </c>
      <c r="G38" s="22">
        <v>466000</v>
      </c>
      <c r="H38" s="22">
        <v>443000</v>
      </c>
      <c r="I38" s="22">
        <v>712500</v>
      </c>
      <c r="J38" s="22">
        <v>327500</v>
      </c>
      <c r="K38" s="149"/>
      <c r="L38" s="65" t="s">
        <v>66</v>
      </c>
    </row>
    <row r="39" spans="1:74" ht="84" customHeight="1" x14ac:dyDescent="0.25">
      <c r="A39" s="62" t="s">
        <v>49</v>
      </c>
      <c r="B39" s="56" t="s">
        <v>60</v>
      </c>
      <c r="C39" s="59" t="s">
        <v>22</v>
      </c>
      <c r="D39" s="56" t="s">
        <v>30</v>
      </c>
      <c r="E39" s="27">
        <v>5168000</v>
      </c>
      <c r="F39" s="22">
        <f>F40</f>
        <v>208000</v>
      </c>
      <c r="G39" s="22">
        <f>G40</f>
        <v>1745000</v>
      </c>
      <c r="H39" s="22">
        <f>H40</f>
        <v>1305000</v>
      </c>
      <c r="I39" s="22">
        <f>I40</f>
        <v>1235000</v>
      </c>
      <c r="J39" s="22">
        <f>J40</f>
        <v>675000</v>
      </c>
      <c r="K39" s="61" t="s">
        <v>82</v>
      </c>
      <c r="L39" s="67"/>
    </row>
    <row r="40" spans="1:74" ht="81" customHeight="1" x14ac:dyDescent="0.25">
      <c r="A40" s="64" t="s">
        <v>59</v>
      </c>
      <c r="B40" s="65" t="s">
        <v>99</v>
      </c>
      <c r="C40" s="59" t="s">
        <v>22</v>
      </c>
      <c r="D40" s="65" t="s">
        <v>30</v>
      </c>
      <c r="E40" s="27">
        <f>SUM(F40:J40)</f>
        <v>5168000</v>
      </c>
      <c r="F40" s="22">
        <v>208000</v>
      </c>
      <c r="G40" s="22">
        <v>1745000</v>
      </c>
      <c r="H40" s="22">
        <v>1305000</v>
      </c>
      <c r="I40" s="22">
        <v>1235000</v>
      </c>
      <c r="J40" s="22">
        <v>675000</v>
      </c>
      <c r="K40" s="48"/>
      <c r="L40" s="7" t="s">
        <v>34</v>
      </c>
    </row>
    <row r="41" spans="1:74" ht="25.9" customHeight="1" x14ac:dyDescent="0.25">
      <c r="A41" s="153" t="s">
        <v>50</v>
      </c>
      <c r="B41" s="141" t="s">
        <v>31</v>
      </c>
      <c r="C41" s="130" t="s">
        <v>22</v>
      </c>
      <c r="D41" s="106" t="s">
        <v>6</v>
      </c>
      <c r="E41" s="22">
        <f t="shared" si="1"/>
        <v>16996325.130339999</v>
      </c>
      <c r="F41" s="82">
        <f>SUM(F42:F44)</f>
        <v>1051162.21</v>
      </c>
      <c r="G41" s="22">
        <f>SUM(G42:G44)</f>
        <v>1997313.72034</v>
      </c>
      <c r="H41" s="23">
        <f>SUM(H42:H44)</f>
        <v>5039177.4570000004</v>
      </c>
      <c r="I41" s="22">
        <f>SUM(I42:I44)</f>
        <v>7655411.2029999997</v>
      </c>
      <c r="J41" s="24">
        <f>SUM(J42:J44)</f>
        <v>1253260.54</v>
      </c>
      <c r="K41" s="130" t="s">
        <v>82</v>
      </c>
      <c r="L41" s="130"/>
    </row>
    <row r="42" spans="1:74" ht="65.25" customHeight="1" x14ac:dyDescent="0.25">
      <c r="A42" s="157"/>
      <c r="B42" s="142"/>
      <c r="C42" s="131"/>
      <c r="D42" s="106" t="s">
        <v>81</v>
      </c>
      <c r="E42" s="22">
        <f t="shared" si="1"/>
        <v>3758712.4</v>
      </c>
      <c r="F42" s="82">
        <f>F52</f>
        <v>450000</v>
      </c>
      <c r="G42" s="22">
        <f>G52+G55</f>
        <v>550000</v>
      </c>
      <c r="H42" s="23">
        <f>H52+H55</f>
        <v>1166061.8999999999</v>
      </c>
      <c r="I42" s="22">
        <f>I52+I55</f>
        <v>1592650.5</v>
      </c>
      <c r="J42" s="24">
        <f>J52+J55</f>
        <v>0</v>
      </c>
      <c r="K42" s="131"/>
      <c r="L42" s="131"/>
    </row>
    <row r="43" spans="1:74" ht="69.75" customHeight="1" x14ac:dyDescent="0.25">
      <c r="A43" s="157"/>
      <c r="B43" s="142"/>
      <c r="C43" s="131"/>
      <c r="D43" s="106" t="s">
        <v>27</v>
      </c>
      <c r="E43" s="28">
        <f>SUM(F43:J43)</f>
        <v>10108244.34</v>
      </c>
      <c r="F43" s="22">
        <f t="shared" ref="F43:I44" si="7">SUM(F46+F48+F50+F53+F56)</f>
        <v>596200</v>
      </c>
      <c r="G43" s="22">
        <f t="shared" si="7"/>
        <v>1313347.33</v>
      </c>
      <c r="H43" s="22">
        <f t="shared" si="7"/>
        <v>2948314.8870000001</v>
      </c>
      <c r="I43" s="28">
        <f t="shared" si="7"/>
        <v>4467094.2629999993</v>
      </c>
      <c r="J43" s="22">
        <f>J46+J48+J50+J53+J56</f>
        <v>783287.86</v>
      </c>
      <c r="K43" s="131"/>
      <c r="L43" s="131"/>
    </row>
    <row r="44" spans="1:74" ht="81" customHeight="1" x14ac:dyDescent="0.25">
      <c r="A44" s="169"/>
      <c r="B44" s="143"/>
      <c r="C44" s="149"/>
      <c r="D44" s="106" t="s">
        <v>7</v>
      </c>
      <c r="E44" s="28">
        <f>SUM(F44:J44)</f>
        <v>3129368.3903399999</v>
      </c>
      <c r="F44" s="22">
        <f t="shared" si="7"/>
        <v>4962.21</v>
      </c>
      <c r="G44" s="22">
        <f t="shared" si="7"/>
        <v>133966.39033999998</v>
      </c>
      <c r="H44" s="22">
        <f t="shared" si="7"/>
        <v>924800.67</v>
      </c>
      <c r="I44" s="22">
        <f t="shared" si="7"/>
        <v>1595666.44</v>
      </c>
      <c r="J44" s="22">
        <f>J47+J49+J51+J54+J57</f>
        <v>469972.68</v>
      </c>
      <c r="K44" s="131"/>
      <c r="L44" s="14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48.9" customHeight="1" x14ac:dyDescent="0.25">
      <c r="A45" s="113" t="s">
        <v>61</v>
      </c>
      <c r="B45" s="111" t="s">
        <v>115</v>
      </c>
      <c r="C45" s="112" t="s">
        <v>22</v>
      </c>
      <c r="D45" s="110" t="s">
        <v>7</v>
      </c>
      <c r="E45" s="21">
        <v>0</v>
      </c>
      <c r="F45" s="82">
        <v>0</v>
      </c>
      <c r="G45" s="22">
        <v>0</v>
      </c>
      <c r="H45" s="23">
        <v>0</v>
      </c>
      <c r="I45" s="22">
        <v>0</v>
      </c>
      <c r="J45" s="24">
        <v>0</v>
      </c>
      <c r="K45" s="131"/>
      <c r="L45" s="7" t="s">
        <v>76</v>
      </c>
    </row>
    <row r="46" spans="1:74" ht="63.75" customHeight="1" x14ac:dyDescent="0.25">
      <c r="A46" s="181" t="s">
        <v>62</v>
      </c>
      <c r="B46" s="175" t="s">
        <v>100</v>
      </c>
      <c r="C46" s="176" t="s">
        <v>22</v>
      </c>
      <c r="D46" s="110" t="s">
        <v>27</v>
      </c>
      <c r="E46" s="22">
        <f t="shared" ref="E46:E51" si="8">SUM(F46:J46)</f>
        <v>2561754.5699999998</v>
      </c>
      <c r="F46" s="22">
        <v>0</v>
      </c>
      <c r="G46" s="22">
        <v>10354.02</v>
      </c>
      <c r="H46" s="22">
        <v>502427.23</v>
      </c>
      <c r="I46" s="22">
        <v>1265685.46</v>
      </c>
      <c r="J46" s="22">
        <v>783287.86</v>
      </c>
      <c r="K46" s="131"/>
      <c r="L46" s="160" t="s">
        <v>77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63.6" customHeight="1" x14ac:dyDescent="0.25">
      <c r="A47" s="181"/>
      <c r="B47" s="175"/>
      <c r="C47" s="176"/>
      <c r="D47" s="110" t="s">
        <v>7</v>
      </c>
      <c r="E47" s="22">
        <f t="shared" si="8"/>
        <v>1537049.0503399998</v>
      </c>
      <c r="F47" s="22">
        <v>0</v>
      </c>
      <c r="G47" s="22">
        <v>14630.40034</v>
      </c>
      <c r="H47" s="22">
        <v>301456.34000000003</v>
      </c>
      <c r="I47" s="22">
        <v>750989.63</v>
      </c>
      <c r="J47" s="22">
        <v>469972.68</v>
      </c>
      <c r="K47" s="131"/>
      <c r="L47" s="16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80.25" customHeight="1" x14ac:dyDescent="0.25">
      <c r="A48" s="153" t="s">
        <v>63</v>
      </c>
      <c r="B48" s="141" t="s">
        <v>120</v>
      </c>
      <c r="C48" s="130" t="s">
        <v>22</v>
      </c>
      <c r="D48" s="76" t="s">
        <v>27</v>
      </c>
      <c r="E48" s="21">
        <f t="shared" si="8"/>
        <v>736122.63</v>
      </c>
      <c r="F48" s="82">
        <v>0</v>
      </c>
      <c r="G48" s="22">
        <v>5143.3100000000004</v>
      </c>
      <c r="H48" s="23">
        <v>191731.69</v>
      </c>
      <c r="I48" s="22">
        <v>539247.63</v>
      </c>
      <c r="J48" s="24">
        <v>0</v>
      </c>
      <c r="K48" s="132"/>
      <c r="L48" s="60" t="s">
        <v>77</v>
      </c>
    </row>
    <row r="49" spans="1:74" ht="80.25" customHeight="1" x14ac:dyDescent="0.25">
      <c r="A49" s="134"/>
      <c r="B49" s="152"/>
      <c r="C49" s="134"/>
      <c r="D49" s="76" t="s">
        <v>7</v>
      </c>
      <c r="E49" s="21">
        <f t="shared" si="8"/>
        <v>441673.37</v>
      </c>
      <c r="F49" s="82">
        <v>0</v>
      </c>
      <c r="G49" s="22">
        <v>3085.99</v>
      </c>
      <c r="H49" s="23">
        <v>115039.01</v>
      </c>
      <c r="I49" s="22">
        <v>323548.37</v>
      </c>
      <c r="J49" s="24">
        <v>0</v>
      </c>
      <c r="K49" s="132"/>
      <c r="L49" s="77"/>
    </row>
    <row r="50" spans="1:74" ht="66.75" customHeight="1" x14ac:dyDescent="0.25">
      <c r="A50" s="153" t="s">
        <v>64</v>
      </c>
      <c r="B50" s="141" t="s">
        <v>101</v>
      </c>
      <c r="C50" s="130" t="s">
        <v>22</v>
      </c>
      <c r="D50" s="56" t="s">
        <v>27</v>
      </c>
      <c r="E50" s="22">
        <f t="shared" si="8"/>
        <v>1263065</v>
      </c>
      <c r="F50" s="22">
        <v>0</v>
      </c>
      <c r="G50" s="22">
        <v>0</v>
      </c>
      <c r="H50" s="22">
        <v>493096</v>
      </c>
      <c r="I50" s="22">
        <v>769969</v>
      </c>
      <c r="J50" s="22">
        <v>0</v>
      </c>
      <c r="K50" s="132"/>
      <c r="L50" s="160" t="s">
        <v>77</v>
      </c>
    </row>
    <row r="51" spans="1:74" ht="82.5" customHeight="1" x14ac:dyDescent="0.25">
      <c r="A51" s="150"/>
      <c r="B51" s="148"/>
      <c r="C51" s="150"/>
      <c r="D51" s="56" t="s">
        <v>7</v>
      </c>
      <c r="E51" s="22">
        <f t="shared" si="8"/>
        <v>66477.26999999999</v>
      </c>
      <c r="F51" s="22">
        <v>0</v>
      </c>
      <c r="G51" s="22">
        <v>0</v>
      </c>
      <c r="H51" s="22">
        <v>25952.32</v>
      </c>
      <c r="I51" s="22">
        <v>40524.949999999997</v>
      </c>
      <c r="J51" s="22">
        <v>0</v>
      </c>
      <c r="K51" s="132"/>
      <c r="L51" s="160"/>
    </row>
    <row r="52" spans="1:74" ht="82.5" customHeight="1" x14ac:dyDescent="0.25">
      <c r="A52" s="121" t="s">
        <v>89</v>
      </c>
      <c r="B52" s="141" t="s">
        <v>116</v>
      </c>
      <c r="C52" s="124" t="s">
        <v>22</v>
      </c>
      <c r="D52" s="106" t="s">
        <v>81</v>
      </c>
      <c r="E52" s="22">
        <f t="shared" ref="E52:E57" si="9">SUM(F52:J52)</f>
        <v>3150000</v>
      </c>
      <c r="F52" s="83">
        <v>450000</v>
      </c>
      <c r="G52" s="22">
        <v>550000</v>
      </c>
      <c r="H52" s="25">
        <v>1000000</v>
      </c>
      <c r="I52" s="22">
        <v>1150000</v>
      </c>
      <c r="J52" s="26">
        <v>0</v>
      </c>
      <c r="K52" s="133"/>
      <c r="L52" s="168" t="s">
        <v>77</v>
      </c>
    </row>
    <row r="53" spans="1:74" ht="82.5" customHeight="1" x14ac:dyDescent="0.25">
      <c r="A53" s="122"/>
      <c r="B53" s="182"/>
      <c r="C53" s="125"/>
      <c r="D53" s="106" t="s">
        <v>27</v>
      </c>
      <c r="E53" s="22">
        <f t="shared" si="9"/>
        <v>4476874.8899999997</v>
      </c>
      <c r="F53" s="83">
        <v>596200</v>
      </c>
      <c r="G53" s="22">
        <v>1129100</v>
      </c>
      <c r="H53" s="25">
        <v>1149700</v>
      </c>
      <c r="I53" s="22">
        <v>1601874.89</v>
      </c>
      <c r="J53" s="26">
        <v>0</v>
      </c>
      <c r="K53" s="133"/>
      <c r="L53" s="151"/>
    </row>
    <row r="54" spans="1:74" ht="67.5" customHeight="1" x14ac:dyDescent="0.25">
      <c r="A54" s="123"/>
      <c r="B54" s="183"/>
      <c r="C54" s="126"/>
      <c r="D54" s="106" t="s">
        <v>7</v>
      </c>
      <c r="E54" s="22">
        <f t="shared" si="9"/>
        <v>77367.13</v>
      </c>
      <c r="F54" s="83">
        <v>4962.21</v>
      </c>
      <c r="G54" s="22">
        <v>15000</v>
      </c>
      <c r="H54" s="25">
        <v>15900</v>
      </c>
      <c r="I54" s="22">
        <v>41504.92</v>
      </c>
      <c r="J54" s="26">
        <v>0</v>
      </c>
      <c r="K54" s="133"/>
      <c r="L54" s="152"/>
    </row>
    <row r="55" spans="1:74" ht="42.75" customHeight="1" x14ac:dyDescent="0.25">
      <c r="A55" s="121" t="s">
        <v>121</v>
      </c>
      <c r="B55" s="184" t="s">
        <v>122</v>
      </c>
      <c r="C55" s="124" t="s">
        <v>123</v>
      </c>
      <c r="D55" s="119" t="s">
        <v>81</v>
      </c>
      <c r="E55" s="22">
        <f t="shared" si="9"/>
        <v>608712.4</v>
      </c>
      <c r="F55" s="83">
        <v>0</v>
      </c>
      <c r="G55" s="22">
        <v>0</v>
      </c>
      <c r="H55" s="25">
        <v>166061.9</v>
      </c>
      <c r="I55" s="22">
        <v>442650.5</v>
      </c>
      <c r="J55" s="26">
        <v>0</v>
      </c>
      <c r="K55" s="133"/>
      <c r="L55" s="127" t="s">
        <v>124</v>
      </c>
    </row>
    <row r="56" spans="1:74" ht="38.25" customHeight="1" x14ac:dyDescent="0.25">
      <c r="A56" s="122"/>
      <c r="B56" s="185"/>
      <c r="C56" s="125"/>
      <c r="D56" s="119" t="s">
        <v>27</v>
      </c>
      <c r="E56" s="22">
        <f t="shared" si="9"/>
        <v>1070427.25</v>
      </c>
      <c r="F56" s="83">
        <v>0</v>
      </c>
      <c r="G56" s="22">
        <v>168750</v>
      </c>
      <c r="H56" s="25">
        <v>611359.96699999995</v>
      </c>
      <c r="I56" s="22">
        <v>290317.283</v>
      </c>
      <c r="J56" s="26">
        <v>0</v>
      </c>
      <c r="K56" s="133"/>
      <c r="L56" s="128"/>
    </row>
    <row r="57" spans="1:74" ht="87.75" customHeight="1" x14ac:dyDescent="0.25">
      <c r="A57" s="123"/>
      <c r="B57" s="186"/>
      <c r="C57" s="126"/>
      <c r="D57" s="119" t="s">
        <v>7</v>
      </c>
      <c r="E57" s="22">
        <f t="shared" si="9"/>
        <v>1006801.5700000001</v>
      </c>
      <c r="F57" s="83">
        <v>0</v>
      </c>
      <c r="G57" s="22">
        <v>101250</v>
      </c>
      <c r="H57" s="25">
        <v>466453</v>
      </c>
      <c r="I57" s="22">
        <v>439098.57</v>
      </c>
      <c r="J57" s="26">
        <v>0</v>
      </c>
      <c r="K57" s="134"/>
      <c r="L57" s="129"/>
    </row>
    <row r="58" spans="1:74" ht="103.5" customHeight="1" x14ac:dyDescent="0.25">
      <c r="A58" s="69" t="s">
        <v>65</v>
      </c>
      <c r="B58" s="7" t="s">
        <v>117</v>
      </c>
      <c r="C58" s="69" t="s">
        <v>22</v>
      </c>
      <c r="D58" s="65" t="s">
        <v>7</v>
      </c>
      <c r="E58" s="22">
        <v>0</v>
      </c>
      <c r="F58" s="83">
        <v>0</v>
      </c>
      <c r="G58" s="22">
        <v>0</v>
      </c>
      <c r="H58" s="25">
        <v>0</v>
      </c>
      <c r="I58" s="22">
        <v>0</v>
      </c>
      <c r="J58" s="26">
        <v>0</v>
      </c>
      <c r="K58" s="130" t="s">
        <v>82</v>
      </c>
      <c r="L58" s="66"/>
    </row>
    <row r="59" spans="1:74" ht="148.5" customHeight="1" x14ac:dyDescent="0.25">
      <c r="A59" s="62" t="s">
        <v>119</v>
      </c>
      <c r="B59" s="57" t="s">
        <v>102</v>
      </c>
      <c r="C59" s="58" t="s">
        <v>22</v>
      </c>
      <c r="D59" s="56" t="s">
        <v>7</v>
      </c>
      <c r="E59" s="21">
        <v>0</v>
      </c>
      <c r="F59" s="82">
        <v>0</v>
      </c>
      <c r="G59" s="22">
        <v>0</v>
      </c>
      <c r="H59" s="23">
        <v>0</v>
      </c>
      <c r="I59" s="22">
        <v>0</v>
      </c>
      <c r="J59" s="24">
        <v>0</v>
      </c>
      <c r="K59" s="134"/>
      <c r="L59" s="49" t="s">
        <v>75</v>
      </c>
    </row>
    <row r="60" spans="1:74" s="20" customFormat="1" ht="34.9" customHeight="1" x14ac:dyDescent="0.25">
      <c r="A60" s="153"/>
      <c r="B60" s="177" t="s">
        <v>28</v>
      </c>
      <c r="C60" s="177" t="s">
        <v>22</v>
      </c>
      <c r="D60" s="107" t="s">
        <v>6</v>
      </c>
      <c r="E60" s="33">
        <f t="shared" ref="E60:I60" si="10">SUM(E61:E64)</f>
        <v>27228032.429650001</v>
      </c>
      <c r="F60" s="34">
        <f t="shared" si="10"/>
        <v>1848102.6225099999</v>
      </c>
      <c r="G60" s="35">
        <f t="shared" si="10"/>
        <v>4489677.1803399995</v>
      </c>
      <c r="H60" s="36">
        <f t="shared" si="10"/>
        <v>8239152.8738000002</v>
      </c>
      <c r="I60" s="35">
        <f t="shared" si="10"/>
        <v>10385339.213</v>
      </c>
      <c r="J60" s="37">
        <f>SUM(J61:J64)</f>
        <v>2265760.54</v>
      </c>
      <c r="K60" s="130"/>
      <c r="L60" s="165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</row>
    <row r="61" spans="1:74" s="20" customFormat="1" ht="66.75" customHeight="1" x14ac:dyDescent="0.25">
      <c r="A61" s="157"/>
      <c r="B61" s="178"/>
      <c r="C61" s="178"/>
      <c r="D61" s="63" t="s">
        <v>81</v>
      </c>
      <c r="E61" s="33">
        <f>SUM(F61:J61)</f>
        <v>3758712.4</v>
      </c>
      <c r="F61" s="34">
        <f>F52</f>
        <v>450000</v>
      </c>
      <c r="G61" s="35">
        <f>G52+G55</f>
        <v>550000</v>
      </c>
      <c r="H61" s="36">
        <f>H52+H55</f>
        <v>1166061.8999999999</v>
      </c>
      <c r="I61" s="35">
        <f>I52+I55</f>
        <v>1592650.5</v>
      </c>
      <c r="J61" s="37">
        <f>J52</f>
        <v>0</v>
      </c>
      <c r="K61" s="131"/>
      <c r="L61" s="166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</row>
    <row r="62" spans="1:74" s="20" customFormat="1" ht="63.6" customHeight="1" x14ac:dyDescent="0.25">
      <c r="A62" s="157"/>
      <c r="B62" s="178"/>
      <c r="C62" s="178"/>
      <c r="D62" s="63" t="s">
        <v>27</v>
      </c>
      <c r="E62" s="33">
        <f t="shared" ref="E62:J62" si="11">E18+E27+E43</f>
        <v>11895425.41</v>
      </c>
      <c r="F62" s="34">
        <f t="shared" si="11"/>
        <v>1045448</v>
      </c>
      <c r="G62" s="35">
        <f t="shared" si="11"/>
        <v>1457147.33</v>
      </c>
      <c r="H62" s="36">
        <f t="shared" si="11"/>
        <v>3660247.0870000003</v>
      </c>
      <c r="I62" s="35">
        <f t="shared" si="11"/>
        <v>4949295.1329999994</v>
      </c>
      <c r="J62" s="37">
        <f t="shared" si="11"/>
        <v>783287.86</v>
      </c>
      <c r="K62" s="131"/>
      <c r="L62" s="166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</row>
    <row r="63" spans="1:74" s="20" customFormat="1" ht="86.45" customHeight="1" x14ac:dyDescent="0.25">
      <c r="A63" s="157"/>
      <c r="B63" s="178"/>
      <c r="C63" s="178"/>
      <c r="D63" s="107" t="s">
        <v>7</v>
      </c>
      <c r="E63" s="33">
        <f>E19+E28+E44+E58</f>
        <v>4318894.6196499998</v>
      </c>
      <c r="F63" s="34">
        <f>F19+F28+F34+F44+F58</f>
        <v>6654.6225100000001</v>
      </c>
      <c r="G63" s="35">
        <f>G19+G28+G34+G44+G58</f>
        <v>271529.85034</v>
      </c>
      <c r="H63" s="36">
        <f>H19+H28+H34+H44+H58</f>
        <v>1664843.8868</v>
      </c>
      <c r="I63" s="35">
        <f>I19+I28+I34+I44+I58</f>
        <v>1895893.58</v>
      </c>
      <c r="J63" s="37">
        <f>J19+J28+J34+J44+J58</f>
        <v>479972.68</v>
      </c>
      <c r="K63" s="131"/>
      <c r="L63" s="166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</row>
    <row r="64" spans="1:74" s="20" customFormat="1" ht="39" customHeight="1" x14ac:dyDescent="0.25">
      <c r="A64" s="169"/>
      <c r="B64" s="180"/>
      <c r="C64" s="180"/>
      <c r="D64" s="63" t="s">
        <v>30</v>
      </c>
      <c r="E64" s="33">
        <f t="shared" ref="E64:J64" si="12">SUM(E37+E39)</f>
        <v>7255000</v>
      </c>
      <c r="F64" s="34">
        <f t="shared" si="12"/>
        <v>346000</v>
      </c>
      <c r="G64" s="35">
        <f t="shared" si="12"/>
        <v>2211000</v>
      </c>
      <c r="H64" s="36">
        <f t="shared" si="12"/>
        <v>1748000</v>
      </c>
      <c r="I64" s="35">
        <f t="shared" si="12"/>
        <v>1947500</v>
      </c>
      <c r="J64" s="37">
        <f t="shared" si="12"/>
        <v>1002500</v>
      </c>
      <c r="K64" s="149"/>
      <c r="L64" s="167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</row>
    <row r="65" spans="1:74" s="16" customFormat="1" ht="33" customHeight="1" x14ac:dyDescent="0.25">
      <c r="A65" s="50"/>
      <c r="B65" s="138" t="s">
        <v>83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40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</row>
    <row r="66" spans="1:74" ht="113.25" customHeight="1" x14ac:dyDescent="0.25">
      <c r="A66" s="59" t="s">
        <v>13</v>
      </c>
      <c r="B66" s="7" t="s">
        <v>118</v>
      </c>
      <c r="C66" s="58" t="s">
        <v>22</v>
      </c>
      <c r="D66" s="56" t="s">
        <v>7</v>
      </c>
      <c r="E66" s="22">
        <v>0</v>
      </c>
      <c r="F66" s="83">
        <v>0</v>
      </c>
      <c r="G66" s="22">
        <v>0</v>
      </c>
      <c r="H66" s="25">
        <f t="shared" ref="H66:J67" si="13">H67</f>
        <v>0</v>
      </c>
      <c r="I66" s="22">
        <f t="shared" si="13"/>
        <v>0</v>
      </c>
      <c r="J66" s="26">
        <f t="shared" si="13"/>
        <v>0</v>
      </c>
      <c r="K66" s="130" t="s">
        <v>82</v>
      </c>
      <c r="L66" s="9"/>
    </row>
    <row r="67" spans="1:74" ht="115.5" customHeight="1" x14ac:dyDescent="0.25">
      <c r="A67" s="59" t="s">
        <v>44</v>
      </c>
      <c r="B67" s="7" t="s">
        <v>103</v>
      </c>
      <c r="C67" s="59" t="s">
        <v>22</v>
      </c>
      <c r="D67" s="65" t="s">
        <v>7</v>
      </c>
      <c r="E67" s="22">
        <v>0</v>
      </c>
      <c r="F67" s="83">
        <v>0</v>
      </c>
      <c r="G67" s="22">
        <v>0</v>
      </c>
      <c r="H67" s="25">
        <v>0</v>
      </c>
      <c r="I67" s="22">
        <v>0</v>
      </c>
      <c r="J67" s="26">
        <f t="shared" si="13"/>
        <v>0</v>
      </c>
      <c r="K67" s="149"/>
      <c r="L67" s="9" t="s">
        <v>67</v>
      </c>
    </row>
    <row r="68" spans="1:74" ht="101.25" customHeight="1" x14ac:dyDescent="0.25">
      <c r="A68" s="17" t="s">
        <v>14</v>
      </c>
      <c r="B68" s="7" t="s">
        <v>73</v>
      </c>
      <c r="C68" s="58" t="s">
        <v>22</v>
      </c>
      <c r="D68" s="56" t="s">
        <v>30</v>
      </c>
      <c r="E68" s="22">
        <v>5000</v>
      </c>
      <c r="F68" s="83">
        <v>5000</v>
      </c>
      <c r="G68" s="22">
        <v>0</v>
      </c>
      <c r="H68" s="25">
        <f t="shared" ref="H68:J69" si="14">H69</f>
        <v>0</v>
      </c>
      <c r="I68" s="22">
        <f t="shared" si="14"/>
        <v>0</v>
      </c>
      <c r="J68" s="26">
        <f t="shared" si="14"/>
        <v>0</v>
      </c>
      <c r="K68" s="130" t="s">
        <v>82</v>
      </c>
      <c r="L68" s="9"/>
    </row>
    <row r="69" spans="1:74" ht="93.6" customHeight="1" x14ac:dyDescent="0.25">
      <c r="A69" s="17" t="s">
        <v>29</v>
      </c>
      <c r="B69" s="67" t="s">
        <v>104</v>
      </c>
      <c r="C69" s="58" t="s">
        <v>22</v>
      </c>
      <c r="D69" s="56" t="s">
        <v>30</v>
      </c>
      <c r="E69" s="22">
        <v>5000</v>
      </c>
      <c r="F69" s="83">
        <v>5000</v>
      </c>
      <c r="G69" s="22">
        <v>0</v>
      </c>
      <c r="H69" s="25">
        <f t="shared" si="14"/>
        <v>0</v>
      </c>
      <c r="I69" s="22">
        <f t="shared" si="14"/>
        <v>0</v>
      </c>
      <c r="J69" s="26">
        <f t="shared" si="14"/>
        <v>0</v>
      </c>
      <c r="K69" s="149"/>
      <c r="L69" s="9" t="s">
        <v>35</v>
      </c>
    </row>
    <row r="70" spans="1:74" ht="25.5" customHeight="1" x14ac:dyDescent="0.25">
      <c r="A70" s="130" t="s">
        <v>15</v>
      </c>
      <c r="B70" s="194" t="s">
        <v>54</v>
      </c>
      <c r="C70" s="130" t="s">
        <v>22</v>
      </c>
      <c r="D70" s="106" t="s">
        <v>6</v>
      </c>
      <c r="E70" s="82">
        <f>E71+E72</f>
        <v>14954.15898</v>
      </c>
      <c r="F70" s="82">
        <f>F71+F72</f>
        <v>14954.15898</v>
      </c>
      <c r="G70" s="82">
        <f t="shared" ref="G70:J70" si="15">G71+G72</f>
        <v>0</v>
      </c>
      <c r="H70" s="82">
        <f t="shared" si="15"/>
        <v>0</v>
      </c>
      <c r="I70" s="82">
        <f t="shared" si="15"/>
        <v>0</v>
      </c>
      <c r="J70" s="82">
        <f t="shared" si="15"/>
        <v>0</v>
      </c>
      <c r="K70" s="130" t="s">
        <v>82</v>
      </c>
      <c r="L70" s="14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69" customHeight="1" x14ac:dyDescent="0.25">
      <c r="A71" s="131"/>
      <c r="B71" s="196"/>
      <c r="C71" s="131"/>
      <c r="D71" s="80" t="s">
        <v>27</v>
      </c>
      <c r="E71" s="28">
        <v>14645.225710000001</v>
      </c>
      <c r="F71" s="28">
        <v>14645.225710000001</v>
      </c>
      <c r="G71" s="28">
        <f t="shared" ref="G71:J71" si="16">G76</f>
        <v>0</v>
      </c>
      <c r="H71" s="28">
        <f t="shared" si="16"/>
        <v>0</v>
      </c>
      <c r="I71" s="28">
        <f t="shared" si="16"/>
        <v>0</v>
      </c>
      <c r="J71" s="28">
        <f t="shared" si="16"/>
        <v>0</v>
      </c>
      <c r="K71" s="132"/>
      <c r="L71" s="14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83.25" customHeight="1" x14ac:dyDescent="0.25">
      <c r="A72" s="150"/>
      <c r="B72" s="171"/>
      <c r="C72" s="150"/>
      <c r="D72" s="106" t="s">
        <v>7</v>
      </c>
      <c r="E72" s="22">
        <v>308.93326999999999</v>
      </c>
      <c r="F72" s="22">
        <v>308.93326999999999</v>
      </c>
      <c r="G72" s="22">
        <f t="shared" ref="G72:J72" si="17">G77</f>
        <v>0</v>
      </c>
      <c r="H72" s="22">
        <f t="shared" si="17"/>
        <v>0</v>
      </c>
      <c r="I72" s="22">
        <f t="shared" si="17"/>
        <v>0</v>
      </c>
      <c r="J72" s="22">
        <f t="shared" si="17"/>
        <v>0</v>
      </c>
      <c r="K72" s="132"/>
      <c r="L72" s="14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12.5" customHeight="1" x14ac:dyDescent="0.25">
      <c r="A73" s="58" t="s">
        <v>32</v>
      </c>
      <c r="B73" s="67" t="s">
        <v>105</v>
      </c>
      <c r="C73" s="58" t="s">
        <v>22</v>
      </c>
      <c r="D73" s="56" t="s">
        <v>7</v>
      </c>
      <c r="E73" s="21">
        <v>0</v>
      </c>
      <c r="F73" s="82">
        <v>0</v>
      </c>
      <c r="G73" s="22">
        <v>0</v>
      </c>
      <c r="H73" s="23">
        <v>0</v>
      </c>
      <c r="I73" s="22">
        <v>0</v>
      </c>
      <c r="J73" s="24">
        <v>0</v>
      </c>
      <c r="K73" s="132"/>
      <c r="L73" s="7" t="s">
        <v>80</v>
      </c>
    </row>
    <row r="74" spans="1:74" ht="93.6" customHeight="1" x14ac:dyDescent="0.25">
      <c r="A74" s="17" t="s">
        <v>51</v>
      </c>
      <c r="B74" s="18" t="s">
        <v>106</v>
      </c>
      <c r="C74" s="58" t="s">
        <v>22</v>
      </c>
      <c r="D74" s="56" t="s">
        <v>7</v>
      </c>
      <c r="E74" s="21">
        <v>0</v>
      </c>
      <c r="F74" s="82">
        <v>0</v>
      </c>
      <c r="G74" s="22">
        <v>0</v>
      </c>
      <c r="H74" s="23">
        <v>0</v>
      </c>
      <c r="I74" s="22">
        <v>0</v>
      </c>
      <c r="J74" s="24">
        <v>0</v>
      </c>
      <c r="K74" s="132"/>
      <c r="L74" s="7" t="s">
        <v>71</v>
      </c>
    </row>
    <row r="75" spans="1:74" ht="114" customHeight="1" x14ac:dyDescent="0.25">
      <c r="A75" s="17" t="s">
        <v>52</v>
      </c>
      <c r="B75" s="18" t="s">
        <v>107</v>
      </c>
      <c r="C75" s="58" t="s">
        <v>22</v>
      </c>
      <c r="D75" s="56" t="s">
        <v>7</v>
      </c>
      <c r="E75" s="21">
        <v>0</v>
      </c>
      <c r="F75" s="82">
        <v>0</v>
      </c>
      <c r="G75" s="22">
        <v>0</v>
      </c>
      <c r="H75" s="23">
        <v>0</v>
      </c>
      <c r="I75" s="22">
        <v>0</v>
      </c>
      <c r="J75" s="24">
        <v>0</v>
      </c>
      <c r="K75" s="132"/>
      <c r="L75" s="51" t="s">
        <v>79</v>
      </c>
    </row>
    <row r="76" spans="1:74" ht="65.25" customHeight="1" x14ac:dyDescent="0.25">
      <c r="A76" s="81" t="s">
        <v>53</v>
      </c>
      <c r="B76" s="158" t="s">
        <v>108</v>
      </c>
      <c r="C76" s="130" t="s">
        <v>22</v>
      </c>
      <c r="D76" s="80" t="s">
        <v>27</v>
      </c>
      <c r="E76" s="28">
        <v>14654158.98</v>
      </c>
      <c r="F76" s="22">
        <v>14645.225710000001</v>
      </c>
      <c r="G76" s="22">
        <v>0</v>
      </c>
      <c r="H76" s="23">
        <v>0</v>
      </c>
      <c r="I76" s="22">
        <v>0</v>
      </c>
      <c r="J76" s="24">
        <v>0</v>
      </c>
      <c r="K76" s="132"/>
      <c r="L76" s="158" t="s">
        <v>78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ht="81" customHeight="1" x14ac:dyDescent="0.25">
      <c r="A77" s="79"/>
      <c r="B77" s="171"/>
      <c r="C77" s="150"/>
      <c r="D77" s="108" t="s">
        <v>7</v>
      </c>
      <c r="E77" s="22">
        <v>308.93326999999999</v>
      </c>
      <c r="F77" s="83">
        <v>308.93326999999999</v>
      </c>
      <c r="G77" s="22">
        <v>0</v>
      </c>
      <c r="H77" s="25">
        <v>0</v>
      </c>
      <c r="I77" s="22">
        <v>0</v>
      </c>
      <c r="J77" s="26">
        <v>0</v>
      </c>
      <c r="K77" s="150"/>
      <c r="L77" s="15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20" customFormat="1" ht="36" customHeight="1" x14ac:dyDescent="0.25">
      <c r="A78" s="48"/>
      <c r="B78" s="177" t="s">
        <v>28</v>
      </c>
      <c r="C78" s="177" t="s">
        <v>22</v>
      </c>
      <c r="D78" s="107" t="s">
        <v>6</v>
      </c>
      <c r="E78" s="33">
        <f>SUM(E79:E81)</f>
        <v>19954.15898</v>
      </c>
      <c r="F78" s="34">
        <f>SUM(F79:F81)</f>
        <v>19954.15898</v>
      </c>
      <c r="G78" s="35">
        <v>0</v>
      </c>
      <c r="H78" s="36">
        <v>0</v>
      </c>
      <c r="I78" s="35">
        <v>0</v>
      </c>
      <c r="J78" s="37">
        <v>0</v>
      </c>
      <c r="K78" s="124"/>
      <c r="L78" s="195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</row>
    <row r="79" spans="1:74" s="20" customFormat="1" ht="67.5" customHeight="1" x14ac:dyDescent="0.25">
      <c r="A79" s="48"/>
      <c r="B79" s="178"/>
      <c r="C79" s="178"/>
      <c r="D79" s="63" t="s">
        <v>27</v>
      </c>
      <c r="E79" s="33">
        <f>SUM(F79:J79)</f>
        <v>14645.225710000001</v>
      </c>
      <c r="F79" s="34">
        <f>F71</f>
        <v>14645.225710000001</v>
      </c>
      <c r="G79" s="34">
        <f t="shared" ref="G79:J79" si="18">G71</f>
        <v>0</v>
      </c>
      <c r="H79" s="34">
        <f t="shared" si="18"/>
        <v>0</v>
      </c>
      <c r="I79" s="34">
        <f t="shared" si="18"/>
        <v>0</v>
      </c>
      <c r="J79" s="34">
        <f t="shared" si="18"/>
        <v>0</v>
      </c>
      <c r="K79" s="132"/>
      <c r="L79" s="164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</row>
    <row r="80" spans="1:74" s="20" customFormat="1" ht="87" customHeight="1" x14ac:dyDescent="0.25">
      <c r="A80" s="194"/>
      <c r="B80" s="179"/>
      <c r="C80" s="132"/>
      <c r="D80" s="107" t="s">
        <v>7</v>
      </c>
      <c r="E80" s="35">
        <f>SUM(F80:J80)</f>
        <v>308.93326999999999</v>
      </c>
      <c r="F80" s="38">
        <f>F72</f>
        <v>308.93326999999999</v>
      </c>
      <c r="G80" s="38">
        <f t="shared" ref="G80:J80" si="19">G72</f>
        <v>0</v>
      </c>
      <c r="H80" s="38">
        <f t="shared" si="19"/>
        <v>0</v>
      </c>
      <c r="I80" s="38">
        <f t="shared" si="19"/>
        <v>0</v>
      </c>
      <c r="J80" s="38">
        <f t="shared" si="19"/>
        <v>0</v>
      </c>
      <c r="K80" s="164"/>
      <c r="L80" s="164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</row>
    <row r="81" spans="1:74" s="20" customFormat="1" ht="36" customHeight="1" x14ac:dyDescent="0.25">
      <c r="A81" s="171"/>
      <c r="B81" s="171"/>
      <c r="C81" s="150"/>
      <c r="D81" s="8" t="s">
        <v>30</v>
      </c>
      <c r="E81" s="52">
        <v>5000</v>
      </c>
      <c r="F81" s="52">
        <v>5000</v>
      </c>
      <c r="G81" s="52">
        <v>0</v>
      </c>
      <c r="H81" s="52">
        <v>0</v>
      </c>
      <c r="I81" s="52">
        <v>0</v>
      </c>
      <c r="J81" s="52">
        <v>0</v>
      </c>
      <c r="K81" s="159"/>
      <c r="L81" s="15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</row>
    <row r="82" spans="1:74" ht="27" customHeight="1" x14ac:dyDescent="0.25">
      <c r="A82" s="138" t="s">
        <v>56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40"/>
    </row>
    <row r="83" spans="1:74" ht="84.75" customHeight="1" x14ac:dyDescent="0.25">
      <c r="A83" s="19" t="s">
        <v>13</v>
      </c>
      <c r="B83" s="15" t="s">
        <v>55</v>
      </c>
      <c r="C83" s="53" t="s">
        <v>22</v>
      </c>
      <c r="D83" s="56" t="s">
        <v>7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130" t="s">
        <v>82</v>
      </c>
      <c r="L83" s="71"/>
    </row>
    <row r="84" spans="1:74" ht="117.75" customHeight="1" x14ac:dyDescent="0.25">
      <c r="A84" s="19" t="s">
        <v>44</v>
      </c>
      <c r="B84" s="44" t="s">
        <v>109</v>
      </c>
      <c r="C84" s="53" t="s">
        <v>22</v>
      </c>
      <c r="D84" s="56" t="s">
        <v>7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149"/>
      <c r="L84" s="7" t="s">
        <v>72</v>
      </c>
    </row>
    <row r="85" spans="1:74" ht="36" customHeight="1" x14ac:dyDescent="0.25">
      <c r="A85" s="194"/>
      <c r="B85" s="177" t="s">
        <v>28</v>
      </c>
      <c r="C85" s="177"/>
      <c r="D85" s="146"/>
      <c r="E85" s="163">
        <v>0</v>
      </c>
      <c r="F85" s="163">
        <v>0</v>
      </c>
      <c r="G85" s="163">
        <v>0</v>
      </c>
      <c r="H85" s="163">
        <v>0</v>
      </c>
      <c r="I85" s="163">
        <v>0</v>
      </c>
      <c r="J85" s="163">
        <v>0</v>
      </c>
      <c r="K85" s="161"/>
      <c r="L85" s="161"/>
    </row>
    <row r="86" spans="1:74" ht="2.25" customHeight="1" x14ac:dyDescent="0.25">
      <c r="A86" s="171"/>
      <c r="B86" s="150"/>
      <c r="C86" s="150"/>
      <c r="D86" s="148"/>
      <c r="E86" s="150"/>
      <c r="F86" s="150"/>
      <c r="G86" s="150"/>
      <c r="H86" s="150"/>
      <c r="I86" s="150"/>
      <c r="J86" s="150"/>
      <c r="K86" s="162"/>
      <c r="L86" s="162"/>
    </row>
    <row r="87" spans="1:74" ht="24.6" customHeight="1" x14ac:dyDescent="0.25">
      <c r="A87" s="188" t="s">
        <v>16</v>
      </c>
      <c r="B87" s="189"/>
      <c r="C87" s="190"/>
      <c r="D87" s="8" t="s">
        <v>6</v>
      </c>
      <c r="E87" s="35">
        <f t="shared" ref="E87:I87" si="20">SUM(E88:E91)</f>
        <v>27782493.807089999</v>
      </c>
      <c r="F87" s="38">
        <f t="shared" si="20"/>
        <v>2111538.78149</v>
      </c>
      <c r="G87" s="35">
        <f t="shared" si="20"/>
        <v>4772288.9277999997</v>
      </c>
      <c r="H87" s="39">
        <f t="shared" si="20"/>
        <v>8247566.3447999991</v>
      </c>
      <c r="I87" s="35">
        <f t="shared" si="20"/>
        <v>10385339.213</v>
      </c>
      <c r="J87" s="40">
        <f t="shared" ref="J87" si="21">SUM(J89:J91)</f>
        <v>2265760.54</v>
      </c>
      <c r="K87" s="12"/>
      <c r="L87" s="12"/>
    </row>
    <row r="88" spans="1:74" ht="86.25" customHeight="1" x14ac:dyDescent="0.25">
      <c r="A88" s="188"/>
      <c r="B88" s="189"/>
      <c r="C88" s="190"/>
      <c r="D88" s="14" t="s">
        <v>81</v>
      </c>
      <c r="E88" s="29">
        <f>SUM(F88:J88)</f>
        <v>3758712.4</v>
      </c>
      <c r="F88" s="85">
        <v>450000</v>
      </c>
      <c r="G88" s="30">
        <f>G52+G55</f>
        <v>550000</v>
      </c>
      <c r="H88" s="31">
        <f>H52+H55</f>
        <v>1166061.8999999999</v>
      </c>
      <c r="I88" s="30">
        <f>I52+I55</f>
        <v>1592650.5</v>
      </c>
      <c r="J88" s="32">
        <f>J52</f>
        <v>0</v>
      </c>
      <c r="K88" s="12"/>
      <c r="L88" s="12"/>
    </row>
    <row r="89" spans="1:74" ht="62.45" customHeight="1" x14ac:dyDescent="0.25">
      <c r="A89" s="188"/>
      <c r="B89" s="189"/>
      <c r="C89" s="190"/>
      <c r="D89" s="99" t="s">
        <v>27</v>
      </c>
      <c r="E89" s="33">
        <f t="shared" ref="E89:I89" si="22">E62+E79</f>
        <v>11910070.635710001</v>
      </c>
      <c r="F89" s="34">
        <f>F62+F79</f>
        <v>1060093.2257099999</v>
      </c>
      <c r="G89" s="35">
        <f t="shared" si="22"/>
        <v>1457147.33</v>
      </c>
      <c r="H89" s="36">
        <f t="shared" si="22"/>
        <v>3660247.0870000003</v>
      </c>
      <c r="I89" s="35">
        <f t="shared" si="22"/>
        <v>4949295.1329999994</v>
      </c>
      <c r="J89" s="37">
        <f>J62+J79</f>
        <v>783287.86</v>
      </c>
      <c r="K89" s="12"/>
      <c r="L89" s="12"/>
    </row>
    <row r="90" spans="1:74" ht="85.9" customHeight="1" x14ac:dyDescent="0.25">
      <c r="A90" s="188"/>
      <c r="B90" s="189"/>
      <c r="C90" s="190"/>
      <c r="D90" s="107" t="s">
        <v>7</v>
      </c>
      <c r="E90" s="33">
        <f>SUM(E14+E63+E80)</f>
        <v>4853710.7713799998</v>
      </c>
      <c r="F90" s="38">
        <f>F14+F63+F80</f>
        <v>250445.55578</v>
      </c>
      <c r="G90" s="35">
        <f>G14+G63+G80</f>
        <v>554141.59779999999</v>
      </c>
      <c r="H90" s="39">
        <f>H14+H63+H80</f>
        <v>1673257.3577999999</v>
      </c>
      <c r="I90" s="35">
        <f>I14+I63+I80</f>
        <v>1895893.58</v>
      </c>
      <c r="J90" s="40">
        <f>J14+J63+J80</f>
        <v>479972.68</v>
      </c>
      <c r="K90" s="12"/>
      <c r="L90" s="12"/>
    </row>
    <row r="91" spans="1:74" ht="45" customHeight="1" x14ac:dyDescent="0.25">
      <c r="A91" s="191"/>
      <c r="B91" s="192"/>
      <c r="C91" s="193"/>
      <c r="D91" s="8" t="s">
        <v>30</v>
      </c>
      <c r="E91" s="35">
        <f t="shared" ref="E91" si="23">SUM(F91:J91)</f>
        <v>7260000</v>
      </c>
      <c r="F91" s="38">
        <f>F15+F64+F81</f>
        <v>351000</v>
      </c>
      <c r="G91" s="35">
        <f>G15+G64+G81</f>
        <v>2211000</v>
      </c>
      <c r="H91" s="39">
        <f>H15+H64+H81</f>
        <v>1748000</v>
      </c>
      <c r="I91" s="35">
        <f>I15+I64+I81</f>
        <v>1947500</v>
      </c>
      <c r="J91" s="40">
        <f>J64+J86</f>
        <v>1002500</v>
      </c>
      <c r="K91" s="13"/>
      <c r="L91" s="13"/>
    </row>
    <row r="92" spans="1:74" ht="18.75" x14ac:dyDescent="0.3">
      <c r="A92" s="72"/>
      <c r="B92" s="72"/>
      <c r="C92" s="72"/>
      <c r="D92" s="73"/>
      <c r="E92" s="72"/>
      <c r="F92" s="72"/>
      <c r="G92" s="74"/>
      <c r="H92" s="75"/>
      <c r="I92" s="74"/>
      <c r="J92" s="75"/>
      <c r="K92" s="72"/>
      <c r="L92" s="104" t="s">
        <v>110</v>
      </c>
    </row>
    <row r="93" spans="1:74" ht="18.75" x14ac:dyDescent="0.3">
      <c r="A93" s="87" t="s">
        <v>85</v>
      </c>
      <c r="B93" s="87"/>
      <c r="C93" s="87"/>
      <c r="D93" s="87"/>
      <c r="E93" s="88"/>
      <c r="F93" s="88"/>
      <c r="G93" s="89"/>
      <c r="H93" s="88"/>
      <c r="I93" s="89" t="s">
        <v>86</v>
      </c>
      <c r="J93" s="11"/>
      <c r="K93" s="11"/>
      <c r="L93" s="11"/>
    </row>
    <row r="94" spans="1:74" ht="18.75" x14ac:dyDescent="0.3">
      <c r="A94" s="187"/>
      <c r="B94" s="187"/>
      <c r="C94" s="187"/>
      <c r="D94" s="187"/>
      <c r="E94" s="88"/>
      <c r="F94" s="88"/>
      <c r="G94" s="89"/>
      <c r="H94" s="88"/>
      <c r="I94" s="89"/>
      <c r="J94" s="11"/>
      <c r="K94" s="11"/>
      <c r="L94" s="11"/>
    </row>
    <row r="95" spans="1:74" ht="14.45" customHeight="1" x14ac:dyDescent="0.3">
      <c r="A95" s="90"/>
      <c r="B95" s="91"/>
      <c r="C95" s="92"/>
      <c r="D95" s="91"/>
      <c r="E95" s="88"/>
      <c r="F95" s="88"/>
      <c r="G95" s="89"/>
      <c r="H95" s="88"/>
      <c r="I95" s="89"/>
      <c r="J95" s="11"/>
      <c r="K95" s="11"/>
      <c r="L95" s="11"/>
    </row>
    <row r="96" spans="1:74" ht="18.75" x14ac:dyDescent="0.3">
      <c r="A96" s="187" t="s">
        <v>36</v>
      </c>
      <c r="B96" s="187"/>
      <c r="C96" s="93"/>
      <c r="D96" s="91"/>
      <c r="E96" s="88"/>
      <c r="F96" s="88"/>
      <c r="G96" s="89"/>
      <c r="H96" s="88"/>
      <c r="I96" s="89"/>
      <c r="J96" s="11"/>
      <c r="K96" s="11"/>
      <c r="L96" s="11"/>
    </row>
    <row r="97" spans="1:12" ht="18.75" x14ac:dyDescent="0.3">
      <c r="A97" s="187" t="s">
        <v>37</v>
      </c>
      <c r="B97" s="187"/>
      <c r="C97" s="187"/>
      <c r="D97" s="187"/>
      <c r="E97" s="88"/>
      <c r="F97" s="88"/>
      <c r="G97" s="89"/>
      <c r="H97" s="88"/>
      <c r="I97" s="94" t="s">
        <v>39</v>
      </c>
      <c r="J97" s="11"/>
      <c r="K97" s="11"/>
      <c r="L97" s="11"/>
    </row>
    <row r="98" spans="1:12" ht="18.75" x14ac:dyDescent="0.3">
      <c r="A98" s="187" t="s">
        <v>38</v>
      </c>
      <c r="B98" s="187"/>
      <c r="C98" s="187"/>
      <c r="D98" s="187"/>
      <c r="E98" s="88"/>
      <c r="F98" s="88"/>
      <c r="G98" s="89"/>
      <c r="H98" s="88"/>
      <c r="I98" s="89"/>
      <c r="J98" s="11"/>
      <c r="K98" s="11"/>
      <c r="L98" s="11"/>
    </row>
    <row r="99" spans="1:12" ht="18.75" x14ac:dyDescent="0.3">
      <c r="A99" s="187" t="s">
        <v>84</v>
      </c>
      <c r="B99" s="187"/>
      <c r="C99" s="187"/>
      <c r="D99" s="187"/>
      <c r="E99" s="88"/>
      <c r="F99" s="88"/>
      <c r="G99" s="89"/>
      <c r="H99" s="88"/>
      <c r="I99" s="89"/>
      <c r="J99" s="11"/>
      <c r="K99" s="11"/>
      <c r="L99" s="11"/>
    </row>
    <row r="100" spans="1:12" x14ac:dyDescent="0.25">
      <c r="H100" s="4"/>
    </row>
    <row r="101" spans="1:12" x14ac:dyDescent="0.25">
      <c r="H101" s="4"/>
    </row>
    <row r="102" spans="1:12" x14ac:dyDescent="0.25">
      <c r="H102" s="4"/>
    </row>
    <row r="103" spans="1:12" x14ac:dyDescent="0.25">
      <c r="H103" s="4"/>
    </row>
    <row r="104" spans="1:12" x14ac:dyDescent="0.25">
      <c r="H104" s="4"/>
    </row>
    <row r="105" spans="1:12" x14ac:dyDescent="0.25">
      <c r="H105" s="4"/>
    </row>
    <row r="106" spans="1:12" x14ac:dyDescent="0.25">
      <c r="H106" s="4"/>
    </row>
    <row r="107" spans="1:12" x14ac:dyDescent="0.25">
      <c r="H107" s="4"/>
    </row>
    <row r="108" spans="1:12" x14ac:dyDescent="0.25">
      <c r="H108" s="4"/>
    </row>
    <row r="109" spans="1:12" x14ac:dyDescent="0.25">
      <c r="H109" s="4"/>
    </row>
    <row r="110" spans="1:12" x14ac:dyDescent="0.25">
      <c r="H110" s="4"/>
    </row>
    <row r="111" spans="1:12" x14ac:dyDescent="0.25">
      <c r="H111" s="4"/>
    </row>
    <row r="112" spans="1:12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</sheetData>
  <mergeCells count="108">
    <mergeCell ref="B50:B51"/>
    <mergeCell ref="A98:D98"/>
    <mergeCell ref="A99:D99"/>
    <mergeCell ref="K60:K64"/>
    <mergeCell ref="K66:K67"/>
    <mergeCell ref="A94:D94"/>
    <mergeCell ref="A96:B96"/>
    <mergeCell ref="A87:C91"/>
    <mergeCell ref="K70:K77"/>
    <mergeCell ref="A82:L82"/>
    <mergeCell ref="K68:K69"/>
    <mergeCell ref="K83:K84"/>
    <mergeCell ref="A80:A81"/>
    <mergeCell ref="L78:L81"/>
    <mergeCell ref="C78:C81"/>
    <mergeCell ref="B85:B86"/>
    <mergeCell ref="D85:D86"/>
    <mergeCell ref="C85:C86"/>
    <mergeCell ref="B76:B77"/>
    <mergeCell ref="A85:A86"/>
    <mergeCell ref="B65:L65"/>
    <mergeCell ref="A97:D97"/>
    <mergeCell ref="A70:A72"/>
    <mergeCell ref="B70:B72"/>
    <mergeCell ref="A52:A54"/>
    <mergeCell ref="K25:K33"/>
    <mergeCell ref="K34:K36"/>
    <mergeCell ref="K37:K38"/>
    <mergeCell ref="C25:C28"/>
    <mergeCell ref="B25:B28"/>
    <mergeCell ref="E85:E86"/>
    <mergeCell ref="C76:C77"/>
    <mergeCell ref="B78:B81"/>
    <mergeCell ref="A48:A49"/>
    <mergeCell ref="B48:B49"/>
    <mergeCell ref="C48:C49"/>
    <mergeCell ref="C41:C44"/>
    <mergeCell ref="C70:C72"/>
    <mergeCell ref="A50:A51"/>
    <mergeCell ref="C50:C51"/>
    <mergeCell ref="B60:B64"/>
    <mergeCell ref="A60:A64"/>
    <mergeCell ref="C60:C64"/>
    <mergeCell ref="A46:A47"/>
    <mergeCell ref="B52:B54"/>
    <mergeCell ref="C52:C54"/>
    <mergeCell ref="F85:F86"/>
    <mergeCell ref="B55:B57"/>
    <mergeCell ref="B46:B47"/>
    <mergeCell ref="C46:C47"/>
    <mergeCell ref="A17:A19"/>
    <mergeCell ref="A22:A23"/>
    <mergeCell ref="B22:B23"/>
    <mergeCell ref="C22:C23"/>
    <mergeCell ref="L41:L44"/>
    <mergeCell ref="B41:B44"/>
    <mergeCell ref="A25:A28"/>
    <mergeCell ref="A30:A33"/>
    <mergeCell ref="B30:B33"/>
    <mergeCell ref="C30:C33"/>
    <mergeCell ref="F3:J3"/>
    <mergeCell ref="A13:A15"/>
    <mergeCell ref="C13:C15"/>
    <mergeCell ref="A20:A21"/>
    <mergeCell ref="L76:L77"/>
    <mergeCell ref="L70:L72"/>
    <mergeCell ref="L46:L47"/>
    <mergeCell ref="K85:K86"/>
    <mergeCell ref="L85:L86"/>
    <mergeCell ref="K3:K4"/>
    <mergeCell ref="L3:L4"/>
    <mergeCell ref="K58:K59"/>
    <mergeCell ref="G85:G86"/>
    <mergeCell ref="H85:H86"/>
    <mergeCell ref="K78:K81"/>
    <mergeCell ref="I85:I86"/>
    <mergeCell ref="J85:J86"/>
    <mergeCell ref="L60:L64"/>
    <mergeCell ref="L52:L54"/>
    <mergeCell ref="L50:L51"/>
    <mergeCell ref="A41:A44"/>
    <mergeCell ref="C20:C21"/>
    <mergeCell ref="L30:L33"/>
    <mergeCell ref="L25:L28"/>
    <mergeCell ref="A55:A57"/>
    <mergeCell ref="C55:C57"/>
    <mergeCell ref="L55:L57"/>
    <mergeCell ref="K41:K57"/>
    <mergeCell ref="A3:A4"/>
    <mergeCell ref="K1:L1"/>
    <mergeCell ref="E3:E4"/>
    <mergeCell ref="B16:L16"/>
    <mergeCell ref="B17:B19"/>
    <mergeCell ref="B2:L2"/>
    <mergeCell ref="D3:D4"/>
    <mergeCell ref="B13:B15"/>
    <mergeCell ref="K6:K12"/>
    <mergeCell ref="L17:L19"/>
    <mergeCell ref="C17:C19"/>
    <mergeCell ref="K17:K24"/>
    <mergeCell ref="L22:L23"/>
    <mergeCell ref="L20:L21"/>
    <mergeCell ref="B20:B21"/>
    <mergeCell ref="K13:K15"/>
    <mergeCell ref="L13:L15"/>
    <mergeCell ref="B3:B4"/>
    <mergeCell ref="C3:C4"/>
    <mergeCell ref="B5:L5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horizontalDpi="4294967295" verticalDpi="4294967295" r:id="rId1"/>
  <headerFooter>
    <oddHeader xml:space="preserve">&amp;L
&amp;C&amp;P 
</oddHeader>
  </headerFooter>
  <rowBreaks count="7" manualBreakCount="7">
    <brk id="12" max="11" man="1"/>
    <brk id="24" max="11" man="1"/>
    <brk id="34" max="11" man="1"/>
    <brk id="53" max="11" man="1"/>
    <brk id="65" max="11" man="1"/>
    <brk id="74" max="11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4"/>
    </sheetView>
  </sheetViews>
  <sheetFormatPr defaultRowHeight="15" x14ac:dyDescent="0.25"/>
  <cols>
    <col min="5" max="7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2022-04-28T13:42:18Z</dcterms:modified>
</cp:coreProperties>
</file>