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18-64-104\Share\_Общее\Муниципальная программа Развитие инженерной инфраструктуры и энергоэффективности\МП ЖКХ и энергетика 2020-2024 гг\Версия 23\"/>
    </mc:Choice>
  </mc:AlternateContent>
  <bookViews>
    <workbookView xWindow="0" yWindow="0" windowWidth="28800" windowHeight="12300" tabRatio="494"/>
  </bookViews>
  <sheets>
    <sheet name="Приложение 2" sheetId="8" r:id="rId1"/>
  </sheets>
  <definedNames>
    <definedName name="_xlnm.Print_Titles" localSheetId="0">'Приложение 2'!$10:$12</definedName>
    <definedName name="_xlnm.Print_Area" localSheetId="0">'Приложение 2'!$A$1:$O$83</definedName>
  </definedNames>
  <calcPr calcId="162913"/>
</workbook>
</file>

<file path=xl/calcChain.xml><?xml version="1.0" encoding="utf-8"?>
<calcChain xmlns="http://schemas.openxmlformats.org/spreadsheetml/2006/main">
  <c r="H77" i="8" l="1"/>
  <c r="H76" i="8"/>
  <c r="I75" i="8"/>
  <c r="J75" i="8"/>
  <c r="K75" i="8"/>
  <c r="L75" i="8"/>
  <c r="M75" i="8"/>
  <c r="H75" i="8" l="1"/>
  <c r="E75" i="8" s="1"/>
  <c r="M35" i="8"/>
  <c r="L35" i="8"/>
  <c r="K35" i="8"/>
  <c r="J35" i="8"/>
  <c r="I35" i="8"/>
  <c r="H36" i="8"/>
  <c r="J78" i="8"/>
  <c r="N78" i="8"/>
  <c r="I78" i="8"/>
  <c r="I19" i="8" l="1"/>
  <c r="J19" i="8"/>
  <c r="K19" i="8"/>
  <c r="L19" i="8"/>
  <c r="M19" i="8"/>
  <c r="H25" i="8"/>
  <c r="H24" i="8"/>
  <c r="M23" i="8"/>
  <c r="L23" i="8"/>
  <c r="K23" i="8"/>
  <c r="J23" i="8"/>
  <c r="I23" i="8"/>
  <c r="H21" i="8"/>
  <c r="H20" i="8"/>
  <c r="H19" i="8" s="1"/>
  <c r="H46" i="8"/>
  <c r="H45" i="8"/>
  <c r="H44" i="8"/>
  <c r="M43" i="8"/>
  <c r="L43" i="8"/>
  <c r="K43" i="8"/>
  <c r="J43" i="8"/>
  <c r="I43" i="8"/>
  <c r="H42" i="8"/>
  <c r="H41" i="8"/>
  <c r="H40" i="8"/>
  <c r="M39" i="8"/>
  <c r="L39" i="8"/>
  <c r="K39" i="8"/>
  <c r="J39" i="8"/>
  <c r="I39" i="8"/>
  <c r="H38" i="8"/>
  <c r="H37" i="8"/>
  <c r="H34" i="8"/>
  <c r="H33" i="8"/>
  <c r="H32" i="8"/>
  <c r="M31" i="8"/>
  <c r="L31" i="8"/>
  <c r="K31" i="8"/>
  <c r="J31" i="8"/>
  <c r="I31" i="8"/>
  <c r="H30" i="8"/>
  <c r="H29" i="8"/>
  <c r="H28" i="8"/>
  <c r="M27" i="8"/>
  <c r="L27" i="8"/>
  <c r="K27" i="8"/>
  <c r="J27" i="8"/>
  <c r="I27" i="8"/>
  <c r="H23" i="8" l="1"/>
  <c r="E23" i="8" s="1"/>
  <c r="H27" i="8"/>
  <c r="H35" i="8"/>
  <c r="E35" i="8" s="1"/>
  <c r="H43" i="8"/>
  <c r="E43" i="8" s="1"/>
  <c r="H39" i="8"/>
  <c r="E39" i="8" s="1"/>
  <c r="H31" i="8"/>
  <c r="E31" i="8" s="1"/>
  <c r="E27" i="8" l="1"/>
  <c r="M72" i="8"/>
  <c r="L72" i="8"/>
  <c r="M69" i="8"/>
  <c r="M78" i="8" s="1"/>
  <c r="L69" i="8"/>
  <c r="H57" i="8" l="1"/>
  <c r="H56" i="8"/>
  <c r="M55" i="8"/>
  <c r="L55" i="8"/>
  <c r="K55" i="8"/>
  <c r="J55" i="8"/>
  <c r="I55" i="8"/>
  <c r="H55" i="8" l="1"/>
  <c r="E55" i="8" s="1"/>
  <c r="H68" i="8" l="1"/>
  <c r="K66" i="8"/>
  <c r="J61" i="8" l="1"/>
  <c r="L59" i="8" l="1"/>
  <c r="L78" i="8" s="1"/>
  <c r="K49" i="8"/>
  <c r="J49" i="8"/>
  <c r="H74" i="8" l="1"/>
  <c r="H73" i="8"/>
  <c r="K72" i="8"/>
  <c r="H72" i="8" l="1"/>
  <c r="E19" i="8"/>
  <c r="E72" i="8" l="1"/>
  <c r="I66" i="8" l="1"/>
  <c r="I15" i="8"/>
  <c r="M52" i="8" l="1"/>
  <c r="L52" i="8"/>
  <c r="K52" i="8"/>
  <c r="H54" i="8"/>
  <c r="H53" i="8" l="1"/>
  <c r="J52" i="8"/>
  <c r="H52" i="8" l="1"/>
  <c r="E52" i="8" s="1"/>
  <c r="I52" i="8"/>
  <c r="K59" i="8" l="1"/>
  <c r="K78" i="8" s="1"/>
  <c r="H18" i="8" l="1"/>
  <c r="H17" i="8"/>
  <c r="H16" i="8"/>
  <c r="M15" i="8"/>
  <c r="L15" i="8"/>
  <c r="K15" i="8"/>
  <c r="J15" i="8"/>
  <c r="H15" i="8" l="1"/>
  <c r="E15" i="8" l="1"/>
  <c r="K69" i="8" l="1"/>
  <c r="H70" i="8"/>
  <c r="H71" i="8"/>
  <c r="H69" i="8" l="1"/>
  <c r="E69" i="8" s="1"/>
  <c r="J66" i="8" l="1"/>
  <c r="H67" i="8"/>
  <c r="H66" i="8" l="1"/>
  <c r="E66" i="8" l="1"/>
  <c r="H50" i="8"/>
  <c r="H63" i="8" l="1"/>
  <c r="I62" i="8"/>
  <c r="H62" i="8" l="1"/>
  <c r="E62" i="8" s="1"/>
  <c r="J59" i="8"/>
  <c r="I59" i="8"/>
  <c r="F49" i="8"/>
  <c r="F78" i="8" s="1"/>
  <c r="I49" i="8"/>
  <c r="H61" i="8" l="1"/>
  <c r="H60" i="8"/>
  <c r="H59" i="8" l="1"/>
  <c r="E59" i="8"/>
  <c r="H51" i="8"/>
  <c r="H49" i="8" l="1"/>
  <c r="H78" i="8" s="1"/>
  <c r="E49" i="8" l="1"/>
  <c r="E78" i="8" s="1"/>
</calcChain>
</file>

<file path=xl/sharedStrings.xml><?xml version="1.0" encoding="utf-8"?>
<sst xmlns="http://schemas.openxmlformats.org/spreadsheetml/2006/main" count="170" uniqueCount="90">
  <si>
    <t>к муниципальной программе</t>
  </si>
  <si>
    <t>№ п/п</t>
  </si>
  <si>
    <t>Источники финансирования</t>
  </si>
  <si>
    <t>Остаток сметной стоимости до ввода в эксплуатацию, тыс.руб.</t>
  </si>
  <si>
    <t>Всего</t>
  </si>
  <si>
    <t>Муниципальный заказчик: Администрация  Одинцовского городского округа</t>
  </si>
  <si>
    <t>Ответственный за выполнение мероприятия: Администрация  Одинцовского городского округа</t>
  </si>
  <si>
    <t>Средстава бюджета Московской области</t>
  </si>
  <si>
    <t>Средства бюджета Одинцовского городского округа</t>
  </si>
  <si>
    <t>Профинансировано на 01.01.19, тыс.руб.</t>
  </si>
  <si>
    <t>2020-2021</t>
  </si>
  <si>
    <t>АДРЕСНЫЙ ПЕРЕЧЕНЬ ПО СТРОИТЕЛЬСТВУ И РЕКОНСТРУКЦИИ
ОБЪЕКТОВ МУНИЦИПАЛЬНОЙ СОБСТВЕННОСТИ ОДИНЦОВСКОГО ГОРОДСКОГО ОКРУГА МОСКОВСКОЙ ОБЛАСТИ,
ФИНАНСИРОВАНИЕ КОТОРЫХ ПРЕДУСМОТРЕНО МУНИЦИПАЛЬНОЙ ПРОГРАММОЙ                                                                                                                                                                                                                  "Развитие инженерной инфраструктуры и энергоэффективности"</t>
  </si>
  <si>
    <t xml:space="preserve">Годы проектирования/строительства
/реконструкции объектов муниципальной собственности
</t>
  </si>
  <si>
    <t xml:space="preserve">Мощность/
прирост мощности объекта 
(кв. метр, погонный метр, место, койко-место и т.д.)
</t>
  </si>
  <si>
    <t>Предельная стоимость объекта (тыс.руб.)</t>
  </si>
  <si>
    <t>Финансирование (тыс.руб.)</t>
  </si>
  <si>
    <t xml:space="preserve">Наименование главного распорядителя средств бюджета
Одинцовского 
городского округа
</t>
  </si>
  <si>
    <t>7,00                   тыс.куб.м/сутки</t>
  </si>
  <si>
    <t>2,00 тыс.куб.м/сутки</t>
  </si>
  <si>
    <t>4,90 тыс.куб.м/сутки</t>
  </si>
  <si>
    <t>Администрация Одинцовского городского округа</t>
  </si>
  <si>
    <t>Итого:</t>
  </si>
  <si>
    <t>Строительство напорных канализационных коллекторов от КНС пос. Барвиха до очистных сооружений с. Лайково (ПИР)</t>
  </si>
  <si>
    <t>2019-2021</t>
  </si>
  <si>
    <t>6,50 тыс.куб.м/сутки</t>
  </si>
  <si>
    <t>Средствав федерального бюджета</t>
  </si>
  <si>
    <t>950,92 тыс.куб.м/сутки</t>
  </si>
  <si>
    <t>Реконструкция ВЗУ-1 г.п. Одинцово Одинцовский г.о.</t>
  </si>
  <si>
    <t>Строительство сетей водоснабжения и водоотведения в д. Подушкино Одинцовского г.о.</t>
  </si>
  <si>
    <t>"Приложение 3</t>
  </si>
  <si>
    <t>".</t>
  </si>
  <si>
    <t>Мероприятие 02.01. Строительство и реконструкция объектов водоснабжения</t>
  </si>
  <si>
    <t>Подпрограмма "Чистая вода"</t>
  </si>
  <si>
    <t>Подпрограмма "Системы водоотведения"</t>
  </si>
  <si>
    <t>Мероприятие 01.02. Строительство и реконструкция объектов очистки сточных вод</t>
  </si>
  <si>
    <t>Мероприятие 02.02. Строительство (реконструкция) канализационных коллекторов, канализационных насосных станций</t>
  </si>
  <si>
    <t>Подпрограмма "Создание условий для обеспечения качественными коммунальными услугами"</t>
  </si>
  <si>
    <t>Мероприятие 02.02. Строительство и реконструкция объектов коммунальной инфраструктуры</t>
  </si>
  <si>
    <t>1.</t>
  </si>
  <si>
    <t>2.</t>
  </si>
  <si>
    <t>3.</t>
  </si>
  <si>
    <t>5.</t>
  </si>
  <si>
    <t>6.</t>
  </si>
  <si>
    <t>8.</t>
  </si>
  <si>
    <t>Направление инвестирования, наименование объекта, адрес объекта, сведения о муниципальной регистрации права собственности</t>
  </si>
  <si>
    <t>Строительство хозяйственно-бытовой канализации в дер. Раздоры Одинцовского городского округа Московской области (в т.ч. тех. присоединение)</t>
  </si>
  <si>
    <t>Строительство напорного коллектора от КНС в с. Успенское до ввода в очистные сооружения п. Горки-10 с реконструкцией КНС в с. Успенское Одинцовского городского округа</t>
  </si>
  <si>
    <t>Реконструкция очистных сооружений пос. Горки-10, Одинцовского г.о.</t>
  </si>
  <si>
    <t>Реконструкция ВЗУ с. Каринское, Одинцовский г.о. (в т.ч. ПИР)</t>
  </si>
  <si>
    <t>2022-2024</t>
  </si>
  <si>
    <t>10.</t>
  </si>
  <si>
    <t>600 м/куб. сут</t>
  </si>
  <si>
    <t>Строительство блочно-модульных очистных сооружений с. Каринское Одинцовский г.о. (в т.ч. ПИР)</t>
  </si>
  <si>
    <t>7.</t>
  </si>
  <si>
    <t>9.</t>
  </si>
  <si>
    <t>12.</t>
  </si>
  <si>
    <t>Реконструкция ВЗУ-7 г.п. Одинцово, Одинцовский г.о.</t>
  </si>
  <si>
    <t>Реконструкция ВЗУ-8 г.п. Одинцово, Одинцовский г.о.</t>
  </si>
  <si>
    <t>Реконструкция ВЗУ-1 г.п. Большие Вяземы, Одинцовский г.о.</t>
  </si>
  <si>
    <t>Реконструкция ВЗУ ВНИИССОК г.п. Лесной Городок, Одинцовский г.о.</t>
  </si>
  <si>
    <t>Строительство системы ливневой канализации д.Раздоры, Одинцовский г.о., Московская область (в т.ч. ПИР).</t>
  </si>
  <si>
    <t>2023-2024</t>
  </si>
  <si>
    <t>13.</t>
  </si>
  <si>
    <t>14.</t>
  </si>
  <si>
    <t>15.</t>
  </si>
  <si>
    <t>2020-2023</t>
  </si>
  <si>
    <t>8,76 тыс.куб.м/сутки</t>
  </si>
  <si>
    <t>4,08 тыс.куб.м/сутки</t>
  </si>
  <si>
    <t>2,15 тыс.куб.м/сутки</t>
  </si>
  <si>
    <t>1,48 тыс.куб.м/сутки</t>
  </si>
  <si>
    <t xml:space="preserve">Заместитель Главы Администрации </t>
  </si>
  <si>
    <t>М.В. Коротаев</t>
  </si>
  <si>
    <t>1,4 тыс.куб.м/сутки</t>
  </si>
  <si>
    <t>9,5                  тыс.куб.м/сутки</t>
  </si>
  <si>
    <t>Мероприятие F5.01. Строительство и реконструкция (модернизация) объектов питьевого водоснабжения</t>
  </si>
  <si>
    <t>16.</t>
  </si>
  <si>
    <t>4.</t>
  </si>
  <si>
    <t>11.</t>
  </si>
  <si>
    <t>Мероприятие 02.05. Строительство и реконструкция (модернизация) объектов питьевого водоснабжения за счет средств местного бюджета</t>
  </si>
  <si>
    <t>Реконструкция насосной станции 2-ого подъема, расположенной по адресу: Одинцовский г.о., п. ВНИИССОК, ул. Дружбы, строение 1/1 (ПИР)</t>
  </si>
  <si>
    <t>Строительство новых блоков грубой и биологической очистки, нового блока доочистки на очистных сооружениях, расположенных по адресу: п. ВНИИССОК, ул. Липовая,   д.1-а (в том числе ПИР)</t>
  </si>
  <si>
    <t>2022-2023</t>
  </si>
  <si>
    <t>17.</t>
  </si>
  <si>
    <t>Строительство сетей водоснабжения р.п.Новоивановское, г.о. Одинцовский, в т.ч. ПИР</t>
  </si>
  <si>
    <t>15 000 м.</t>
  </si>
  <si>
    <t>2500 пог.м.</t>
  </si>
  <si>
    <t>1194 п.м.</t>
  </si>
  <si>
    <t xml:space="preserve"> Администрации Одинцовского
городского округа Московской области 
от №</t>
  </si>
  <si>
    <t>ПРОЕКТ</t>
  </si>
  <si>
    <t>Приложение 2 к постановлению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</si>
</sst>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00"/>
    <numFmt numFmtId="166" formatCode="#,##0.00000"/>
    <numFmt numFmtId="167" formatCode="0.00000"/>
  </numFmts>
  <fonts count="12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166" fontId="2" fillId="2" borderId="1" xfId="0" applyNumberFormat="1" applyFont="1" applyFill="1" applyBorder="1" applyAlignment="1">
      <alignment horizontal="center" vertical="center"/>
    </xf>
    <xf numFmtId="166" fontId="2" fillId="2" borderId="6" xfId="0" applyNumberFormat="1" applyFont="1" applyFill="1" applyBorder="1" applyAlignment="1">
      <alignment horizontal="center" vertical="center"/>
    </xf>
    <xf numFmtId="166" fontId="2" fillId="3" borderId="6" xfId="0" applyNumberFormat="1" applyFont="1" applyFill="1" applyBorder="1" applyAlignment="1" applyProtection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/>
    <xf numFmtId="0" fontId="4" fillId="0" borderId="0" xfId="0" applyFont="1" applyFill="1" applyAlignment="1"/>
    <xf numFmtId="0" fontId="4" fillId="0" borderId="0" xfId="0" applyFont="1" applyAlignment="1"/>
    <xf numFmtId="0" fontId="2" fillId="0" borderId="0" xfId="0" applyFont="1"/>
    <xf numFmtId="0" fontId="5" fillId="0" borderId="2" xfId="0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4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7" fontId="2" fillId="0" borderId="5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6" fontId="4" fillId="0" borderId="0" xfId="0" applyNumberFormat="1" applyFont="1"/>
    <xf numFmtId="0" fontId="4" fillId="0" borderId="1" xfId="0" applyFont="1" applyBorder="1"/>
    <xf numFmtId="4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4" fillId="0" borderId="0" xfId="0" applyFont="1" applyBorder="1"/>
    <xf numFmtId="4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/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164" fontId="1" fillId="0" borderId="0" xfId="0" applyNumberFormat="1" applyFont="1" applyFill="1" applyAlignment="1">
      <alignment horizontal="center" vertical="center" wrapText="1"/>
    </xf>
    <xf numFmtId="166" fontId="8" fillId="0" borderId="0" xfId="0" applyNumberFormat="1" applyFont="1"/>
    <xf numFmtId="0" fontId="8" fillId="0" borderId="0" xfId="0" applyFont="1"/>
    <xf numFmtId="0" fontId="8" fillId="0" borderId="0" xfId="0" applyFont="1" applyFill="1"/>
    <xf numFmtId="0" fontId="1" fillId="0" borderId="0" xfId="0" applyFont="1" applyFill="1"/>
    <xf numFmtId="0" fontId="1" fillId="0" borderId="0" xfId="0" applyFont="1" applyAlignment="1"/>
    <xf numFmtId="0" fontId="9" fillId="0" borderId="0" xfId="0" applyFont="1" applyFill="1" applyAlignment="1">
      <alignment vertical="top"/>
    </xf>
    <xf numFmtId="0" fontId="9" fillId="0" borderId="0" xfId="0" applyFont="1" applyAlignment="1">
      <alignment vertical="top" wrapText="1"/>
    </xf>
    <xf numFmtId="0" fontId="4" fillId="2" borderId="0" xfId="0" applyFont="1" applyFill="1"/>
    <xf numFmtId="0" fontId="9" fillId="0" borderId="0" xfId="0" applyFont="1"/>
    <xf numFmtId="0" fontId="2" fillId="0" borderId="0" xfId="0" applyFont="1" applyFill="1"/>
    <xf numFmtId="0" fontId="1" fillId="0" borderId="0" xfId="0" applyFont="1"/>
    <xf numFmtId="0" fontId="10" fillId="0" borderId="0" xfId="0" applyFont="1" applyFill="1"/>
    <xf numFmtId="0" fontId="9" fillId="0" borderId="0" xfId="0" applyFont="1" applyFill="1"/>
    <xf numFmtId="0" fontId="10" fillId="0" borderId="0" xfId="0" applyFont="1"/>
    <xf numFmtId="166" fontId="2" fillId="3" borderId="1" xfId="0" applyNumberFormat="1" applyFont="1" applyFill="1" applyBorder="1" applyAlignment="1" applyProtection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/>
    </xf>
    <xf numFmtId="166" fontId="2" fillId="0" borderId="5" xfId="0" applyNumberFormat="1" applyFont="1" applyBorder="1" applyAlignment="1">
      <alignment horizontal="center" vertical="center"/>
    </xf>
    <xf numFmtId="166" fontId="2" fillId="2" borderId="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7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6" fontId="2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7" fontId="2" fillId="0" borderId="5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6" fontId="2" fillId="2" borderId="5" xfId="0" applyNumberFormat="1" applyFont="1" applyFill="1" applyBorder="1" applyAlignment="1">
      <alignment horizontal="center" vertical="center" wrapText="1"/>
    </xf>
    <xf numFmtId="166" fontId="2" fillId="2" borderId="8" xfId="0" applyNumberFormat="1" applyFont="1" applyFill="1" applyBorder="1" applyAlignment="1">
      <alignment horizontal="center" vertical="center" wrapText="1"/>
    </xf>
    <xf numFmtId="166" fontId="2" fillId="2" borderId="6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84"/>
  <sheetViews>
    <sheetView tabSelected="1" view="pageBreakPreview" zoomScale="90" zoomScaleNormal="90" zoomScaleSheetLayoutView="90" zoomScalePageLayoutView="85" workbookViewId="0">
      <selection activeCell="D6" sqref="D6:L6"/>
    </sheetView>
  </sheetViews>
  <sheetFormatPr defaultRowHeight="15" x14ac:dyDescent="0.25"/>
  <cols>
    <col min="1" max="1" width="9.140625" style="10"/>
    <col min="2" max="2" width="26.85546875" style="27" customWidth="1"/>
    <col min="3" max="3" width="17" style="10" customWidth="1"/>
    <col min="4" max="5" width="18" style="27" customWidth="1"/>
    <col min="6" max="6" width="18.140625" style="27" customWidth="1"/>
    <col min="7" max="7" width="31.28515625" style="62" customWidth="1"/>
    <col min="8" max="8" width="16.85546875" style="10" customWidth="1"/>
    <col min="9" max="9" width="14" style="10" customWidth="1"/>
    <col min="10" max="10" width="15.42578125" style="27" customWidth="1"/>
    <col min="11" max="11" width="15.140625" style="27" customWidth="1"/>
    <col min="12" max="12" width="15" style="27" customWidth="1"/>
    <col min="13" max="13" width="15.7109375" style="10" customWidth="1"/>
    <col min="14" max="14" width="24.42578125" style="10" customWidth="1"/>
    <col min="15" max="15" width="17.28515625" style="10" customWidth="1"/>
    <col min="16" max="16" width="12" style="10" bestFit="1" customWidth="1"/>
    <col min="17" max="259" width="9.140625" style="10"/>
    <col min="260" max="260" width="25.28515625" style="10" customWidth="1"/>
    <col min="261" max="262" width="44.7109375" style="10" customWidth="1"/>
    <col min="263" max="263" width="34.5703125" style="10" customWidth="1"/>
    <col min="264" max="264" width="36.7109375" style="10" customWidth="1"/>
    <col min="265" max="265" width="31.85546875" style="10" customWidth="1"/>
    <col min="266" max="515" width="9.140625" style="10"/>
    <col min="516" max="516" width="25.28515625" style="10" customWidth="1"/>
    <col min="517" max="518" width="44.7109375" style="10" customWidth="1"/>
    <col min="519" max="519" width="34.5703125" style="10" customWidth="1"/>
    <col min="520" max="520" width="36.7109375" style="10" customWidth="1"/>
    <col min="521" max="521" width="31.85546875" style="10" customWidth="1"/>
    <col min="522" max="771" width="9.140625" style="10"/>
    <col min="772" max="772" width="25.28515625" style="10" customWidth="1"/>
    <col min="773" max="774" width="44.7109375" style="10" customWidth="1"/>
    <col min="775" max="775" width="34.5703125" style="10" customWidth="1"/>
    <col min="776" max="776" width="36.7109375" style="10" customWidth="1"/>
    <col min="777" max="777" width="31.85546875" style="10" customWidth="1"/>
    <col min="778" max="1027" width="9.140625" style="10"/>
    <col min="1028" max="1028" width="25.28515625" style="10" customWidth="1"/>
    <col min="1029" max="1030" width="44.7109375" style="10" customWidth="1"/>
    <col min="1031" max="1031" width="34.5703125" style="10" customWidth="1"/>
    <col min="1032" max="1032" width="36.7109375" style="10" customWidth="1"/>
    <col min="1033" max="1033" width="31.85546875" style="10" customWidth="1"/>
    <col min="1034" max="1283" width="9.140625" style="10"/>
    <col min="1284" max="1284" width="25.28515625" style="10" customWidth="1"/>
    <col min="1285" max="1286" width="44.7109375" style="10" customWidth="1"/>
    <col min="1287" max="1287" width="34.5703125" style="10" customWidth="1"/>
    <col min="1288" max="1288" width="36.7109375" style="10" customWidth="1"/>
    <col min="1289" max="1289" width="31.85546875" style="10" customWidth="1"/>
    <col min="1290" max="1539" width="9.140625" style="10"/>
    <col min="1540" max="1540" width="25.28515625" style="10" customWidth="1"/>
    <col min="1541" max="1542" width="44.7109375" style="10" customWidth="1"/>
    <col min="1543" max="1543" width="34.5703125" style="10" customWidth="1"/>
    <col min="1544" max="1544" width="36.7109375" style="10" customWidth="1"/>
    <col min="1545" max="1545" width="31.85546875" style="10" customWidth="1"/>
    <col min="1546" max="1795" width="9.140625" style="10"/>
    <col min="1796" max="1796" width="25.28515625" style="10" customWidth="1"/>
    <col min="1797" max="1798" width="44.7109375" style="10" customWidth="1"/>
    <col min="1799" max="1799" width="34.5703125" style="10" customWidth="1"/>
    <col min="1800" max="1800" width="36.7109375" style="10" customWidth="1"/>
    <col min="1801" max="1801" width="31.85546875" style="10" customWidth="1"/>
    <col min="1802" max="2051" width="9.140625" style="10"/>
    <col min="2052" max="2052" width="25.28515625" style="10" customWidth="1"/>
    <col min="2053" max="2054" width="44.7109375" style="10" customWidth="1"/>
    <col min="2055" max="2055" width="34.5703125" style="10" customWidth="1"/>
    <col min="2056" max="2056" width="36.7109375" style="10" customWidth="1"/>
    <col min="2057" max="2057" width="31.85546875" style="10" customWidth="1"/>
    <col min="2058" max="2307" width="9.140625" style="10"/>
    <col min="2308" max="2308" width="25.28515625" style="10" customWidth="1"/>
    <col min="2309" max="2310" width="44.7109375" style="10" customWidth="1"/>
    <col min="2311" max="2311" width="34.5703125" style="10" customWidth="1"/>
    <col min="2312" max="2312" width="36.7109375" style="10" customWidth="1"/>
    <col min="2313" max="2313" width="31.85546875" style="10" customWidth="1"/>
    <col min="2314" max="2563" width="9.140625" style="10"/>
    <col min="2564" max="2564" width="25.28515625" style="10" customWidth="1"/>
    <col min="2565" max="2566" width="44.7109375" style="10" customWidth="1"/>
    <col min="2567" max="2567" width="34.5703125" style="10" customWidth="1"/>
    <col min="2568" max="2568" width="36.7109375" style="10" customWidth="1"/>
    <col min="2569" max="2569" width="31.85546875" style="10" customWidth="1"/>
    <col min="2570" max="2819" width="9.140625" style="10"/>
    <col min="2820" max="2820" width="25.28515625" style="10" customWidth="1"/>
    <col min="2821" max="2822" width="44.7109375" style="10" customWidth="1"/>
    <col min="2823" max="2823" width="34.5703125" style="10" customWidth="1"/>
    <col min="2824" max="2824" width="36.7109375" style="10" customWidth="1"/>
    <col min="2825" max="2825" width="31.85546875" style="10" customWidth="1"/>
    <col min="2826" max="3075" width="9.140625" style="10"/>
    <col min="3076" max="3076" width="25.28515625" style="10" customWidth="1"/>
    <col min="3077" max="3078" width="44.7109375" style="10" customWidth="1"/>
    <col min="3079" max="3079" width="34.5703125" style="10" customWidth="1"/>
    <col min="3080" max="3080" width="36.7109375" style="10" customWidth="1"/>
    <col min="3081" max="3081" width="31.85546875" style="10" customWidth="1"/>
    <col min="3082" max="3331" width="9.140625" style="10"/>
    <col min="3332" max="3332" width="25.28515625" style="10" customWidth="1"/>
    <col min="3333" max="3334" width="44.7109375" style="10" customWidth="1"/>
    <col min="3335" max="3335" width="34.5703125" style="10" customWidth="1"/>
    <col min="3336" max="3336" width="36.7109375" style="10" customWidth="1"/>
    <col min="3337" max="3337" width="31.85546875" style="10" customWidth="1"/>
    <col min="3338" max="3587" width="9.140625" style="10"/>
    <col min="3588" max="3588" width="25.28515625" style="10" customWidth="1"/>
    <col min="3589" max="3590" width="44.7109375" style="10" customWidth="1"/>
    <col min="3591" max="3591" width="34.5703125" style="10" customWidth="1"/>
    <col min="3592" max="3592" width="36.7109375" style="10" customWidth="1"/>
    <col min="3593" max="3593" width="31.85546875" style="10" customWidth="1"/>
    <col min="3594" max="3843" width="9.140625" style="10"/>
    <col min="3844" max="3844" width="25.28515625" style="10" customWidth="1"/>
    <col min="3845" max="3846" width="44.7109375" style="10" customWidth="1"/>
    <col min="3847" max="3847" width="34.5703125" style="10" customWidth="1"/>
    <col min="3848" max="3848" width="36.7109375" style="10" customWidth="1"/>
    <col min="3849" max="3849" width="31.85546875" style="10" customWidth="1"/>
    <col min="3850" max="4099" width="9.140625" style="10"/>
    <col min="4100" max="4100" width="25.28515625" style="10" customWidth="1"/>
    <col min="4101" max="4102" width="44.7109375" style="10" customWidth="1"/>
    <col min="4103" max="4103" width="34.5703125" style="10" customWidth="1"/>
    <col min="4104" max="4104" width="36.7109375" style="10" customWidth="1"/>
    <col min="4105" max="4105" width="31.85546875" style="10" customWidth="1"/>
    <col min="4106" max="4355" width="9.140625" style="10"/>
    <col min="4356" max="4356" width="25.28515625" style="10" customWidth="1"/>
    <col min="4357" max="4358" width="44.7109375" style="10" customWidth="1"/>
    <col min="4359" max="4359" width="34.5703125" style="10" customWidth="1"/>
    <col min="4360" max="4360" width="36.7109375" style="10" customWidth="1"/>
    <col min="4361" max="4361" width="31.85546875" style="10" customWidth="1"/>
    <col min="4362" max="4611" width="9.140625" style="10"/>
    <col min="4612" max="4612" width="25.28515625" style="10" customWidth="1"/>
    <col min="4613" max="4614" width="44.7109375" style="10" customWidth="1"/>
    <col min="4615" max="4615" width="34.5703125" style="10" customWidth="1"/>
    <col min="4616" max="4616" width="36.7109375" style="10" customWidth="1"/>
    <col min="4617" max="4617" width="31.85546875" style="10" customWidth="1"/>
    <col min="4618" max="4867" width="9.140625" style="10"/>
    <col min="4868" max="4868" width="25.28515625" style="10" customWidth="1"/>
    <col min="4869" max="4870" width="44.7109375" style="10" customWidth="1"/>
    <col min="4871" max="4871" width="34.5703125" style="10" customWidth="1"/>
    <col min="4872" max="4872" width="36.7109375" style="10" customWidth="1"/>
    <col min="4873" max="4873" width="31.85546875" style="10" customWidth="1"/>
    <col min="4874" max="5123" width="9.140625" style="10"/>
    <col min="5124" max="5124" width="25.28515625" style="10" customWidth="1"/>
    <col min="5125" max="5126" width="44.7109375" style="10" customWidth="1"/>
    <col min="5127" max="5127" width="34.5703125" style="10" customWidth="1"/>
    <col min="5128" max="5128" width="36.7109375" style="10" customWidth="1"/>
    <col min="5129" max="5129" width="31.85546875" style="10" customWidth="1"/>
    <col min="5130" max="5379" width="9.140625" style="10"/>
    <col min="5380" max="5380" width="25.28515625" style="10" customWidth="1"/>
    <col min="5381" max="5382" width="44.7109375" style="10" customWidth="1"/>
    <col min="5383" max="5383" width="34.5703125" style="10" customWidth="1"/>
    <col min="5384" max="5384" width="36.7109375" style="10" customWidth="1"/>
    <col min="5385" max="5385" width="31.85546875" style="10" customWidth="1"/>
    <col min="5386" max="5635" width="9.140625" style="10"/>
    <col min="5636" max="5636" width="25.28515625" style="10" customWidth="1"/>
    <col min="5637" max="5638" width="44.7109375" style="10" customWidth="1"/>
    <col min="5639" max="5639" width="34.5703125" style="10" customWidth="1"/>
    <col min="5640" max="5640" width="36.7109375" style="10" customWidth="1"/>
    <col min="5641" max="5641" width="31.85546875" style="10" customWidth="1"/>
    <col min="5642" max="5891" width="9.140625" style="10"/>
    <col min="5892" max="5892" width="25.28515625" style="10" customWidth="1"/>
    <col min="5893" max="5894" width="44.7109375" style="10" customWidth="1"/>
    <col min="5895" max="5895" width="34.5703125" style="10" customWidth="1"/>
    <col min="5896" max="5896" width="36.7109375" style="10" customWidth="1"/>
    <col min="5897" max="5897" width="31.85546875" style="10" customWidth="1"/>
    <col min="5898" max="6147" width="9.140625" style="10"/>
    <col min="6148" max="6148" width="25.28515625" style="10" customWidth="1"/>
    <col min="6149" max="6150" width="44.7109375" style="10" customWidth="1"/>
    <col min="6151" max="6151" width="34.5703125" style="10" customWidth="1"/>
    <col min="6152" max="6152" width="36.7109375" style="10" customWidth="1"/>
    <col min="6153" max="6153" width="31.85546875" style="10" customWidth="1"/>
    <col min="6154" max="6403" width="9.140625" style="10"/>
    <col min="6404" max="6404" width="25.28515625" style="10" customWidth="1"/>
    <col min="6405" max="6406" width="44.7109375" style="10" customWidth="1"/>
    <col min="6407" max="6407" width="34.5703125" style="10" customWidth="1"/>
    <col min="6408" max="6408" width="36.7109375" style="10" customWidth="1"/>
    <col min="6409" max="6409" width="31.85546875" style="10" customWidth="1"/>
    <col min="6410" max="6659" width="9.140625" style="10"/>
    <col min="6660" max="6660" width="25.28515625" style="10" customWidth="1"/>
    <col min="6661" max="6662" width="44.7109375" style="10" customWidth="1"/>
    <col min="6663" max="6663" width="34.5703125" style="10" customWidth="1"/>
    <col min="6664" max="6664" width="36.7109375" style="10" customWidth="1"/>
    <col min="6665" max="6665" width="31.85546875" style="10" customWidth="1"/>
    <col min="6666" max="6915" width="9.140625" style="10"/>
    <col min="6916" max="6916" width="25.28515625" style="10" customWidth="1"/>
    <col min="6917" max="6918" width="44.7109375" style="10" customWidth="1"/>
    <col min="6919" max="6919" width="34.5703125" style="10" customWidth="1"/>
    <col min="6920" max="6920" width="36.7109375" style="10" customWidth="1"/>
    <col min="6921" max="6921" width="31.85546875" style="10" customWidth="1"/>
    <col min="6922" max="7171" width="9.140625" style="10"/>
    <col min="7172" max="7172" width="25.28515625" style="10" customWidth="1"/>
    <col min="7173" max="7174" width="44.7109375" style="10" customWidth="1"/>
    <col min="7175" max="7175" width="34.5703125" style="10" customWidth="1"/>
    <col min="7176" max="7176" width="36.7109375" style="10" customWidth="1"/>
    <col min="7177" max="7177" width="31.85546875" style="10" customWidth="1"/>
    <col min="7178" max="7427" width="9.140625" style="10"/>
    <col min="7428" max="7428" width="25.28515625" style="10" customWidth="1"/>
    <col min="7429" max="7430" width="44.7109375" style="10" customWidth="1"/>
    <col min="7431" max="7431" width="34.5703125" style="10" customWidth="1"/>
    <col min="7432" max="7432" width="36.7109375" style="10" customWidth="1"/>
    <col min="7433" max="7433" width="31.85546875" style="10" customWidth="1"/>
    <col min="7434" max="7683" width="9.140625" style="10"/>
    <col min="7684" max="7684" width="25.28515625" style="10" customWidth="1"/>
    <col min="7685" max="7686" width="44.7109375" style="10" customWidth="1"/>
    <col min="7687" max="7687" width="34.5703125" style="10" customWidth="1"/>
    <col min="7688" max="7688" width="36.7109375" style="10" customWidth="1"/>
    <col min="7689" max="7689" width="31.85546875" style="10" customWidth="1"/>
    <col min="7690" max="7939" width="9.140625" style="10"/>
    <col min="7940" max="7940" width="25.28515625" style="10" customWidth="1"/>
    <col min="7941" max="7942" width="44.7109375" style="10" customWidth="1"/>
    <col min="7943" max="7943" width="34.5703125" style="10" customWidth="1"/>
    <col min="7944" max="7944" width="36.7109375" style="10" customWidth="1"/>
    <col min="7945" max="7945" width="31.85546875" style="10" customWidth="1"/>
    <col min="7946" max="8195" width="9.140625" style="10"/>
    <col min="8196" max="8196" width="25.28515625" style="10" customWidth="1"/>
    <col min="8197" max="8198" width="44.7109375" style="10" customWidth="1"/>
    <col min="8199" max="8199" width="34.5703125" style="10" customWidth="1"/>
    <col min="8200" max="8200" width="36.7109375" style="10" customWidth="1"/>
    <col min="8201" max="8201" width="31.85546875" style="10" customWidth="1"/>
    <col min="8202" max="8451" width="9.140625" style="10"/>
    <col min="8452" max="8452" width="25.28515625" style="10" customWidth="1"/>
    <col min="8453" max="8454" width="44.7109375" style="10" customWidth="1"/>
    <col min="8455" max="8455" width="34.5703125" style="10" customWidth="1"/>
    <col min="8456" max="8456" width="36.7109375" style="10" customWidth="1"/>
    <col min="8457" max="8457" width="31.85546875" style="10" customWidth="1"/>
    <col min="8458" max="8707" width="9.140625" style="10"/>
    <col min="8708" max="8708" width="25.28515625" style="10" customWidth="1"/>
    <col min="8709" max="8710" width="44.7109375" style="10" customWidth="1"/>
    <col min="8711" max="8711" width="34.5703125" style="10" customWidth="1"/>
    <col min="8712" max="8712" width="36.7109375" style="10" customWidth="1"/>
    <col min="8713" max="8713" width="31.85546875" style="10" customWidth="1"/>
    <col min="8714" max="8963" width="9.140625" style="10"/>
    <col min="8964" max="8964" width="25.28515625" style="10" customWidth="1"/>
    <col min="8965" max="8966" width="44.7109375" style="10" customWidth="1"/>
    <col min="8967" max="8967" width="34.5703125" style="10" customWidth="1"/>
    <col min="8968" max="8968" width="36.7109375" style="10" customWidth="1"/>
    <col min="8969" max="8969" width="31.85546875" style="10" customWidth="1"/>
    <col min="8970" max="9219" width="9.140625" style="10"/>
    <col min="9220" max="9220" width="25.28515625" style="10" customWidth="1"/>
    <col min="9221" max="9222" width="44.7109375" style="10" customWidth="1"/>
    <col min="9223" max="9223" width="34.5703125" style="10" customWidth="1"/>
    <col min="9224" max="9224" width="36.7109375" style="10" customWidth="1"/>
    <col min="9225" max="9225" width="31.85546875" style="10" customWidth="1"/>
    <col min="9226" max="9475" width="9.140625" style="10"/>
    <col min="9476" max="9476" width="25.28515625" style="10" customWidth="1"/>
    <col min="9477" max="9478" width="44.7109375" style="10" customWidth="1"/>
    <col min="9479" max="9479" width="34.5703125" style="10" customWidth="1"/>
    <col min="9480" max="9480" width="36.7109375" style="10" customWidth="1"/>
    <col min="9481" max="9481" width="31.85546875" style="10" customWidth="1"/>
    <col min="9482" max="9731" width="9.140625" style="10"/>
    <col min="9732" max="9732" width="25.28515625" style="10" customWidth="1"/>
    <col min="9733" max="9734" width="44.7109375" style="10" customWidth="1"/>
    <col min="9735" max="9735" width="34.5703125" style="10" customWidth="1"/>
    <col min="9736" max="9736" width="36.7109375" style="10" customWidth="1"/>
    <col min="9737" max="9737" width="31.85546875" style="10" customWidth="1"/>
    <col min="9738" max="9987" width="9.140625" style="10"/>
    <col min="9988" max="9988" width="25.28515625" style="10" customWidth="1"/>
    <col min="9989" max="9990" width="44.7109375" style="10" customWidth="1"/>
    <col min="9991" max="9991" width="34.5703125" style="10" customWidth="1"/>
    <col min="9992" max="9992" width="36.7109375" style="10" customWidth="1"/>
    <col min="9993" max="9993" width="31.85546875" style="10" customWidth="1"/>
    <col min="9994" max="10243" width="9.140625" style="10"/>
    <col min="10244" max="10244" width="25.28515625" style="10" customWidth="1"/>
    <col min="10245" max="10246" width="44.7109375" style="10" customWidth="1"/>
    <col min="10247" max="10247" width="34.5703125" style="10" customWidth="1"/>
    <col min="10248" max="10248" width="36.7109375" style="10" customWidth="1"/>
    <col min="10249" max="10249" width="31.85546875" style="10" customWidth="1"/>
    <col min="10250" max="10499" width="9.140625" style="10"/>
    <col min="10500" max="10500" width="25.28515625" style="10" customWidth="1"/>
    <col min="10501" max="10502" width="44.7109375" style="10" customWidth="1"/>
    <col min="10503" max="10503" width="34.5703125" style="10" customWidth="1"/>
    <col min="10504" max="10504" width="36.7109375" style="10" customWidth="1"/>
    <col min="10505" max="10505" width="31.85546875" style="10" customWidth="1"/>
    <col min="10506" max="10755" width="9.140625" style="10"/>
    <col min="10756" max="10756" width="25.28515625" style="10" customWidth="1"/>
    <col min="10757" max="10758" width="44.7109375" style="10" customWidth="1"/>
    <col min="10759" max="10759" width="34.5703125" style="10" customWidth="1"/>
    <col min="10760" max="10760" width="36.7109375" style="10" customWidth="1"/>
    <col min="10761" max="10761" width="31.85546875" style="10" customWidth="1"/>
    <col min="10762" max="11011" width="9.140625" style="10"/>
    <col min="11012" max="11012" width="25.28515625" style="10" customWidth="1"/>
    <col min="11013" max="11014" width="44.7109375" style="10" customWidth="1"/>
    <col min="11015" max="11015" width="34.5703125" style="10" customWidth="1"/>
    <col min="11016" max="11016" width="36.7109375" style="10" customWidth="1"/>
    <col min="11017" max="11017" width="31.85546875" style="10" customWidth="1"/>
    <col min="11018" max="11267" width="9.140625" style="10"/>
    <col min="11268" max="11268" width="25.28515625" style="10" customWidth="1"/>
    <col min="11269" max="11270" width="44.7109375" style="10" customWidth="1"/>
    <col min="11271" max="11271" width="34.5703125" style="10" customWidth="1"/>
    <col min="11272" max="11272" width="36.7109375" style="10" customWidth="1"/>
    <col min="11273" max="11273" width="31.85546875" style="10" customWidth="1"/>
    <col min="11274" max="11523" width="9.140625" style="10"/>
    <col min="11524" max="11524" width="25.28515625" style="10" customWidth="1"/>
    <col min="11525" max="11526" width="44.7109375" style="10" customWidth="1"/>
    <col min="11527" max="11527" width="34.5703125" style="10" customWidth="1"/>
    <col min="11528" max="11528" width="36.7109375" style="10" customWidth="1"/>
    <col min="11529" max="11529" width="31.85546875" style="10" customWidth="1"/>
    <col min="11530" max="11779" width="9.140625" style="10"/>
    <col min="11780" max="11780" width="25.28515625" style="10" customWidth="1"/>
    <col min="11781" max="11782" width="44.7109375" style="10" customWidth="1"/>
    <col min="11783" max="11783" width="34.5703125" style="10" customWidth="1"/>
    <col min="11784" max="11784" width="36.7109375" style="10" customWidth="1"/>
    <col min="11785" max="11785" width="31.85546875" style="10" customWidth="1"/>
    <col min="11786" max="12035" width="9.140625" style="10"/>
    <col min="12036" max="12036" width="25.28515625" style="10" customWidth="1"/>
    <col min="12037" max="12038" width="44.7109375" style="10" customWidth="1"/>
    <col min="12039" max="12039" width="34.5703125" style="10" customWidth="1"/>
    <col min="12040" max="12040" width="36.7109375" style="10" customWidth="1"/>
    <col min="12041" max="12041" width="31.85546875" style="10" customWidth="1"/>
    <col min="12042" max="12291" width="9.140625" style="10"/>
    <col min="12292" max="12292" width="25.28515625" style="10" customWidth="1"/>
    <col min="12293" max="12294" width="44.7109375" style="10" customWidth="1"/>
    <col min="12295" max="12295" width="34.5703125" style="10" customWidth="1"/>
    <col min="12296" max="12296" width="36.7109375" style="10" customWidth="1"/>
    <col min="12297" max="12297" width="31.85546875" style="10" customWidth="1"/>
    <col min="12298" max="12547" width="9.140625" style="10"/>
    <col min="12548" max="12548" width="25.28515625" style="10" customWidth="1"/>
    <col min="12549" max="12550" width="44.7109375" style="10" customWidth="1"/>
    <col min="12551" max="12551" width="34.5703125" style="10" customWidth="1"/>
    <col min="12552" max="12552" width="36.7109375" style="10" customWidth="1"/>
    <col min="12553" max="12553" width="31.85546875" style="10" customWidth="1"/>
    <col min="12554" max="12803" width="9.140625" style="10"/>
    <col min="12804" max="12804" width="25.28515625" style="10" customWidth="1"/>
    <col min="12805" max="12806" width="44.7109375" style="10" customWidth="1"/>
    <col min="12807" max="12807" width="34.5703125" style="10" customWidth="1"/>
    <col min="12808" max="12808" width="36.7109375" style="10" customWidth="1"/>
    <col min="12809" max="12809" width="31.85546875" style="10" customWidth="1"/>
    <col min="12810" max="13059" width="9.140625" style="10"/>
    <col min="13060" max="13060" width="25.28515625" style="10" customWidth="1"/>
    <col min="13061" max="13062" width="44.7109375" style="10" customWidth="1"/>
    <col min="13063" max="13063" width="34.5703125" style="10" customWidth="1"/>
    <col min="13064" max="13064" width="36.7109375" style="10" customWidth="1"/>
    <col min="13065" max="13065" width="31.85546875" style="10" customWidth="1"/>
    <col min="13066" max="13315" width="9.140625" style="10"/>
    <col min="13316" max="13316" width="25.28515625" style="10" customWidth="1"/>
    <col min="13317" max="13318" width="44.7109375" style="10" customWidth="1"/>
    <col min="13319" max="13319" width="34.5703125" style="10" customWidth="1"/>
    <col min="13320" max="13320" width="36.7109375" style="10" customWidth="1"/>
    <col min="13321" max="13321" width="31.85546875" style="10" customWidth="1"/>
    <col min="13322" max="13571" width="9.140625" style="10"/>
    <col min="13572" max="13572" width="25.28515625" style="10" customWidth="1"/>
    <col min="13573" max="13574" width="44.7109375" style="10" customWidth="1"/>
    <col min="13575" max="13575" width="34.5703125" style="10" customWidth="1"/>
    <col min="13576" max="13576" width="36.7109375" style="10" customWidth="1"/>
    <col min="13577" max="13577" width="31.85546875" style="10" customWidth="1"/>
    <col min="13578" max="13827" width="9.140625" style="10"/>
    <col min="13828" max="13828" width="25.28515625" style="10" customWidth="1"/>
    <col min="13829" max="13830" width="44.7109375" style="10" customWidth="1"/>
    <col min="13831" max="13831" width="34.5703125" style="10" customWidth="1"/>
    <col min="13832" max="13832" width="36.7109375" style="10" customWidth="1"/>
    <col min="13833" max="13833" width="31.85546875" style="10" customWidth="1"/>
    <col min="13834" max="14083" width="9.140625" style="10"/>
    <col min="14084" max="14084" width="25.28515625" style="10" customWidth="1"/>
    <col min="14085" max="14086" width="44.7109375" style="10" customWidth="1"/>
    <col min="14087" max="14087" width="34.5703125" style="10" customWidth="1"/>
    <col min="14088" max="14088" width="36.7109375" style="10" customWidth="1"/>
    <col min="14089" max="14089" width="31.85546875" style="10" customWidth="1"/>
    <col min="14090" max="14339" width="9.140625" style="10"/>
    <col min="14340" max="14340" width="25.28515625" style="10" customWidth="1"/>
    <col min="14341" max="14342" width="44.7109375" style="10" customWidth="1"/>
    <col min="14343" max="14343" width="34.5703125" style="10" customWidth="1"/>
    <col min="14344" max="14344" width="36.7109375" style="10" customWidth="1"/>
    <col min="14345" max="14345" width="31.85546875" style="10" customWidth="1"/>
    <col min="14346" max="14595" width="9.140625" style="10"/>
    <col min="14596" max="14596" width="25.28515625" style="10" customWidth="1"/>
    <col min="14597" max="14598" width="44.7109375" style="10" customWidth="1"/>
    <col min="14599" max="14599" width="34.5703125" style="10" customWidth="1"/>
    <col min="14600" max="14600" width="36.7109375" style="10" customWidth="1"/>
    <col min="14601" max="14601" width="31.85546875" style="10" customWidth="1"/>
    <col min="14602" max="14851" width="9.140625" style="10"/>
    <col min="14852" max="14852" width="25.28515625" style="10" customWidth="1"/>
    <col min="14853" max="14854" width="44.7109375" style="10" customWidth="1"/>
    <col min="14855" max="14855" width="34.5703125" style="10" customWidth="1"/>
    <col min="14856" max="14856" width="36.7109375" style="10" customWidth="1"/>
    <col min="14857" max="14857" width="31.85546875" style="10" customWidth="1"/>
    <col min="14858" max="15107" width="9.140625" style="10"/>
    <col min="15108" max="15108" width="25.28515625" style="10" customWidth="1"/>
    <col min="15109" max="15110" width="44.7109375" style="10" customWidth="1"/>
    <col min="15111" max="15111" width="34.5703125" style="10" customWidth="1"/>
    <col min="15112" max="15112" width="36.7109375" style="10" customWidth="1"/>
    <col min="15113" max="15113" width="31.85546875" style="10" customWidth="1"/>
    <col min="15114" max="15363" width="9.140625" style="10"/>
    <col min="15364" max="15364" width="25.28515625" style="10" customWidth="1"/>
    <col min="15365" max="15366" width="44.7109375" style="10" customWidth="1"/>
    <col min="15367" max="15367" width="34.5703125" style="10" customWidth="1"/>
    <col min="15368" max="15368" width="36.7109375" style="10" customWidth="1"/>
    <col min="15369" max="15369" width="31.85546875" style="10" customWidth="1"/>
    <col min="15370" max="15619" width="9.140625" style="10"/>
    <col min="15620" max="15620" width="25.28515625" style="10" customWidth="1"/>
    <col min="15621" max="15622" width="44.7109375" style="10" customWidth="1"/>
    <col min="15623" max="15623" width="34.5703125" style="10" customWidth="1"/>
    <col min="15624" max="15624" width="36.7109375" style="10" customWidth="1"/>
    <col min="15625" max="15625" width="31.85546875" style="10" customWidth="1"/>
    <col min="15626" max="15875" width="9.140625" style="10"/>
    <col min="15876" max="15876" width="25.28515625" style="10" customWidth="1"/>
    <col min="15877" max="15878" width="44.7109375" style="10" customWidth="1"/>
    <col min="15879" max="15879" width="34.5703125" style="10" customWidth="1"/>
    <col min="15880" max="15880" width="36.7109375" style="10" customWidth="1"/>
    <col min="15881" max="15881" width="31.85546875" style="10" customWidth="1"/>
    <col min="15882" max="16131" width="9.140625" style="10"/>
    <col min="16132" max="16132" width="25.28515625" style="10" customWidth="1"/>
    <col min="16133" max="16134" width="44.7109375" style="10" customWidth="1"/>
    <col min="16135" max="16135" width="34.5703125" style="10" customWidth="1"/>
    <col min="16136" max="16136" width="36.7109375" style="10" customWidth="1"/>
    <col min="16137" max="16137" width="31.85546875" style="10" customWidth="1"/>
    <col min="16138" max="16384" width="9.140625" style="10"/>
  </cols>
  <sheetData>
    <row r="1" spans="1:15" ht="19.5" customHeight="1" x14ac:dyDescent="0.25">
      <c r="B1" s="11"/>
      <c r="C1" s="12"/>
      <c r="D1" s="11"/>
      <c r="E1" s="11"/>
      <c r="F1" s="11"/>
      <c r="G1" s="13"/>
      <c r="H1" s="14"/>
      <c r="I1" s="15"/>
      <c r="J1" s="136" t="s">
        <v>89</v>
      </c>
      <c r="K1" s="136"/>
      <c r="L1" s="136"/>
      <c r="M1" s="136"/>
      <c r="N1" s="136"/>
      <c r="O1" s="136"/>
    </row>
    <row r="2" spans="1:15" ht="48" customHeight="1" x14ac:dyDescent="0.25">
      <c r="B2" s="11"/>
      <c r="C2" s="12"/>
      <c r="D2" s="11"/>
      <c r="E2" s="11"/>
      <c r="F2" s="11"/>
      <c r="G2" s="16" t="s">
        <v>88</v>
      </c>
      <c r="H2" s="14"/>
      <c r="I2" s="15"/>
      <c r="J2" s="14"/>
      <c r="K2" s="14"/>
      <c r="L2" s="14"/>
      <c r="M2" s="14"/>
      <c r="N2" s="138" t="s">
        <v>87</v>
      </c>
      <c r="O2" s="136"/>
    </row>
    <row r="3" spans="1:15" ht="17.25" customHeight="1" x14ac:dyDescent="0.25">
      <c r="B3" s="11"/>
      <c r="C3" s="12"/>
      <c r="D3" s="11"/>
      <c r="E3" s="11"/>
      <c r="F3" s="11"/>
      <c r="G3" s="16"/>
      <c r="H3" s="14"/>
      <c r="I3" s="15"/>
      <c r="J3" s="14"/>
      <c r="K3" s="14"/>
      <c r="L3" s="14"/>
      <c r="M3" s="14"/>
      <c r="N3" s="17"/>
      <c r="O3" s="14" t="s">
        <v>29</v>
      </c>
    </row>
    <row r="4" spans="1:15" x14ac:dyDescent="0.25">
      <c r="B4" s="11"/>
      <c r="C4" s="12"/>
      <c r="D4" s="11"/>
      <c r="E4" s="11"/>
      <c r="F4" s="11"/>
      <c r="G4" s="13"/>
      <c r="H4" s="14"/>
      <c r="I4" s="15"/>
      <c r="J4" s="18"/>
      <c r="K4" s="18"/>
      <c r="L4" s="18"/>
      <c r="M4" s="136" t="s">
        <v>0</v>
      </c>
      <c r="N4" s="136"/>
      <c r="O4" s="136"/>
    </row>
    <row r="5" spans="1:15" x14ac:dyDescent="0.25">
      <c r="B5" s="11"/>
      <c r="C5" s="12"/>
      <c r="D5" s="11"/>
      <c r="E5" s="11"/>
      <c r="F5" s="11"/>
      <c r="G5" s="13"/>
      <c r="H5" s="14"/>
      <c r="I5" s="15"/>
      <c r="J5" s="18"/>
      <c r="K5" s="18"/>
      <c r="L5" s="18"/>
      <c r="M5" s="14"/>
      <c r="N5" s="136"/>
      <c r="O5" s="136"/>
    </row>
    <row r="6" spans="1:15" ht="78.75" customHeight="1" x14ac:dyDescent="0.25">
      <c r="A6" s="9"/>
      <c r="B6" s="9"/>
      <c r="C6" s="9"/>
      <c r="D6" s="142" t="s">
        <v>11</v>
      </c>
      <c r="E6" s="142"/>
      <c r="F6" s="142"/>
      <c r="G6" s="142"/>
      <c r="H6" s="142"/>
      <c r="I6" s="142"/>
      <c r="J6" s="142"/>
      <c r="K6" s="142"/>
      <c r="L6" s="142"/>
      <c r="M6" s="9"/>
      <c r="N6" s="9"/>
      <c r="O6" s="9"/>
    </row>
    <row r="7" spans="1:15" x14ac:dyDescent="0.25">
      <c r="A7" s="19" t="s">
        <v>5</v>
      </c>
      <c r="B7" s="20"/>
      <c r="C7" s="21"/>
      <c r="D7" s="11"/>
      <c r="E7" s="11"/>
      <c r="F7" s="11"/>
      <c r="G7" s="13"/>
      <c r="H7" s="14"/>
      <c r="I7" s="15"/>
      <c r="J7" s="18"/>
      <c r="K7" s="18"/>
      <c r="L7" s="18"/>
      <c r="M7" s="14"/>
      <c r="N7" s="14"/>
    </row>
    <row r="8" spans="1:15" x14ac:dyDescent="0.25">
      <c r="A8" s="19" t="s">
        <v>6</v>
      </c>
      <c r="B8" s="20"/>
      <c r="C8" s="21"/>
      <c r="D8" s="11"/>
      <c r="E8" s="11"/>
      <c r="F8" s="11"/>
      <c r="G8" s="13"/>
      <c r="H8" s="14"/>
      <c r="I8" s="15"/>
      <c r="J8" s="18"/>
      <c r="K8" s="18"/>
      <c r="L8" s="18"/>
      <c r="M8" s="14"/>
      <c r="N8" s="14"/>
    </row>
    <row r="9" spans="1:15" x14ac:dyDescent="0.25">
      <c r="A9" s="22"/>
      <c r="B9" s="23"/>
      <c r="C9" s="24"/>
      <c r="D9" s="23"/>
      <c r="E9" s="23"/>
      <c r="F9" s="23"/>
      <c r="G9" s="25"/>
      <c r="H9" s="26"/>
      <c r="I9" s="26"/>
    </row>
    <row r="10" spans="1:15" ht="51" customHeight="1" x14ac:dyDescent="0.25">
      <c r="A10" s="118" t="s">
        <v>1</v>
      </c>
      <c r="B10" s="116" t="s">
        <v>44</v>
      </c>
      <c r="C10" s="118" t="s">
        <v>12</v>
      </c>
      <c r="D10" s="143" t="s">
        <v>13</v>
      </c>
      <c r="E10" s="116" t="s">
        <v>14</v>
      </c>
      <c r="F10" s="143" t="s">
        <v>9</v>
      </c>
      <c r="G10" s="143" t="s">
        <v>2</v>
      </c>
      <c r="H10" s="139" t="s">
        <v>15</v>
      </c>
      <c r="I10" s="140"/>
      <c r="J10" s="140"/>
      <c r="K10" s="140"/>
      <c r="L10" s="140"/>
      <c r="M10" s="141"/>
      <c r="N10" s="118" t="s">
        <v>3</v>
      </c>
      <c r="O10" s="116" t="s">
        <v>16</v>
      </c>
    </row>
    <row r="11" spans="1:15" ht="65.25" customHeight="1" x14ac:dyDescent="0.25">
      <c r="A11" s="119"/>
      <c r="B11" s="117"/>
      <c r="C11" s="119"/>
      <c r="D11" s="144"/>
      <c r="E11" s="117"/>
      <c r="F11" s="144"/>
      <c r="G11" s="144"/>
      <c r="H11" s="28" t="s">
        <v>4</v>
      </c>
      <c r="I11" s="5">
        <v>2020</v>
      </c>
      <c r="J11" s="29">
        <v>2021</v>
      </c>
      <c r="K11" s="29">
        <v>2022</v>
      </c>
      <c r="L11" s="29">
        <v>2023</v>
      </c>
      <c r="M11" s="29">
        <v>2024</v>
      </c>
      <c r="N11" s="119"/>
      <c r="O11" s="137"/>
    </row>
    <row r="12" spans="1:15" ht="15.75" customHeight="1" x14ac:dyDescent="0.25">
      <c r="A12" s="30">
        <v>1</v>
      </c>
      <c r="B12" s="31">
        <v>2</v>
      </c>
      <c r="C12" s="30">
        <v>3</v>
      </c>
      <c r="D12" s="32">
        <v>4</v>
      </c>
      <c r="E12" s="30">
        <v>5</v>
      </c>
      <c r="F12" s="30">
        <v>6</v>
      </c>
      <c r="G12" s="30">
        <v>7</v>
      </c>
      <c r="H12" s="30">
        <v>8</v>
      </c>
      <c r="I12" s="30">
        <v>9</v>
      </c>
      <c r="J12" s="30">
        <v>10</v>
      </c>
      <c r="K12" s="30">
        <v>11</v>
      </c>
      <c r="L12" s="30">
        <v>12</v>
      </c>
      <c r="M12" s="30">
        <v>13</v>
      </c>
      <c r="N12" s="30">
        <v>14</v>
      </c>
      <c r="O12" s="30">
        <v>15</v>
      </c>
    </row>
    <row r="13" spans="1:15" ht="15.75" customHeight="1" x14ac:dyDescent="0.25">
      <c r="A13" s="128" t="s">
        <v>32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30"/>
    </row>
    <row r="14" spans="1:15" ht="15.75" customHeight="1" x14ac:dyDescent="0.25">
      <c r="A14" s="128" t="s">
        <v>31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30"/>
    </row>
    <row r="15" spans="1:15" ht="15.75" customHeight="1" x14ac:dyDescent="0.25">
      <c r="A15" s="104" t="s">
        <v>38</v>
      </c>
      <c r="B15" s="132" t="s">
        <v>27</v>
      </c>
      <c r="C15" s="103" t="s">
        <v>23</v>
      </c>
      <c r="D15" s="108" t="s">
        <v>24</v>
      </c>
      <c r="E15" s="109">
        <f>H15</f>
        <v>232000.00002000001</v>
      </c>
      <c r="F15" s="110">
        <v>0</v>
      </c>
      <c r="G15" s="97" t="s">
        <v>21</v>
      </c>
      <c r="H15" s="33">
        <f t="shared" ref="H15" si="0">H16+H17+H18</f>
        <v>232000.00002000001</v>
      </c>
      <c r="I15" s="69">
        <f>I16+I17+I18</f>
        <v>232000</v>
      </c>
      <c r="J15" s="33">
        <f>J16+J17+J18</f>
        <v>2.0000000000000002E-5</v>
      </c>
      <c r="K15" s="34">
        <f t="shared" ref="K15:M15" si="1">K16+K17+K18</f>
        <v>0</v>
      </c>
      <c r="L15" s="34">
        <f t="shared" si="1"/>
        <v>0</v>
      </c>
      <c r="M15" s="34">
        <f t="shared" si="1"/>
        <v>0</v>
      </c>
      <c r="N15" s="102">
        <v>0</v>
      </c>
      <c r="O15" s="120" t="s">
        <v>20</v>
      </c>
    </row>
    <row r="16" spans="1:15" ht="30" customHeight="1" x14ac:dyDescent="0.25">
      <c r="A16" s="105"/>
      <c r="B16" s="133"/>
      <c r="C16" s="103"/>
      <c r="D16" s="108"/>
      <c r="E16" s="109"/>
      <c r="F16" s="110"/>
      <c r="G16" s="99" t="s">
        <v>25</v>
      </c>
      <c r="H16" s="35">
        <f>I16+J16</f>
        <v>108750</v>
      </c>
      <c r="I16" s="69">
        <v>108750</v>
      </c>
      <c r="J16" s="2">
        <v>0</v>
      </c>
      <c r="K16" s="74">
        <v>0</v>
      </c>
      <c r="L16" s="74">
        <v>0</v>
      </c>
      <c r="M16" s="74">
        <v>0</v>
      </c>
      <c r="N16" s="102">
        <v>0</v>
      </c>
      <c r="O16" s="121"/>
    </row>
    <row r="17" spans="1:15" ht="27.75" customHeight="1" x14ac:dyDescent="0.25">
      <c r="A17" s="105"/>
      <c r="B17" s="121"/>
      <c r="C17" s="103"/>
      <c r="D17" s="108"/>
      <c r="E17" s="109"/>
      <c r="F17" s="110"/>
      <c r="G17" s="37" t="s">
        <v>7</v>
      </c>
      <c r="H17" s="35">
        <f>I17+J17</f>
        <v>36250</v>
      </c>
      <c r="I17" s="69">
        <v>36250</v>
      </c>
      <c r="J17" s="2">
        <v>0</v>
      </c>
      <c r="K17" s="74">
        <v>0</v>
      </c>
      <c r="L17" s="74">
        <v>0</v>
      </c>
      <c r="M17" s="74">
        <v>0</v>
      </c>
      <c r="N17" s="102">
        <v>0</v>
      </c>
      <c r="O17" s="121"/>
    </row>
    <row r="18" spans="1:15" ht="35.25" customHeight="1" x14ac:dyDescent="0.25">
      <c r="A18" s="105"/>
      <c r="B18" s="121"/>
      <c r="C18" s="120"/>
      <c r="D18" s="123"/>
      <c r="E18" s="145"/>
      <c r="F18" s="146"/>
      <c r="G18" s="96" t="s">
        <v>8</v>
      </c>
      <c r="H18" s="76">
        <f>I18+J18</f>
        <v>87000.000020000007</v>
      </c>
      <c r="I18" s="69">
        <v>87000</v>
      </c>
      <c r="J18" s="77">
        <v>2.0000000000000002E-5</v>
      </c>
      <c r="K18" s="36">
        <v>0</v>
      </c>
      <c r="L18" s="36">
        <v>0</v>
      </c>
      <c r="M18" s="36">
        <v>0</v>
      </c>
      <c r="N18" s="102">
        <v>0</v>
      </c>
      <c r="O18" s="121"/>
    </row>
    <row r="19" spans="1:15" ht="20.25" customHeight="1" x14ac:dyDescent="0.25">
      <c r="A19" s="115" t="s">
        <v>39</v>
      </c>
      <c r="B19" s="108" t="s">
        <v>48</v>
      </c>
      <c r="C19" s="103" t="s">
        <v>49</v>
      </c>
      <c r="D19" s="108" t="s">
        <v>51</v>
      </c>
      <c r="E19" s="109">
        <f>H19</f>
        <v>57875</v>
      </c>
      <c r="F19" s="110">
        <v>0</v>
      </c>
      <c r="G19" s="97" t="s">
        <v>21</v>
      </c>
      <c r="H19" s="35">
        <f>H20+H21</f>
        <v>57875</v>
      </c>
      <c r="I19" s="35">
        <f t="shared" ref="I19:M19" si="2">I20+I21</f>
        <v>0</v>
      </c>
      <c r="J19" s="35">
        <f t="shared" si="2"/>
        <v>0</v>
      </c>
      <c r="K19" s="35">
        <f t="shared" si="2"/>
        <v>9433.93</v>
      </c>
      <c r="L19" s="35">
        <f t="shared" si="2"/>
        <v>5000</v>
      </c>
      <c r="M19" s="35">
        <f t="shared" si="2"/>
        <v>43441.07</v>
      </c>
      <c r="N19" s="100">
        <v>0</v>
      </c>
      <c r="O19" s="103" t="s">
        <v>20</v>
      </c>
    </row>
    <row r="20" spans="1:15" ht="33" customHeight="1" x14ac:dyDescent="0.25">
      <c r="A20" s="115"/>
      <c r="B20" s="108"/>
      <c r="C20" s="103"/>
      <c r="D20" s="108"/>
      <c r="E20" s="109"/>
      <c r="F20" s="110"/>
      <c r="G20" s="98" t="s">
        <v>7</v>
      </c>
      <c r="H20" s="35">
        <f>I20+J20+K20+L20+M20</f>
        <v>34375</v>
      </c>
      <c r="I20" s="1">
        <v>0</v>
      </c>
      <c r="J20" s="1">
        <v>0</v>
      </c>
      <c r="K20" s="69">
        <v>5896.21</v>
      </c>
      <c r="L20" s="69">
        <v>3125</v>
      </c>
      <c r="M20" s="69">
        <v>25353.79</v>
      </c>
      <c r="N20" s="100">
        <v>0</v>
      </c>
      <c r="O20" s="103"/>
    </row>
    <row r="21" spans="1:15" ht="38.25" customHeight="1" x14ac:dyDescent="0.25">
      <c r="A21" s="115"/>
      <c r="B21" s="108"/>
      <c r="C21" s="103"/>
      <c r="D21" s="108"/>
      <c r="E21" s="109"/>
      <c r="F21" s="110"/>
      <c r="G21" s="101" t="s">
        <v>8</v>
      </c>
      <c r="H21" s="35">
        <f>I21+J21+K21+L21+M21</f>
        <v>23500</v>
      </c>
      <c r="I21" s="1">
        <v>0</v>
      </c>
      <c r="J21" s="1">
        <v>0</v>
      </c>
      <c r="K21" s="69">
        <v>3537.72</v>
      </c>
      <c r="L21" s="69">
        <v>1875</v>
      </c>
      <c r="M21" s="69">
        <v>18087.28</v>
      </c>
      <c r="N21" s="100">
        <v>0</v>
      </c>
      <c r="O21" s="103"/>
    </row>
    <row r="22" spans="1:15" s="62" customFormat="1" ht="21" customHeight="1" x14ac:dyDescent="0.25">
      <c r="A22" s="111" t="s">
        <v>78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1:15" s="62" customFormat="1" ht="15.75" customHeight="1" x14ac:dyDescent="0.25">
      <c r="A23" s="113" t="s">
        <v>40</v>
      </c>
      <c r="B23" s="108" t="s">
        <v>79</v>
      </c>
      <c r="C23" s="108">
        <v>2022</v>
      </c>
      <c r="D23" s="108" t="s">
        <v>72</v>
      </c>
      <c r="E23" s="153">
        <f>H23</f>
        <v>19800</v>
      </c>
      <c r="F23" s="112">
        <v>0</v>
      </c>
      <c r="G23" s="89" t="s">
        <v>21</v>
      </c>
      <c r="H23" s="1">
        <f>H24+H25</f>
        <v>19800</v>
      </c>
      <c r="I23" s="1">
        <f>I24+I25</f>
        <v>0</v>
      </c>
      <c r="J23" s="1">
        <f t="shared" ref="J23:M23" si="3">J24+J25</f>
        <v>0</v>
      </c>
      <c r="K23" s="1">
        <f t="shared" si="3"/>
        <v>19800</v>
      </c>
      <c r="L23" s="1">
        <f t="shared" si="3"/>
        <v>0</v>
      </c>
      <c r="M23" s="1">
        <f t="shared" si="3"/>
        <v>0</v>
      </c>
      <c r="N23" s="90">
        <v>0</v>
      </c>
      <c r="O23" s="108" t="s">
        <v>20</v>
      </c>
    </row>
    <row r="24" spans="1:15" s="62" customFormat="1" ht="30.75" customHeight="1" x14ac:dyDescent="0.25">
      <c r="A24" s="113"/>
      <c r="B24" s="108"/>
      <c r="C24" s="108"/>
      <c r="D24" s="108"/>
      <c r="E24" s="153"/>
      <c r="F24" s="112"/>
      <c r="G24" s="88" t="s">
        <v>7</v>
      </c>
      <c r="H24" s="1">
        <f>I24+J24+K24+L24+M24</f>
        <v>0</v>
      </c>
      <c r="I24" s="1">
        <v>0</v>
      </c>
      <c r="J24" s="1">
        <v>0</v>
      </c>
      <c r="K24" s="69">
        <v>0</v>
      </c>
      <c r="L24" s="69">
        <v>0</v>
      </c>
      <c r="M24" s="69">
        <v>0</v>
      </c>
      <c r="N24" s="90">
        <v>0</v>
      </c>
      <c r="O24" s="108"/>
    </row>
    <row r="25" spans="1:15" s="62" customFormat="1" ht="42.75" customHeight="1" x14ac:dyDescent="0.25">
      <c r="A25" s="113"/>
      <c r="B25" s="108"/>
      <c r="C25" s="108"/>
      <c r="D25" s="108"/>
      <c r="E25" s="153"/>
      <c r="F25" s="112"/>
      <c r="G25" s="88" t="s">
        <v>8</v>
      </c>
      <c r="H25" s="1">
        <f>I25+J25+K25+L25+M25</f>
        <v>19800</v>
      </c>
      <c r="I25" s="1">
        <v>0</v>
      </c>
      <c r="J25" s="1">
        <v>0</v>
      </c>
      <c r="K25" s="69">
        <v>19800</v>
      </c>
      <c r="L25" s="69">
        <v>0</v>
      </c>
      <c r="M25" s="69">
        <v>0</v>
      </c>
      <c r="N25" s="90">
        <v>0</v>
      </c>
      <c r="O25" s="108"/>
    </row>
    <row r="26" spans="1:15" ht="15.75" customHeight="1" x14ac:dyDescent="0.25">
      <c r="A26" s="128" t="s">
        <v>74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30"/>
    </row>
    <row r="27" spans="1:15" ht="15.75" customHeight="1" x14ac:dyDescent="0.25">
      <c r="A27" s="115" t="s">
        <v>76</v>
      </c>
      <c r="B27" s="107" t="s">
        <v>27</v>
      </c>
      <c r="C27" s="103" t="s">
        <v>23</v>
      </c>
      <c r="D27" s="108" t="s">
        <v>24</v>
      </c>
      <c r="E27" s="109">
        <f>H27</f>
        <v>65176.84</v>
      </c>
      <c r="F27" s="110">
        <v>0</v>
      </c>
      <c r="G27" s="97" t="s">
        <v>21</v>
      </c>
      <c r="H27" s="69">
        <f>SUM(H28:H30)</f>
        <v>65176.84</v>
      </c>
      <c r="I27" s="69">
        <f>I28+I29+I30</f>
        <v>0</v>
      </c>
      <c r="J27" s="69">
        <f>J28+J29+J30</f>
        <v>65176.84</v>
      </c>
      <c r="K27" s="69">
        <f>K28+K29+K30</f>
        <v>0</v>
      </c>
      <c r="L27" s="69">
        <f>L28+L29+L30</f>
        <v>0</v>
      </c>
      <c r="M27" s="69">
        <f>M28+M29+M30</f>
        <v>0</v>
      </c>
      <c r="N27" s="100">
        <v>0</v>
      </c>
      <c r="O27" s="103" t="s">
        <v>20</v>
      </c>
    </row>
    <row r="28" spans="1:15" ht="27" customHeight="1" x14ac:dyDescent="0.25">
      <c r="A28" s="115"/>
      <c r="B28" s="107"/>
      <c r="C28" s="103"/>
      <c r="D28" s="108"/>
      <c r="E28" s="109"/>
      <c r="F28" s="110"/>
      <c r="G28" s="99" t="s">
        <v>25</v>
      </c>
      <c r="H28" s="69">
        <f t="shared" ref="H28:H30" si="4">SUM(I28:M28)</f>
        <v>11907.6</v>
      </c>
      <c r="I28" s="69">
        <v>0</v>
      </c>
      <c r="J28" s="69">
        <v>11907.6</v>
      </c>
      <c r="K28" s="69">
        <v>0</v>
      </c>
      <c r="L28" s="69">
        <v>0</v>
      </c>
      <c r="M28" s="69">
        <v>0</v>
      </c>
      <c r="N28" s="100">
        <v>0</v>
      </c>
      <c r="O28" s="103"/>
    </row>
    <row r="29" spans="1:15" ht="33" customHeight="1" x14ac:dyDescent="0.25">
      <c r="A29" s="115"/>
      <c r="B29" s="103"/>
      <c r="C29" s="103"/>
      <c r="D29" s="108"/>
      <c r="E29" s="109"/>
      <c r="F29" s="110"/>
      <c r="G29" s="98" t="s">
        <v>7</v>
      </c>
      <c r="H29" s="69">
        <f t="shared" si="4"/>
        <v>28827.98</v>
      </c>
      <c r="I29" s="69">
        <v>0</v>
      </c>
      <c r="J29" s="69">
        <v>28827.98</v>
      </c>
      <c r="K29" s="69">
        <v>0</v>
      </c>
      <c r="L29" s="69">
        <v>0</v>
      </c>
      <c r="M29" s="69">
        <v>0</v>
      </c>
      <c r="N29" s="100">
        <v>0</v>
      </c>
      <c r="O29" s="103"/>
    </row>
    <row r="30" spans="1:15" ht="38.25" customHeight="1" x14ac:dyDescent="0.25">
      <c r="A30" s="115"/>
      <c r="B30" s="103"/>
      <c r="C30" s="103"/>
      <c r="D30" s="108"/>
      <c r="E30" s="109"/>
      <c r="F30" s="110"/>
      <c r="G30" s="101" t="s">
        <v>8</v>
      </c>
      <c r="H30" s="69">
        <f t="shared" si="4"/>
        <v>24441.26</v>
      </c>
      <c r="I30" s="69">
        <v>0</v>
      </c>
      <c r="J30" s="69">
        <v>24441.26</v>
      </c>
      <c r="K30" s="69">
        <v>0</v>
      </c>
      <c r="L30" s="69">
        <v>0</v>
      </c>
      <c r="M30" s="69">
        <v>0</v>
      </c>
      <c r="N30" s="100">
        <v>0</v>
      </c>
      <c r="O30" s="103"/>
    </row>
    <row r="31" spans="1:15" ht="19.5" customHeight="1" x14ac:dyDescent="0.25">
      <c r="A31" s="115" t="s">
        <v>41</v>
      </c>
      <c r="B31" s="107" t="s">
        <v>56</v>
      </c>
      <c r="C31" s="108" t="s">
        <v>61</v>
      </c>
      <c r="D31" s="108" t="s">
        <v>66</v>
      </c>
      <c r="E31" s="109">
        <f>H31</f>
        <v>44971.72</v>
      </c>
      <c r="F31" s="110">
        <v>0</v>
      </c>
      <c r="G31" s="97" t="s">
        <v>21</v>
      </c>
      <c r="H31" s="35">
        <f t="shared" ref="H31:H42" si="5">I31+J31+K31+L31+M31</f>
        <v>44971.72</v>
      </c>
      <c r="I31" s="69">
        <f>I32+I33+I34</f>
        <v>0</v>
      </c>
      <c r="J31" s="33">
        <f>J32+J33+J34</f>
        <v>0</v>
      </c>
      <c r="K31" s="34">
        <f t="shared" ref="K31:M31" si="6">K32+K33+K34</f>
        <v>0</v>
      </c>
      <c r="L31" s="33">
        <f t="shared" si="6"/>
        <v>36456</v>
      </c>
      <c r="M31" s="33">
        <f t="shared" si="6"/>
        <v>8515.7199999999993</v>
      </c>
      <c r="N31" s="100">
        <v>0</v>
      </c>
      <c r="O31" s="103" t="s">
        <v>20</v>
      </c>
    </row>
    <row r="32" spans="1:15" ht="28.5" customHeight="1" x14ac:dyDescent="0.25">
      <c r="A32" s="115"/>
      <c r="B32" s="107"/>
      <c r="C32" s="108"/>
      <c r="D32" s="108"/>
      <c r="E32" s="109"/>
      <c r="F32" s="110"/>
      <c r="G32" s="99" t="s">
        <v>25</v>
      </c>
      <c r="H32" s="35">
        <f t="shared" si="5"/>
        <v>0</v>
      </c>
      <c r="I32" s="69">
        <v>0</v>
      </c>
      <c r="J32" s="1">
        <v>0</v>
      </c>
      <c r="K32" s="100">
        <v>0</v>
      </c>
      <c r="L32" s="35">
        <v>0</v>
      </c>
      <c r="M32" s="35">
        <v>0</v>
      </c>
      <c r="N32" s="100">
        <v>0</v>
      </c>
      <c r="O32" s="103"/>
    </row>
    <row r="33" spans="1:16" ht="29.25" customHeight="1" x14ac:dyDescent="0.25">
      <c r="A33" s="115"/>
      <c r="B33" s="103"/>
      <c r="C33" s="108"/>
      <c r="D33" s="108"/>
      <c r="E33" s="109"/>
      <c r="F33" s="110"/>
      <c r="G33" s="98" t="s">
        <v>7</v>
      </c>
      <c r="H33" s="35">
        <f t="shared" si="5"/>
        <v>0</v>
      </c>
      <c r="I33" s="69">
        <v>0</v>
      </c>
      <c r="J33" s="1">
        <v>0</v>
      </c>
      <c r="K33" s="100">
        <v>0</v>
      </c>
      <c r="L33" s="35">
        <v>0</v>
      </c>
      <c r="M33" s="35">
        <v>0</v>
      </c>
      <c r="N33" s="100">
        <v>0</v>
      </c>
      <c r="O33" s="103"/>
    </row>
    <row r="34" spans="1:16" ht="36.75" customHeight="1" x14ac:dyDescent="0.25">
      <c r="A34" s="115"/>
      <c r="B34" s="103"/>
      <c r="C34" s="108"/>
      <c r="D34" s="108"/>
      <c r="E34" s="109"/>
      <c r="F34" s="110"/>
      <c r="G34" s="101" t="s">
        <v>8</v>
      </c>
      <c r="H34" s="35">
        <f t="shared" si="5"/>
        <v>44971.72</v>
      </c>
      <c r="I34" s="69">
        <v>0</v>
      </c>
      <c r="J34" s="1">
        <v>0</v>
      </c>
      <c r="K34" s="100">
        <v>0</v>
      </c>
      <c r="L34" s="35">
        <v>36456</v>
      </c>
      <c r="M34" s="35">
        <v>8515.7199999999993</v>
      </c>
      <c r="N34" s="100">
        <v>0</v>
      </c>
      <c r="O34" s="103"/>
    </row>
    <row r="35" spans="1:16" ht="24" customHeight="1" x14ac:dyDescent="0.25">
      <c r="A35" s="115" t="s">
        <v>42</v>
      </c>
      <c r="B35" s="107" t="s">
        <v>57</v>
      </c>
      <c r="C35" s="108" t="s">
        <v>61</v>
      </c>
      <c r="D35" s="108" t="s">
        <v>67</v>
      </c>
      <c r="E35" s="109">
        <f>H35</f>
        <v>44971.72</v>
      </c>
      <c r="F35" s="110">
        <v>0</v>
      </c>
      <c r="G35" s="97" t="s">
        <v>21</v>
      </c>
      <c r="H35" s="35">
        <f>I35+J35+K35+L35+M35</f>
        <v>44971.72</v>
      </c>
      <c r="I35" s="69">
        <f>I37+I38+I36</f>
        <v>0</v>
      </c>
      <c r="J35" s="69">
        <f t="shared" ref="J35:M35" si="7">J37+J38+J36</f>
        <v>0</v>
      </c>
      <c r="K35" s="69">
        <f t="shared" si="7"/>
        <v>0</v>
      </c>
      <c r="L35" s="69">
        <f t="shared" si="7"/>
        <v>36456</v>
      </c>
      <c r="M35" s="69">
        <f t="shared" si="7"/>
        <v>8515.7199999999993</v>
      </c>
      <c r="N35" s="100">
        <v>0</v>
      </c>
      <c r="O35" s="103" t="s">
        <v>20</v>
      </c>
      <c r="P35" s="87"/>
    </row>
    <row r="36" spans="1:16" ht="30" customHeight="1" x14ac:dyDescent="0.25">
      <c r="A36" s="115"/>
      <c r="B36" s="107"/>
      <c r="C36" s="108"/>
      <c r="D36" s="108"/>
      <c r="E36" s="109"/>
      <c r="F36" s="110"/>
      <c r="G36" s="99" t="s">
        <v>25</v>
      </c>
      <c r="H36" s="35">
        <f t="shared" ref="H36" si="8">I36+J36+K36+L36+M36</f>
        <v>0</v>
      </c>
      <c r="I36" s="69">
        <v>0</v>
      </c>
      <c r="J36" s="1">
        <v>0</v>
      </c>
      <c r="K36" s="100">
        <v>0</v>
      </c>
      <c r="L36" s="35">
        <v>0</v>
      </c>
      <c r="M36" s="35">
        <v>0</v>
      </c>
      <c r="N36" s="100">
        <v>0</v>
      </c>
      <c r="O36" s="103"/>
      <c r="P36" s="87"/>
    </row>
    <row r="37" spans="1:16" ht="30.75" customHeight="1" x14ac:dyDescent="0.25">
      <c r="A37" s="115"/>
      <c r="B37" s="103"/>
      <c r="C37" s="108"/>
      <c r="D37" s="108"/>
      <c r="E37" s="109"/>
      <c r="F37" s="110"/>
      <c r="G37" s="98" t="s">
        <v>7</v>
      </c>
      <c r="H37" s="35">
        <f t="shared" si="5"/>
        <v>0</v>
      </c>
      <c r="I37" s="69">
        <v>0</v>
      </c>
      <c r="J37" s="1">
        <v>0</v>
      </c>
      <c r="K37" s="100">
        <v>0</v>
      </c>
      <c r="L37" s="35">
        <v>0</v>
      </c>
      <c r="M37" s="35">
        <v>0</v>
      </c>
      <c r="N37" s="100">
        <v>0</v>
      </c>
      <c r="O37" s="103"/>
    </row>
    <row r="38" spans="1:16" ht="43.5" customHeight="1" x14ac:dyDescent="0.25">
      <c r="A38" s="115"/>
      <c r="B38" s="103"/>
      <c r="C38" s="108"/>
      <c r="D38" s="108"/>
      <c r="E38" s="109"/>
      <c r="F38" s="110"/>
      <c r="G38" s="101" t="s">
        <v>8</v>
      </c>
      <c r="H38" s="35">
        <f t="shared" si="5"/>
        <v>44971.72</v>
      </c>
      <c r="I38" s="69">
        <v>0</v>
      </c>
      <c r="J38" s="1">
        <v>0</v>
      </c>
      <c r="K38" s="100">
        <v>0</v>
      </c>
      <c r="L38" s="35">
        <v>36456</v>
      </c>
      <c r="M38" s="35">
        <v>8515.7199999999993</v>
      </c>
      <c r="N38" s="100">
        <v>0</v>
      </c>
      <c r="O38" s="103"/>
    </row>
    <row r="39" spans="1:16" ht="22.5" customHeight="1" x14ac:dyDescent="0.25">
      <c r="A39" s="104" t="s">
        <v>53</v>
      </c>
      <c r="B39" s="107" t="s">
        <v>58</v>
      </c>
      <c r="C39" s="108" t="s">
        <v>61</v>
      </c>
      <c r="D39" s="108" t="s">
        <v>68</v>
      </c>
      <c r="E39" s="109">
        <f>H39</f>
        <v>53261.45</v>
      </c>
      <c r="F39" s="110">
        <v>0</v>
      </c>
      <c r="G39" s="97" t="s">
        <v>21</v>
      </c>
      <c r="H39" s="35">
        <f t="shared" si="5"/>
        <v>53261.45</v>
      </c>
      <c r="I39" s="69">
        <f>I40+I41+I42</f>
        <v>0</v>
      </c>
      <c r="J39" s="33">
        <f>J40+J41+J42</f>
        <v>0</v>
      </c>
      <c r="K39" s="34">
        <f t="shared" ref="K39:M39" si="9">K40+K41+K42</f>
        <v>0</v>
      </c>
      <c r="L39" s="33">
        <f t="shared" si="9"/>
        <v>47574.14</v>
      </c>
      <c r="M39" s="33">
        <f t="shared" si="9"/>
        <v>5687.31</v>
      </c>
      <c r="N39" s="100">
        <v>0</v>
      </c>
      <c r="O39" s="103" t="s">
        <v>20</v>
      </c>
    </row>
    <row r="40" spans="1:16" ht="28.5" customHeight="1" x14ac:dyDescent="0.25">
      <c r="A40" s="105"/>
      <c r="B40" s="107"/>
      <c r="C40" s="108"/>
      <c r="D40" s="108"/>
      <c r="E40" s="109"/>
      <c r="F40" s="110"/>
      <c r="G40" s="99" t="s">
        <v>25</v>
      </c>
      <c r="H40" s="35">
        <f t="shared" si="5"/>
        <v>0</v>
      </c>
      <c r="I40" s="69">
        <v>0</v>
      </c>
      <c r="J40" s="1">
        <v>0</v>
      </c>
      <c r="K40" s="86">
        <v>0</v>
      </c>
      <c r="L40" s="35">
        <v>0</v>
      </c>
      <c r="M40" s="35">
        <v>0</v>
      </c>
      <c r="N40" s="100">
        <v>0</v>
      </c>
      <c r="O40" s="103"/>
    </row>
    <row r="41" spans="1:16" ht="30.75" customHeight="1" x14ac:dyDescent="0.25">
      <c r="A41" s="105"/>
      <c r="B41" s="103"/>
      <c r="C41" s="108"/>
      <c r="D41" s="108"/>
      <c r="E41" s="109"/>
      <c r="F41" s="110"/>
      <c r="G41" s="98" t="s">
        <v>7</v>
      </c>
      <c r="H41" s="35">
        <f t="shared" si="5"/>
        <v>0</v>
      </c>
      <c r="I41" s="69">
        <v>0</v>
      </c>
      <c r="J41" s="1">
        <v>0</v>
      </c>
      <c r="K41" s="86">
        <v>0</v>
      </c>
      <c r="L41" s="35">
        <v>0</v>
      </c>
      <c r="M41" s="35">
        <v>0</v>
      </c>
      <c r="N41" s="100">
        <v>0</v>
      </c>
      <c r="O41" s="103"/>
    </row>
    <row r="42" spans="1:16" ht="39.75" customHeight="1" x14ac:dyDescent="0.25">
      <c r="A42" s="106"/>
      <c r="B42" s="103"/>
      <c r="C42" s="108"/>
      <c r="D42" s="108"/>
      <c r="E42" s="109"/>
      <c r="F42" s="110"/>
      <c r="G42" s="101" t="s">
        <v>8</v>
      </c>
      <c r="H42" s="35">
        <f t="shared" si="5"/>
        <v>53261.45</v>
      </c>
      <c r="I42" s="69">
        <v>0</v>
      </c>
      <c r="J42" s="1">
        <v>0</v>
      </c>
      <c r="K42" s="86">
        <v>0</v>
      </c>
      <c r="L42" s="35">
        <v>47574.14</v>
      </c>
      <c r="M42" s="35">
        <v>5687.31</v>
      </c>
      <c r="N42" s="100">
        <v>0</v>
      </c>
      <c r="O42" s="103"/>
    </row>
    <row r="43" spans="1:16" ht="20.25" customHeight="1" x14ac:dyDescent="0.25">
      <c r="A43" s="104" t="s">
        <v>43</v>
      </c>
      <c r="B43" s="107" t="s">
        <v>59</v>
      </c>
      <c r="C43" s="108" t="s">
        <v>61</v>
      </c>
      <c r="D43" s="108" t="s">
        <v>69</v>
      </c>
      <c r="E43" s="109">
        <f>H43</f>
        <v>58500.909999999996</v>
      </c>
      <c r="F43" s="110">
        <v>0</v>
      </c>
      <c r="G43" s="97" t="s">
        <v>21</v>
      </c>
      <c r="H43" s="35">
        <f t="shared" ref="H43:H46" si="10">I43+J43+K43+L43+M43</f>
        <v>58500.909999999996</v>
      </c>
      <c r="I43" s="69">
        <f>I44+I45+I46</f>
        <v>0</v>
      </c>
      <c r="J43" s="35">
        <f>J44+J45+J46</f>
        <v>0</v>
      </c>
      <c r="K43" s="86">
        <f t="shared" ref="K43" si="11">K44+K45+K46</f>
        <v>0</v>
      </c>
      <c r="L43" s="35">
        <f>L44+L45+L46</f>
        <v>53121.599999999999</v>
      </c>
      <c r="M43" s="35">
        <f>M44+M45+M46</f>
        <v>5379.31</v>
      </c>
      <c r="N43" s="100">
        <v>0</v>
      </c>
      <c r="O43" s="103" t="s">
        <v>20</v>
      </c>
    </row>
    <row r="44" spans="1:16" ht="34.5" customHeight="1" x14ac:dyDescent="0.25">
      <c r="A44" s="105"/>
      <c r="B44" s="107"/>
      <c r="C44" s="108"/>
      <c r="D44" s="108"/>
      <c r="E44" s="109"/>
      <c r="F44" s="110"/>
      <c r="G44" s="99" t="s">
        <v>25</v>
      </c>
      <c r="H44" s="35">
        <f t="shared" si="10"/>
        <v>0</v>
      </c>
      <c r="I44" s="69">
        <v>0</v>
      </c>
      <c r="J44" s="1">
        <v>0</v>
      </c>
      <c r="K44" s="86">
        <v>0</v>
      </c>
      <c r="L44" s="35">
        <v>0</v>
      </c>
      <c r="M44" s="35">
        <v>0</v>
      </c>
      <c r="N44" s="100">
        <v>0</v>
      </c>
      <c r="O44" s="103"/>
    </row>
    <row r="45" spans="1:16" ht="38.25" customHeight="1" x14ac:dyDescent="0.25">
      <c r="A45" s="105"/>
      <c r="B45" s="103"/>
      <c r="C45" s="108"/>
      <c r="D45" s="108"/>
      <c r="E45" s="109"/>
      <c r="F45" s="110"/>
      <c r="G45" s="98" t="s">
        <v>7</v>
      </c>
      <c r="H45" s="35">
        <f t="shared" si="10"/>
        <v>0</v>
      </c>
      <c r="I45" s="69">
        <v>0</v>
      </c>
      <c r="J45" s="1">
        <v>0</v>
      </c>
      <c r="K45" s="86">
        <v>0</v>
      </c>
      <c r="L45" s="35">
        <v>0</v>
      </c>
      <c r="M45" s="35">
        <v>0</v>
      </c>
      <c r="N45" s="100">
        <v>0</v>
      </c>
      <c r="O45" s="103"/>
    </row>
    <row r="46" spans="1:16" ht="46.5" customHeight="1" x14ac:dyDescent="0.25">
      <c r="A46" s="106"/>
      <c r="B46" s="103"/>
      <c r="C46" s="108"/>
      <c r="D46" s="108"/>
      <c r="E46" s="109"/>
      <c r="F46" s="110"/>
      <c r="G46" s="101" t="s">
        <v>8</v>
      </c>
      <c r="H46" s="35">
        <f t="shared" si="10"/>
        <v>58500.909999999996</v>
      </c>
      <c r="I46" s="69">
        <v>0</v>
      </c>
      <c r="J46" s="1">
        <v>0</v>
      </c>
      <c r="K46" s="86">
        <v>0</v>
      </c>
      <c r="L46" s="35">
        <v>53121.599999999999</v>
      </c>
      <c r="M46" s="35">
        <v>5379.31</v>
      </c>
      <c r="N46" s="100">
        <v>0</v>
      </c>
      <c r="O46" s="103"/>
    </row>
    <row r="47" spans="1:16" ht="15.75" customHeight="1" x14ac:dyDescent="0.25">
      <c r="A47" s="128" t="s">
        <v>33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30"/>
    </row>
    <row r="48" spans="1:16" ht="15.75" customHeight="1" x14ac:dyDescent="0.25">
      <c r="A48" s="128" t="s">
        <v>34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30"/>
    </row>
    <row r="49" spans="1:16" ht="24" customHeight="1" x14ac:dyDescent="0.25">
      <c r="A49" s="103" t="s">
        <v>54</v>
      </c>
      <c r="B49" s="107" t="s">
        <v>47</v>
      </c>
      <c r="C49" s="115" t="s">
        <v>23</v>
      </c>
      <c r="D49" s="108" t="s">
        <v>17</v>
      </c>
      <c r="E49" s="114">
        <f>H49</f>
        <v>644326.32973</v>
      </c>
      <c r="F49" s="4">
        <f>F50+F51</f>
        <v>0</v>
      </c>
      <c r="G49" s="5" t="s">
        <v>21</v>
      </c>
      <c r="H49" s="4">
        <f>H50+H51</f>
        <v>644326.32973</v>
      </c>
      <c r="I49" s="6">
        <f>I50+I51</f>
        <v>373104.77</v>
      </c>
      <c r="J49" s="6">
        <f>J50+J51</f>
        <v>167705.21000000002</v>
      </c>
      <c r="K49" s="6">
        <f>K50+K51</f>
        <v>103516.34972999999</v>
      </c>
      <c r="L49" s="7">
        <v>0</v>
      </c>
      <c r="M49" s="7">
        <v>0</v>
      </c>
      <c r="N49" s="8">
        <v>0</v>
      </c>
      <c r="O49" s="103" t="s">
        <v>20</v>
      </c>
      <c r="P49" s="38"/>
    </row>
    <row r="50" spans="1:16" ht="39" customHeight="1" x14ac:dyDescent="0.25">
      <c r="A50" s="103"/>
      <c r="B50" s="107"/>
      <c r="C50" s="115"/>
      <c r="D50" s="108"/>
      <c r="E50" s="114"/>
      <c r="F50" s="4">
        <v>0</v>
      </c>
      <c r="G50" s="29" t="s">
        <v>7</v>
      </c>
      <c r="H50" s="4">
        <f>SUM(I50:M50)</f>
        <v>394819.76</v>
      </c>
      <c r="I50" s="6">
        <v>233190.98</v>
      </c>
      <c r="J50" s="69">
        <v>104660.85</v>
      </c>
      <c r="K50" s="69">
        <v>56967.93</v>
      </c>
      <c r="L50" s="7">
        <v>0</v>
      </c>
      <c r="M50" s="7">
        <v>0</v>
      </c>
      <c r="N50" s="8">
        <v>0</v>
      </c>
      <c r="O50" s="103"/>
    </row>
    <row r="51" spans="1:16" ht="46.5" customHeight="1" x14ac:dyDescent="0.25">
      <c r="A51" s="103"/>
      <c r="B51" s="107"/>
      <c r="C51" s="115"/>
      <c r="D51" s="108"/>
      <c r="E51" s="114"/>
      <c r="F51" s="4">
        <v>0</v>
      </c>
      <c r="G51" s="5" t="s">
        <v>8</v>
      </c>
      <c r="H51" s="4">
        <f>SUM(I51:M51)</f>
        <v>249506.56973000002</v>
      </c>
      <c r="I51" s="6">
        <v>139913.79</v>
      </c>
      <c r="J51" s="69">
        <v>63044.36</v>
      </c>
      <c r="K51" s="69">
        <v>46548.419729999994</v>
      </c>
      <c r="L51" s="7">
        <v>0</v>
      </c>
      <c r="M51" s="7">
        <v>0</v>
      </c>
      <c r="N51" s="8">
        <v>0</v>
      </c>
      <c r="O51" s="103"/>
    </row>
    <row r="52" spans="1:16" ht="24" customHeight="1" x14ac:dyDescent="0.25">
      <c r="A52" s="120" t="s">
        <v>50</v>
      </c>
      <c r="B52" s="132" t="s">
        <v>52</v>
      </c>
      <c r="C52" s="104" t="s">
        <v>49</v>
      </c>
      <c r="D52" s="123" t="s">
        <v>51</v>
      </c>
      <c r="E52" s="114">
        <f>H52</f>
        <v>200000</v>
      </c>
      <c r="F52" s="72">
        <v>0</v>
      </c>
      <c r="G52" s="73" t="s">
        <v>21</v>
      </c>
      <c r="H52" s="72">
        <f>H53+H54</f>
        <v>200000</v>
      </c>
      <c r="I52" s="72">
        <f t="shared" ref="I52:J52" si="12">I53+I54</f>
        <v>0</v>
      </c>
      <c r="J52" s="72">
        <f t="shared" si="12"/>
        <v>0</v>
      </c>
      <c r="K52" s="69">
        <f>K53+K54</f>
        <v>20000</v>
      </c>
      <c r="L52" s="69">
        <f>L53+L54</f>
        <v>60000</v>
      </c>
      <c r="M52" s="69">
        <f>M53+M54</f>
        <v>120000</v>
      </c>
      <c r="N52" s="72">
        <v>0</v>
      </c>
      <c r="O52" s="120" t="s">
        <v>20</v>
      </c>
    </row>
    <row r="53" spans="1:16" ht="39" customHeight="1" x14ac:dyDescent="0.25">
      <c r="A53" s="121"/>
      <c r="B53" s="133"/>
      <c r="C53" s="105"/>
      <c r="D53" s="135"/>
      <c r="E53" s="114"/>
      <c r="F53" s="72">
        <v>0</v>
      </c>
      <c r="G53" s="71" t="s">
        <v>7</v>
      </c>
      <c r="H53" s="72">
        <f>I53+J53+K53+L53+M53</f>
        <v>125000</v>
      </c>
      <c r="I53" s="72">
        <v>0</v>
      </c>
      <c r="J53" s="72">
        <v>0</v>
      </c>
      <c r="K53" s="69">
        <v>12500</v>
      </c>
      <c r="L53" s="69">
        <v>37500</v>
      </c>
      <c r="M53" s="69">
        <v>75000</v>
      </c>
      <c r="N53" s="72">
        <v>0</v>
      </c>
      <c r="O53" s="121"/>
    </row>
    <row r="54" spans="1:16" ht="46.5" customHeight="1" x14ac:dyDescent="0.25">
      <c r="A54" s="122"/>
      <c r="B54" s="134"/>
      <c r="C54" s="106"/>
      <c r="D54" s="124"/>
      <c r="E54" s="114"/>
      <c r="F54" s="72">
        <v>0</v>
      </c>
      <c r="G54" s="73" t="s">
        <v>8</v>
      </c>
      <c r="H54" s="72">
        <f>SUM(I54:M54)</f>
        <v>75000</v>
      </c>
      <c r="I54" s="72">
        <v>0</v>
      </c>
      <c r="J54" s="72">
        <v>0</v>
      </c>
      <c r="K54" s="69">
        <v>7500</v>
      </c>
      <c r="L54" s="69">
        <v>22500</v>
      </c>
      <c r="M54" s="69">
        <v>45000</v>
      </c>
      <c r="N54" s="72">
        <v>0</v>
      </c>
      <c r="O54" s="122"/>
    </row>
    <row r="55" spans="1:16" ht="24" customHeight="1" x14ac:dyDescent="0.25">
      <c r="A55" s="103" t="s">
        <v>77</v>
      </c>
      <c r="B55" s="107" t="s">
        <v>80</v>
      </c>
      <c r="C55" s="115">
        <v>2022</v>
      </c>
      <c r="D55" s="108" t="s">
        <v>73</v>
      </c>
      <c r="E55" s="114">
        <f>H55</f>
        <v>23845</v>
      </c>
      <c r="F55" s="84">
        <v>0</v>
      </c>
      <c r="G55" s="82" t="s">
        <v>21</v>
      </c>
      <c r="H55" s="84">
        <f>H56+H57</f>
        <v>23845</v>
      </c>
      <c r="I55" s="84">
        <f t="shared" ref="I55:J55" si="13">I56+I57</f>
        <v>0</v>
      </c>
      <c r="J55" s="84">
        <f t="shared" si="13"/>
        <v>0</v>
      </c>
      <c r="K55" s="69">
        <f>K56+K57</f>
        <v>23845</v>
      </c>
      <c r="L55" s="69">
        <f>L56+L57</f>
        <v>0</v>
      </c>
      <c r="M55" s="69">
        <f>M56+M57</f>
        <v>0</v>
      </c>
      <c r="N55" s="84">
        <v>0</v>
      </c>
      <c r="O55" s="103" t="s">
        <v>20</v>
      </c>
    </row>
    <row r="56" spans="1:16" ht="39" customHeight="1" x14ac:dyDescent="0.25">
      <c r="A56" s="103"/>
      <c r="B56" s="107"/>
      <c r="C56" s="115"/>
      <c r="D56" s="108"/>
      <c r="E56" s="114"/>
      <c r="F56" s="84">
        <v>0</v>
      </c>
      <c r="G56" s="83" t="s">
        <v>7</v>
      </c>
      <c r="H56" s="84">
        <f>I56+J56+K56+L56+M56</f>
        <v>0</v>
      </c>
      <c r="I56" s="84">
        <v>0</v>
      </c>
      <c r="J56" s="84">
        <v>0</v>
      </c>
      <c r="K56" s="69">
        <v>0</v>
      </c>
      <c r="L56" s="69">
        <v>0</v>
      </c>
      <c r="M56" s="69">
        <v>0</v>
      </c>
      <c r="N56" s="84">
        <v>0</v>
      </c>
      <c r="O56" s="103"/>
    </row>
    <row r="57" spans="1:16" ht="61.5" customHeight="1" x14ac:dyDescent="0.25">
      <c r="A57" s="103"/>
      <c r="B57" s="107"/>
      <c r="C57" s="115"/>
      <c r="D57" s="108"/>
      <c r="E57" s="114"/>
      <c r="F57" s="84">
        <v>0</v>
      </c>
      <c r="G57" s="82" t="s">
        <v>8</v>
      </c>
      <c r="H57" s="84">
        <f>SUM(I57:M57)</f>
        <v>23845</v>
      </c>
      <c r="I57" s="84">
        <v>0</v>
      </c>
      <c r="J57" s="84">
        <v>0</v>
      </c>
      <c r="K57" s="69">
        <v>23845</v>
      </c>
      <c r="L57" s="69">
        <v>0</v>
      </c>
      <c r="M57" s="69">
        <v>0</v>
      </c>
      <c r="N57" s="84">
        <v>0</v>
      </c>
      <c r="O57" s="103"/>
    </row>
    <row r="58" spans="1:16" ht="15.75" customHeight="1" x14ac:dyDescent="0.25">
      <c r="A58" s="127" t="s">
        <v>35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</row>
    <row r="59" spans="1:16" ht="24.75" customHeight="1" x14ac:dyDescent="0.25">
      <c r="A59" s="103" t="s">
        <v>55</v>
      </c>
      <c r="B59" s="107" t="s">
        <v>46</v>
      </c>
      <c r="C59" s="115" t="s">
        <v>65</v>
      </c>
      <c r="D59" s="131" t="s">
        <v>18</v>
      </c>
      <c r="E59" s="114">
        <f>H60+H61</f>
        <v>447123.78545999998</v>
      </c>
      <c r="F59" s="4">
        <v>0</v>
      </c>
      <c r="G59" s="5" t="s">
        <v>21</v>
      </c>
      <c r="H59" s="4">
        <f>H60+H61</f>
        <v>447123.78545999998</v>
      </c>
      <c r="I59" s="4">
        <f>I60+I61</f>
        <v>0</v>
      </c>
      <c r="J59" s="4">
        <f>J60+J61</f>
        <v>338583.22496999998</v>
      </c>
      <c r="K59" s="70">
        <f>K60+K61</f>
        <v>108540.56049</v>
      </c>
      <c r="L59" s="79">
        <f>L60+L61</f>
        <v>0</v>
      </c>
      <c r="M59" s="7">
        <v>0</v>
      </c>
      <c r="N59" s="8">
        <v>0</v>
      </c>
      <c r="O59" s="103" t="s">
        <v>20</v>
      </c>
    </row>
    <row r="60" spans="1:16" ht="39" customHeight="1" x14ac:dyDescent="0.25">
      <c r="A60" s="103"/>
      <c r="B60" s="107"/>
      <c r="C60" s="115"/>
      <c r="D60" s="131"/>
      <c r="E60" s="114"/>
      <c r="F60" s="4">
        <v>0</v>
      </c>
      <c r="G60" s="29" t="s">
        <v>7</v>
      </c>
      <c r="H60" s="4">
        <f>SUM(I60:M60)</f>
        <v>279784.86</v>
      </c>
      <c r="I60" s="6">
        <v>0</v>
      </c>
      <c r="J60" s="69">
        <v>213608.2</v>
      </c>
      <c r="K60" s="69">
        <v>66176.66</v>
      </c>
      <c r="L60" s="79">
        <v>0</v>
      </c>
      <c r="M60" s="7">
        <v>0</v>
      </c>
      <c r="N60" s="8">
        <v>0</v>
      </c>
      <c r="O60" s="103"/>
    </row>
    <row r="61" spans="1:16" ht="52.5" customHeight="1" x14ac:dyDescent="0.25">
      <c r="A61" s="103"/>
      <c r="B61" s="107"/>
      <c r="C61" s="115"/>
      <c r="D61" s="131"/>
      <c r="E61" s="114"/>
      <c r="F61" s="4">
        <v>0</v>
      </c>
      <c r="G61" s="5" t="s">
        <v>8</v>
      </c>
      <c r="H61" s="4">
        <f>SUM(I61:M61)</f>
        <v>167338.92546</v>
      </c>
      <c r="I61" s="6">
        <v>0</v>
      </c>
      <c r="J61" s="69">
        <f>124940.48+34.54497</f>
        <v>124975.02497</v>
      </c>
      <c r="K61" s="69">
        <v>42363.90049</v>
      </c>
      <c r="L61" s="79">
        <v>0</v>
      </c>
      <c r="M61" s="7">
        <v>0</v>
      </c>
      <c r="N61" s="8">
        <v>0</v>
      </c>
      <c r="O61" s="103"/>
    </row>
    <row r="62" spans="1:16" ht="20.25" customHeight="1" x14ac:dyDescent="0.25">
      <c r="A62" s="120" t="s">
        <v>62</v>
      </c>
      <c r="B62" s="132" t="s">
        <v>22</v>
      </c>
      <c r="C62" s="104">
        <v>2020</v>
      </c>
      <c r="D62" s="123" t="s">
        <v>19</v>
      </c>
      <c r="E62" s="125">
        <f>H62</f>
        <v>9362.7863399999987</v>
      </c>
      <c r="F62" s="4">
        <v>0</v>
      </c>
      <c r="G62" s="5" t="s">
        <v>21</v>
      </c>
      <c r="H62" s="4">
        <f>H63</f>
        <v>9362.7863399999987</v>
      </c>
      <c r="I62" s="6">
        <f>I63</f>
        <v>9362.7863399999987</v>
      </c>
      <c r="J62" s="7">
        <v>0</v>
      </c>
      <c r="K62" s="7">
        <v>0</v>
      </c>
      <c r="L62" s="7">
        <v>0</v>
      </c>
      <c r="M62" s="7">
        <v>0</v>
      </c>
      <c r="N62" s="8">
        <v>0</v>
      </c>
      <c r="O62" s="120" t="s">
        <v>20</v>
      </c>
    </row>
    <row r="63" spans="1:16" ht="67.5" customHeight="1" x14ac:dyDescent="0.25">
      <c r="A63" s="122"/>
      <c r="B63" s="134"/>
      <c r="C63" s="106"/>
      <c r="D63" s="124"/>
      <c r="E63" s="126"/>
      <c r="F63" s="4">
        <v>0</v>
      </c>
      <c r="G63" s="5" t="s">
        <v>8</v>
      </c>
      <c r="H63" s="4">
        <f>SUM(I63:M63)</f>
        <v>9362.7863399999987</v>
      </c>
      <c r="I63" s="3">
        <v>9362.7863399999987</v>
      </c>
      <c r="J63" s="7">
        <v>0</v>
      </c>
      <c r="K63" s="7">
        <v>0</v>
      </c>
      <c r="L63" s="7">
        <v>0</v>
      </c>
      <c r="M63" s="7">
        <v>0</v>
      </c>
      <c r="N63" s="8">
        <v>0</v>
      </c>
      <c r="O63" s="122"/>
    </row>
    <row r="64" spans="1:16" ht="15.75" customHeight="1" x14ac:dyDescent="0.25">
      <c r="A64" s="128" t="s">
        <v>36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30"/>
    </row>
    <row r="65" spans="1:15" ht="15.75" customHeight="1" x14ac:dyDescent="0.25">
      <c r="A65" s="128" t="s">
        <v>37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30"/>
    </row>
    <row r="66" spans="1:15" ht="18.75" customHeight="1" x14ac:dyDescent="0.25">
      <c r="A66" s="103" t="s">
        <v>63</v>
      </c>
      <c r="B66" s="108" t="s">
        <v>45</v>
      </c>
      <c r="C66" s="115" t="s">
        <v>10</v>
      </c>
      <c r="D66" s="108" t="s">
        <v>26</v>
      </c>
      <c r="E66" s="114">
        <f>H66</f>
        <v>462222.05836999998</v>
      </c>
      <c r="F66" s="4">
        <v>0</v>
      </c>
      <c r="G66" s="5" t="s">
        <v>21</v>
      </c>
      <c r="H66" s="4">
        <f>H67+H68</f>
        <v>462222.05836999998</v>
      </c>
      <c r="I66" s="69">
        <f>I67+I68</f>
        <v>129204.8</v>
      </c>
      <c r="J66" s="4">
        <f>J67+J68</f>
        <v>316968.09999999998</v>
      </c>
      <c r="K66" s="81">
        <f>K67+K68</f>
        <v>16049.158369999999</v>
      </c>
      <c r="L66" s="7">
        <v>0</v>
      </c>
      <c r="M66" s="7">
        <v>0</v>
      </c>
      <c r="N66" s="8">
        <v>0</v>
      </c>
      <c r="O66" s="103" t="s">
        <v>20</v>
      </c>
    </row>
    <row r="67" spans="1:15" ht="40.5" customHeight="1" x14ac:dyDescent="0.25">
      <c r="A67" s="103"/>
      <c r="B67" s="108"/>
      <c r="C67" s="115"/>
      <c r="D67" s="108"/>
      <c r="E67" s="114"/>
      <c r="F67" s="4">
        <v>0</v>
      </c>
      <c r="G67" s="29" t="s">
        <v>7</v>
      </c>
      <c r="H67" s="4">
        <f>I67+J67</f>
        <v>278857.76</v>
      </c>
      <c r="I67" s="69">
        <v>80753</v>
      </c>
      <c r="J67" s="69">
        <v>198104.76</v>
      </c>
      <c r="K67" s="81">
        <v>0</v>
      </c>
      <c r="L67" s="7">
        <v>0</v>
      </c>
      <c r="M67" s="7">
        <v>0</v>
      </c>
      <c r="N67" s="8">
        <v>0</v>
      </c>
      <c r="O67" s="103"/>
    </row>
    <row r="68" spans="1:15" ht="51.75" customHeight="1" x14ac:dyDescent="0.25">
      <c r="A68" s="103"/>
      <c r="B68" s="108"/>
      <c r="C68" s="115"/>
      <c r="D68" s="108"/>
      <c r="E68" s="114"/>
      <c r="F68" s="4">
        <v>0</v>
      </c>
      <c r="G68" s="5" t="s">
        <v>8</v>
      </c>
      <c r="H68" s="4">
        <f>I68+J68+K68</f>
        <v>183364.29837</v>
      </c>
      <c r="I68" s="69">
        <v>48451.8</v>
      </c>
      <c r="J68" s="69">
        <v>118863.34</v>
      </c>
      <c r="K68" s="81">
        <v>16049.158369999999</v>
      </c>
      <c r="L68" s="7">
        <v>0</v>
      </c>
      <c r="M68" s="7">
        <v>0</v>
      </c>
      <c r="N68" s="8">
        <v>0</v>
      </c>
      <c r="O68" s="103"/>
    </row>
    <row r="69" spans="1:15" ht="22.5" customHeight="1" x14ac:dyDescent="0.25">
      <c r="A69" s="103" t="s">
        <v>64</v>
      </c>
      <c r="B69" s="107" t="s">
        <v>28</v>
      </c>
      <c r="C69" s="113" t="s">
        <v>61</v>
      </c>
      <c r="D69" s="108" t="s">
        <v>85</v>
      </c>
      <c r="E69" s="114">
        <f>H69</f>
        <v>113894.21</v>
      </c>
      <c r="F69" s="4">
        <v>0</v>
      </c>
      <c r="G69" s="5" t="s">
        <v>21</v>
      </c>
      <c r="H69" s="4">
        <f>H71+H70</f>
        <v>113894.21</v>
      </c>
      <c r="I69" s="6">
        <v>0</v>
      </c>
      <c r="J69" s="4">
        <v>0</v>
      </c>
      <c r="K69" s="4">
        <f>K70+K71</f>
        <v>0</v>
      </c>
      <c r="L69" s="79">
        <f>L70+L71</f>
        <v>21879.73</v>
      </c>
      <c r="M69" s="85">
        <f>M70+M71</f>
        <v>92014.48000000001</v>
      </c>
      <c r="N69" s="8">
        <v>0</v>
      </c>
      <c r="O69" s="103" t="s">
        <v>20</v>
      </c>
    </row>
    <row r="70" spans="1:15" ht="33" customHeight="1" x14ac:dyDescent="0.25">
      <c r="A70" s="103"/>
      <c r="B70" s="107"/>
      <c r="C70" s="113"/>
      <c r="D70" s="108"/>
      <c r="E70" s="114"/>
      <c r="F70" s="4">
        <v>0</v>
      </c>
      <c r="G70" s="29" t="s">
        <v>7</v>
      </c>
      <c r="H70" s="4">
        <f>SUM(I70:M70)</f>
        <v>71183.88</v>
      </c>
      <c r="I70" s="6">
        <v>0</v>
      </c>
      <c r="J70" s="4">
        <v>0</v>
      </c>
      <c r="K70" s="4">
        <v>0</v>
      </c>
      <c r="L70" s="91">
        <v>13674.83</v>
      </c>
      <c r="M70" s="91">
        <v>57509.05</v>
      </c>
      <c r="N70" s="8">
        <v>0</v>
      </c>
      <c r="O70" s="103"/>
    </row>
    <row r="71" spans="1:15" ht="47.25" customHeight="1" x14ac:dyDescent="0.25">
      <c r="A71" s="103"/>
      <c r="B71" s="107"/>
      <c r="C71" s="113"/>
      <c r="D71" s="108"/>
      <c r="E71" s="114"/>
      <c r="F71" s="4">
        <v>0</v>
      </c>
      <c r="G71" s="5" t="s">
        <v>8</v>
      </c>
      <c r="H71" s="4">
        <f>SUM(I71:M71)</f>
        <v>42710.33</v>
      </c>
      <c r="I71" s="6">
        <v>0</v>
      </c>
      <c r="J71" s="4">
        <v>0</v>
      </c>
      <c r="K71" s="4">
        <v>0</v>
      </c>
      <c r="L71" s="91">
        <v>8204.9</v>
      </c>
      <c r="M71" s="91">
        <v>34505.43</v>
      </c>
      <c r="N71" s="8">
        <v>0</v>
      </c>
      <c r="O71" s="103"/>
    </row>
    <row r="72" spans="1:15" ht="19.5" customHeight="1" x14ac:dyDescent="0.25">
      <c r="A72" s="103" t="s">
        <v>75</v>
      </c>
      <c r="B72" s="107" t="s">
        <v>60</v>
      </c>
      <c r="C72" s="113" t="s">
        <v>61</v>
      </c>
      <c r="D72" s="108" t="s">
        <v>84</v>
      </c>
      <c r="E72" s="114">
        <f>H72</f>
        <v>960193.21</v>
      </c>
      <c r="F72" s="79">
        <v>0</v>
      </c>
      <c r="G72" s="80" t="s">
        <v>21</v>
      </c>
      <c r="H72" s="79">
        <f>H74+H73</f>
        <v>960193.21</v>
      </c>
      <c r="I72" s="6">
        <v>0</v>
      </c>
      <c r="J72" s="79">
        <v>0</v>
      </c>
      <c r="K72" s="79">
        <f>K73+K74</f>
        <v>0</v>
      </c>
      <c r="L72" s="79">
        <f>L73+L74</f>
        <v>53527</v>
      </c>
      <c r="M72" s="85">
        <f>M73+M74</f>
        <v>906666.21</v>
      </c>
      <c r="N72" s="8">
        <v>0</v>
      </c>
      <c r="O72" s="103" t="s">
        <v>20</v>
      </c>
    </row>
    <row r="73" spans="1:15" ht="33.75" customHeight="1" x14ac:dyDescent="0.25">
      <c r="A73" s="103"/>
      <c r="B73" s="107"/>
      <c r="C73" s="113"/>
      <c r="D73" s="108"/>
      <c r="E73" s="114"/>
      <c r="F73" s="79">
        <v>0</v>
      </c>
      <c r="G73" s="78" t="s">
        <v>7</v>
      </c>
      <c r="H73" s="79">
        <f>SUM(I73:M73)</f>
        <v>602041.15</v>
      </c>
      <c r="I73" s="6">
        <v>0</v>
      </c>
      <c r="J73" s="79">
        <v>0</v>
      </c>
      <c r="K73" s="79">
        <v>0</v>
      </c>
      <c r="L73" s="79">
        <v>33561.43</v>
      </c>
      <c r="M73" s="79">
        <v>568479.72</v>
      </c>
      <c r="N73" s="8">
        <v>0</v>
      </c>
      <c r="O73" s="103"/>
    </row>
    <row r="74" spans="1:15" ht="47.25" customHeight="1" x14ac:dyDescent="0.25">
      <c r="A74" s="103"/>
      <c r="B74" s="107"/>
      <c r="C74" s="113"/>
      <c r="D74" s="108"/>
      <c r="E74" s="114"/>
      <c r="F74" s="79">
        <v>0</v>
      </c>
      <c r="G74" s="80" t="s">
        <v>8</v>
      </c>
      <c r="H74" s="79">
        <f>SUM(I74:M74)</f>
        <v>358152.06</v>
      </c>
      <c r="I74" s="6">
        <v>0</v>
      </c>
      <c r="J74" s="79">
        <v>0</v>
      </c>
      <c r="K74" s="79">
        <v>0</v>
      </c>
      <c r="L74" s="79">
        <v>19965.57</v>
      </c>
      <c r="M74" s="79">
        <v>338186.49</v>
      </c>
      <c r="N74" s="8">
        <v>0</v>
      </c>
      <c r="O74" s="103"/>
    </row>
    <row r="75" spans="1:15" ht="17.25" customHeight="1" x14ac:dyDescent="0.25">
      <c r="A75" s="120" t="s">
        <v>82</v>
      </c>
      <c r="B75" s="132" t="s">
        <v>83</v>
      </c>
      <c r="C75" s="147" t="s">
        <v>81</v>
      </c>
      <c r="D75" s="123" t="s">
        <v>86</v>
      </c>
      <c r="E75" s="150">
        <f>H75</f>
        <v>83130.040000000008</v>
      </c>
      <c r="F75" s="95">
        <v>0</v>
      </c>
      <c r="G75" s="94" t="s">
        <v>21</v>
      </c>
      <c r="H75" s="95">
        <f>H76+H77</f>
        <v>83130.040000000008</v>
      </c>
      <c r="I75" s="95">
        <f t="shared" ref="I75:M75" si="14">I76+I77</f>
        <v>0</v>
      </c>
      <c r="J75" s="95">
        <f t="shared" si="14"/>
        <v>0</v>
      </c>
      <c r="K75" s="95">
        <f t="shared" si="14"/>
        <v>24939.010000000002</v>
      </c>
      <c r="L75" s="95">
        <f t="shared" si="14"/>
        <v>58191.03</v>
      </c>
      <c r="M75" s="95">
        <f t="shared" si="14"/>
        <v>0</v>
      </c>
      <c r="N75" s="8">
        <v>0</v>
      </c>
      <c r="O75" s="120" t="s">
        <v>20</v>
      </c>
    </row>
    <row r="76" spans="1:15" ht="31.5" customHeight="1" x14ac:dyDescent="0.25">
      <c r="A76" s="121"/>
      <c r="B76" s="133"/>
      <c r="C76" s="148"/>
      <c r="D76" s="135"/>
      <c r="E76" s="151"/>
      <c r="F76" s="95">
        <v>0</v>
      </c>
      <c r="G76" s="93" t="s">
        <v>7</v>
      </c>
      <c r="H76" s="95">
        <f>I76+J76+K76+L76+M76</f>
        <v>52122.54</v>
      </c>
      <c r="I76" s="92">
        <v>0</v>
      </c>
      <c r="J76" s="95">
        <v>0</v>
      </c>
      <c r="K76" s="95">
        <v>15636.76</v>
      </c>
      <c r="L76" s="95">
        <v>36485.78</v>
      </c>
      <c r="M76" s="95">
        <v>0</v>
      </c>
      <c r="N76" s="8">
        <v>0</v>
      </c>
      <c r="O76" s="121"/>
    </row>
    <row r="77" spans="1:15" ht="47.25" customHeight="1" x14ac:dyDescent="0.25">
      <c r="A77" s="122"/>
      <c r="B77" s="134"/>
      <c r="C77" s="149"/>
      <c r="D77" s="124"/>
      <c r="E77" s="152"/>
      <c r="F77" s="95">
        <v>0</v>
      </c>
      <c r="G77" s="94" t="s">
        <v>8</v>
      </c>
      <c r="H77" s="95">
        <f>I77+J77+K77+L77+M77</f>
        <v>31007.5</v>
      </c>
      <c r="I77" s="92">
        <v>0</v>
      </c>
      <c r="J77" s="95">
        <v>0</v>
      </c>
      <c r="K77" s="95">
        <v>9302.25</v>
      </c>
      <c r="L77" s="95">
        <v>21705.25</v>
      </c>
      <c r="M77" s="95">
        <v>0</v>
      </c>
      <c r="N77" s="8">
        <v>0</v>
      </c>
      <c r="O77" s="122"/>
    </row>
    <row r="78" spans="1:15" ht="20.25" customHeight="1" x14ac:dyDescent="0.25">
      <c r="A78" s="39"/>
      <c r="B78" s="40"/>
      <c r="C78" s="41"/>
      <c r="D78" s="42"/>
      <c r="E78" s="75">
        <f>SUM(E15:E74)</f>
        <v>3437525.0199199999</v>
      </c>
      <c r="F78" s="75">
        <f>SUM(F49)</f>
        <v>0</v>
      </c>
      <c r="G78" s="43" t="s">
        <v>21</v>
      </c>
      <c r="H78" s="44">
        <f>+H49+H59+H62+H66+H69+H15+H52+H19+H23+H72+H55+H27+H31+H35+H39+H43</f>
        <v>3437525.0199200008</v>
      </c>
      <c r="I78" s="44">
        <f>+I49+I59+I62+I66+I69+I15+I52+I19+I23+I72+I55+I27+I31+I35+I39+I43</f>
        <v>743672.35633999994</v>
      </c>
      <c r="J78" s="44">
        <f t="shared" ref="J78:N78" si="15">+J49+J59+J62+J66+J69+J15+J52+J19+J23+J72+J55+J27+J31+J35+J39+J43</f>
        <v>888433.37498999992</v>
      </c>
      <c r="K78" s="44">
        <f>+K49+K59+K62+K66+K69+K15+K52+K19+K23+K72+K55+K27+K31+K35+K39+K43+K75</f>
        <v>326124.00858999998</v>
      </c>
      <c r="L78" s="44">
        <f>+L49+L59+L62+L66+L69+L15+L52+L19+L23+L72+L55+L27+L31+L35+L39+L43+L75</f>
        <v>372205.5</v>
      </c>
      <c r="M78" s="44">
        <f t="shared" si="15"/>
        <v>1190219.82</v>
      </c>
      <c r="N78" s="44">
        <f t="shared" si="15"/>
        <v>0</v>
      </c>
      <c r="O78" s="45"/>
    </row>
    <row r="79" spans="1:15" ht="16.5" x14ac:dyDescent="0.25">
      <c r="A79" s="46"/>
      <c r="B79" s="47"/>
      <c r="C79" s="48"/>
      <c r="D79" s="47"/>
      <c r="E79" s="47"/>
      <c r="F79" s="47"/>
      <c r="G79" s="10"/>
      <c r="N79" s="49"/>
      <c r="O79" s="50" t="s">
        <v>30</v>
      </c>
    </row>
    <row r="80" spans="1:15" ht="16.5" x14ac:dyDescent="0.25">
      <c r="A80" s="46"/>
      <c r="B80" s="47"/>
      <c r="C80" s="48"/>
      <c r="D80" s="47"/>
      <c r="E80" s="47"/>
      <c r="F80" s="47"/>
      <c r="G80" s="10"/>
      <c r="N80" s="49"/>
      <c r="O80" s="50"/>
    </row>
    <row r="81" spans="1:15" ht="16.5" x14ac:dyDescent="0.25">
      <c r="A81" s="46"/>
      <c r="B81" s="47"/>
      <c r="C81" s="48"/>
      <c r="D81" s="47"/>
      <c r="E81" s="47"/>
      <c r="F81" s="47"/>
      <c r="G81" s="10"/>
      <c r="N81" s="49"/>
      <c r="O81" s="50"/>
    </row>
    <row r="82" spans="1:15" s="56" customFormat="1" ht="21" customHeight="1" x14ac:dyDescent="0.3">
      <c r="A82" s="51" t="s">
        <v>70</v>
      </c>
      <c r="B82" s="52"/>
      <c r="C82" s="53"/>
      <c r="D82" s="54"/>
      <c r="E82" s="54"/>
      <c r="F82" s="54"/>
      <c r="G82" s="55"/>
      <c r="J82" s="57"/>
      <c r="K82" s="57"/>
      <c r="L82" s="58" t="s">
        <v>71</v>
      </c>
      <c r="M82" s="59"/>
      <c r="N82" s="59"/>
    </row>
    <row r="83" spans="1:15" ht="18.75" customHeight="1" x14ac:dyDescent="0.25">
      <c r="B83" s="60"/>
      <c r="C83" s="61"/>
      <c r="D83" s="61"/>
      <c r="E83" s="61"/>
      <c r="F83" s="61"/>
      <c r="I83" s="63"/>
      <c r="L83" s="64"/>
    </row>
    <row r="84" spans="1:15" ht="18.75" x14ac:dyDescent="0.3">
      <c r="A84" s="65"/>
      <c r="B84" s="66"/>
      <c r="C84" s="63"/>
      <c r="D84" s="67"/>
      <c r="E84" s="67"/>
      <c r="F84" s="67"/>
      <c r="G84" s="68"/>
      <c r="L84" s="58"/>
    </row>
  </sheetData>
  <mergeCells count="134">
    <mergeCell ref="A75:A77"/>
    <mergeCell ref="B75:B77"/>
    <mergeCell ref="C75:C77"/>
    <mergeCell ref="D75:D77"/>
    <mergeCell ref="E75:E77"/>
    <mergeCell ref="O75:O77"/>
    <mergeCell ref="E23:E25"/>
    <mergeCell ref="A26:O26"/>
    <mergeCell ref="A13:O13"/>
    <mergeCell ref="O15:O18"/>
    <mergeCell ref="A19:A21"/>
    <mergeCell ref="B19:B21"/>
    <mergeCell ref="C19:C21"/>
    <mergeCell ref="D19:D21"/>
    <mergeCell ref="E19:E21"/>
    <mergeCell ref="F19:F21"/>
    <mergeCell ref="O19:O21"/>
    <mergeCell ref="A47:O47"/>
    <mergeCell ref="A48:O48"/>
    <mergeCell ref="B49:B51"/>
    <mergeCell ref="O59:O61"/>
    <mergeCell ref="A69:A71"/>
    <mergeCell ref="B69:B71"/>
    <mergeCell ref="A66:A68"/>
    <mergeCell ref="B66:B68"/>
    <mergeCell ref="C66:C68"/>
    <mergeCell ref="A62:A63"/>
    <mergeCell ref="B62:B63"/>
    <mergeCell ref="O66:O68"/>
    <mergeCell ref="C69:C71"/>
    <mergeCell ref="D69:D71"/>
    <mergeCell ref="A55:A57"/>
    <mergeCell ref="B55:B57"/>
    <mergeCell ref="C55:C57"/>
    <mergeCell ref="D55:D57"/>
    <mergeCell ref="E55:E57"/>
    <mergeCell ref="O55:O57"/>
    <mergeCell ref="E66:E68"/>
    <mergeCell ref="D52:D54"/>
    <mergeCell ref="J1:O1"/>
    <mergeCell ref="O62:O63"/>
    <mergeCell ref="O10:O11"/>
    <mergeCell ref="M4:O4"/>
    <mergeCell ref="O49:O51"/>
    <mergeCell ref="N2:O2"/>
    <mergeCell ref="H10:M10"/>
    <mergeCell ref="N5:O5"/>
    <mergeCell ref="N10:N11"/>
    <mergeCell ref="A14:O14"/>
    <mergeCell ref="A15:A18"/>
    <mergeCell ref="B15:B18"/>
    <mergeCell ref="C15:C18"/>
    <mergeCell ref="A52:A54"/>
    <mergeCell ref="D6:L6"/>
    <mergeCell ref="F10:F11"/>
    <mergeCell ref="G10:G11"/>
    <mergeCell ref="D15:D18"/>
    <mergeCell ref="E15:E18"/>
    <mergeCell ref="F15:F18"/>
    <mergeCell ref="D10:D11"/>
    <mergeCell ref="A10:A11"/>
    <mergeCell ref="E10:E11"/>
    <mergeCell ref="B10:B11"/>
    <mergeCell ref="C10:C11"/>
    <mergeCell ref="O52:O54"/>
    <mergeCell ref="E52:E54"/>
    <mergeCell ref="E69:E71"/>
    <mergeCell ref="C49:C51"/>
    <mergeCell ref="D49:D51"/>
    <mergeCell ref="E49:E51"/>
    <mergeCell ref="C62:C63"/>
    <mergeCell ref="D62:D63"/>
    <mergeCell ref="E62:E63"/>
    <mergeCell ref="C59:C61"/>
    <mergeCell ref="D66:D68"/>
    <mergeCell ref="A58:O58"/>
    <mergeCell ref="A64:O64"/>
    <mergeCell ref="A65:O65"/>
    <mergeCell ref="E59:E61"/>
    <mergeCell ref="A49:A51"/>
    <mergeCell ref="A59:A61"/>
    <mergeCell ref="B59:B61"/>
    <mergeCell ref="D59:D61"/>
    <mergeCell ref="B52:B54"/>
    <mergeCell ref="C52:C54"/>
    <mergeCell ref="O69:O71"/>
    <mergeCell ref="A72:A74"/>
    <mergeCell ref="B72:B74"/>
    <mergeCell ref="C72:C74"/>
    <mergeCell ref="D72:D74"/>
    <mergeCell ref="E72:E74"/>
    <mergeCell ref="O72:O74"/>
    <mergeCell ref="O35:O38"/>
    <mergeCell ref="O27:O30"/>
    <mergeCell ref="A31:A34"/>
    <mergeCell ref="B31:B34"/>
    <mergeCell ref="C31:C34"/>
    <mergeCell ref="D31:D34"/>
    <mergeCell ref="E31:E34"/>
    <mergeCell ref="F31:F34"/>
    <mergeCell ref="O31:O34"/>
    <mergeCell ref="A27:A30"/>
    <mergeCell ref="B27:B30"/>
    <mergeCell ref="C27:C30"/>
    <mergeCell ref="D27:D30"/>
    <mergeCell ref="E27:E30"/>
    <mergeCell ref="F27:F30"/>
    <mergeCell ref="A35:A38"/>
    <mergeCell ref="B35:B38"/>
    <mergeCell ref="C35:C38"/>
    <mergeCell ref="O39:O42"/>
    <mergeCell ref="A43:A46"/>
    <mergeCell ref="B43:B46"/>
    <mergeCell ref="C43:C46"/>
    <mergeCell ref="D43:D46"/>
    <mergeCell ref="E43:E46"/>
    <mergeCell ref="F43:F46"/>
    <mergeCell ref="O43:O46"/>
    <mergeCell ref="A22:O22"/>
    <mergeCell ref="D35:D38"/>
    <mergeCell ref="E35:E38"/>
    <mergeCell ref="F35:F38"/>
    <mergeCell ref="A39:A42"/>
    <mergeCell ref="B39:B42"/>
    <mergeCell ref="C39:C42"/>
    <mergeCell ref="D39:D42"/>
    <mergeCell ref="E39:E42"/>
    <mergeCell ref="F39:F42"/>
    <mergeCell ref="F23:F25"/>
    <mergeCell ref="O23:O25"/>
    <mergeCell ref="A23:A25"/>
    <mergeCell ref="B23:B25"/>
    <mergeCell ref="C23:C25"/>
    <mergeCell ref="D23:D25"/>
  </mergeCells>
  <pageMargins left="0.25" right="0.25" top="0.75" bottom="0.75" header="0.3" footer="0.3"/>
  <pageSetup paperSize="9" scale="52" fitToHeight="0" orientation="landscape" r:id="rId1"/>
  <headerFooter differentFirst="1">
    <oddHeader>&amp;C&amp;P</oddHeader>
  </headerFooter>
  <rowBreaks count="3" manualBreakCount="3">
    <brk id="34" max="14" man="1"/>
    <brk id="57" max="14" man="1"/>
    <brk id="8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2'!Заголовки_для_печати</vt:lpstr>
      <vt:lpstr>'Приложение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Немцев Вячеслав Леонидович</dc:creator>
  <cp:lastModifiedBy>Кравченко Ирина Анатольевна</cp:lastModifiedBy>
  <cp:lastPrinted>2022-07-25T07:22:25Z</cp:lastPrinted>
  <dcterms:created xsi:type="dcterms:W3CDTF">2014-09-12T06:18:21Z</dcterms:created>
  <dcterms:modified xsi:type="dcterms:W3CDTF">2022-07-25T14:07:45Z</dcterms:modified>
</cp:coreProperties>
</file>