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3250" windowHeight="12960"/>
  </bookViews>
  <sheets>
    <sheet name="Лист1" sheetId="1" r:id="rId1"/>
  </sheets>
  <definedNames>
    <definedName name="_xlnm.Print_Titles" localSheetId="0">Лист1!$14:$17</definedName>
    <definedName name="_xlnm.Print_Area" localSheetId="0">Лист1!$A$4:$O$162</definedName>
  </definedNames>
  <calcPr calcId="162913"/>
</workbook>
</file>

<file path=xl/calcChain.xml><?xml version="1.0" encoding="utf-8"?>
<calcChain xmlns="http://schemas.openxmlformats.org/spreadsheetml/2006/main">
  <c r="K132" i="1" l="1"/>
  <c r="K79" i="1"/>
  <c r="K80" i="1"/>
  <c r="L80" i="1"/>
  <c r="K84" i="1"/>
  <c r="I86" i="1"/>
  <c r="I85" i="1"/>
  <c r="I84" i="1"/>
  <c r="L87" i="1"/>
  <c r="I87" i="1" s="1"/>
  <c r="M87" i="1"/>
  <c r="N87" i="1"/>
  <c r="I88" i="1"/>
  <c r="I89" i="1"/>
  <c r="E84" i="1" l="1"/>
  <c r="E87" i="1"/>
  <c r="E123" i="1"/>
  <c r="N67" i="1" l="1"/>
  <c r="N65" i="1"/>
  <c r="N64" i="1" s="1"/>
  <c r="L31" i="1"/>
  <c r="M126" i="1" l="1"/>
  <c r="I126" i="1" s="1"/>
  <c r="N126" i="1"/>
  <c r="L126" i="1"/>
  <c r="D44" i="1" l="1"/>
  <c r="J45" i="1"/>
  <c r="N127" i="1"/>
  <c r="M127" i="1"/>
  <c r="L127" i="1"/>
  <c r="K127" i="1"/>
  <c r="N125" i="1"/>
  <c r="M125" i="1"/>
  <c r="L125" i="1"/>
  <c r="K125" i="1"/>
  <c r="N124" i="1"/>
  <c r="M124" i="1"/>
  <c r="L124" i="1"/>
  <c r="K124" i="1"/>
  <c r="N132" i="1"/>
  <c r="M132" i="1"/>
  <c r="L132" i="1"/>
  <c r="I133" i="1"/>
  <c r="N79" i="1"/>
  <c r="M79" i="1"/>
  <c r="L79" i="1"/>
  <c r="N80" i="1"/>
  <c r="M80" i="1"/>
  <c r="I136" i="1"/>
  <c r="I135" i="1"/>
  <c r="I134" i="1"/>
  <c r="N123" i="1" l="1"/>
  <c r="M123" i="1"/>
  <c r="L123" i="1"/>
  <c r="K123" i="1"/>
  <c r="I132" i="1"/>
  <c r="M40" i="1" l="1"/>
  <c r="G72" i="1" l="1"/>
  <c r="E37" i="1"/>
  <c r="M29" i="1"/>
  <c r="I154" i="1" l="1"/>
  <c r="I155" i="1"/>
  <c r="J147" i="1"/>
  <c r="I147" i="1" s="1"/>
  <c r="D147" i="1"/>
  <c r="G137" i="1"/>
  <c r="D137" i="1"/>
  <c r="G123" i="1"/>
  <c r="D123" i="1"/>
  <c r="G78" i="1"/>
  <c r="D78" i="1"/>
  <c r="K105" i="1"/>
  <c r="E105" i="1"/>
  <c r="J105" i="1"/>
  <c r="D105" i="1"/>
  <c r="I105" i="1" l="1"/>
  <c r="K91" i="1" l="1"/>
  <c r="L91" i="1"/>
  <c r="M91" i="1"/>
  <c r="N91" i="1"/>
  <c r="J91" i="1"/>
  <c r="E91" i="1"/>
  <c r="D91" i="1"/>
  <c r="I92" i="1"/>
  <c r="K46" i="1"/>
  <c r="K44" i="1" s="1"/>
  <c r="L46" i="1"/>
  <c r="L44" i="1" s="1"/>
  <c r="M46" i="1"/>
  <c r="M44" i="1" s="1"/>
  <c r="N46" i="1"/>
  <c r="N44" i="1" s="1"/>
  <c r="J46" i="1"/>
  <c r="I46" i="1" l="1"/>
  <c r="E72" i="1"/>
  <c r="M30" i="1"/>
  <c r="L30" i="1"/>
  <c r="K30" i="1"/>
  <c r="L29" i="1"/>
  <c r="K29" i="1"/>
  <c r="M28" i="1" l="1"/>
  <c r="L28" i="1"/>
  <c r="M68" i="1" l="1"/>
  <c r="L68" i="1"/>
  <c r="J153" i="1" l="1"/>
  <c r="I153" i="1"/>
  <c r="J152" i="1"/>
  <c r="I152" i="1"/>
  <c r="J151" i="1"/>
  <c r="I151" i="1"/>
  <c r="I144" i="1"/>
  <c r="I143" i="1"/>
  <c r="I142" i="1"/>
  <c r="M141" i="1"/>
  <c r="L141" i="1"/>
  <c r="K141" i="1"/>
  <c r="M140" i="1"/>
  <c r="L140" i="1"/>
  <c r="K140" i="1"/>
  <c r="M139" i="1"/>
  <c r="L139" i="1"/>
  <c r="K139" i="1"/>
  <c r="N138" i="1"/>
  <c r="N137" i="1" s="1"/>
  <c r="M138" i="1"/>
  <c r="L138" i="1"/>
  <c r="K138" i="1"/>
  <c r="J137" i="1"/>
  <c r="I131" i="1"/>
  <c r="I130" i="1"/>
  <c r="I129" i="1"/>
  <c r="M128" i="1"/>
  <c r="L128" i="1"/>
  <c r="K128" i="1"/>
  <c r="J128" i="1"/>
  <c r="J123" i="1"/>
  <c r="I122" i="1"/>
  <c r="I121" i="1"/>
  <c r="I120" i="1"/>
  <c r="N119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N116" i="1"/>
  <c r="N115" i="1" s="1"/>
  <c r="M116" i="1"/>
  <c r="L116" i="1"/>
  <c r="K116" i="1"/>
  <c r="G115" i="1"/>
  <c r="E115" i="1"/>
  <c r="I110" i="1"/>
  <c r="I107" i="1"/>
  <c r="I106" i="1"/>
  <c r="I103" i="1"/>
  <c r="I102" i="1"/>
  <c r="I101" i="1"/>
  <c r="I100" i="1"/>
  <c r="I99" i="1"/>
  <c r="I98" i="1"/>
  <c r="I97" i="1"/>
  <c r="I96" i="1"/>
  <c r="I95" i="1"/>
  <c r="I94" i="1"/>
  <c r="I93" i="1"/>
  <c r="I91" i="1"/>
  <c r="I83" i="1"/>
  <c r="I82" i="1"/>
  <c r="M81" i="1"/>
  <c r="L81" i="1"/>
  <c r="I80" i="1"/>
  <c r="I79" i="1"/>
  <c r="N78" i="1"/>
  <c r="M78" i="1"/>
  <c r="L78" i="1"/>
  <c r="K78" i="1"/>
  <c r="I77" i="1"/>
  <c r="I76" i="1"/>
  <c r="M75" i="1"/>
  <c r="L75" i="1"/>
  <c r="M74" i="1"/>
  <c r="L74" i="1"/>
  <c r="K74" i="1"/>
  <c r="M73" i="1"/>
  <c r="L73" i="1"/>
  <c r="K73" i="1"/>
  <c r="N72" i="1"/>
  <c r="D72" i="1"/>
  <c r="I71" i="1"/>
  <c r="I70" i="1"/>
  <c r="I69" i="1"/>
  <c r="N68" i="1"/>
  <c r="M67" i="1"/>
  <c r="L67" i="1"/>
  <c r="I66" i="1"/>
  <c r="M65" i="1"/>
  <c r="L65" i="1"/>
  <c r="D64" i="1"/>
  <c r="I63" i="1"/>
  <c r="I61" i="1"/>
  <c r="I53" i="1"/>
  <c r="I51" i="1" s="1"/>
  <c r="G44" i="1"/>
  <c r="G37" i="1" s="1"/>
  <c r="G28" i="1" s="1"/>
  <c r="I42" i="1"/>
  <c r="I41" i="1"/>
  <c r="L40" i="1"/>
  <c r="M39" i="1"/>
  <c r="L39" i="1"/>
  <c r="N38" i="1"/>
  <c r="M38" i="1"/>
  <c r="L38" i="1"/>
  <c r="K37" i="1"/>
  <c r="J37" i="1"/>
  <c r="I36" i="1"/>
  <c r="I35" i="1"/>
  <c r="M34" i="1"/>
  <c r="L34" i="1"/>
  <c r="I33" i="1"/>
  <c r="I32" i="1"/>
  <c r="K31" i="1"/>
  <c r="J31" i="1"/>
  <c r="N30" i="1"/>
  <c r="J30" i="1"/>
  <c r="N29" i="1"/>
  <c r="K28" i="1"/>
  <c r="J29" i="1"/>
  <c r="N25" i="1"/>
  <c r="I25" i="1" s="1"/>
  <c r="I23" i="1"/>
  <c r="N22" i="1"/>
  <c r="I22" i="1" s="1"/>
  <c r="N21" i="1"/>
  <c r="N20" i="1" s="1"/>
  <c r="N32" i="1" s="1"/>
  <c r="L21" i="1"/>
  <c r="L20" i="1" s="1"/>
  <c r="K21" i="1"/>
  <c r="K20" i="1" s="1"/>
  <c r="M20" i="1"/>
  <c r="G20" i="1"/>
  <c r="E20" i="1"/>
  <c r="I65" i="1" l="1"/>
  <c r="I34" i="1"/>
  <c r="E34" i="1" s="1"/>
  <c r="I29" i="1"/>
  <c r="J150" i="1"/>
  <c r="M137" i="1"/>
  <c r="J28" i="1"/>
  <c r="I38" i="1"/>
  <c r="K72" i="1"/>
  <c r="I150" i="1"/>
  <c r="I75" i="1"/>
  <c r="I30" i="1"/>
  <c r="L64" i="1"/>
  <c r="M115" i="1"/>
  <c r="I139" i="1"/>
  <c r="N24" i="1"/>
  <c r="I24" i="1" s="1"/>
  <c r="I118" i="1"/>
  <c r="I119" i="1"/>
  <c r="L137" i="1"/>
  <c r="I140" i="1"/>
  <c r="I78" i="1"/>
  <c r="M64" i="1"/>
  <c r="I74" i="1"/>
  <c r="I116" i="1"/>
  <c r="I20" i="1"/>
  <c r="M72" i="1"/>
  <c r="I21" i="1"/>
  <c r="L37" i="1"/>
  <c r="I39" i="1"/>
  <c r="I40" i="1"/>
  <c r="I67" i="1"/>
  <c r="E81" i="1"/>
  <c r="I124" i="1"/>
  <c r="I125" i="1"/>
  <c r="I141" i="1"/>
  <c r="E141" i="1" s="1"/>
  <c r="E137" i="1" s="1"/>
  <c r="I31" i="1"/>
  <c r="E31" i="1" s="1"/>
  <c r="M37" i="1"/>
  <c r="L72" i="1"/>
  <c r="I117" i="1"/>
  <c r="I128" i="1"/>
  <c r="I138" i="1"/>
  <c r="L115" i="1"/>
  <c r="I127" i="1"/>
  <c r="I73" i="1"/>
  <c r="J115" i="1"/>
  <c r="I81" i="1"/>
  <c r="K115" i="1"/>
  <c r="I45" i="1"/>
  <c r="I44" i="1" s="1"/>
  <c r="J44" i="1"/>
  <c r="I68" i="1"/>
  <c r="K137" i="1"/>
  <c r="E68" i="1" l="1"/>
  <c r="E64" i="1" s="1"/>
  <c r="I123" i="1"/>
  <c r="E28" i="1"/>
  <c r="E78" i="1"/>
  <c r="I37" i="1"/>
  <c r="I28" i="1"/>
  <c r="I72" i="1"/>
  <c r="I64" i="1"/>
  <c r="I137" i="1"/>
  <c r="I115" i="1"/>
</calcChain>
</file>

<file path=xl/sharedStrings.xml><?xml version="1.0" encoding="utf-8"?>
<sst xmlns="http://schemas.openxmlformats.org/spreadsheetml/2006/main" count="355" uniqueCount="166">
  <si>
    <t xml:space="preserve"> </t>
  </si>
  <si>
    <t>N п/п</t>
  </si>
  <si>
    <t>Адрес объекта (Наименование объекта)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</si>
  <si>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</si>
  <si>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</si>
  <si>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</si>
  <si>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</t>
  </si>
  <si>
    <t>Средства бюджета Московской области</t>
  </si>
  <si>
    <t>Годы строительства/реконструкции объектов муниципальной собственности</t>
  </si>
  <si>
    <t>Проектная мощность(кв. метр, погонный метр, место, и т.д.)</t>
  </si>
  <si>
    <t>Предельная стоимость объекта,тыс. руб.</t>
  </si>
  <si>
    <t>Итого:</t>
  </si>
  <si>
    <t>АДРЕСНЫЙ ПЕРЕЧЕНЬ ПО СТРОИТЕЛЬСТВУ И РЕКОНСТРУКЦИИ ОБЪЕКТОВ МУНИЦИПАЛЬНОЙ СОБСТВЕННОСТИ ОДИНЦОВСКОГО ГОРОДСКОГО ОКРУГА</t>
  </si>
  <si>
    <t>МОСКОВСКОЙ ОБЛАСТИ, ФИНАНСИРОВАНИЕ КОТОРЫХ ПРЕДУСМОТРЕНО МУНИЦИПАЛЬНОЙ ПРОГРАММОЙ "СТРОИТЕЛЬСТВО ОБЪЕКТОВ СОЦИАЛЬНОЙ ИНФРАСТРУКТУРЫ"</t>
  </si>
  <si>
    <t>Подпрограмма  «Строительство (реконструкция) объектов культуры»</t>
  </si>
  <si>
    <t>2018-2022</t>
  </si>
  <si>
    <t>1.1</t>
  </si>
  <si>
    <t>5,9 тыс. кв.м</t>
  </si>
  <si>
    <t>1.2</t>
  </si>
  <si>
    <t>Средства бюджета Одинцовского городского округа</t>
  </si>
  <si>
    <t>2020-2022</t>
  </si>
  <si>
    <t>Внебюджетные средства</t>
  </si>
  <si>
    <t>2018-2021</t>
  </si>
  <si>
    <t>2021-2023</t>
  </si>
  <si>
    <t>2013-2020</t>
  </si>
  <si>
    <t xml:space="preserve">Муниципальный заказчик:  Администрация Одинцовского городского округа Московской области             </t>
  </si>
  <si>
    <t>1.</t>
  </si>
  <si>
    <t>Реконструкция центрального стадиона (ПИР и реконструкция), Московская область, Одинцовский р-н, г. Одинцово, б-р Любы Новоселовой, д. 17, 19</t>
  </si>
  <si>
    <t>2.</t>
  </si>
  <si>
    <t>2.1.</t>
  </si>
  <si>
    <t>2019-2023</t>
  </si>
  <si>
    <t xml:space="preserve">Профинансировано на 01.01.2020,
тыс. руб. *
</t>
  </si>
  <si>
    <t>Детский сад на 330 мест по адресу: Московская область, Одинцовский городской округ, г.Кубинка (ПИР и строительство)</t>
  </si>
  <si>
    <t>Ответственный за выполнение мероприятия: Управление капитального строительства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</si>
  <si>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</si>
  <si>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№14 по адресу: Московская область,Одинцовский городской округ, г. Одинцово, б-р Маршала Крылова, д. 5 (ПИР и строительство)</t>
  </si>
  <si>
    <t>Е.А. Дедушева</t>
  </si>
  <si>
    <t>СОШ на 550 мест по адресу: Московская область, Одинцовский городской округ, с. Немчиновка, ул. Московская (ПИР и строительство)</t>
  </si>
  <si>
    <t>Пристройка на 950 мест к МБОУ "Немчиновский лицей" по адресу: Московская область, Одинцовский городской округ, р.п. Новоивановское, ул. Агрохимиков, д.6</t>
  </si>
  <si>
    <t>Дошкольное образовательное учреждение на 400 мест по адресу: Московская область, Одинцовский городской округ, г. Одинцово, ул. Кутузовская (ПИР и строительство)</t>
  </si>
  <si>
    <t>2018-2020</t>
  </si>
  <si>
    <t>Средства бюджета Российской Федерации</t>
  </si>
  <si>
    <t>Седства бюджета Московской области</t>
  </si>
  <si>
    <t>Детское образовательное учреждение на 1350 мест по адресу: Московская область, Одинцовский район, г.Одинцово, ул. Чистяковой</t>
  </si>
  <si>
    <t>1 430 мест</t>
  </si>
  <si>
    <t>2020-2023</t>
  </si>
  <si>
    <t>2021-2024</t>
  </si>
  <si>
    <t>"Многофункциональный образовательный комплекс" по адресу: Московская область, Одинцовский район, вблизи д. Раздоры, в том числе работы по выносу существующих инженерных сетей из пятна застройки (ПИР и строительство)</t>
  </si>
  <si>
    <t>Начальник Управления капитального строительства</t>
  </si>
  <si>
    <t>Детский сад на 300 мест по адресу: Московская область, Одинцовский городской округ, г.п. Новоивановское</t>
  </si>
  <si>
    <t>Детский сад на 400 мест по адресу: Московская область, Одинцовский городской округ, ЖК "Гусарская баллада" (ПИР и строительство)</t>
  </si>
  <si>
    <t>СОШ на 2200 мест по адресу: Московская область, Одинцовский район, г. Одинцово, ЖК "Гусарская баллада" (ПИР и строительство)</t>
  </si>
  <si>
    <t>СОШ на 1100 мест в мкр. Восточный, г. Звенигород, г.о. Одинцовский (ПИР и строительство)</t>
  </si>
  <si>
    <t>2022-2024</t>
  </si>
  <si>
    <t>Новое здание Дома культуры в пос. Горки-10 сельского поселения Успенское Одинцовского муниципального района Московской области по адресу: Московская область, Одинцовский муниципальный район, сельское поселние Успенское, пос. Горки-10 (в настоящее время Одинцовский городской округ)</t>
  </si>
  <si>
    <t>».</t>
  </si>
  <si>
    <t>Пристрой к Средней общеобразовательной школе №8 по адресу: Московская область, г. Одинцово, мкр. 7-7А, ул. Вокзальная, д. 35а. Новое строительство</t>
  </si>
  <si>
    <t xml:space="preserve">Культурно-досуговый центр по адресу: Московская область, Одинцовский городской округ, п. Усово-Тупик </t>
  </si>
  <si>
    <t>2024-2025</t>
  </si>
  <si>
    <t>2023-2025</t>
  </si>
  <si>
    <t>2018-2025</t>
  </si>
  <si>
    <t>СОШ на 1100 мест в мкр. Восточный, г. Звенигород, Одинцовский г.о. (изъятие земельного участка для строительства объекта)</t>
  </si>
  <si>
    <t>СОШ на 550 мест по адресу: Московская область, Одинцовский городской округ, с. Перхушково (ПИР и строительство) на земельных участках с к.н. 50:20:0040508:1484, 50:20:0040508:1023</t>
  </si>
  <si>
    <t>СОШ на 2150 мест по адресу: Московская область, Одинцовский городской округ, г. Одинцово, ул. Северная, ЖК «Одинбург»</t>
  </si>
  <si>
    <t>объект введен в эксплуатацию</t>
  </si>
  <si>
    <t xml:space="preserve">Профинансировано на 01.01.2022,
тыс. руб. </t>
  </si>
  <si>
    <t>Одинцовский городской округ, ул. Маршала Бирюзова, ул. Северная, ул. западная (общеобразовательная школа на 1100 мест, 2024-2025 гг., ООО "Просторная долина" (ГК "Инград"))</t>
  </si>
  <si>
    <t>кроме того: строительный контроль</t>
  </si>
  <si>
    <t>3.</t>
  </si>
  <si>
    <t>3.1.</t>
  </si>
  <si>
    <t>3.2.</t>
  </si>
  <si>
    <t>1.1.</t>
  </si>
  <si>
    <t>2022-2023</t>
  </si>
  <si>
    <t>4.</t>
  </si>
  <si>
    <t>Подпрограмма "Строительство (реконструкция) объектов физической культуры и спорта"</t>
  </si>
  <si>
    <t xml:space="preserve">Основное мероприятие 01. Организация строительства (реконструкции) объектов культуры  </t>
  </si>
  <si>
    <t xml:space="preserve">Основное мероприятие 01. Организация строительства (реконструкции) объектов дошкольного образования  </t>
  </si>
  <si>
    <t>2020-2024</t>
  </si>
  <si>
    <r>
      <t xml:space="preserve">Мероприятие Е1.06. </t>
    </r>
    <r>
      <rPr>
        <sz val="11"/>
        <color theme="1"/>
        <rFont val="Times New Roman"/>
        <family val="1"/>
        <charset val="204"/>
      </rPr>
      <t>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</si>
  <si>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t>Мероприятие 01.03.</t>
    </r>
    <r>
      <rPr>
        <sz val="11"/>
        <color theme="1"/>
        <rFont val="Times New Roman"/>
        <family val="1"/>
        <charset val="204"/>
      </rPr>
      <t xml:space="preserve"> Проектирование и строительство дошкольных образовательных организаций в целях синхронизации с жилой застройкой</t>
    </r>
  </si>
  <si>
    <r>
      <t xml:space="preserve">Мероприятие 01.01. </t>
    </r>
    <r>
      <rPr>
        <sz val="11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</si>
  <si>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r>
      <t>Мероприятие 01.01.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культуры за счет средств бюджетов муниципальных образований Московской области</t>
    </r>
  </si>
  <si>
    <r>
      <rPr>
        <b/>
        <sz val="11"/>
        <color theme="1"/>
        <rFont val="Times New Roman"/>
        <family val="1"/>
        <charset val="204"/>
      </rPr>
      <t>Мероприятие 02.08.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 в целях синхронизации с жилой застройкой</t>
    </r>
  </si>
  <si>
    <r>
      <rPr>
        <b/>
        <sz val="11"/>
        <color theme="1"/>
        <rFont val="Times New Roman"/>
        <family val="1"/>
        <charset val="204"/>
      </rPr>
      <t>Мероприятие 02.11.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</t>
    </r>
  </si>
  <si>
    <r>
      <t xml:space="preserve">Мероприятие Р2.02. 
</t>
    </r>
    <r>
      <rPr>
        <sz val="11"/>
        <color theme="1"/>
        <rFont val="Times New Roman"/>
        <family val="1"/>
        <charset val="204"/>
      </rPr>
  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</si>
  <si>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t>Основное мероприятие Р5. Федеральный проект "Спорт - норма жизни"</t>
  </si>
  <si>
    <t xml:space="preserve">Основное мероприятие 05. Организация строительства (реконструкции) объектов дошкольного образования за счет внебюджетных источников  </t>
  </si>
  <si>
    <t>3.3.</t>
  </si>
  <si>
    <t>3.4.</t>
  </si>
  <si>
    <t>3.5.</t>
  </si>
  <si>
    <t>3.6.</t>
  </si>
  <si>
    <t>Одинцовский городской округ, г.п. Новоивановское (детский сад на 185 мест, 2022-2023 гг., ООО "Гранель-М" (ГК "Гранель"))</t>
  </si>
  <si>
    <t>Одинцовский городской округ, дер. Раздоры, тер. Мякинино (детский сад на 190 мест, 2018-2021 гг., ООО "СЗ "Бухта Лэнд" (ГК "Самолет"))</t>
  </si>
  <si>
    <t>Одинцовский городской округ, мкр. Одинцово-1 (детский сад на 350 мест, 2017-2021 гг., АО "ПИК-Регион")</t>
  </si>
  <si>
    <t>Одинцовский городской округ, мкр. Одинцово-1 (детский сад на 350 мест, 2022-2023 гг., АО "ПИК-Регион")</t>
  </si>
  <si>
    <t>Одинцовский городской округ, р.п. Заречье(детский сад на 210 мест, 2023-2025 гг., ООО "СЗ "Самолет-Заречье" (ГК "Самолет"))</t>
  </si>
  <si>
    <t>Одинцовский городской округ, мкр. 7-7А (детский сад на 190 мест, 2023-2025 гг., ООО "Стройтехинвест")</t>
  </si>
  <si>
    <t>Одинцовский городской округ, мкр. 7-7А (детский сад на 50 мест, 2022-2024 гг., ООО "Стройтехинвест")</t>
  </si>
  <si>
    <t>Одинцовский городской округ, ул. Вокзальная (детский сад на 100 мест, 2023-2025 гг., ООО "Стройтехинвест")</t>
  </si>
  <si>
    <t>Одинцовский городской округ, мкр. 7-7А (детский сад на 120 мест, 2023-2024 гг., ООО "Стройтехинвест")</t>
  </si>
  <si>
    <t>Одинцовский городской округ, ул. Маршала Бирюзова, ул. Северная, ул. Западная (детский сад на 170 мест, 2021-2023 гг.)</t>
  </si>
  <si>
    <t>Одинцовский городской округ, ул. Маршала Бирюзова, ул. Северная, ул. Западная (детский сад на 130 мест, 2021-2022 гг., ООО Просторная долина" (ГК "Инград"))</t>
  </si>
  <si>
    <t>2023-2024</t>
  </si>
  <si>
    <t>2021-2022</t>
  </si>
  <si>
    <t>-</t>
  </si>
  <si>
    <t xml:space="preserve">Основное мероприятие Е1. Федеральный проект "Современная школа"  </t>
  </si>
  <si>
    <t>4.1.</t>
  </si>
  <si>
    <t xml:space="preserve">Основное мероприятие 06. Организация строительства (реконструкции) объектов общего образования за счет внебюджетных источников  </t>
  </si>
  <si>
    <t>Одинцовский городской округ, мкр. Одинцово-1 (общеобразовательная школа на 1160 мест, 2018-2021 гг., АО "ПИК-Регион" (ГК "ПИК"))</t>
  </si>
  <si>
    <t>Одинцовский городской округ, мкр. Одинцово-1 (общеобразовательная школа на 1160 мест, 2021-2023 гг., АО "ПИК-Регион" (ГК "ПИК"))</t>
  </si>
  <si>
    <t>Одинцовский городской округ, р.п. Заречье(общеобразовательная школа на 750 мест, 2021-2023 гг., ООО "СЗ "Резиденция Сколково")</t>
  </si>
  <si>
    <t>Одинцовский городской округ, р.п. Заречье(общеобразовательная школа на 600 мест, 2022-2024 гг., ООО "СЗ "Самолет-Заречье" (ГК "Самолет"))</t>
  </si>
  <si>
    <t>Одинцовский г.о., мкр. 7-7А (общеобразовательная школа на 200 мест, 2021-2022 гг., ООО "Стройтехинвест")</t>
  </si>
  <si>
    <t>Одинцовский г.о., мкр. 7-7А (общеобразовательная школа на 300 мест, 2024-2025 гг., ООО "Стройтехинвест")</t>
  </si>
  <si>
    <t>Одинцовский городской округ, г. Одинцово, ул. Вокзальная, пос. Железнодорожников (общеобразовательная школа на 650 мест, 2024-2025 гг., ООО "Стройтехинвест")</t>
  </si>
  <si>
    <t>2018-2023</t>
  </si>
  <si>
    <t>Одинцовский городской округ, ул. Маршала Бирюзова, ул. Северная, ул. Западная (общеобразовательная школа на 1100 мест, 2021-2023 гг., ООО "Просторная долина" (ГК "Инград"))</t>
  </si>
  <si>
    <t>Основное мероприятие 02. Организация строительства (реконструкции) объектов физической культуры и спорта за счет внебюджетых источников</t>
  </si>
  <si>
    <t>Московская область, Одинцовский городской округ, г. Одинцово, ул. Северная, д.14А, Спортивный комплекс площадью 1 232 кв.м</t>
  </si>
  <si>
    <t>1 232 кв.м</t>
  </si>
  <si>
    <t>2017-2020</t>
  </si>
  <si>
    <t>5.</t>
  </si>
  <si>
    <t>5.1.</t>
  </si>
  <si>
    <t>6.</t>
  </si>
  <si>
    <t>6.1.</t>
  </si>
  <si>
    <t>7.</t>
  </si>
  <si>
    <t>7.1.</t>
  </si>
  <si>
    <t>6.2.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</si>
  <si>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</si>
  <si>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</si>
  <si>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</si>
  <si>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</si>
  <si>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</si>
  <si>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</si>
  <si>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</si>
  <si>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</si>
  <si>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</si>
  <si>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</si>
  <si>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</si>
  <si>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</si>
  <si>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</si>
  <si>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</si>
  <si>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</si>
  <si>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</si>
  <si>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</si>
  <si>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</si>
  <si>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</si>
  <si>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</si>
  <si>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9.</t>
  </si>
  <si>
    <t>9.1.</t>
  </si>
  <si>
    <t>10.</t>
  </si>
  <si>
    <t>10.1.</t>
  </si>
  <si>
    <t>11.</t>
  </si>
  <si>
    <t>11.1.</t>
  </si>
  <si>
    <t>Подпрограмма  «Строительство (реконструкция) объектов образования»</t>
  </si>
  <si>
    <r>
      <t xml:space="preserve">Мероприятие 05.01. 
</t>
    </r>
    <r>
      <rPr>
        <sz val="11"/>
        <color theme="1"/>
        <rFont val="Times New Roman"/>
        <family val="1"/>
        <charset val="204"/>
      </rPr>
      <t>Строительство (реконструкция) объектов дошкольного образования за счет внебюджетных источников</t>
    </r>
  </si>
  <si>
    <r>
      <t xml:space="preserve">Мероприятие 06.01. 
</t>
    </r>
    <r>
      <rPr>
        <sz val="11"/>
        <color theme="1"/>
        <rFont val="Times New Roman"/>
        <family val="1"/>
        <charset val="204"/>
      </rPr>
      <t>Строительство (реконструкция) объектов общего образования за счет внебюджетных источников</t>
    </r>
  </si>
  <si>
    <r>
      <t xml:space="preserve">Мероприятие Е1.08. 
</t>
    </r>
    <r>
      <rPr>
        <sz val="11"/>
        <color theme="1"/>
        <rFont val="Times New Roman"/>
        <family val="1"/>
        <charset val="204"/>
      </rPr>
  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  </r>
  </si>
  <si>
    <r>
      <t xml:space="preserve">Мероприятие 02.01. 
</t>
    </r>
    <r>
      <rPr>
        <sz val="11"/>
        <color theme="1"/>
        <rFont val="Times New Roman"/>
        <family val="1"/>
        <charset val="204"/>
      </rPr>
      <t>Строительство (реконструкция) объектов физической культуры и спорта за счет внебюджетных источников</t>
    </r>
  </si>
  <si>
    <t>Мероприятие Р5.04. 
Строительство (реконструкция) муниципальных стадионов</t>
  </si>
  <si>
    <t xml:space="preserve">Основное мероприятие 02. Организация строительства (реконструкции) объектов общего образования  </t>
  </si>
  <si>
    <r>
      <rPr>
        <b/>
        <sz val="11"/>
        <color theme="1"/>
        <rFont val="Times New Roman"/>
        <family val="1"/>
        <charset val="204"/>
      </rPr>
      <t>Мероприятие 02.02.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общего образования за счет средств бюджетов муниципальных образований Московской области </t>
    </r>
  </si>
  <si>
    <r>
      <rPr>
        <b/>
        <sz val="11"/>
        <color theme="1"/>
        <rFont val="Times New Roman"/>
        <family val="1"/>
        <charset val="204"/>
      </rPr>
      <t>Мероприятие 02.10.</t>
    </r>
    <r>
      <rPr>
        <sz val="11"/>
        <color theme="1"/>
        <rFont val="Times New Roman"/>
        <family val="1"/>
        <charset val="204"/>
      </rPr>
      <t xml:space="preserve"> 
Капитальные вложения в ощеобразовательные организации в целях обеспечения односменного режима обучения</t>
    </r>
  </si>
  <si>
    <t>10.2.</t>
  </si>
  <si>
    <t xml:space="preserve">Приложение 3 к постановлению Администрации 
Одинцовского городского округа
от _______________№_________                 
«Приложение 4 к муниципальной программе
</t>
  </si>
  <si>
    <t>6.3.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</si>
</sst>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#,##0.00000_ ;[Red]\-#,##0.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166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0" xfId="0" applyFont="1" applyFill="1" applyBorder="1" applyAlignment="1">
      <alignment vertical="top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165" fontId="3" fillId="0" borderId="15" xfId="0" applyNumberFormat="1" applyFont="1" applyFill="1" applyBorder="1" applyAlignment="1">
      <alignment horizontal="center" vertical="top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167" fontId="0" fillId="0" borderId="0" xfId="0" applyNumberFormat="1" applyFill="1" applyBorder="1"/>
    <xf numFmtId="0" fontId="1" fillId="0" borderId="10" xfId="0" applyFont="1" applyFill="1" applyBorder="1" applyAlignment="1">
      <alignment horizontal="left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165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65" fontId="1" fillId="0" borderId="16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66" fontId="3" fillId="0" borderId="16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top" wrapText="1"/>
    </xf>
    <xf numFmtId="165" fontId="1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top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top" wrapText="1"/>
    </xf>
    <xf numFmtId="165" fontId="1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165" fontId="1" fillId="0" borderId="16" xfId="0" applyNumberFormat="1" applyFont="1" applyFill="1" applyBorder="1" applyAlignment="1">
      <alignment horizontal="center" vertical="top" wrapText="1"/>
    </xf>
    <xf numFmtId="165" fontId="1" fillId="3" borderId="16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165" fontId="1" fillId="0" borderId="16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top" wrapText="1"/>
    </xf>
    <xf numFmtId="165" fontId="1" fillId="3" borderId="15" xfId="0" applyNumberFormat="1" applyFont="1" applyFill="1" applyBorder="1" applyAlignment="1">
      <alignment horizontal="center" vertical="top" wrapText="1"/>
    </xf>
    <xf numFmtId="165" fontId="1" fillId="3" borderId="16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3" fontId="1" fillId="3" borderId="15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6" fontId="1" fillId="0" borderId="11" xfId="0" applyNumberFormat="1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65" fontId="7" fillId="3" borderId="11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view="pageBreakPreview" topLeftCell="A4" zoomScale="80" zoomScaleNormal="80" zoomScaleSheetLayoutView="80" workbookViewId="0">
      <selection activeCell="L144" sqref="L144"/>
    </sheetView>
  </sheetViews>
  <sheetFormatPr defaultRowHeight="15" x14ac:dyDescent="0.25"/>
  <cols>
    <col min="1" max="1" width="5.28515625" style="57" customWidth="1"/>
    <col min="2" max="2" width="35.140625" style="57" customWidth="1"/>
    <col min="3" max="3" width="14.85546875" style="57" customWidth="1"/>
    <col min="4" max="4" width="13.140625" style="57" customWidth="1"/>
    <col min="5" max="5" width="21.28515625" style="57" customWidth="1"/>
    <col min="6" max="6" width="18.7109375" style="57" hidden="1" customWidth="1"/>
    <col min="7" max="7" width="18.7109375" style="57" customWidth="1"/>
    <col min="8" max="8" width="17.5703125" style="57" customWidth="1"/>
    <col min="9" max="9" width="23.5703125" style="57" customWidth="1"/>
    <col min="10" max="10" width="18.85546875" style="57" customWidth="1"/>
    <col min="11" max="11" width="17.28515625" style="57" customWidth="1"/>
    <col min="12" max="12" width="18" style="57" customWidth="1"/>
    <col min="13" max="13" width="19" style="57" customWidth="1"/>
    <col min="14" max="14" width="20.5703125" style="57" customWidth="1"/>
    <col min="15" max="15" width="14.28515625" style="57" customWidth="1"/>
    <col min="16" max="16" width="0.140625" customWidth="1"/>
    <col min="17" max="17" width="20.28515625" customWidth="1"/>
    <col min="18" max="18" width="18.85546875" customWidth="1"/>
    <col min="19" max="19" width="19.140625" customWidth="1"/>
    <col min="20" max="20" width="13.140625" bestFit="1" customWidth="1"/>
  </cols>
  <sheetData>
    <row r="1" spans="1:15" ht="0.6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idden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6" hidden="1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22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32" t="s">
        <v>164</v>
      </c>
      <c r="N4" s="132"/>
      <c r="O4" s="132"/>
    </row>
    <row r="5" spans="1:15" ht="64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32"/>
      <c r="N5" s="132"/>
      <c r="O5" s="132"/>
    </row>
    <row r="6" spans="1:15" x14ac:dyDescent="0.25">
      <c r="A6" s="3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1" t="s">
        <v>12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5.75" x14ac:dyDescent="0.25">
      <c r="A8" s="121" t="s">
        <v>13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15.75" x14ac:dyDescent="0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15" ht="15.75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ht="15.75" x14ac:dyDescent="0.25">
      <c r="A11" s="9" t="s">
        <v>25</v>
      </c>
      <c r="B11" s="9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4.6" customHeight="1" x14ac:dyDescent="0.25">
      <c r="A12" s="131" t="s">
        <v>33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1:15" ht="16.5" thickBot="1" x14ac:dyDescent="0.3">
      <c r="A13" s="9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65.45" customHeight="1" x14ac:dyDescent="0.25">
      <c r="A14" s="122" t="s">
        <v>1</v>
      </c>
      <c r="B14" s="122" t="s">
        <v>2</v>
      </c>
      <c r="C14" s="122" t="s">
        <v>8</v>
      </c>
      <c r="D14" s="122" t="s">
        <v>9</v>
      </c>
      <c r="E14" s="122" t="s">
        <v>10</v>
      </c>
      <c r="F14" s="122" t="s">
        <v>31</v>
      </c>
      <c r="G14" s="122" t="s">
        <v>65</v>
      </c>
      <c r="H14" s="122" t="s">
        <v>3</v>
      </c>
      <c r="I14" s="125" t="s">
        <v>4</v>
      </c>
      <c r="J14" s="126"/>
      <c r="K14" s="126"/>
      <c r="L14" s="126"/>
      <c r="M14" s="126"/>
      <c r="N14" s="127"/>
      <c r="O14" s="122" t="s">
        <v>5</v>
      </c>
    </row>
    <row r="15" spans="1:15" ht="15.75" thickBot="1" x14ac:dyDescent="0.3">
      <c r="A15" s="123"/>
      <c r="B15" s="123"/>
      <c r="C15" s="123"/>
      <c r="D15" s="123"/>
      <c r="E15" s="123"/>
      <c r="F15" s="123"/>
      <c r="G15" s="134"/>
      <c r="H15" s="123"/>
      <c r="I15" s="128"/>
      <c r="J15" s="129"/>
      <c r="K15" s="129"/>
      <c r="L15" s="129"/>
      <c r="M15" s="129"/>
      <c r="N15" s="130"/>
      <c r="O15" s="123"/>
    </row>
    <row r="16" spans="1:15" ht="27" customHeight="1" thickBot="1" x14ac:dyDescent="0.3">
      <c r="A16" s="124"/>
      <c r="B16" s="124"/>
      <c r="C16" s="124"/>
      <c r="D16" s="124"/>
      <c r="E16" s="124"/>
      <c r="F16" s="124"/>
      <c r="G16" s="135"/>
      <c r="H16" s="124"/>
      <c r="I16" s="34" t="s">
        <v>6</v>
      </c>
      <c r="J16" s="34">
        <v>2020</v>
      </c>
      <c r="K16" s="34">
        <v>2021</v>
      </c>
      <c r="L16" s="34">
        <v>2022</v>
      </c>
      <c r="M16" s="34">
        <v>2023</v>
      </c>
      <c r="N16" s="34">
        <v>2024</v>
      </c>
      <c r="O16" s="124"/>
    </row>
    <row r="17" spans="1:19" ht="15.75" thickBot="1" x14ac:dyDescent="0.3">
      <c r="A17" s="58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6</v>
      </c>
      <c r="H17" s="59">
        <v>7</v>
      </c>
      <c r="I17" s="59">
        <v>8</v>
      </c>
      <c r="J17" s="59">
        <v>9</v>
      </c>
      <c r="K17" s="59">
        <v>10</v>
      </c>
      <c r="L17" s="59">
        <v>11</v>
      </c>
      <c r="M17" s="59">
        <v>12</v>
      </c>
      <c r="N17" s="59">
        <v>13</v>
      </c>
      <c r="O17" s="59">
        <v>14</v>
      </c>
    </row>
    <row r="18" spans="1:19" ht="18.75" customHeight="1" x14ac:dyDescent="0.25">
      <c r="A18" s="110" t="s">
        <v>14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</row>
    <row r="19" spans="1:19" ht="18.75" customHeight="1" x14ac:dyDescent="0.25">
      <c r="A19" s="96" t="s">
        <v>75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7"/>
    </row>
    <row r="20" spans="1:19" s="4" customFormat="1" ht="26.45" customHeight="1" x14ac:dyDescent="0.25">
      <c r="A20" s="107">
        <v>1</v>
      </c>
      <c r="B20" s="168" t="s">
        <v>81</v>
      </c>
      <c r="C20" s="107" t="s">
        <v>15</v>
      </c>
      <c r="D20" s="107" t="s">
        <v>17</v>
      </c>
      <c r="E20" s="87">
        <f>SUM(E22:E25)</f>
        <v>598464.40100000007</v>
      </c>
      <c r="F20" s="87">
        <v>61794.679190000003</v>
      </c>
      <c r="G20" s="87">
        <f>SUM(G22:G25)</f>
        <v>583546.43159000005</v>
      </c>
      <c r="H20" s="36" t="s">
        <v>11</v>
      </c>
      <c r="I20" s="37">
        <f t="shared" ref="I20:I25" si="0">SUM(J20:N20)</f>
        <v>534507.21846</v>
      </c>
      <c r="J20" s="37">
        <v>243482</v>
      </c>
      <c r="K20" s="37">
        <f>K21</f>
        <v>282611.74745999998</v>
      </c>
      <c r="L20" s="37">
        <f>L21</f>
        <v>8413.4709999999995</v>
      </c>
      <c r="M20" s="37">
        <f>SUM(M21:M21)</f>
        <v>0</v>
      </c>
      <c r="N20" s="37">
        <f>SUM(N21:N21)</f>
        <v>0</v>
      </c>
      <c r="O20" s="52">
        <v>0</v>
      </c>
    </row>
    <row r="21" spans="1:19" s="4" customFormat="1" ht="74.25" customHeight="1" x14ac:dyDescent="0.25">
      <c r="A21" s="154"/>
      <c r="B21" s="172"/>
      <c r="C21" s="154"/>
      <c r="D21" s="154"/>
      <c r="E21" s="89"/>
      <c r="F21" s="89"/>
      <c r="G21" s="106"/>
      <c r="H21" s="38" t="s">
        <v>19</v>
      </c>
      <c r="I21" s="39">
        <f t="shared" si="0"/>
        <v>534507.21846</v>
      </c>
      <c r="J21" s="37">
        <v>243482</v>
      </c>
      <c r="K21" s="39">
        <f>SUM(K23+K25)</f>
        <v>282611.74745999998</v>
      </c>
      <c r="L21" s="39">
        <f>SUM(L22+L24)</f>
        <v>8413.4709999999995</v>
      </c>
      <c r="M21" s="39">
        <v>0</v>
      </c>
      <c r="N21" s="39">
        <f>N4</f>
        <v>0</v>
      </c>
      <c r="O21" s="53">
        <v>0</v>
      </c>
    </row>
    <row r="22" spans="1:19" s="4" customFormat="1" ht="33.6" customHeight="1" x14ac:dyDescent="0.25">
      <c r="A22" s="81" t="s">
        <v>16</v>
      </c>
      <c r="B22" s="90" t="s">
        <v>54</v>
      </c>
      <c r="C22" s="93" t="s">
        <v>22</v>
      </c>
      <c r="D22" s="93" t="s">
        <v>17</v>
      </c>
      <c r="E22" s="84">
        <v>590050.93000000005</v>
      </c>
      <c r="F22" s="16"/>
      <c r="G22" s="84">
        <v>583546.43159000005</v>
      </c>
      <c r="H22" s="32" t="s">
        <v>11</v>
      </c>
      <c r="I22" s="3">
        <f t="shared" si="0"/>
        <v>526093.74745999998</v>
      </c>
      <c r="J22" s="3">
        <v>243482</v>
      </c>
      <c r="K22" s="3">
        <v>282611.74745999998</v>
      </c>
      <c r="L22" s="3">
        <v>0</v>
      </c>
      <c r="M22" s="6">
        <v>0</v>
      </c>
      <c r="N22" s="3">
        <f>SUM(N23:N23)</f>
        <v>0</v>
      </c>
      <c r="O22" s="52">
        <v>0</v>
      </c>
    </row>
    <row r="23" spans="1:19" s="4" customFormat="1" ht="93.75" customHeight="1" x14ac:dyDescent="0.25">
      <c r="A23" s="83"/>
      <c r="B23" s="92"/>
      <c r="C23" s="95"/>
      <c r="D23" s="95"/>
      <c r="E23" s="86"/>
      <c r="F23" s="16"/>
      <c r="G23" s="106"/>
      <c r="H23" s="5" t="s">
        <v>19</v>
      </c>
      <c r="I23" s="3">
        <f t="shared" si="0"/>
        <v>526093.74745999998</v>
      </c>
      <c r="J23" s="3">
        <v>243482</v>
      </c>
      <c r="K23" s="3">
        <v>282611.74745999998</v>
      </c>
      <c r="L23" s="3">
        <v>0</v>
      </c>
      <c r="M23" s="6">
        <v>0</v>
      </c>
      <c r="N23" s="3">
        <v>0</v>
      </c>
      <c r="O23" s="52">
        <v>0</v>
      </c>
    </row>
    <row r="24" spans="1:19" s="4" customFormat="1" x14ac:dyDescent="0.25">
      <c r="A24" s="81" t="s">
        <v>18</v>
      </c>
      <c r="B24" s="90" t="s">
        <v>57</v>
      </c>
      <c r="C24" s="93" t="s">
        <v>46</v>
      </c>
      <c r="D24" s="93"/>
      <c r="E24" s="84">
        <v>8413.4709999999995</v>
      </c>
      <c r="F24" s="84">
        <v>61794.679190000003</v>
      </c>
      <c r="G24" s="84">
        <v>0</v>
      </c>
      <c r="H24" s="32" t="s">
        <v>11</v>
      </c>
      <c r="I24" s="3">
        <f t="shared" si="0"/>
        <v>8413.4709999999995</v>
      </c>
      <c r="J24" s="3">
        <v>0</v>
      </c>
      <c r="K24" s="3">
        <v>0</v>
      </c>
      <c r="L24" s="3">
        <v>8413.4709999999995</v>
      </c>
      <c r="M24" s="6">
        <v>0</v>
      </c>
      <c r="N24" s="3">
        <f>SUM(N25:N25)</f>
        <v>0</v>
      </c>
      <c r="O24" s="52">
        <v>0</v>
      </c>
    </row>
    <row r="25" spans="1:19" s="4" customFormat="1" ht="60.75" customHeight="1" x14ac:dyDescent="0.25">
      <c r="A25" s="83"/>
      <c r="B25" s="92"/>
      <c r="C25" s="95"/>
      <c r="D25" s="95"/>
      <c r="E25" s="86"/>
      <c r="F25" s="86"/>
      <c r="G25" s="106"/>
      <c r="H25" s="5" t="s">
        <v>19</v>
      </c>
      <c r="I25" s="6">
        <f t="shared" si="0"/>
        <v>8413.4709999999995</v>
      </c>
      <c r="J25" s="6">
        <v>0</v>
      </c>
      <c r="K25" s="6">
        <v>0</v>
      </c>
      <c r="L25" s="6">
        <v>8413.4709999999995</v>
      </c>
      <c r="M25" s="6">
        <v>0</v>
      </c>
      <c r="N25" s="6">
        <f>N8</f>
        <v>0</v>
      </c>
      <c r="O25" s="53">
        <v>0</v>
      </c>
    </row>
    <row r="26" spans="1:19" s="4" customFormat="1" ht="18.75" customHeight="1" x14ac:dyDescent="0.25">
      <c r="A26" s="169" t="s">
        <v>154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</row>
    <row r="27" spans="1:19" s="4" customFormat="1" ht="18.75" customHeight="1" x14ac:dyDescent="0.25">
      <c r="A27" s="96" t="s">
        <v>76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7"/>
    </row>
    <row r="28" spans="1:19" s="4" customFormat="1" ht="18.75" customHeight="1" x14ac:dyDescent="0.25">
      <c r="A28" s="102">
        <v>1</v>
      </c>
      <c r="B28" s="168" t="s">
        <v>80</v>
      </c>
      <c r="C28" s="107" t="s">
        <v>30</v>
      </c>
      <c r="D28" s="107" t="s">
        <v>44</v>
      </c>
      <c r="E28" s="87">
        <f>E31+E34</f>
        <v>1661189.1400000001</v>
      </c>
      <c r="F28" s="87">
        <v>0</v>
      </c>
      <c r="G28" s="87">
        <f>SUM(G31:G42)</f>
        <v>67977.941720000003</v>
      </c>
      <c r="H28" s="36" t="s">
        <v>11</v>
      </c>
      <c r="I28" s="37">
        <f>I29+I30</f>
        <v>1661189.1400000001</v>
      </c>
      <c r="J28" s="37">
        <f>SUM(J29:J30)</f>
        <v>0</v>
      </c>
      <c r="K28" s="37">
        <f>SUM(K29:K30)</f>
        <v>22724.95</v>
      </c>
      <c r="L28" s="37">
        <f>L29+L30</f>
        <v>1144439.18</v>
      </c>
      <c r="M28" s="37">
        <f>M29+M30</f>
        <v>494025.01</v>
      </c>
      <c r="N28" s="37">
        <v>0</v>
      </c>
      <c r="O28" s="52">
        <v>0</v>
      </c>
    </row>
    <row r="29" spans="1:19" s="4" customFormat="1" ht="54" customHeight="1" x14ac:dyDescent="0.25">
      <c r="A29" s="103"/>
      <c r="B29" s="117"/>
      <c r="C29" s="108"/>
      <c r="D29" s="108"/>
      <c r="E29" s="88"/>
      <c r="F29" s="88"/>
      <c r="G29" s="105"/>
      <c r="H29" s="62" t="s">
        <v>7</v>
      </c>
      <c r="I29" s="39">
        <f>SUM(I32+I35)</f>
        <v>1038243.3500000001</v>
      </c>
      <c r="J29" s="39">
        <f>SUM(J32+J35+J41)</f>
        <v>0</v>
      </c>
      <c r="K29" s="39">
        <f t="shared" ref="K29:M30" si="1">SUM(K32+K35)</f>
        <v>12975.95</v>
      </c>
      <c r="L29" s="39">
        <f t="shared" si="1"/>
        <v>716501.76</v>
      </c>
      <c r="M29" s="39">
        <f t="shared" si="1"/>
        <v>308765.64</v>
      </c>
      <c r="N29" s="39">
        <f>N15</f>
        <v>0</v>
      </c>
      <c r="O29" s="52">
        <v>0</v>
      </c>
      <c r="Q29" s="15"/>
      <c r="R29" s="15"/>
      <c r="S29" s="15"/>
    </row>
    <row r="30" spans="1:19" s="4" customFormat="1" ht="75.599999999999994" customHeight="1" x14ac:dyDescent="0.25">
      <c r="A30" s="103"/>
      <c r="B30" s="54"/>
      <c r="C30" s="108"/>
      <c r="D30" s="108"/>
      <c r="E30" s="88"/>
      <c r="F30" s="88"/>
      <c r="G30" s="105"/>
      <c r="H30" s="38" t="s">
        <v>19</v>
      </c>
      <c r="I30" s="39">
        <f>SUM(J30:O30)</f>
        <v>622945.79</v>
      </c>
      <c r="J30" s="39">
        <f>J32+J35+J41</f>
        <v>0</v>
      </c>
      <c r="K30" s="39">
        <f t="shared" si="1"/>
        <v>9749</v>
      </c>
      <c r="L30" s="39">
        <f t="shared" si="1"/>
        <v>427937.42</v>
      </c>
      <c r="M30" s="39">
        <f t="shared" si="1"/>
        <v>185259.37</v>
      </c>
      <c r="N30" s="39">
        <f>SUM(N33+N36+N42)</f>
        <v>0</v>
      </c>
      <c r="O30" s="52">
        <v>0</v>
      </c>
      <c r="Q30" s="15"/>
      <c r="R30" s="15"/>
      <c r="S30" s="15"/>
    </row>
    <row r="31" spans="1:19" s="4" customFormat="1" ht="18.600000000000001" customHeight="1" x14ac:dyDescent="0.25">
      <c r="A31" s="81" t="s">
        <v>16</v>
      </c>
      <c r="B31" s="90" t="s">
        <v>32</v>
      </c>
      <c r="C31" s="93" t="s">
        <v>20</v>
      </c>
      <c r="D31" s="93">
        <v>330</v>
      </c>
      <c r="E31" s="84">
        <f>I31</f>
        <v>741790.32</v>
      </c>
      <c r="F31" s="84">
        <v>0</v>
      </c>
      <c r="G31" s="84">
        <v>22724.941719999999</v>
      </c>
      <c r="H31" s="32" t="s">
        <v>11</v>
      </c>
      <c r="I31" s="3">
        <f>SUM(J31:N31)</f>
        <v>741790.32</v>
      </c>
      <c r="J31" s="3">
        <f>SUM(J32:J33)</f>
        <v>0</v>
      </c>
      <c r="K31" s="3">
        <f>SUM(K32:K33)</f>
        <v>22724.95</v>
      </c>
      <c r="L31" s="3">
        <f>L32+L33</f>
        <v>719065.37</v>
      </c>
      <c r="M31" s="3">
        <v>0</v>
      </c>
      <c r="N31" s="3">
        <v>0</v>
      </c>
      <c r="O31" s="52">
        <v>0</v>
      </c>
      <c r="Q31" s="15"/>
      <c r="R31" s="15"/>
    </row>
    <row r="32" spans="1:19" s="4" customFormat="1" ht="55.15" customHeight="1" x14ac:dyDescent="0.25">
      <c r="A32" s="82"/>
      <c r="B32" s="91"/>
      <c r="C32" s="94"/>
      <c r="D32" s="94"/>
      <c r="E32" s="85"/>
      <c r="F32" s="85"/>
      <c r="G32" s="105"/>
      <c r="H32" s="5" t="s">
        <v>7</v>
      </c>
      <c r="I32" s="6">
        <f>SUM(J32:M32)</f>
        <v>463619.08</v>
      </c>
      <c r="J32" s="6">
        <v>0</v>
      </c>
      <c r="K32" s="6">
        <v>12975.95</v>
      </c>
      <c r="L32" s="6">
        <v>450643.13</v>
      </c>
      <c r="M32" s="6">
        <v>0</v>
      </c>
      <c r="N32" s="6">
        <f>N20</f>
        <v>0</v>
      </c>
      <c r="O32" s="52">
        <v>0</v>
      </c>
      <c r="Q32" s="15"/>
      <c r="R32" s="15"/>
      <c r="S32" s="15"/>
    </row>
    <row r="33" spans="1:19" s="4" customFormat="1" ht="57" customHeight="1" x14ac:dyDescent="0.25">
      <c r="A33" s="83"/>
      <c r="B33" s="92"/>
      <c r="C33" s="95"/>
      <c r="D33" s="95"/>
      <c r="E33" s="86"/>
      <c r="F33" s="86"/>
      <c r="G33" s="106"/>
      <c r="H33" s="5" t="s">
        <v>19</v>
      </c>
      <c r="I33" s="6">
        <f>SUM(J33:M33)</f>
        <v>278171.24</v>
      </c>
      <c r="J33" s="6">
        <v>0</v>
      </c>
      <c r="K33" s="6">
        <v>9749</v>
      </c>
      <c r="L33" s="6">
        <v>268422.24</v>
      </c>
      <c r="M33" s="6">
        <v>0</v>
      </c>
      <c r="N33" s="6">
        <v>0</v>
      </c>
      <c r="O33" s="53">
        <v>0</v>
      </c>
      <c r="Q33" s="15"/>
      <c r="R33" s="15"/>
      <c r="S33" s="15"/>
    </row>
    <row r="34" spans="1:19" s="4" customFormat="1" ht="19.149999999999999" customHeight="1" x14ac:dyDescent="0.25">
      <c r="A34" s="81" t="s">
        <v>18</v>
      </c>
      <c r="B34" s="90" t="s">
        <v>39</v>
      </c>
      <c r="C34" s="93" t="s">
        <v>23</v>
      </c>
      <c r="D34" s="93">
        <v>400</v>
      </c>
      <c r="E34" s="84">
        <f>I34</f>
        <v>919398.82000000007</v>
      </c>
      <c r="F34" s="84">
        <v>0</v>
      </c>
      <c r="G34" s="84">
        <v>0</v>
      </c>
      <c r="H34" s="32" t="s">
        <v>11</v>
      </c>
      <c r="I34" s="3">
        <f>I35++I36</f>
        <v>919398.82000000007</v>
      </c>
      <c r="J34" s="3">
        <v>0</v>
      </c>
      <c r="K34" s="3">
        <v>0</v>
      </c>
      <c r="L34" s="3">
        <f>SUM(L35:L36)</f>
        <v>425373.81</v>
      </c>
      <c r="M34" s="3">
        <f>SUM(M35:M36)</f>
        <v>494025.01</v>
      </c>
      <c r="N34" s="3">
        <v>0</v>
      </c>
      <c r="O34" s="52">
        <v>0</v>
      </c>
    </row>
    <row r="35" spans="1:19" s="4" customFormat="1" ht="57" customHeight="1" x14ac:dyDescent="0.25">
      <c r="A35" s="82"/>
      <c r="B35" s="116"/>
      <c r="C35" s="94"/>
      <c r="D35" s="94"/>
      <c r="E35" s="85"/>
      <c r="F35" s="85"/>
      <c r="G35" s="105"/>
      <c r="H35" s="74" t="s">
        <v>7</v>
      </c>
      <c r="I35" s="6">
        <f>SUM(J35:N35)</f>
        <v>574624.27</v>
      </c>
      <c r="J35" s="6">
        <v>0</v>
      </c>
      <c r="K35" s="6">
        <v>0</v>
      </c>
      <c r="L35" s="6">
        <v>265858.63</v>
      </c>
      <c r="M35" s="6">
        <v>308765.64</v>
      </c>
      <c r="N35" s="6">
        <v>0</v>
      </c>
      <c r="O35" s="52">
        <v>0</v>
      </c>
    </row>
    <row r="36" spans="1:19" s="4" customFormat="1" ht="57.6" customHeight="1" x14ac:dyDescent="0.25">
      <c r="A36" s="82"/>
      <c r="B36" s="179"/>
      <c r="C36" s="94"/>
      <c r="D36" s="94"/>
      <c r="E36" s="85"/>
      <c r="F36" s="85"/>
      <c r="G36" s="105"/>
      <c r="H36" s="5" t="s">
        <v>19</v>
      </c>
      <c r="I36" s="6">
        <f>SUM(J36:N36)</f>
        <v>344774.55</v>
      </c>
      <c r="J36" s="6">
        <v>0</v>
      </c>
      <c r="K36" s="6">
        <v>0</v>
      </c>
      <c r="L36" s="6">
        <v>159515.18</v>
      </c>
      <c r="M36" s="6">
        <v>185259.37</v>
      </c>
      <c r="N36" s="6">
        <v>0</v>
      </c>
      <c r="O36" s="52">
        <v>0</v>
      </c>
    </row>
    <row r="37" spans="1:19" s="4" customFormat="1" ht="14.45" customHeight="1" x14ac:dyDescent="0.25">
      <c r="A37" s="102" t="s">
        <v>28</v>
      </c>
      <c r="B37" s="168" t="s">
        <v>79</v>
      </c>
      <c r="C37" s="107" t="s">
        <v>30</v>
      </c>
      <c r="D37" s="107" t="s">
        <v>44</v>
      </c>
      <c r="E37" s="87">
        <f>E40</f>
        <v>800000</v>
      </c>
      <c r="F37" s="87">
        <v>0</v>
      </c>
      <c r="G37" s="87">
        <f>SUM(G40:G52)</f>
        <v>45253</v>
      </c>
      <c r="H37" s="73" t="s">
        <v>11</v>
      </c>
      <c r="I37" s="37">
        <f>SUM(I38:I39)</f>
        <v>800000</v>
      </c>
      <c r="J37" s="37">
        <f>SUM(J38:J39)</f>
        <v>0</v>
      </c>
      <c r="K37" s="37">
        <f>SUM(K38:K39)</f>
        <v>0</v>
      </c>
      <c r="L37" s="37">
        <f>SUM(L38:L39)</f>
        <v>409210.2</v>
      </c>
      <c r="M37" s="37">
        <f>SUM(M38:M39)</f>
        <v>390789.8</v>
      </c>
      <c r="N37" s="37">
        <v>0</v>
      </c>
      <c r="O37" s="52">
        <v>0</v>
      </c>
    </row>
    <row r="38" spans="1:19" s="4" customFormat="1" ht="61.15" customHeight="1" x14ac:dyDescent="0.25">
      <c r="A38" s="103"/>
      <c r="B38" s="116"/>
      <c r="C38" s="108"/>
      <c r="D38" s="108"/>
      <c r="E38" s="88"/>
      <c r="F38" s="88"/>
      <c r="G38" s="105"/>
      <c r="H38" s="73" t="s">
        <v>7</v>
      </c>
      <c r="I38" s="39">
        <f>J38+K38+L38+M38+N38</f>
        <v>760000</v>
      </c>
      <c r="J38" s="39">
        <v>0</v>
      </c>
      <c r="K38" s="39">
        <v>0</v>
      </c>
      <c r="L38" s="39">
        <f>L41</f>
        <v>388750</v>
      </c>
      <c r="M38" s="39">
        <f>M41</f>
        <v>371250</v>
      </c>
      <c r="N38" s="39">
        <f>N27</f>
        <v>0</v>
      </c>
      <c r="O38" s="52">
        <v>0</v>
      </c>
    </row>
    <row r="39" spans="1:19" s="4" customFormat="1" ht="71.25" x14ac:dyDescent="0.25">
      <c r="A39" s="103"/>
      <c r="B39" s="117"/>
      <c r="C39" s="108"/>
      <c r="D39" s="108"/>
      <c r="E39" s="88"/>
      <c r="F39" s="88"/>
      <c r="G39" s="105"/>
      <c r="H39" s="38" t="s">
        <v>19</v>
      </c>
      <c r="I39" s="39">
        <f>J39+K39+L39+M39+N39</f>
        <v>40000</v>
      </c>
      <c r="J39" s="39">
        <v>0</v>
      </c>
      <c r="K39" s="39">
        <v>0</v>
      </c>
      <c r="L39" s="39">
        <f>L42</f>
        <v>20460.2</v>
      </c>
      <c r="M39" s="39">
        <f>M42</f>
        <v>19539.8</v>
      </c>
      <c r="N39" s="39">
        <v>0</v>
      </c>
      <c r="O39" s="52">
        <v>0</v>
      </c>
    </row>
    <row r="40" spans="1:19" s="13" customFormat="1" ht="28.15" customHeight="1" x14ac:dyDescent="0.25">
      <c r="A40" s="81" t="s">
        <v>29</v>
      </c>
      <c r="B40" s="90" t="s">
        <v>49</v>
      </c>
      <c r="C40" s="93" t="s">
        <v>23</v>
      </c>
      <c r="D40" s="93">
        <v>300</v>
      </c>
      <c r="E40" s="84">
        <v>800000</v>
      </c>
      <c r="F40" s="84">
        <v>0</v>
      </c>
      <c r="G40" s="84">
        <v>0</v>
      </c>
      <c r="H40" s="32" t="s">
        <v>11</v>
      </c>
      <c r="I40" s="3">
        <f>SUM(I41:I42)</f>
        <v>800000</v>
      </c>
      <c r="J40" s="3">
        <v>0</v>
      </c>
      <c r="K40" s="3">
        <v>0</v>
      </c>
      <c r="L40" s="3">
        <f>SUM(L41:L42)</f>
        <v>409210.2</v>
      </c>
      <c r="M40" s="3">
        <f>M41+M42</f>
        <v>390789.8</v>
      </c>
      <c r="N40" s="3">
        <v>0</v>
      </c>
      <c r="O40" s="52">
        <v>0</v>
      </c>
    </row>
    <row r="41" spans="1:19" s="13" customFormat="1" ht="56.45" customHeight="1" x14ac:dyDescent="0.25">
      <c r="A41" s="82"/>
      <c r="B41" s="91"/>
      <c r="C41" s="94"/>
      <c r="D41" s="94"/>
      <c r="E41" s="85"/>
      <c r="F41" s="85"/>
      <c r="G41" s="105"/>
      <c r="H41" s="5" t="s">
        <v>7</v>
      </c>
      <c r="I41" s="6">
        <f>SUM(J41:N41)</f>
        <v>760000</v>
      </c>
      <c r="J41" s="6">
        <v>0</v>
      </c>
      <c r="K41" s="6">
        <v>0</v>
      </c>
      <c r="L41" s="6">
        <v>388750</v>
      </c>
      <c r="M41" s="6">
        <v>371250</v>
      </c>
      <c r="N41" s="6">
        <v>0</v>
      </c>
      <c r="O41" s="52">
        <v>0</v>
      </c>
    </row>
    <row r="42" spans="1:19" s="13" customFormat="1" ht="60" customHeight="1" x14ac:dyDescent="0.25">
      <c r="A42" s="83"/>
      <c r="B42" s="92"/>
      <c r="C42" s="95"/>
      <c r="D42" s="95"/>
      <c r="E42" s="86"/>
      <c r="F42" s="86"/>
      <c r="G42" s="106"/>
      <c r="H42" s="5" t="s">
        <v>19</v>
      </c>
      <c r="I42" s="6">
        <f>SUM(J42:N42)</f>
        <v>40000</v>
      </c>
      <c r="J42" s="6">
        <v>0</v>
      </c>
      <c r="K42" s="6">
        <v>0</v>
      </c>
      <c r="L42" s="6">
        <v>20460.2</v>
      </c>
      <c r="M42" s="6">
        <v>19539.8</v>
      </c>
      <c r="N42" s="6">
        <v>0</v>
      </c>
      <c r="O42" s="53">
        <v>0</v>
      </c>
    </row>
    <row r="43" spans="1:19" s="13" customFormat="1" ht="25.15" customHeight="1" x14ac:dyDescent="0.25">
      <c r="A43" s="139" t="s">
        <v>160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:19" s="13" customFormat="1" ht="27.75" customHeight="1" x14ac:dyDescent="0.25">
      <c r="A44" s="102" t="s">
        <v>68</v>
      </c>
      <c r="B44" s="90" t="s">
        <v>161</v>
      </c>
      <c r="C44" s="107" t="s">
        <v>60</v>
      </c>
      <c r="D44" s="109">
        <f>D48+D51+D58+D61+D68+D75+D81</f>
        <v>6250</v>
      </c>
      <c r="E44" s="87">
        <v>7304709.9225099999</v>
      </c>
      <c r="F44" s="40">
        <v>899018.85929000005</v>
      </c>
      <c r="G44" s="87">
        <f>SUM(G48:G63)</f>
        <v>45253</v>
      </c>
      <c r="H44" s="41" t="s">
        <v>11</v>
      </c>
      <c r="I44" s="37">
        <f>SUM(I45:I47)</f>
        <v>925856.01251000003</v>
      </c>
      <c r="J44" s="37">
        <f>SUM(J45:J47)</f>
        <v>1692.4125100000001</v>
      </c>
      <c r="K44" s="37">
        <f t="shared" ref="K44:N44" si="2">SUM(K45:K47)</f>
        <v>45253</v>
      </c>
      <c r="L44" s="37">
        <f t="shared" si="2"/>
        <v>380000</v>
      </c>
      <c r="M44" s="37">
        <f t="shared" si="2"/>
        <v>118910.6</v>
      </c>
      <c r="N44" s="37">
        <f t="shared" si="2"/>
        <v>380000</v>
      </c>
      <c r="O44" s="55">
        <v>730000</v>
      </c>
    </row>
    <row r="45" spans="1:19" s="4" customFormat="1" ht="58.15" customHeight="1" x14ac:dyDescent="0.25">
      <c r="A45" s="103"/>
      <c r="B45" s="116"/>
      <c r="C45" s="108"/>
      <c r="D45" s="108"/>
      <c r="E45" s="88"/>
      <c r="F45" s="40">
        <v>266685.93570999999</v>
      </c>
      <c r="G45" s="105"/>
      <c r="H45" s="42" t="s">
        <v>7</v>
      </c>
      <c r="I45" s="37">
        <f>SUM(J45:O45)</f>
        <v>0</v>
      </c>
      <c r="J45" s="37">
        <f>J49+J52+J56+J59+J62+J69+J76+J82+J99</f>
        <v>0</v>
      </c>
      <c r="K45" s="37">
        <v>0</v>
      </c>
      <c r="L45" s="37">
        <v>0</v>
      </c>
      <c r="M45" s="37">
        <v>0</v>
      </c>
      <c r="N45" s="37">
        <v>0</v>
      </c>
      <c r="O45" s="55">
        <v>0</v>
      </c>
    </row>
    <row r="46" spans="1:19" s="4" customFormat="1" ht="74.45" customHeight="1" x14ac:dyDescent="0.25">
      <c r="A46" s="103"/>
      <c r="B46" s="116"/>
      <c r="C46" s="108"/>
      <c r="D46" s="108"/>
      <c r="E46" s="88"/>
      <c r="F46" s="43">
        <v>10065.74317</v>
      </c>
      <c r="G46" s="105"/>
      <c r="H46" s="38" t="s">
        <v>19</v>
      </c>
      <c r="I46" s="39">
        <f>SUM(J46:N46)</f>
        <v>555856.01251000003</v>
      </c>
      <c r="J46" s="39">
        <f>J50+J53+J57+J60+J63</f>
        <v>1692.4125100000001</v>
      </c>
      <c r="K46" s="39">
        <f>K50+K53+K57+K60+K63</f>
        <v>45253</v>
      </c>
      <c r="L46" s="39">
        <f>L50+L53+L57+L60+L63</f>
        <v>380000</v>
      </c>
      <c r="M46" s="39">
        <f>M50+M53+M57+M60+M63</f>
        <v>118910.6</v>
      </c>
      <c r="N46" s="39">
        <f>N50+N53+N57+N60+N63</f>
        <v>10000</v>
      </c>
      <c r="O46" s="56">
        <v>0</v>
      </c>
    </row>
    <row r="47" spans="1:19" s="4" customFormat="1" ht="33" customHeight="1" x14ac:dyDescent="0.25">
      <c r="A47" s="103"/>
      <c r="B47" s="117"/>
      <c r="C47" s="108"/>
      <c r="D47" s="108"/>
      <c r="E47" s="88"/>
      <c r="F47" s="43"/>
      <c r="G47" s="105"/>
      <c r="H47" s="36" t="s">
        <v>21</v>
      </c>
      <c r="I47" s="37">
        <v>370000</v>
      </c>
      <c r="J47" s="37">
        <v>0</v>
      </c>
      <c r="K47" s="37">
        <v>0</v>
      </c>
      <c r="L47" s="37">
        <v>0</v>
      </c>
      <c r="M47" s="37">
        <v>0</v>
      </c>
      <c r="N47" s="37">
        <v>370000</v>
      </c>
      <c r="O47" s="55">
        <v>730000</v>
      </c>
    </row>
    <row r="48" spans="1:19" s="4" customFormat="1" ht="15" customHeight="1" x14ac:dyDescent="0.25">
      <c r="A48" s="81" t="s">
        <v>69</v>
      </c>
      <c r="B48" s="90" t="s">
        <v>43</v>
      </c>
      <c r="C48" s="93" t="s">
        <v>40</v>
      </c>
      <c r="D48" s="93">
        <v>1350</v>
      </c>
      <c r="E48" s="84">
        <v>1692.4125100000001</v>
      </c>
      <c r="F48" s="2">
        <v>899018.85929000005</v>
      </c>
      <c r="G48" s="84" t="s">
        <v>64</v>
      </c>
      <c r="H48" s="32" t="s">
        <v>11</v>
      </c>
      <c r="I48" s="3">
        <v>1692.4125100000001</v>
      </c>
      <c r="J48" s="3">
        <v>1692.4125100000001</v>
      </c>
      <c r="K48" s="3">
        <v>0</v>
      </c>
      <c r="L48" s="3">
        <v>0</v>
      </c>
      <c r="M48" s="3">
        <v>0</v>
      </c>
      <c r="N48" s="3">
        <v>0</v>
      </c>
      <c r="O48" s="52">
        <v>0</v>
      </c>
    </row>
    <row r="49" spans="1:18" s="4" customFormat="1" ht="44.25" customHeight="1" x14ac:dyDescent="0.25">
      <c r="A49" s="82"/>
      <c r="B49" s="91"/>
      <c r="C49" s="94"/>
      <c r="D49" s="94"/>
      <c r="E49" s="85"/>
      <c r="F49" s="2">
        <v>266685.93570999999</v>
      </c>
      <c r="G49" s="105"/>
      <c r="H49" s="10" t="s">
        <v>42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52">
        <v>0</v>
      </c>
      <c r="Q49" s="15"/>
      <c r="R49" s="15"/>
    </row>
    <row r="50" spans="1:18" s="4" customFormat="1" ht="63.75" customHeight="1" x14ac:dyDescent="0.25">
      <c r="A50" s="83"/>
      <c r="B50" s="92"/>
      <c r="C50" s="95"/>
      <c r="D50" s="95"/>
      <c r="E50" s="86"/>
      <c r="F50" s="27">
        <v>10065.74317</v>
      </c>
      <c r="G50" s="106"/>
      <c r="H50" s="5" t="s">
        <v>19</v>
      </c>
      <c r="I50" s="6">
        <v>1692.4125100000001</v>
      </c>
      <c r="J50" s="6">
        <v>1692.4125100000001</v>
      </c>
      <c r="K50" s="6">
        <v>0</v>
      </c>
      <c r="L50" s="6">
        <v>0</v>
      </c>
      <c r="M50" s="6">
        <v>0</v>
      </c>
      <c r="N50" s="6">
        <v>0</v>
      </c>
      <c r="O50" s="53">
        <v>0</v>
      </c>
    </row>
    <row r="51" spans="1:18" s="4" customFormat="1" ht="22.5" customHeight="1" x14ac:dyDescent="0.25">
      <c r="A51" s="81" t="s">
        <v>70</v>
      </c>
      <c r="B51" s="90" t="s">
        <v>56</v>
      </c>
      <c r="C51" s="93" t="s">
        <v>23</v>
      </c>
      <c r="D51" s="93">
        <v>200</v>
      </c>
      <c r="E51" s="84">
        <v>478910.6</v>
      </c>
      <c r="F51" s="84">
        <v>0</v>
      </c>
      <c r="G51" s="84">
        <v>0</v>
      </c>
      <c r="H51" s="32" t="s">
        <v>11</v>
      </c>
      <c r="I51" s="3">
        <f>SUM(I52:I53)</f>
        <v>478910.6</v>
      </c>
      <c r="J51" s="3">
        <v>0</v>
      </c>
      <c r="K51" s="3">
        <v>0</v>
      </c>
      <c r="L51" s="3">
        <v>380000</v>
      </c>
      <c r="M51" s="3">
        <v>98910.6</v>
      </c>
      <c r="N51" s="3">
        <v>0</v>
      </c>
      <c r="O51" s="52">
        <v>0</v>
      </c>
    </row>
    <row r="52" spans="1:18" s="4" customFormat="1" ht="57.6" customHeight="1" x14ac:dyDescent="0.25">
      <c r="A52" s="82"/>
      <c r="B52" s="91"/>
      <c r="C52" s="94"/>
      <c r="D52" s="94"/>
      <c r="E52" s="85"/>
      <c r="F52" s="85"/>
      <c r="G52" s="105"/>
      <c r="H52" s="5" t="s">
        <v>7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52">
        <v>0</v>
      </c>
    </row>
    <row r="53" spans="1:18" s="4" customFormat="1" ht="57.6" customHeight="1" x14ac:dyDescent="0.25">
      <c r="A53" s="83"/>
      <c r="B53" s="92"/>
      <c r="C53" s="95"/>
      <c r="D53" s="95"/>
      <c r="E53" s="86"/>
      <c r="F53" s="86"/>
      <c r="G53" s="106"/>
      <c r="H53" s="5" t="s">
        <v>19</v>
      </c>
      <c r="I53" s="6">
        <f>SUM(J53:N53)</f>
        <v>478910.6</v>
      </c>
      <c r="J53" s="6">
        <v>0</v>
      </c>
      <c r="K53" s="6">
        <v>0</v>
      </c>
      <c r="L53" s="6">
        <v>380000</v>
      </c>
      <c r="M53" s="6">
        <v>98910.6</v>
      </c>
      <c r="N53" s="6">
        <v>0</v>
      </c>
      <c r="O53" s="53">
        <v>0</v>
      </c>
    </row>
    <row r="54" spans="1:18" s="4" customFormat="1" ht="72" customHeight="1" x14ac:dyDescent="0.25">
      <c r="A54" s="23" t="s">
        <v>87</v>
      </c>
      <c r="B54" s="32" t="s">
        <v>66</v>
      </c>
      <c r="C54" s="26" t="s">
        <v>58</v>
      </c>
      <c r="D54" s="35">
        <v>1100</v>
      </c>
      <c r="E54" s="25">
        <v>1100000</v>
      </c>
      <c r="F54" s="22">
        <v>0</v>
      </c>
      <c r="G54" s="25">
        <v>0</v>
      </c>
      <c r="H54" s="24" t="s">
        <v>21</v>
      </c>
      <c r="I54" s="6">
        <v>370000</v>
      </c>
      <c r="J54" s="6">
        <v>0</v>
      </c>
      <c r="K54" s="6">
        <v>0</v>
      </c>
      <c r="L54" s="6">
        <v>0</v>
      </c>
      <c r="M54" s="6">
        <v>0</v>
      </c>
      <c r="N54" s="6">
        <v>370000</v>
      </c>
      <c r="O54" s="53">
        <v>730000</v>
      </c>
    </row>
    <row r="55" spans="1:18" s="4" customFormat="1" ht="30.75" customHeight="1" x14ac:dyDescent="0.25">
      <c r="A55" s="81" t="s">
        <v>88</v>
      </c>
      <c r="B55" s="90" t="s">
        <v>61</v>
      </c>
      <c r="C55" s="93">
        <v>2021</v>
      </c>
      <c r="D55" s="93"/>
      <c r="E55" s="84">
        <v>45253</v>
      </c>
      <c r="F55" s="31"/>
      <c r="G55" s="84">
        <v>45253</v>
      </c>
      <c r="H55" s="32" t="s">
        <v>11</v>
      </c>
      <c r="I55" s="3">
        <v>45253</v>
      </c>
      <c r="J55" s="3">
        <v>0</v>
      </c>
      <c r="K55" s="3">
        <v>45253</v>
      </c>
      <c r="L55" s="3">
        <v>0</v>
      </c>
      <c r="M55" s="3">
        <v>0</v>
      </c>
      <c r="N55" s="3">
        <v>0</v>
      </c>
      <c r="O55" s="52">
        <v>0</v>
      </c>
    </row>
    <row r="56" spans="1:18" s="4" customFormat="1" ht="57.6" customHeight="1" x14ac:dyDescent="0.25">
      <c r="A56" s="105"/>
      <c r="B56" s="116"/>
      <c r="C56" s="105"/>
      <c r="D56" s="105"/>
      <c r="E56" s="105"/>
      <c r="F56" s="31"/>
      <c r="G56" s="105"/>
      <c r="H56" s="5" t="s">
        <v>7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52">
        <v>0</v>
      </c>
    </row>
    <row r="57" spans="1:18" s="4" customFormat="1" ht="58.9" customHeight="1" x14ac:dyDescent="0.25">
      <c r="A57" s="106"/>
      <c r="B57" s="117"/>
      <c r="C57" s="106"/>
      <c r="D57" s="106"/>
      <c r="E57" s="106"/>
      <c r="F57" s="31"/>
      <c r="G57" s="106"/>
      <c r="H57" s="5" t="s">
        <v>19</v>
      </c>
      <c r="I57" s="3">
        <v>45253</v>
      </c>
      <c r="J57" s="3">
        <v>0</v>
      </c>
      <c r="K57" s="3">
        <v>45253</v>
      </c>
      <c r="L57" s="3">
        <v>0</v>
      </c>
      <c r="M57" s="3">
        <v>0</v>
      </c>
      <c r="N57" s="3">
        <v>0</v>
      </c>
      <c r="O57" s="52">
        <v>0</v>
      </c>
    </row>
    <row r="58" spans="1:18" s="4" customFormat="1" ht="22.9" customHeight="1" x14ac:dyDescent="0.25">
      <c r="A58" s="81" t="s">
        <v>89</v>
      </c>
      <c r="B58" s="90" t="s">
        <v>62</v>
      </c>
      <c r="C58" s="143" t="s">
        <v>59</v>
      </c>
      <c r="D58" s="93">
        <v>550</v>
      </c>
      <c r="E58" s="84">
        <v>20000</v>
      </c>
      <c r="F58" s="31"/>
      <c r="G58" s="84">
        <v>0</v>
      </c>
      <c r="H58" s="32" t="s">
        <v>11</v>
      </c>
      <c r="I58" s="3">
        <v>20000</v>
      </c>
      <c r="J58" s="3">
        <v>0</v>
      </c>
      <c r="K58" s="3">
        <v>0</v>
      </c>
      <c r="L58" s="3">
        <v>0</v>
      </c>
      <c r="M58" s="3">
        <v>20000</v>
      </c>
      <c r="N58" s="3">
        <v>0</v>
      </c>
      <c r="O58" s="52">
        <v>0</v>
      </c>
    </row>
    <row r="59" spans="1:18" s="4" customFormat="1" ht="54.6" customHeight="1" x14ac:dyDescent="0.25">
      <c r="A59" s="105"/>
      <c r="B59" s="91"/>
      <c r="C59" s="105"/>
      <c r="D59" s="94"/>
      <c r="E59" s="105"/>
      <c r="F59" s="31"/>
      <c r="G59" s="105"/>
      <c r="H59" s="5" t="s">
        <v>7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52">
        <v>0</v>
      </c>
    </row>
    <row r="60" spans="1:18" s="4" customFormat="1" ht="60.6" customHeight="1" x14ac:dyDescent="0.25">
      <c r="A60" s="106"/>
      <c r="B60" s="92"/>
      <c r="C60" s="106"/>
      <c r="D60" s="95"/>
      <c r="E60" s="106"/>
      <c r="F60" s="31"/>
      <c r="G60" s="106"/>
      <c r="H60" s="5" t="s">
        <v>19</v>
      </c>
      <c r="I60" s="3">
        <v>20000</v>
      </c>
      <c r="J60" s="3">
        <v>0</v>
      </c>
      <c r="K60" s="3">
        <v>0</v>
      </c>
      <c r="L60" s="3">
        <v>0</v>
      </c>
      <c r="M60" s="3">
        <v>20000</v>
      </c>
      <c r="N60" s="3">
        <v>0</v>
      </c>
      <c r="O60" s="52">
        <v>0</v>
      </c>
    </row>
    <row r="61" spans="1:18" s="4" customFormat="1" ht="21.6" customHeight="1" x14ac:dyDescent="0.25">
      <c r="A61" s="81" t="s">
        <v>90</v>
      </c>
      <c r="B61" s="90" t="s">
        <v>63</v>
      </c>
      <c r="C61" s="143" t="s">
        <v>59</v>
      </c>
      <c r="D61" s="93">
        <v>2150</v>
      </c>
      <c r="E61" s="84">
        <v>10000</v>
      </c>
      <c r="F61" s="31"/>
      <c r="G61" s="84">
        <v>0</v>
      </c>
      <c r="H61" s="32" t="s">
        <v>11</v>
      </c>
      <c r="I61" s="3">
        <f>SUM(J61:O61)</f>
        <v>10000</v>
      </c>
      <c r="J61" s="3">
        <v>0</v>
      </c>
      <c r="K61" s="3">
        <v>0</v>
      </c>
      <c r="L61" s="3">
        <v>0</v>
      </c>
      <c r="M61" s="3">
        <v>0</v>
      </c>
      <c r="N61" s="3">
        <v>10000</v>
      </c>
      <c r="O61" s="52">
        <v>0</v>
      </c>
    </row>
    <row r="62" spans="1:18" s="4" customFormat="1" ht="66" customHeight="1" x14ac:dyDescent="0.25">
      <c r="A62" s="105"/>
      <c r="B62" s="116"/>
      <c r="C62" s="105"/>
      <c r="D62" s="94"/>
      <c r="E62" s="105"/>
      <c r="F62" s="31"/>
      <c r="G62" s="105"/>
      <c r="H62" s="5" t="s">
        <v>7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52">
        <v>0</v>
      </c>
    </row>
    <row r="63" spans="1:18" s="4" customFormat="1" ht="58.15" customHeight="1" x14ac:dyDescent="0.25">
      <c r="A63" s="106"/>
      <c r="B63" s="117"/>
      <c r="C63" s="106"/>
      <c r="D63" s="95"/>
      <c r="E63" s="106"/>
      <c r="F63" s="31"/>
      <c r="G63" s="106"/>
      <c r="H63" s="5" t="s">
        <v>19</v>
      </c>
      <c r="I63" s="3">
        <f>SUM(J63:O63)</f>
        <v>10000</v>
      </c>
      <c r="J63" s="3">
        <v>0</v>
      </c>
      <c r="K63" s="3">
        <v>0</v>
      </c>
      <c r="L63" s="3">
        <v>0</v>
      </c>
      <c r="M63" s="3">
        <v>0</v>
      </c>
      <c r="N63" s="3">
        <v>10000</v>
      </c>
      <c r="O63" s="52">
        <v>0</v>
      </c>
    </row>
    <row r="64" spans="1:18" s="4" customFormat="1" ht="29.25" customHeight="1" x14ac:dyDescent="0.25">
      <c r="A64" s="102" t="s">
        <v>73</v>
      </c>
      <c r="B64" s="90" t="s">
        <v>82</v>
      </c>
      <c r="C64" s="107" t="s">
        <v>72</v>
      </c>
      <c r="D64" s="109">
        <f>SUM(D68)</f>
        <v>950</v>
      </c>
      <c r="E64" s="87">
        <f>E68</f>
        <v>1306674.1400000001</v>
      </c>
      <c r="F64" s="40">
        <v>899018.85929000005</v>
      </c>
      <c r="G64" s="87">
        <v>0</v>
      </c>
      <c r="H64" s="41" t="s">
        <v>11</v>
      </c>
      <c r="I64" s="37">
        <f>I65+I67</f>
        <v>1306674.1400000001</v>
      </c>
      <c r="J64" s="37">
        <v>0</v>
      </c>
      <c r="K64" s="37">
        <v>0</v>
      </c>
      <c r="L64" s="37">
        <f>L65+L67</f>
        <v>0</v>
      </c>
      <c r="M64" s="37">
        <f>M65+M67</f>
        <v>679469.59000000008</v>
      </c>
      <c r="N64" s="37">
        <f>N65+N67</f>
        <v>627204.55000000005</v>
      </c>
      <c r="O64" s="55">
        <v>0</v>
      </c>
    </row>
    <row r="65" spans="1:20" s="4" customFormat="1" ht="35.450000000000003" customHeight="1" x14ac:dyDescent="0.25">
      <c r="A65" s="103"/>
      <c r="B65" s="117"/>
      <c r="C65" s="108"/>
      <c r="D65" s="108"/>
      <c r="E65" s="88"/>
      <c r="F65" s="40">
        <v>266685.93570999999</v>
      </c>
      <c r="G65" s="105"/>
      <c r="H65" s="118" t="s">
        <v>7</v>
      </c>
      <c r="I65" s="37">
        <f>L65+M65+N65</f>
        <v>1241340.28</v>
      </c>
      <c r="J65" s="37">
        <v>0</v>
      </c>
      <c r="K65" s="37">
        <v>0</v>
      </c>
      <c r="L65" s="37">
        <f>L69</f>
        <v>0</v>
      </c>
      <c r="M65" s="37">
        <f>M69</f>
        <v>645495.16</v>
      </c>
      <c r="N65" s="37">
        <f>N69</f>
        <v>595845.12</v>
      </c>
      <c r="O65" s="55">
        <v>0</v>
      </c>
      <c r="Q65" s="17"/>
      <c r="R65" s="17"/>
      <c r="S65" s="17"/>
    </row>
    <row r="66" spans="1:20" s="4" customFormat="1" ht="27.75" customHeight="1" x14ac:dyDescent="0.25">
      <c r="A66" s="103"/>
      <c r="B66" s="20" t="s">
        <v>67</v>
      </c>
      <c r="C66" s="108"/>
      <c r="D66" s="108"/>
      <c r="E66" s="88"/>
      <c r="F66" s="44"/>
      <c r="G66" s="105"/>
      <c r="H66" s="119"/>
      <c r="I66" s="39">
        <f>SUM(J66:O66)</f>
        <v>34759.539999999994</v>
      </c>
      <c r="J66" s="39">
        <v>0</v>
      </c>
      <c r="K66" s="39">
        <v>0</v>
      </c>
      <c r="L66" s="39">
        <v>10976.72</v>
      </c>
      <c r="M66" s="39">
        <v>11891.41</v>
      </c>
      <c r="N66" s="39">
        <v>11891.41</v>
      </c>
      <c r="O66" s="56">
        <v>0</v>
      </c>
      <c r="Q66" s="18"/>
      <c r="R66" s="18"/>
      <c r="S66" s="19"/>
      <c r="T66" s="14"/>
    </row>
    <row r="67" spans="1:20" s="4" customFormat="1" ht="74.45" customHeight="1" x14ac:dyDescent="0.25">
      <c r="A67" s="103"/>
      <c r="B67" s="29"/>
      <c r="C67" s="108"/>
      <c r="D67" s="108"/>
      <c r="E67" s="88"/>
      <c r="F67" s="43">
        <v>10065.74317</v>
      </c>
      <c r="G67" s="105"/>
      <c r="H67" s="38" t="s">
        <v>19</v>
      </c>
      <c r="I67" s="39">
        <f>SUM(J67:O67)</f>
        <v>65333.86</v>
      </c>
      <c r="J67" s="39">
        <v>0</v>
      </c>
      <c r="K67" s="39">
        <v>0</v>
      </c>
      <c r="L67" s="39">
        <f>L71</f>
        <v>0</v>
      </c>
      <c r="M67" s="39">
        <f>M71</f>
        <v>33974.43</v>
      </c>
      <c r="N67" s="39">
        <f>N71</f>
        <v>31359.43</v>
      </c>
      <c r="O67" s="56">
        <v>0</v>
      </c>
      <c r="Q67" s="18"/>
      <c r="R67" s="15"/>
      <c r="S67" s="15"/>
    </row>
    <row r="68" spans="1:20" s="4" customFormat="1" ht="28.9" customHeight="1" x14ac:dyDescent="0.25">
      <c r="A68" s="81" t="s">
        <v>106</v>
      </c>
      <c r="B68" s="90" t="s">
        <v>38</v>
      </c>
      <c r="C68" s="93" t="s">
        <v>72</v>
      </c>
      <c r="D68" s="93">
        <v>950</v>
      </c>
      <c r="E68" s="84">
        <f>I68</f>
        <v>1306674.1400000001</v>
      </c>
      <c r="F68" s="84">
        <v>0</v>
      </c>
      <c r="G68" s="84">
        <v>0</v>
      </c>
      <c r="H68" s="32" t="s">
        <v>11</v>
      </c>
      <c r="I68" s="3">
        <f>I69+I71</f>
        <v>1306674.1400000001</v>
      </c>
      <c r="J68" s="3">
        <v>0</v>
      </c>
      <c r="K68" s="3">
        <v>0</v>
      </c>
      <c r="L68" s="3">
        <f>L69+L71</f>
        <v>0</v>
      </c>
      <c r="M68" s="3">
        <f>M69+M71</f>
        <v>679469.59000000008</v>
      </c>
      <c r="N68" s="3">
        <f>N69+N71</f>
        <v>627204.55000000005</v>
      </c>
      <c r="O68" s="52">
        <v>0</v>
      </c>
      <c r="Q68" s="15"/>
      <c r="R68" s="15"/>
      <c r="S68" s="15"/>
    </row>
    <row r="69" spans="1:20" s="4" customFormat="1" ht="43.9" customHeight="1" x14ac:dyDescent="0.25">
      <c r="A69" s="82"/>
      <c r="B69" s="116"/>
      <c r="C69" s="94"/>
      <c r="D69" s="94"/>
      <c r="E69" s="85"/>
      <c r="F69" s="85"/>
      <c r="G69" s="105"/>
      <c r="H69" s="177" t="s">
        <v>7</v>
      </c>
      <c r="I69" s="6">
        <f>SUM(J69:O69)</f>
        <v>1241340.28</v>
      </c>
      <c r="J69" s="6">
        <v>0</v>
      </c>
      <c r="K69" s="6">
        <v>0</v>
      </c>
      <c r="L69" s="6">
        <v>0</v>
      </c>
      <c r="M69" s="6">
        <v>645495.16</v>
      </c>
      <c r="N69" s="6">
        <v>595845.12</v>
      </c>
      <c r="O69" s="52">
        <v>0</v>
      </c>
    </row>
    <row r="70" spans="1:20" s="4" customFormat="1" ht="26.45" customHeight="1" x14ac:dyDescent="0.25">
      <c r="A70" s="82"/>
      <c r="B70" s="5" t="s">
        <v>67</v>
      </c>
      <c r="C70" s="94"/>
      <c r="D70" s="94"/>
      <c r="E70" s="85"/>
      <c r="F70" s="85"/>
      <c r="G70" s="105"/>
      <c r="H70" s="178"/>
      <c r="I70" s="6">
        <f>SUM(J70:O70)</f>
        <v>22868.129999999997</v>
      </c>
      <c r="J70" s="6">
        <v>0</v>
      </c>
      <c r="K70" s="6">
        <v>0</v>
      </c>
      <c r="L70" s="6">
        <v>0</v>
      </c>
      <c r="M70" s="6">
        <v>11891.41</v>
      </c>
      <c r="N70" s="6">
        <v>10976.72</v>
      </c>
      <c r="O70" s="53">
        <v>0</v>
      </c>
    </row>
    <row r="71" spans="1:20" s="4" customFormat="1" ht="58.9" customHeight="1" x14ac:dyDescent="0.25">
      <c r="A71" s="82"/>
      <c r="B71" s="78"/>
      <c r="C71" s="94"/>
      <c r="D71" s="94"/>
      <c r="E71" s="85"/>
      <c r="F71" s="85"/>
      <c r="G71" s="105"/>
      <c r="H71" s="5" t="s">
        <v>19</v>
      </c>
      <c r="I71" s="6">
        <f>SUM(J71:O71)</f>
        <v>65333.86</v>
      </c>
      <c r="J71" s="6">
        <v>0</v>
      </c>
      <c r="K71" s="6">
        <v>0</v>
      </c>
      <c r="L71" s="6">
        <v>0</v>
      </c>
      <c r="M71" s="6">
        <v>33974.43</v>
      </c>
      <c r="N71" s="6">
        <v>31359.43</v>
      </c>
      <c r="O71" s="52">
        <v>0</v>
      </c>
    </row>
    <row r="72" spans="1:20" s="4" customFormat="1" ht="25.5" customHeight="1" x14ac:dyDescent="0.25">
      <c r="A72" s="102" t="s">
        <v>121</v>
      </c>
      <c r="B72" s="90" t="s">
        <v>162</v>
      </c>
      <c r="C72" s="107" t="s">
        <v>45</v>
      </c>
      <c r="D72" s="109">
        <f>D75</f>
        <v>500</v>
      </c>
      <c r="E72" s="87">
        <f>E75</f>
        <v>1224796</v>
      </c>
      <c r="F72" s="40">
        <v>899018.85929000005</v>
      </c>
      <c r="G72" s="87">
        <f>G75</f>
        <v>8069.5416500000001</v>
      </c>
      <c r="H72" s="41" t="s">
        <v>11</v>
      </c>
      <c r="I72" s="37">
        <f>I73+I74</f>
        <v>1224796</v>
      </c>
      <c r="J72" s="37">
        <v>0</v>
      </c>
      <c r="K72" s="37">
        <f>K73+K74</f>
        <v>8069.54</v>
      </c>
      <c r="L72" s="37">
        <f>L73+L74</f>
        <v>353930.46</v>
      </c>
      <c r="M72" s="37">
        <f>M73+M74</f>
        <v>862796</v>
      </c>
      <c r="N72" s="37">
        <f>SUM(N73:N74)</f>
        <v>0</v>
      </c>
      <c r="O72" s="55">
        <v>0</v>
      </c>
    </row>
    <row r="73" spans="1:20" s="4" customFormat="1" ht="54.6" customHeight="1" x14ac:dyDescent="0.25">
      <c r="A73" s="103"/>
      <c r="B73" s="116"/>
      <c r="C73" s="108"/>
      <c r="D73" s="108"/>
      <c r="E73" s="88"/>
      <c r="F73" s="40">
        <v>266685.93570999999</v>
      </c>
      <c r="G73" s="105"/>
      <c r="H73" s="42" t="s">
        <v>42</v>
      </c>
      <c r="I73" s="37">
        <f>K73+L73+M73</f>
        <v>765497.63</v>
      </c>
      <c r="J73" s="37">
        <v>0</v>
      </c>
      <c r="K73" s="37">
        <f t="shared" ref="K73:M74" si="3">K76</f>
        <v>5043.46</v>
      </c>
      <c r="L73" s="37">
        <f t="shared" si="3"/>
        <v>221206.54</v>
      </c>
      <c r="M73" s="37">
        <f t="shared" si="3"/>
        <v>539247.63</v>
      </c>
      <c r="N73" s="37">
        <v>0</v>
      </c>
      <c r="O73" s="55">
        <v>0</v>
      </c>
    </row>
    <row r="74" spans="1:20" s="4" customFormat="1" ht="67.5" customHeight="1" x14ac:dyDescent="0.25">
      <c r="A74" s="103"/>
      <c r="B74" s="117"/>
      <c r="C74" s="108"/>
      <c r="D74" s="108"/>
      <c r="E74" s="88"/>
      <c r="F74" s="43">
        <v>10065.74317</v>
      </c>
      <c r="G74" s="105"/>
      <c r="H74" s="38" t="s">
        <v>19</v>
      </c>
      <c r="I74" s="39">
        <f>SUM(J74:O74)</f>
        <v>459298.37</v>
      </c>
      <c r="J74" s="39">
        <v>0</v>
      </c>
      <c r="K74" s="39">
        <f t="shared" si="3"/>
        <v>3026.08</v>
      </c>
      <c r="L74" s="39">
        <f t="shared" si="3"/>
        <v>132723.92000000001</v>
      </c>
      <c r="M74" s="39">
        <f t="shared" si="3"/>
        <v>323548.37</v>
      </c>
      <c r="N74" s="39">
        <v>0</v>
      </c>
      <c r="O74" s="56">
        <v>0</v>
      </c>
      <c r="Q74" s="14"/>
    </row>
    <row r="75" spans="1:20" s="4" customFormat="1" ht="27.6" customHeight="1" x14ac:dyDescent="0.25">
      <c r="A75" s="81" t="s">
        <v>122</v>
      </c>
      <c r="B75" s="90" t="s">
        <v>35</v>
      </c>
      <c r="C75" s="93" t="s">
        <v>45</v>
      </c>
      <c r="D75" s="93">
        <v>500</v>
      </c>
      <c r="E75" s="84">
        <v>1224796</v>
      </c>
      <c r="F75" s="2">
        <v>0</v>
      </c>
      <c r="G75" s="84">
        <v>8069.5416500000001</v>
      </c>
      <c r="H75" s="32" t="s">
        <v>11</v>
      </c>
      <c r="I75" s="3">
        <f t="shared" ref="I75:I77" si="4">SUM(J75:N75)</f>
        <v>1224796</v>
      </c>
      <c r="J75" s="3">
        <v>0</v>
      </c>
      <c r="K75" s="3">
        <v>8069.54</v>
      </c>
      <c r="L75" s="3">
        <f>SUM(L76:L77)</f>
        <v>353930.46</v>
      </c>
      <c r="M75" s="3">
        <f>SUM(M76:M77)</f>
        <v>862796</v>
      </c>
      <c r="N75" s="3">
        <v>0</v>
      </c>
      <c r="O75" s="52">
        <v>0</v>
      </c>
    </row>
    <row r="76" spans="1:20" s="4" customFormat="1" ht="56.45" customHeight="1" x14ac:dyDescent="0.25">
      <c r="A76" s="82"/>
      <c r="B76" s="91"/>
      <c r="C76" s="94"/>
      <c r="D76" s="94"/>
      <c r="E76" s="85"/>
      <c r="F76" s="2">
        <v>0</v>
      </c>
      <c r="G76" s="105"/>
      <c r="H76" s="5" t="s">
        <v>7</v>
      </c>
      <c r="I76" s="6">
        <f t="shared" si="4"/>
        <v>765497.63</v>
      </c>
      <c r="J76" s="6">
        <v>0</v>
      </c>
      <c r="K76" s="6">
        <v>5043.46</v>
      </c>
      <c r="L76" s="6">
        <v>221206.54</v>
      </c>
      <c r="M76" s="3">
        <v>539247.63</v>
      </c>
      <c r="N76" s="6">
        <v>0</v>
      </c>
      <c r="O76" s="52">
        <v>0</v>
      </c>
    </row>
    <row r="77" spans="1:20" s="4" customFormat="1" ht="58.9" customHeight="1" x14ac:dyDescent="0.25">
      <c r="A77" s="83"/>
      <c r="B77" s="92"/>
      <c r="C77" s="95"/>
      <c r="D77" s="95"/>
      <c r="E77" s="86"/>
      <c r="F77" s="30">
        <v>0</v>
      </c>
      <c r="G77" s="106"/>
      <c r="H77" s="5" t="s">
        <v>19</v>
      </c>
      <c r="I77" s="6">
        <f t="shared" si="4"/>
        <v>459298.37</v>
      </c>
      <c r="J77" s="6">
        <v>0</v>
      </c>
      <c r="K77" s="6">
        <v>3026.08</v>
      </c>
      <c r="L77" s="6">
        <v>132723.92000000001</v>
      </c>
      <c r="M77" s="6">
        <v>323548.37</v>
      </c>
      <c r="N77" s="6">
        <v>0</v>
      </c>
      <c r="O77" s="53">
        <v>0</v>
      </c>
    </row>
    <row r="78" spans="1:20" s="4" customFormat="1" ht="25.15" customHeight="1" x14ac:dyDescent="0.25">
      <c r="A78" s="102" t="s">
        <v>123</v>
      </c>
      <c r="B78" s="90" t="s">
        <v>83</v>
      </c>
      <c r="C78" s="107" t="s">
        <v>53</v>
      </c>
      <c r="D78" s="109">
        <f>SUM(D81:D89)</f>
        <v>2201</v>
      </c>
      <c r="E78" s="87">
        <f>SUM(E81:E89)</f>
        <v>2950084.2503399998</v>
      </c>
      <c r="F78" s="79">
        <v>899018.85929000005</v>
      </c>
      <c r="G78" s="87">
        <f>SUM(G81:G89)</f>
        <v>11459.63</v>
      </c>
      <c r="H78" s="41" t="s">
        <v>11</v>
      </c>
      <c r="I78" s="37">
        <f>I79+I80</f>
        <v>2950084.2503399998</v>
      </c>
      <c r="J78" s="37">
        <v>0</v>
      </c>
      <c r="K78" s="37">
        <f>K79+K80</f>
        <v>19877.620340000001</v>
      </c>
      <c r="L78" s="37">
        <f>L79+L80</f>
        <v>785562</v>
      </c>
      <c r="M78" s="37">
        <f>M79+M80</f>
        <v>1445093.09</v>
      </c>
      <c r="N78" s="37">
        <f>N79+N80</f>
        <v>699551.54</v>
      </c>
      <c r="O78" s="55">
        <v>0</v>
      </c>
    </row>
    <row r="79" spans="1:20" s="4" customFormat="1" ht="57" customHeight="1" x14ac:dyDescent="0.25">
      <c r="A79" s="103"/>
      <c r="B79" s="91"/>
      <c r="C79" s="108"/>
      <c r="D79" s="108"/>
      <c r="E79" s="88"/>
      <c r="F79" s="79">
        <v>266685.93570999999</v>
      </c>
      <c r="G79" s="105"/>
      <c r="H79" s="80" t="s">
        <v>7</v>
      </c>
      <c r="I79" s="37">
        <f>K79+L79+M79+N79</f>
        <v>1838543.29</v>
      </c>
      <c r="J79" s="37">
        <v>0</v>
      </c>
      <c r="K79" s="37">
        <f>K82+K85+K88</f>
        <v>7162.27</v>
      </c>
      <c r="L79" s="37">
        <f t="shared" ref="L79:N80" si="5">L82+L88</f>
        <v>490976.25</v>
      </c>
      <c r="M79" s="37">
        <f t="shared" si="5"/>
        <v>903185.06</v>
      </c>
      <c r="N79" s="37">
        <f t="shared" si="5"/>
        <v>437219.71</v>
      </c>
      <c r="O79" s="55">
        <v>0</v>
      </c>
    </row>
    <row r="80" spans="1:20" s="4" customFormat="1" ht="73.900000000000006" customHeight="1" x14ac:dyDescent="0.25">
      <c r="A80" s="103"/>
      <c r="B80" s="92"/>
      <c r="C80" s="108"/>
      <c r="D80" s="108"/>
      <c r="E80" s="89"/>
      <c r="F80" s="72">
        <v>10065.74317</v>
      </c>
      <c r="G80" s="105"/>
      <c r="H80" s="38" t="s">
        <v>19</v>
      </c>
      <c r="I80" s="39">
        <f>K80+L80+M80+N80</f>
        <v>1111540.96034</v>
      </c>
      <c r="J80" s="39">
        <v>0</v>
      </c>
      <c r="K80" s="39">
        <f>K83+K86+K89</f>
        <v>12715.350340000001</v>
      </c>
      <c r="L80" s="39">
        <f t="shared" si="5"/>
        <v>294585.75</v>
      </c>
      <c r="M80" s="39">
        <f t="shared" si="5"/>
        <v>541908.03</v>
      </c>
      <c r="N80" s="39">
        <f t="shared" si="5"/>
        <v>262331.83</v>
      </c>
      <c r="O80" s="56">
        <v>0</v>
      </c>
    </row>
    <row r="81" spans="1:18" s="4" customFormat="1" ht="28.15" customHeight="1" x14ac:dyDescent="0.25">
      <c r="A81" s="81" t="s">
        <v>124</v>
      </c>
      <c r="B81" s="90" t="s">
        <v>37</v>
      </c>
      <c r="C81" s="93" t="s">
        <v>23</v>
      </c>
      <c r="D81" s="93">
        <v>550</v>
      </c>
      <c r="E81" s="84">
        <f>I82+I83</f>
        <v>1365302.99034</v>
      </c>
      <c r="F81" s="2">
        <v>0</v>
      </c>
      <c r="G81" s="84">
        <v>0</v>
      </c>
      <c r="H81" s="32" t="s">
        <v>11</v>
      </c>
      <c r="I81" s="3">
        <f>SUM(I82:I83)</f>
        <v>1365302.99034</v>
      </c>
      <c r="J81" s="3">
        <v>0</v>
      </c>
      <c r="K81" s="3">
        <v>0</v>
      </c>
      <c r="L81" s="3">
        <f>SUM(L82:L83)</f>
        <v>685112</v>
      </c>
      <c r="M81" s="3">
        <f>SUM(M82:M83)</f>
        <v>671773</v>
      </c>
      <c r="N81" s="3">
        <v>0</v>
      </c>
      <c r="O81" s="52">
        <v>0</v>
      </c>
    </row>
    <row r="82" spans="1:18" s="4" customFormat="1" ht="56.45" customHeight="1" x14ac:dyDescent="0.25">
      <c r="A82" s="82"/>
      <c r="B82" s="91"/>
      <c r="C82" s="94"/>
      <c r="D82" s="94"/>
      <c r="E82" s="85"/>
      <c r="F82" s="2">
        <v>0</v>
      </c>
      <c r="G82" s="105"/>
      <c r="H82" s="5" t="s">
        <v>7</v>
      </c>
      <c r="I82" s="6">
        <f t="shared" ref="I82:I89" si="6">SUM(J82:N82)</f>
        <v>848055</v>
      </c>
      <c r="J82" s="6">
        <v>0</v>
      </c>
      <c r="K82" s="6">
        <v>0</v>
      </c>
      <c r="L82" s="6">
        <v>428195</v>
      </c>
      <c r="M82" s="3">
        <v>419860</v>
      </c>
      <c r="N82" s="6">
        <v>0</v>
      </c>
      <c r="O82" s="52">
        <v>0</v>
      </c>
    </row>
    <row r="83" spans="1:18" s="4" customFormat="1" ht="56.45" customHeight="1" x14ac:dyDescent="0.25">
      <c r="A83" s="83"/>
      <c r="B83" s="92"/>
      <c r="C83" s="95"/>
      <c r="D83" s="95"/>
      <c r="E83" s="86"/>
      <c r="F83" s="30">
        <v>0</v>
      </c>
      <c r="G83" s="106"/>
      <c r="H83" s="5" t="s">
        <v>19</v>
      </c>
      <c r="I83" s="6">
        <f t="shared" si="6"/>
        <v>517247.99034000002</v>
      </c>
      <c r="J83" s="6">
        <v>0</v>
      </c>
      <c r="K83" s="6">
        <v>8417.9903400000003</v>
      </c>
      <c r="L83" s="6">
        <v>256917</v>
      </c>
      <c r="M83" s="6">
        <v>251913</v>
      </c>
      <c r="N83" s="6">
        <v>0</v>
      </c>
      <c r="O83" s="53">
        <v>0</v>
      </c>
    </row>
    <row r="84" spans="1:18" s="4" customFormat="1" ht="27.75" customHeight="1" x14ac:dyDescent="0.25">
      <c r="A84" s="81" t="s">
        <v>127</v>
      </c>
      <c r="B84" s="90" t="s">
        <v>51</v>
      </c>
      <c r="C84" s="93" t="s">
        <v>46</v>
      </c>
      <c r="D84" s="93">
        <v>551</v>
      </c>
      <c r="E84" s="84">
        <f>I85+I86</f>
        <v>11459.630000000001</v>
      </c>
      <c r="F84" s="71"/>
      <c r="G84" s="84">
        <v>11459.63</v>
      </c>
      <c r="H84" s="32" t="s">
        <v>11</v>
      </c>
      <c r="I84" s="6">
        <f t="shared" si="6"/>
        <v>11459.630000000001</v>
      </c>
      <c r="J84" s="3">
        <v>0</v>
      </c>
      <c r="K84" s="3">
        <f>K85+K86</f>
        <v>11459.630000000001</v>
      </c>
      <c r="L84" s="3">
        <v>0</v>
      </c>
      <c r="M84" s="3">
        <v>0</v>
      </c>
      <c r="N84" s="3">
        <v>0</v>
      </c>
      <c r="O84" s="52">
        <v>0</v>
      </c>
    </row>
    <row r="85" spans="1:18" s="4" customFormat="1" ht="63.75" customHeight="1" x14ac:dyDescent="0.25">
      <c r="A85" s="82"/>
      <c r="B85" s="91"/>
      <c r="C85" s="94"/>
      <c r="D85" s="94"/>
      <c r="E85" s="85"/>
      <c r="F85" s="71"/>
      <c r="G85" s="105"/>
      <c r="H85" s="5" t="s">
        <v>7</v>
      </c>
      <c r="I85" s="6">
        <f t="shared" si="6"/>
        <v>7162.27</v>
      </c>
      <c r="J85" s="3">
        <v>0</v>
      </c>
      <c r="K85" s="3">
        <v>7162.27</v>
      </c>
      <c r="L85" s="3">
        <v>0</v>
      </c>
      <c r="M85" s="3">
        <v>0</v>
      </c>
      <c r="N85" s="3">
        <v>0</v>
      </c>
      <c r="O85" s="52">
        <v>0</v>
      </c>
    </row>
    <row r="86" spans="1:18" s="4" customFormat="1" ht="56.45" customHeight="1" x14ac:dyDescent="0.25">
      <c r="A86" s="83"/>
      <c r="B86" s="92"/>
      <c r="C86" s="95"/>
      <c r="D86" s="95"/>
      <c r="E86" s="86"/>
      <c r="F86" s="71"/>
      <c r="G86" s="106"/>
      <c r="H86" s="5" t="s">
        <v>19</v>
      </c>
      <c r="I86" s="6">
        <f t="shared" si="6"/>
        <v>4297.3599999999997</v>
      </c>
      <c r="J86" s="3">
        <v>0</v>
      </c>
      <c r="K86" s="3">
        <v>4297.3599999999997</v>
      </c>
      <c r="L86" s="3">
        <v>0</v>
      </c>
      <c r="M86" s="3">
        <v>0</v>
      </c>
      <c r="N86" s="3">
        <v>0</v>
      </c>
      <c r="O86" s="52">
        <v>0</v>
      </c>
    </row>
    <row r="87" spans="1:18" s="4" customFormat="1" ht="25.15" customHeight="1" x14ac:dyDescent="0.25">
      <c r="A87" s="81" t="s">
        <v>165</v>
      </c>
      <c r="B87" s="90" t="s">
        <v>52</v>
      </c>
      <c r="C87" s="93" t="s">
        <v>53</v>
      </c>
      <c r="D87" s="93">
        <v>1100</v>
      </c>
      <c r="E87" s="84">
        <f>I88+I89</f>
        <v>1573321.6300000001</v>
      </c>
      <c r="F87" s="2">
        <v>0</v>
      </c>
      <c r="G87" s="84">
        <v>0</v>
      </c>
      <c r="H87" s="32" t="s">
        <v>11</v>
      </c>
      <c r="I87" s="3">
        <f t="shared" si="6"/>
        <v>1573321.6300000001</v>
      </c>
      <c r="J87" s="3">
        <v>0</v>
      </c>
      <c r="K87" s="3">
        <v>0</v>
      </c>
      <c r="L87" s="3">
        <f>SUM(L88:L89)</f>
        <v>100450</v>
      </c>
      <c r="M87" s="3">
        <f>SUM(M88:M89)</f>
        <v>773320.09000000008</v>
      </c>
      <c r="N87" s="3">
        <f>SUM(N88:N89)</f>
        <v>699551.54</v>
      </c>
      <c r="O87" s="52">
        <v>0</v>
      </c>
    </row>
    <row r="88" spans="1:18" s="4" customFormat="1" ht="58.15" customHeight="1" x14ac:dyDescent="0.25">
      <c r="A88" s="82"/>
      <c r="B88" s="91"/>
      <c r="C88" s="94"/>
      <c r="D88" s="94"/>
      <c r="E88" s="85"/>
      <c r="F88" s="2">
        <v>0</v>
      </c>
      <c r="G88" s="85"/>
      <c r="H88" s="5" t="s">
        <v>7</v>
      </c>
      <c r="I88" s="6">
        <f t="shared" si="6"/>
        <v>983326.02</v>
      </c>
      <c r="J88" s="6">
        <v>0</v>
      </c>
      <c r="K88" s="6">
        <v>0</v>
      </c>
      <c r="L88" s="6">
        <v>62781.25</v>
      </c>
      <c r="M88" s="3">
        <v>483325.06</v>
      </c>
      <c r="N88" s="6">
        <v>437219.71</v>
      </c>
      <c r="O88" s="52">
        <v>0</v>
      </c>
      <c r="Q88" s="15"/>
      <c r="R88" s="15"/>
    </row>
    <row r="89" spans="1:18" s="4" customFormat="1" ht="60" customHeight="1" x14ac:dyDescent="0.25">
      <c r="A89" s="83"/>
      <c r="B89" s="92"/>
      <c r="C89" s="95"/>
      <c r="D89" s="95"/>
      <c r="E89" s="86"/>
      <c r="F89" s="71"/>
      <c r="G89" s="86"/>
      <c r="H89" s="5" t="s">
        <v>19</v>
      </c>
      <c r="I89" s="6">
        <f t="shared" si="6"/>
        <v>589995.6100000001</v>
      </c>
      <c r="J89" s="6">
        <v>0</v>
      </c>
      <c r="K89" s="6">
        <v>0</v>
      </c>
      <c r="L89" s="6">
        <v>37668.75</v>
      </c>
      <c r="M89" s="6">
        <v>289995.03000000003</v>
      </c>
      <c r="N89" s="6">
        <v>262331.83</v>
      </c>
      <c r="O89" s="53">
        <v>0</v>
      </c>
      <c r="Q89" s="15"/>
      <c r="R89" s="15"/>
    </row>
    <row r="90" spans="1:18" s="4" customFormat="1" ht="26.45" customHeight="1" x14ac:dyDescent="0.25">
      <c r="A90" s="96" t="s">
        <v>86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8"/>
      <c r="Q90" s="15"/>
      <c r="R90" s="15"/>
    </row>
    <row r="91" spans="1:18" s="4" customFormat="1" ht="60" customHeight="1" x14ac:dyDescent="0.25">
      <c r="A91" s="45" t="s">
        <v>125</v>
      </c>
      <c r="B91" s="36" t="s">
        <v>155</v>
      </c>
      <c r="C91" s="46" t="s">
        <v>60</v>
      </c>
      <c r="D91" s="26">
        <f>SUM(D92:D103)</f>
        <v>2175</v>
      </c>
      <c r="E91" s="25">
        <f>SUM(E92:E103)</f>
        <v>2294000</v>
      </c>
      <c r="F91" s="2">
        <v>0</v>
      </c>
      <c r="G91" s="25" t="s">
        <v>104</v>
      </c>
      <c r="H91" s="5" t="s">
        <v>21</v>
      </c>
      <c r="I91" s="6">
        <f t="shared" ref="I91:I103" si="7">SUM(J91:N91)</f>
        <v>604000</v>
      </c>
      <c r="J91" s="6">
        <f>SUM(J92:J103)</f>
        <v>138000</v>
      </c>
      <c r="K91" s="6">
        <f t="shared" ref="K91:N91" si="8">SUM(K92:K103)</f>
        <v>466000</v>
      </c>
      <c r="L91" s="6">
        <f t="shared" si="8"/>
        <v>0</v>
      </c>
      <c r="M91" s="6">
        <f t="shared" si="8"/>
        <v>0</v>
      </c>
      <c r="N91" s="6">
        <f t="shared" si="8"/>
        <v>0</v>
      </c>
      <c r="O91" s="52">
        <v>0</v>
      </c>
      <c r="Q91" s="15"/>
      <c r="R91" s="15"/>
    </row>
    <row r="92" spans="1:18" s="4" customFormat="1" ht="61.15" customHeight="1" x14ac:dyDescent="0.25">
      <c r="A92" s="28" t="s">
        <v>126</v>
      </c>
      <c r="B92" s="32" t="s">
        <v>91</v>
      </c>
      <c r="C92" s="26" t="s">
        <v>72</v>
      </c>
      <c r="D92" s="26">
        <v>185</v>
      </c>
      <c r="E92" s="25">
        <v>205000</v>
      </c>
      <c r="F92" s="2">
        <v>0</v>
      </c>
      <c r="G92" s="25" t="s">
        <v>104</v>
      </c>
      <c r="H92" s="24" t="s">
        <v>21</v>
      </c>
      <c r="I92" s="6">
        <f t="shared" si="7"/>
        <v>0</v>
      </c>
      <c r="J92" s="6">
        <v>0</v>
      </c>
      <c r="K92" s="6">
        <v>0</v>
      </c>
      <c r="L92" s="3">
        <v>0</v>
      </c>
      <c r="M92" s="3">
        <v>0</v>
      </c>
      <c r="N92" s="3">
        <v>0</v>
      </c>
      <c r="O92" s="3">
        <v>0</v>
      </c>
      <c r="Q92" s="15"/>
      <c r="R92" s="15"/>
    </row>
    <row r="93" spans="1:18" s="4" customFormat="1" ht="70.150000000000006" customHeight="1" x14ac:dyDescent="0.25">
      <c r="A93" s="28" t="s">
        <v>128</v>
      </c>
      <c r="B93" s="32" t="s">
        <v>92</v>
      </c>
      <c r="C93" s="26" t="s">
        <v>22</v>
      </c>
      <c r="D93" s="26">
        <v>190</v>
      </c>
      <c r="E93" s="25">
        <v>190000</v>
      </c>
      <c r="F93" s="2">
        <v>0</v>
      </c>
      <c r="G93" s="25" t="s">
        <v>104</v>
      </c>
      <c r="H93" s="24" t="s">
        <v>21</v>
      </c>
      <c r="I93" s="6">
        <f t="shared" si="7"/>
        <v>156000</v>
      </c>
      <c r="J93" s="6">
        <v>55000</v>
      </c>
      <c r="K93" s="6">
        <v>101000</v>
      </c>
      <c r="L93" s="3">
        <v>0</v>
      </c>
      <c r="M93" s="3">
        <v>0</v>
      </c>
      <c r="N93" s="3">
        <v>0</v>
      </c>
      <c r="O93" s="3">
        <v>0</v>
      </c>
    </row>
    <row r="94" spans="1:18" s="4" customFormat="1" ht="54" customHeight="1" x14ac:dyDescent="0.25">
      <c r="A94" s="28" t="s">
        <v>129</v>
      </c>
      <c r="B94" s="32" t="s">
        <v>93</v>
      </c>
      <c r="C94" s="26" t="s">
        <v>22</v>
      </c>
      <c r="D94" s="26">
        <v>350</v>
      </c>
      <c r="E94" s="25">
        <v>365000</v>
      </c>
      <c r="F94" s="2">
        <v>0</v>
      </c>
      <c r="G94" s="25" t="s">
        <v>104</v>
      </c>
      <c r="H94" s="24" t="s">
        <v>21</v>
      </c>
      <c r="I94" s="6">
        <f t="shared" si="7"/>
        <v>302000</v>
      </c>
      <c r="J94" s="6">
        <v>83000</v>
      </c>
      <c r="K94" s="6">
        <v>219000</v>
      </c>
      <c r="L94" s="3">
        <v>0</v>
      </c>
      <c r="M94" s="3">
        <v>0</v>
      </c>
      <c r="N94" s="3">
        <v>0</v>
      </c>
      <c r="O94" s="3">
        <v>0</v>
      </c>
    </row>
    <row r="95" spans="1:18" s="4" customFormat="1" ht="60" x14ac:dyDescent="0.25">
      <c r="A95" s="28" t="s">
        <v>130</v>
      </c>
      <c r="B95" s="32" t="s">
        <v>94</v>
      </c>
      <c r="C95" s="26" t="s">
        <v>72</v>
      </c>
      <c r="D95" s="26">
        <v>350</v>
      </c>
      <c r="E95" s="25">
        <v>365000</v>
      </c>
      <c r="F95" s="2">
        <v>0</v>
      </c>
      <c r="G95" s="25" t="s">
        <v>104</v>
      </c>
      <c r="H95" s="24" t="s">
        <v>21</v>
      </c>
      <c r="I95" s="6">
        <f t="shared" si="7"/>
        <v>0</v>
      </c>
      <c r="J95" s="6">
        <v>0</v>
      </c>
      <c r="K95" s="6">
        <v>0</v>
      </c>
      <c r="L95" s="3">
        <v>0</v>
      </c>
      <c r="M95" s="3">
        <v>0</v>
      </c>
      <c r="N95" s="3">
        <v>0</v>
      </c>
      <c r="O95" s="3">
        <v>0</v>
      </c>
    </row>
    <row r="96" spans="1:18" s="4" customFormat="1" ht="60" customHeight="1" x14ac:dyDescent="0.25">
      <c r="A96" s="28" t="s">
        <v>131</v>
      </c>
      <c r="B96" s="32" t="s">
        <v>95</v>
      </c>
      <c r="C96" s="26" t="s">
        <v>59</v>
      </c>
      <c r="D96" s="26">
        <v>210</v>
      </c>
      <c r="E96" s="25">
        <v>210000</v>
      </c>
      <c r="F96" s="2">
        <v>0</v>
      </c>
      <c r="G96" s="25" t="s">
        <v>104</v>
      </c>
      <c r="H96" s="24" t="s">
        <v>21</v>
      </c>
      <c r="I96" s="6">
        <f t="shared" si="7"/>
        <v>0</v>
      </c>
      <c r="J96" s="6">
        <v>0</v>
      </c>
      <c r="K96" s="6">
        <v>0</v>
      </c>
      <c r="L96" s="3">
        <v>0</v>
      </c>
      <c r="M96" s="3">
        <v>0</v>
      </c>
      <c r="N96" s="3">
        <v>0</v>
      </c>
      <c r="O96" s="3">
        <v>0</v>
      </c>
    </row>
    <row r="97" spans="1:15" s="4" customFormat="1" ht="57.6" customHeight="1" x14ac:dyDescent="0.25">
      <c r="A97" s="28" t="s">
        <v>132</v>
      </c>
      <c r="B97" s="32" t="s">
        <v>96</v>
      </c>
      <c r="C97" s="26" t="s">
        <v>59</v>
      </c>
      <c r="D97" s="26">
        <v>190</v>
      </c>
      <c r="E97" s="25">
        <v>190000</v>
      </c>
      <c r="F97" s="2">
        <v>0</v>
      </c>
      <c r="G97" s="25" t="s">
        <v>104</v>
      </c>
      <c r="H97" s="24" t="s">
        <v>21</v>
      </c>
      <c r="I97" s="6">
        <f t="shared" si="7"/>
        <v>0</v>
      </c>
      <c r="J97" s="6">
        <v>0</v>
      </c>
      <c r="K97" s="6">
        <v>0</v>
      </c>
      <c r="L97" s="3">
        <v>0</v>
      </c>
      <c r="M97" s="3">
        <v>0</v>
      </c>
      <c r="N97" s="3">
        <v>0</v>
      </c>
      <c r="O97" s="3">
        <v>0</v>
      </c>
    </row>
    <row r="98" spans="1:15" s="4" customFormat="1" ht="46.9" customHeight="1" x14ac:dyDescent="0.25">
      <c r="A98" s="28" t="s">
        <v>133</v>
      </c>
      <c r="B98" s="32" t="s">
        <v>97</v>
      </c>
      <c r="C98" s="26" t="s">
        <v>53</v>
      </c>
      <c r="D98" s="26">
        <v>50</v>
      </c>
      <c r="E98" s="25">
        <v>50000</v>
      </c>
      <c r="F98" s="2">
        <v>0</v>
      </c>
      <c r="G98" s="25" t="s">
        <v>104</v>
      </c>
      <c r="H98" s="24" t="s">
        <v>21</v>
      </c>
      <c r="I98" s="6">
        <f t="shared" si="7"/>
        <v>0</v>
      </c>
      <c r="J98" s="6">
        <v>0</v>
      </c>
      <c r="K98" s="6">
        <v>0</v>
      </c>
      <c r="L98" s="3">
        <v>0</v>
      </c>
      <c r="M98" s="3">
        <v>0</v>
      </c>
      <c r="N98" s="3">
        <v>0</v>
      </c>
      <c r="O98" s="3">
        <v>0</v>
      </c>
    </row>
    <row r="99" spans="1:15" s="4" customFormat="1" ht="60.6" customHeight="1" x14ac:dyDescent="0.25">
      <c r="A99" s="28" t="s">
        <v>134</v>
      </c>
      <c r="B99" s="32" t="s">
        <v>98</v>
      </c>
      <c r="C99" s="26" t="s">
        <v>59</v>
      </c>
      <c r="D99" s="26">
        <v>100</v>
      </c>
      <c r="E99" s="25">
        <v>100000</v>
      </c>
      <c r="F99" s="2">
        <v>0</v>
      </c>
      <c r="G99" s="25" t="s">
        <v>104</v>
      </c>
      <c r="H99" s="24" t="s">
        <v>21</v>
      </c>
      <c r="I99" s="6">
        <f t="shared" si="7"/>
        <v>0</v>
      </c>
      <c r="J99" s="6">
        <v>0</v>
      </c>
      <c r="K99" s="6">
        <v>0</v>
      </c>
      <c r="L99" s="3">
        <v>0</v>
      </c>
      <c r="M99" s="3">
        <v>0</v>
      </c>
      <c r="N99" s="3">
        <v>0</v>
      </c>
      <c r="O99" s="3">
        <v>0</v>
      </c>
    </row>
    <row r="100" spans="1:15" s="4" customFormat="1" ht="45" x14ac:dyDescent="0.25">
      <c r="A100" s="28" t="s">
        <v>135</v>
      </c>
      <c r="B100" s="32" t="s">
        <v>99</v>
      </c>
      <c r="C100" s="26" t="s">
        <v>102</v>
      </c>
      <c r="D100" s="26">
        <v>120</v>
      </c>
      <c r="E100" s="25">
        <v>275000</v>
      </c>
      <c r="F100" s="2">
        <v>0</v>
      </c>
      <c r="G100" s="25" t="s">
        <v>104</v>
      </c>
      <c r="H100" s="24" t="s">
        <v>21</v>
      </c>
      <c r="I100" s="6">
        <f t="shared" si="7"/>
        <v>0</v>
      </c>
      <c r="J100" s="6">
        <v>0</v>
      </c>
      <c r="K100" s="6">
        <v>0</v>
      </c>
      <c r="L100" s="3">
        <v>0</v>
      </c>
      <c r="M100" s="3">
        <v>0</v>
      </c>
      <c r="N100" s="3">
        <v>0</v>
      </c>
      <c r="O100" s="3">
        <v>0</v>
      </c>
    </row>
    <row r="101" spans="1:15" s="4" customFormat="1" ht="58.9" customHeight="1" x14ac:dyDescent="0.25">
      <c r="A101" s="28" t="s">
        <v>136</v>
      </c>
      <c r="B101" s="32" t="s">
        <v>100</v>
      </c>
      <c r="C101" s="26" t="s">
        <v>23</v>
      </c>
      <c r="D101" s="26">
        <v>170</v>
      </c>
      <c r="E101" s="25">
        <v>170000</v>
      </c>
      <c r="F101" s="2">
        <v>0</v>
      </c>
      <c r="G101" s="25" t="s">
        <v>104</v>
      </c>
      <c r="H101" s="24" t="s">
        <v>21</v>
      </c>
      <c r="I101" s="6">
        <f t="shared" si="7"/>
        <v>60000</v>
      </c>
      <c r="J101" s="6">
        <v>0</v>
      </c>
      <c r="K101" s="6">
        <v>60000</v>
      </c>
      <c r="L101" s="3">
        <v>0</v>
      </c>
      <c r="M101" s="3">
        <v>0</v>
      </c>
      <c r="N101" s="3">
        <v>0</v>
      </c>
      <c r="O101" s="3">
        <v>0</v>
      </c>
    </row>
    <row r="102" spans="1:15" ht="75.599999999999994" customHeight="1" x14ac:dyDescent="0.25">
      <c r="A102" s="28" t="s">
        <v>137</v>
      </c>
      <c r="B102" s="32" t="s">
        <v>101</v>
      </c>
      <c r="C102" s="26" t="s">
        <v>103</v>
      </c>
      <c r="D102" s="26">
        <v>130</v>
      </c>
      <c r="E102" s="25">
        <v>87000</v>
      </c>
      <c r="F102" s="2">
        <v>0</v>
      </c>
      <c r="G102" s="25" t="s">
        <v>104</v>
      </c>
      <c r="H102" s="24" t="s">
        <v>21</v>
      </c>
      <c r="I102" s="6">
        <f t="shared" si="7"/>
        <v>43000</v>
      </c>
      <c r="J102" s="6">
        <v>0</v>
      </c>
      <c r="K102" s="6">
        <v>43000</v>
      </c>
      <c r="L102" s="3">
        <v>0</v>
      </c>
      <c r="M102" s="3">
        <v>0</v>
      </c>
      <c r="N102" s="3">
        <v>0</v>
      </c>
      <c r="O102" s="3">
        <v>0</v>
      </c>
    </row>
    <row r="103" spans="1:15" ht="75.599999999999994" customHeight="1" x14ac:dyDescent="0.25">
      <c r="A103" s="28" t="s">
        <v>138</v>
      </c>
      <c r="B103" s="32" t="s">
        <v>101</v>
      </c>
      <c r="C103" s="26" t="s">
        <v>103</v>
      </c>
      <c r="D103" s="26">
        <v>130</v>
      </c>
      <c r="E103" s="25">
        <v>87000</v>
      </c>
      <c r="F103" s="2">
        <v>0</v>
      </c>
      <c r="G103" s="25" t="s">
        <v>104</v>
      </c>
      <c r="H103" s="24" t="s">
        <v>21</v>
      </c>
      <c r="I103" s="6">
        <f t="shared" si="7"/>
        <v>43000</v>
      </c>
      <c r="J103" s="6">
        <v>0</v>
      </c>
      <c r="K103" s="6">
        <v>43000</v>
      </c>
      <c r="L103" s="6">
        <v>0</v>
      </c>
      <c r="M103" s="6">
        <v>0</v>
      </c>
      <c r="N103" s="6">
        <v>0</v>
      </c>
      <c r="O103" s="6">
        <v>0</v>
      </c>
    </row>
    <row r="104" spans="1:15" ht="28.9" customHeight="1" x14ac:dyDescent="0.25">
      <c r="A104" s="96" t="s">
        <v>107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8"/>
    </row>
    <row r="105" spans="1:15" ht="58.9" customHeight="1" x14ac:dyDescent="0.25">
      <c r="A105" s="45" t="s">
        <v>139</v>
      </c>
      <c r="B105" s="36" t="s">
        <v>156</v>
      </c>
      <c r="C105" s="46" t="s">
        <v>115</v>
      </c>
      <c r="D105" s="47">
        <f>SUM(D107:D114)</f>
        <v>4760</v>
      </c>
      <c r="E105" s="48">
        <f>SUM(E107:E113)</f>
        <v>4795000</v>
      </c>
      <c r="F105" s="2">
        <v>1</v>
      </c>
      <c r="G105" s="25" t="s">
        <v>104</v>
      </c>
      <c r="H105" s="24" t="s">
        <v>21</v>
      </c>
      <c r="I105" s="39">
        <f>SUM(J105:N105)</f>
        <v>1953000</v>
      </c>
      <c r="J105" s="39">
        <f>SUM(J106:J113)</f>
        <v>208000</v>
      </c>
      <c r="K105" s="39">
        <f>SUM(K106:K113)</f>
        <v>1745000</v>
      </c>
      <c r="L105" s="6">
        <v>0</v>
      </c>
      <c r="M105" s="6">
        <v>0</v>
      </c>
      <c r="N105" s="6">
        <v>0</v>
      </c>
      <c r="O105" s="6">
        <v>0</v>
      </c>
    </row>
    <row r="106" spans="1:15" ht="58.15" customHeight="1" x14ac:dyDescent="0.25">
      <c r="A106" s="28" t="s">
        <v>140</v>
      </c>
      <c r="B106" s="32" t="s">
        <v>108</v>
      </c>
      <c r="C106" s="26" t="s">
        <v>22</v>
      </c>
      <c r="D106" s="35">
        <v>1160</v>
      </c>
      <c r="E106" s="25">
        <v>1160000</v>
      </c>
      <c r="F106" s="2">
        <v>0</v>
      </c>
      <c r="G106" s="25" t="s">
        <v>104</v>
      </c>
      <c r="H106" s="24" t="s">
        <v>21</v>
      </c>
      <c r="I106" s="6">
        <f t="shared" ref="I106:I110" si="9">SUM(J106:N106)</f>
        <v>848000</v>
      </c>
      <c r="J106" s="6">
        <v>208000</v>
      </c>
      <c r="K106" s="6">
        <v>640000</v>
      </c>
      <c r="L106" s="6">
        <v>0</v>
      </c>
      <c r="M106" s="6">
        <v>0</v>
      </c>
      <c r="N106" s="6">
        <v>0</v>
      </c>
      <c r="O106" s="6">
        <v>0</v>
      </c>
    </row>
    <row r="107" spans="1:15" ht="63.6" customHeight="1" x14ac:dyDescent="0.25">
      <c r="A107" s="28" t="s">
        <v>141</v>
      </c>
      <c r="B107" s="32" t="s">
        <v>109</v>
      </c>
      <c r="C107" s="26" t="s">
        <v>23</v>
      </c>
      <c r="D107" s="35">
        <v>1160</v>
      </c>
      <c r="E107" s="25">
        <v>1160000</v>
      </c>
      <c r="F107" s="2">
        <v>0</v>
      </c>
      <c r="G107" s="25" t="s">
        <v>104</v>
      </c>
      <c r="H107" s="24" t="s">
        <v>21</v>
      </c>
      <c r="I107" s="6">
        <f t="shared" si="9"/>
        <v>385000</v>
      </c>
      <c r="J107" s="6">
        <v>0</v>
      </c>
      <c r="K107" s="6">
        <v>385000</v>
      </c>
      <c r="L107" s="6">
        <v>0</v>
      </c>
      <c r="M107" s="6">
        <v>0</v>
      </c>
      <c r="N107" s="6">
        <v>0</v>
      </c>
      <c r="O107" s="6">
        <v>0</v>
      </c>
    </row>
    <row r="108" spans="1:15" ht="59.45" customHeight="1" x14ac:dyDescent="0.25">
      <c r="A108" s="28" t="s">
        <v>142</v>
      </c>
      <c r="B108" s="32" t="s">
        <v>110</v>
      </c>
      <c r="C108" s="26" t="s">
        <v>23</v>
      </c>
      <c r="D108" s="35">
        <v>750</v>
      </c>
      <c r="E108" s="25">
        <v>785000</v>
      </c>
      <c r="F108" s="2">
        <v>0</v>
      </c>
      <c r="G108" s="25" t="s">
        <v>104</v>
      </c>
      <c r="H108" s="24" t="s">
        <v>21</v>
      </c>
      <c r="I108" s="6">
        <v>250000</v>
      </c>
      <c r="J108" s="6">
        <v>0</v>
      </c>
      <c r="K108" s="6">
        <v>250000</v>
      </c>
      <c r="L108" s="6">
        <v>0</v>
      </c>
      <c r="M108" s="6">
        <v>0</v>
      </c>
      <c r="N108" s="6">
        <v>0</v>
      </c>
      <c r="O108" s="6">
        <v>0</v>
      </c>
    </row>
    <row r="109" spans="1:15" ht="75" customHeight="1" x14ac:dyDescent="0.25">
      <c r="A109" s="28" t="s">
        <v>143</v>
      </c>
      <c r="B109" s="32" t="s">
        <v>111</v>
      </c>
      <c r="C109" s="26" t="s">
        <v>53</v>
      </c>
      <c r="D109" s="35">
        <v>600</v>
      </c>
      <c r="E109" s="25">
        <v>600000</v>
      </c>
      <c r="F109" s="2">
        <v>0</v>
      </c>
      <c r="G109" s="25" t="s">
        <v>104</v>
      </c>
      <c r="H109" s="24" t="s">
        <v>21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</row>
    <row r="110" spans="1:15" ht="58.15" customHeight="1" x14ac:dyDescent="0.25">
      <c r="A110" s="28" t="s">
        <v>144</v>
      </c>
      <c r="B110" s="32" t="s">
        <v>112</v>
      </c>
      <c r="C110" s="26" t="s">
        <v>103</v>
      </c>
      <c r="D110" s="35">
        <v>200</v>
      </c>
      <c r="E110" s="25">
        <v>200000</v>
      </c>
      <c r="F110" s="2">
        <v>0</v>
      </c>
      <c r="G110" s="25" t="s">
        <v>104</v>
      </c>
      <c r="H110" s="24" t="s">
        <v>21</v>
      </c>
      <c r="I110" s="6">
        <f t="shared" si="9"/>
        <v>100000</v>
      </c>
      <c r="J110" s="6">
        <v>0</v>
      </c>
      <c r="K110" s="6">
        <v>100000</v>
      </c>
      <c r="L110" s="6">
        <v>0</v>
      </c>
      <c r="M110" s="6">
        <v>0</v>
      </c>
      <c r="N110" s="6">
        <v>0</v>
      </c>
      <c r="O110" s="6">
        <v>0</v>
      </c>
    </row>
    <row r="111" spans="1:15" ht="60" x14ac:dyDescent="0.25">
      <c r="A111" s="28" t="s">
        <v>145</v>
      </c>
      <c r="B111" s="32" t="s">
        <v>113</v>
      </c>
      <c r="C111" s="26" t="s">
        <v>58</v>
      </c>
      <c r="D111" s="35">
        <v>300</v>
      </c>
      <c r="E111" s="25">
        <v>300000</v>
      </c>
      <c r="F111" s="2">
        <v>0</v>
      </c>
      <c r="G111" s="25" t="s">
        <v>104</v>
      </c>
      <c r="H111" s="24" t="s">
        <v>21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</row>
    <row r="112" spans="1:15" ht="82.15" customHeight="1" x14ac:dyDescent="0.25">
      <c r="A112" s="28" t="s">
        <v>146</v>
      </c>
      <c r="B112" s="32" t="s">
        <v>114</v>
      </c>
      <c r="C112" s="26" t="s">
        <v>58</v>
      </c>
      <c r="D112" s="35">
        <v>650</v>
      </c>
      <c r="E112" s="25">
        <v>650000</v>
      </c>
      <c r="F112" s="2">
        <v>0</v>
      </c>
      <c r="G112" s="25" t="s">
        <v>104</v>
      </c>
      <c r="H112" s="24" t="s">
        <v>21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</row>
    <row r="113" spans="1:15" ht="72" customHeight="1" x14ac:dyDescent="0.25">
      <c r="A113" s="28" t="s">
        <v>147</v>
      </c>
      <c r="B113" s="32" t="s">
        <v>116</v>
      </c>
      <c r="C113" s="26" t="s">
        <v>23</v>
      </c>
      <c r="D113" s="35">
        <v>1100</v>
      </c>
      <c r="E113" s="25">
        <v>1100000</v>
      </c>
      <c r="F113" s="2">
        <v>0</v>
      </c>
      <c r="G113" s="25" t="s">
        <v>104</v>
      </c>
      <c r="H113" s="24" t="s">
        <v>21</v>
      </c>
      <c r="I113" s="6">
        <v>370000</v>
      </c>
      <c r="J113" s="6">
        <v>0</v>
      </c>
      <c r="K113" s="6">
        <v>370000</v>
      </c>
      <c r="L113" s="6">
        <v>0</v>
      </c>
      <c r="M113" s="6">
        <v>0</v>
      </c>
      <c r="N113" s="6">
        <v>0</v>
      </c>
      <c r="O113" s="6">
        <v>0</v>
      </c>
    </row>
    <row r="114" spans="1:15" ht="22.5" customHeight="1" x14ac:dyDescent="0.25">
      <c r="A114" s="96" t="s">
        <v>105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8"/>
    </row>
    <row r="115" spans="1:15" x14ac:dyDescent="0.25">
      <c r="A115" s="102" t="s">
        <v>148</v>
      </c>
      <c r="B115" s="168" t="s">
        <v>78</v>
      </c>
      <c r="C115" s="107" t="s">
        <v>77</v>
      </c>
      <c r="D115" s="109"/>
      <c r="E115" s="87">
        <f>SUM(E119:E122)</f>
        <v>9028781.7100000009</v>
      </c>
      <c r="F115" s="40">
        <v>0</v>
      </c>
      <c r="G115" s="87">
        <f>SUM(G119:G122)</f>
        <v>3200788.5460700002</v>
      </c>
      <c r="H115" s="36" t="s">
        <v>11</v>
      </c>
      <c r="I115" s="37">
        <f t="shared" ref="I115:N115" si="10">SUM(I116:I118)</f>
        <v>9028781.7100000009</v>
      </c>
      <c r="J115" s="37">
        <f t="shared" si="10"/>
        <v>1051162.21</v>
      </c>
      <c r="K115" s="37">
        <f t="shared" si="10"/>
        <v>1694100</v>
      </c>
      <c r="L115" s="37">
        <f t="shared" si="10"/>
        <v>2931639.69</v>
      </c>
      <c r="M115" s="37">
        <f t="shared" si="10"/>
        <v>3351879.81</v>
      </c>
      <c r="N115" s="37">
        <f t="shared" si="10"/>
        <v>0</v>
      </c>
      <c r="O115" s="55">
        <v>0</v>
      </c>
    </row>
    <row r="116" spans="1:15" ht="57" x14ac:dyDescent="0.25">
      <c r="A116" s="103"/>
      <c r="B116" s="173"/>
      <c r="C116" s="108"/>
      <c r="D116" s="155"/>
      <c r="E116" s="88"/>
      <c r="F116" s="40">
        <v>0</v>
      </c>
      <c r="G116" s="105"/>
      <c r="H116" s="36" t="s">
        <v>41</v>
      </c>
      <c r="I116" s="37">
        <f>SUM(J116:N116)</f>
        <v>3821478</v>
      </c>
      <c r="J116" s="37">
        <v>450000</v>
      </c>
      <c r="K116" s="37">
        <f>K120</f>
        <v>550000</v>
      </c>
      <c r="L116" s="37">
        <f>L120</f>
        <v>1671478</v>
      </c>
      <c r="M116" s="37">
        <f>M120</f>
        <v>1150000</v>
      </c>
      <c r="N116" s="37">
        <f>N120</f>
        <v>0</v>
      </c>
      <c r="O116" s="55">
        <v>0</v>
      </c>
    </row>
    <row r="117" spans="1:15" ht="57" x14ac:dyDescent="0.25">
      <c r="A117" s="103"/>
      <c r="B117" s="173"/>
      <c r="C117" s="108"/>
      <c r="D117" s="155"/>
      <c r="E117" s="88"/>
      <c r="F117" s="40">
        <v>0</v>
      </c>
      <c r="G117" s="105"/>
      <c r="H117" s="38" t="s">
        <v>7</v>
      </c>
      <c r="I117" s="39">
        <f>SUM(J117:O117)</f>
        <v>5117015.8900000006</v>
      </c>
      <c r="J117" s="37">
        <f t="shared" ref="J117:M118" si="11">J121</f>
        <v>596200</v>
      </c>
      <c r="K117" s="37">
        <f t="shared" si="11"/>
        <v>1129100</v>
      </c>
      <c r="L117" s="37">
        <f t="shared" si="11"/>
        <v>1236926</v>
      </c>
      <c r="M117" s="37">
        <f t="shared" si="11"/>
        <v>2154789.89</v>
      </c>
      <c r="N117" s="37">
        <v>0</v>
      </c>
      <c r="O117" s="55">
        <v>0</v>
      </c>
    </row>
    <row r="118" spans="1:15" ht="71.25" x14ac:dyDescent="0.25">
      <c r="A118" s="104"/>
      <c r="B118" s="172"/>
      <c r="C118" s="154"/>
      <c r="D118" s="156"/>
      <c r="E118" s="89"/>
      <c r="F118" s="44">
        <v>0</v>
      </c>
      <c r="G118" s="106"/>
      <c r="H118" s="38" t="s">
        <v>19</v>
      </c>
      <c r="I118" s="39">
        <f>SUM(J118:O118)</f>
        <v>90287.819999999992</v>
      </c>
      <c r="J118" s="39">
        <f t="shared" si="11"/>
        <v>4962.21</v>
      </c>
      <c r="K118" s="39">
        <f t="shared" si="11"/>
        <v>15000</v>
      </c>
      <c r="L118" s="39">
        <f t="shared" si="11"/>
        <v>23235.69</v>
      </c>
      <c r="M118" s="39">
        <f t="shared" si="11"/>
        <v>47089.919999999998</v>
      </c>
      <c r="N118" s="39">
        <v>0</v>
      </c>
      <c r="O118" s="56">
        <v>0</v>
      </c>
    </row>
    <row r="119" spans="1:15" x14ac:dyDescent="0.25">
      <c r="A119" s="81" t="s">
        <v>149</v>
      </c>
      <c r="B119" s="99" t="s">
        <v>47</v>
      </c>
      <c r="C119" s="113" t="s">
        <v>30</v>
      </c>
      <c r="D119" s="113"/>
      <c r="E119" s="136">
        <v>9028781.7100000009</v>
      </c>
      <c r="F119" s="70">
        <v>0</v>
      </c>
      <c r="G119" s="136">
        <v>3200788.5460700002</v>
      </c>
      <c r="H119" s="77" t="s">
        <v>11</v>
      </c>
      <c r="I119" s="65">
        <f>SUM(J119:N119)</f>
        <v>9028781.7100000009</v>
      </c>
      <c r="J119" s="65">
        <f>SUM(J120:J122)</f>
        <v>1051162.21</v>
      </c>
      <c r="K119" s="65">
        <f>SUM(K120:K122)</f>
        <v>1694100</v>
      </c>
      <c r="L119" s="65">
        <f>SUM(L120:L122)</f>
        <v>2931639.69</v>
      </c>
      <c r="M119" s="65">
        <f>SUM(M120:M122)</f>
        <v>3351879.81</v>
      </c>
      <c r="N119" s="65">
        <f>SUM(N120:N122)</f>
        <v>0</v>
      </c>
      <c r="O119" s="66">
        <v>0</v>
      </c>
    </row>
    <row r="120" spans="1:15" ht="57" customHeight="1" x14ac:dyDescent="0.25">
      <c r="A120" s="82"/>
      <c r="B120" s="100"/>
      <c r="C120" s="114"/>
      <c r="D120" s="114"/>
      <c r="E120" s="137"/>
      <c r="F120" s="70">
        <v>0</v>
      </c>
      <c r="G120" s="142"/>
      <c r="H120" s="77" t="s">
        <v>41</v>
      </c>
      <c r="I120" s="65">
        <f>SUM(J120:N120)</f>
        <v>3821478</v>
      </c>
      <c r="J120" s="65">
        <v>450000</v>
      </c>
      <c r="K120" s="65">
        <v>550000</v>
      </c>
      <c r="L120" s="183">
        <v>1671478</v>
      </c>
      <c r="M120" s="65">
        <v>1150000</v>
      </c>
      <c r="N120" s="65">
        <v>0</v>
      </c>
      <c r="O120" s="66">
        <v>0</v>
      </c>
    </row>
    <row r="121" spans="1:15" ht="59.45" customHeight="1" x14ac:dyDescent="0.25">
      <c r="A121" s="82"/>
      <c r="B121" s="100"/>
      <c r="C121" s="114"/>
      <c r="D121" s="114"/>
      <c r="E121" s="137"/>
      <c r="F121" s="70">
        <v>0</v>
      </c>
      <c r="G121" s="142"/>
      <c r="H121" s="68" t="s">
        <v>7</v>
      </c>
      <c r="I121" s="67">
        <f>SUM(J121:N121)</f>
        <v>5117015.8900000006</v>
      </c>
      <c r="J121" s="67">
        <v>596200</v>
      </c>
      <c r="K121" s="67">
        <v>1129100</v>
      </c>
      <c r="L121" s="184">
        <v>1236926</v>
      </c>
      <c r="M121" s="65">
        <v>2154789.89</v>
      </c>
      <c r="N121" s="67">
        <v>0</v>
      </c>
      <c r="O121" s="66">
        <v>0</v>
      </c>
    </row>
    <row r="122" spans="1:15" ht="60" customHeight="1" x14ac:dyDescent="0.25">
      <c r="A122" s="83"/>
      <c r="B122" s="101"/>
      <c r="C122" s="115"/>
      <c r="D122" s="115"/>
      <c r="E122" s="138"/>
      <c r="F122" s="76">
        <v>0</v>
      </c>
      <c r="G122" s="157"/>
      <c r="H122" s="68" t="s">
        <v>19</v>
      </c>
      <c r="I122" s="67">
        <f>SUM(J122:N122)</f>
        <v>90287.819999999992</v>
      </c>
      <c r="J122" s="67">
        <v>4962.21</v>
      </c>
      <c r="K122" s="67">
        <v>15000</v>
      </c>
      <c r="L122" s="67">
        <v>23235.69</v>
      </c>
      <c r="M122" s="67">
        <v>47089.919999999998</v>
      </c>
      <c r="N122" s="67">
        <v>0</v>
      </c>
      <c r="O122" s="69">
        <v>0</v>
      </c>
    </row>
    <row r="123" spans="1:15" ht="21" customHeight="1" x14ac:dyDescent="0.25">
      <c r="A123" s="102" t="s">
        <v>150</v>
      </c>
      <c r="B123" s="168" t="s">
        <v>157</v>
      </c>
      <c r="C123" s="107" t="s">
        <v>77</v>
      </c>
      <c r="D123" s="109">
        <f>D128</f>
        <v>2200</v>
      </c>
      <c r="E123" s="87">
        <f>E128</f>
        <v>3737934.22</v>
      </c>
      <c r="F123" s="40">
        <v>0</v>
      </c>
      <c r="G123" s="87">
        <f>G128</f>
        <v>270000</v>
      </c>
      <c r="H123" s="36" t="s">
        <v>11</v>
      </c>
      <c r="I123" s="37">
        <f>I124+I125+I127</f>
        <v>4959406.5999999996</v>
      </c>
      <c r="J123" s="37">
        <f>SUM(J124:J127)</f>
        <v>0</v>
      </c>
      <c r="K123" s="37">
        <f>K124+K125+K127</f>
        <v>270000</v>
      </c>
      <c r="L123" s="37">
        <f>L124+L125+L127</f>
        <v>2166714.9070000001</v>
      </c>
      <c r="M123" s="37">
        <f>M124+M125+M127</f>
        <v>1932916.8029999998</v>
      </c>
      <c r="N123" s="37">
        <f>N124+N125+N127</f>
        <v>589774.89</v>
      </c>
      <c r="O123" s="55">
        <v>0</v>
      </c>
    </row>
    <row r="124" spans="1:15" ht="57" x14ac:dyDescent="0.25">
      <c r="A124" s="103"/>
      <c r="B124" s="174"/>
      <c r="C124" s="108"/>
      <c r="D124" s="155"/>
      <c r="E124" s="88"/>
      <c r="F124" s="40">
        <v>0</v>
      </c>
      <c r="G124" s="105"/>
      <c r="H124" s="36" t="s">
        <v>41</v>
      </c>
      <c r="I124" s="37">
        <f>SUM(J124:N124)</f>
        <v>1365143.0999999999</v>
      </c>
      <c r="J124" s="37">
        <v>0</v>
      </c>
      <c r="K124" s="37">
        <f t="shared" ref="K124:N125" si="12">K129+K133</f>
        <v>0</v>
      </c>
      <c r="L124" s="37">
        <f t="shared" si="12"/>
        <v>605664.80000000005</v>
      </c>
      <c r="M124" s="37">
        <f t="shared" si="12"/>
        <v>485003.1</v>
      </c>
      <c r="N124" s="37">
        <f t="shared" si="12"/>
        <v>274475.2</v>
      </c>
      <c r="O124" s="55">
        <v>0</v>
      </c>
    </row>
    <row r="125" spans="1:15" ht="29.25" customHeight="1" x14ac:dyDescent="0.25">
      <c r="A125" s="103"/>
      <c r="B125" s="174"/>
      <c r="C125" s="108"/>
      <c r="D125" s="155"/>
      <c r="E125" s="88"/>
      <c r="F125" s="40">
        <v>0</v>
      </c>
      <c r="G125" s="105"/>
      <c r="H125" s="175" t="s">
        <v>7</v>
      </c>
      <c r="I125" s="39">
        <f>SUM(J125:O125)</f>
        <v>1735031.33</v>
      </c>
      <c r="J125" s="37">
        <v>0</v>
      </c>
      <c r="K125" s="37">
        <f t="shared" si="12"/>
        <v>168750</v>
      </c>
      <c r="L125" s="37">
        <f t="shared" si="12"/>
        <v>748523.68700000003</v>
      </c>
      <c r="M125" s="37">
        <f t="shared" si="12"/>
        <v>723446.18299999996</v>
      </c>
      <c r="N125" s="37">
        <f t="shared" si="12"/>
        <v>94311.46</v>
      </c>
      <c r="O125" s="55">
        <v>0</v>
      </c>
    </row>
    <row r="126" spans="1:15" ht="30" customHeight="1" x14ac:dyDescent="0.25">
      <c r="A126" s="103"/>
      <c r="B126" s="63" t="s">
        <v>67</v>
      </c>
      <c r="C126" s="108"/>
      <c r="D126" s="155"/>
      <c r="E126" s="88"/>
      <c r="F126" s="61"/>
      <c r="G126" s="105"/>
      <c r="H126" s="176"/>
      <c r="I126" s="39">
        <f>SUM(J126:N126)</f>
        <v>21377</v>
      </c>
      <c r="J126" s="37">
        <v>0</v>
      </c>
      <c r="K126" s="37">
        <v>0</v>
      </c>
      <c r="L126" s="37">
        <f>L135</f>
        <v>1866.89</v>
      </c>
      <c r="M126" s="37">
        <f t="shared" ref="M126:N126" si="13">M135</f>
        <v>9976</v>
      </c>
      <c r="N126" s="37">
        <f t="shared" si="13"/>
        <v>9534.11</v>
      </c>
      <c r="O126" s="55">
        <v>0</v>
      </c>
    </row>
    <row r="127" spans="1:15" ht="71.25" x14ac:dyDescent="0.25">
      <c r="A127" s="104"/>
      <c r="B127" s="60"/>
      <c r="C127" s="154"/>
      <c r="D127" s="156"/>
      <c r="E127" s="89"/>
      <c r="F127" s="44">
        <v>0</v>
      </c>
      <c r="G127" s="106"/>
      <c r="H127" s="38" t="s">
        <v>19</v>
      </c>
      <c r="I127" s="39">
        <f>SUM(J127:O127)</f>
        <v>1859232.17</v>
      </c>
      <c r="J127" s="39">
        <v>0</v>
      </c>
      <c r="K127" s="37">
        <f>K131+K136</f>
        <v>101250</v>
      </c>
      <c r="L127" s="37">
        <f>L131+L136</f>
        <v>812526.42</v>
      </c>
      <c r="M127" s="37">
        <f>M131+M136</f>
        <v>724467.52</v>
      </c>
      <c r="N127" s="37">
        <f>N131+N136</f>
        <v>220988.23</v>
      </c>
      <c r="O127" s="56">
        <v>0</v>
      </c>
    </row>
    <row r="128" spans="1:15" ht="21" customHeight="1" x14ac:dyDescent="0.25">
      <c r="A128" s="81" t="s">
        <v>151</v>
      </c>
      <c r="B128" s="99" t="s">
        <v>51</v>
      </c>
      <c r="C128" s="113" t="s">
        <v>30</v>
      </c>
      <c r="D128" s="151">
        <v>2200</v>
      </c>
      <c r="E128" s="136">
        <v>3737934.22</v>
      </c>
      <c r="F128" s="136">
        <v>0</v>
      </c>
      <c r="G128" s="136">
        <v>270000</v>
      </c>
      <c r="H128" s="77" t="s">
        <v>11</v>
      </c>
      <c r="I128" s="65">
        <f>SUM(J128:N128)</f>
        <v>3737934.2200000007</v>
      </c>
      <c r="J128" s="65">
        <f>SUM(J130:J131)</f>
        <v>0</v>
      </c>
      <c r="K128" s="65">
        <f>SUM(K130:K131)</f>
        <v>270000</v>
      </c>
      <c r="L128" s="65">
        <f>SUM(L129:L131)</f>
        <v>2060041.4170000001</v>
      </c>
      <c r="M128" s="65">
        <f>SUM(M129:M131)</f>
        <v>1407892.8030000001</v>
      </c>
      <c r="N128" s="65">
        <v>0</v>
      </c>
      <c r="O128" s="66">
        <v>0</v>
      </c>
    </row>
    <row r="129" spans="1:15" ht="58.15" customHeight="1" x14ac:dyDescent="0.25">
      <c r="A129" s="82"/>
      <c r="B129" s="100"/>
      <c r="C129" s="114"/>
      <c r="D129" s="152"/>
      <c r="E129" s="137"/>
      <c r="F129" s="137"/>
      <c r="G129" s="137"/>
      <c r="H129" s="77" t="s">
        <v>41</v>
      </c>
      <c r="I129" s="65">
        <f>SUM(J129:N129)</f>
        <v>1048315.3</v>
      </c>
      <c r="J129" s="65">
        <v>0</v>
      </c>
      <c r="K129" s="65">
        <v>0</v>
      </c>
      <c r="L129" s="183">
        <v>605664.80000000005</v>
      </c>
      <c r="M129" s="65">
        <v>442650.5</v>
      </c>
      <c r="N129" s="65">
        <v>0</v>
      </c>
      <c r="O129" s="66">
        <v>0</v>
      </c>
    </row>
    <row r="130" spans="1:15" ht="60" customHeight="1" x14ac:dyDescent="0.25">
      <c r="A130" s="82"/>
      <c r="B130" s="100"/>
      <c r="C130" s="114"/>
      <c r="D130" s="152"/>
      <c r="E130" s="137"/>
      <c r="F130" s="137"/>
      <c r="G130" s="137"/>
      <c r="H130" s="68" t="s">
        <v>7</v>
      </c>
      <c r="I130" s="67">
        <f>SUM(J130:N130)</f>
        <v>1288320.3500000001</v>
      </c>
      <c r="J130" s="67">
        <v>0</v>
      </c>
      <c r="K130" s="67">
        <v>168750</v>
      </c>
      <c r="L130" s="184">
        <v>681862.08700000006</v>
      </c>
      <c r="M130" s="67">
        <v>437708.26299999998</v>
      </c>
      <c r="N130" s="67">
        <v>0</v>
      </c>
      <c r="O130" s="66">
        <v>0</v>
      </c>
    </row>
    <row r="131" spans="1:15" ht="61.15" customHeight="1" x14ac:dyDescent="0.25">
      <c r="A131" s="83"/>
      <c r="B131" s="101"/>
      <c r="C131" s="115"/>
      <c r="D131" s="153"/>
      <c r="E131" s="138"/>
      <c r="F131" s="138"/>
      <c r="G131" s="138"/>
      <c r="H131" s="68" t="s">
        <v>19</v>
      </c>
      <c r="I131" s="67">
        <f>SUM(J131:N131)</f>
        <v>1401298.57</v>
      </c>
      <c r="J131" s="67">
        <v>0</v>
      </c>
      <c r="K131" s="67">
        <v>101250</v>
      </c>
      <c r="L131" s="67">
        <v>772514.53</v>
      </c>
      <c r="M131" s="67">
        <v>527534.04</v>
      </c>
      <c r="N131" s="67">
        <v>0</v>
      </c>
      <c r="O131" s="69">
        <v>0</v>
      </c>
    </row>
    <row r="132" spans="1:15" ht="40.9" customHeight="1" x14ac:dyDescent="0.25">
      <c r="A132" s="81" t="s">
        <v>163</v>
      </c>
      <c r="B132" s="90" t="s">
        <v>34</v>
      </c>
      <c r="C132" s="93" t="s">
        <v>53</v>
      </c>
      <c r="D132" s="93">
        <v>550</v>
      </c>
      <c r="E132" s="84">
        <v>1232932.01</v>
      </c>
      <c r="F132" s="2">
        <v>0</v>
      </c>
      <c r="G132" s="84">
        <v>0</v>
      </c>
      <c r="H132" s="32" t="s">
        <v>11</v>
      </c>
      <c r="I132" s="3">
        <f>SUM(J132:O132)</f>
        <v>1221472.3799999999</v>
      </c>
      <c r="J132" s="3">
        <v>0</v>
      </c>
      <c r="K132" s="3">
        <f>SUM(K134:K136)</f>
        <v>0</v>
      </c>
      <c r="L132" s="180">
        <f>L133+L134+L136</f>
        <v>106673.49</v>
      </c>
      <c r="M132" s="180">
        <f>M133+M134+M136</f>
        <v>525024</v>
      </c>
      <c r="N132" s="180">
        <f>N133+N134+N136</f>
        <v>589774.89</v>
      </c>
      <c r="O132" s="181">
        <v>0</v>
      </c>
    </row>
    <row r="133" spans="1:15" ht="55.9" customHeight="1" x14ac:dyDescent="0.25">
      <c r="A133" s="82"/>
      <c r="B133" s="91"/>
      <c r="C133" s="94"/>
      <c r="D133" s="94"/>
      <c r="E133" s="85"/>
      <c r="F133" s="2"/>
      <c r="G133" s="85"/>
      <c r="H133" s="32" t="s">
        <v>41</v>
      </c>
      <c r="I133" s="3">
        <f>SUM(J133:O133)</f>
        <v>316827.8</v>
      </c>
      <c r="J133" s="3">
        <v>0</v>
      </c>
      <c r="K133" s="3">
        <v>0</v>
      </c>
      <c r="L133" s="180">
        <v>0</v>
      </c>
      <c r="M133" s="180">
        <v>42352.6</v>
      </c>
      <c r="N133" s="180">
        <v>274475.2</v>
      </c>
      <c r="O133" s="181">
        <v>0</v>
      </c>
    </row>
    <row r="134" spans="1:15" ht="27" customHeight="1" x14ac:dyDescent="0.25">
      <c r="A134" s="82"/>
      <c r="B134" s="117"/>
      <c r="C134" s="94"/>
      <c r="D134" s="94"/>
      <c r="E134" s="85"/>
      <c r="F134" s="2">
        <v>0</v>
      </c>
      <c r="G134" s="105"/>
      <c r="H134" s="182" t="s">
        <v>7</v>
      </c>
      <c r="I134" s="6">
        <f t="shared" ref="I134" si="14">SUM(J134:N134)</f>
        <v>446710.98000000004</v>
      </c>
      <c r="J134" s="6">
        <v>0</v>
      </c>
      <c r="K134" s="6">
        <v>0</v>
      </c>
      <c r="L134" s="180">
        <v>66661.600000000006</v>
      </c>
      <c r="M134" s="180">
        <v>285737.92</v>
      </c>
      <c r="N134" s="180">
        <v>94311.46</v>
      </c>
      <c r="O134" s="181">
        <v>0</v>
      </c>
    </row>
    <row r="135" spans="1:15" ht="33.6" customHeight="1" x14ac:dyDescent="0.25">
      <c r="A135" s="82"/>
      <c r="B135" s="20" t="s">
        <v>67</v>
      </c>
      <c r="C135" s="94"/>
      <c r="D135" s="94"/>
      <c r="E135" s="85"/>
      <c r="F135" s="75"/>
      <c r="G135" s="105"/>
      <c r="H135" s="119"/>
      <c r="I135" s="6">
        <f>SUM(J135:O135)</f>
        <v>21377</v>
      </c>
      <c r="J135" s="6">
        <v>0</v>
      </c>
      <c r="K135" s="6">
        <v>0</v>
      </c>
      <c r="L135" s="180">
        <v>1866.89</v>
      </c>
      <c r="M135" s="180">
        <v>9976</v>
      </c>
      <c r="N135" s="180">
        <v>9534.11</v>
      </c>
      <c r="O135" s="181">
        <v>0</v>
      </c>
    </row>
    <row r="136" spans="1:15" ht="61.15" customHeight="1" x14ac:dyDescent="0.25">
      <c r="A136" s="82"/>
      <c r="B136" s="74"/>
      <c r="C136" s="94"/>
      <c r="D136" s="94"/>
      <c r="E136" s="85"/>
      <c r="F136" s="75"/>
      <c r="G136" s="105"/>
      <c r="H136" s="5" t="s">
        <v>19</v>
      </c>
      <c r="I136" s="6">
        <f t="shared" ref="I136" si="15">SUM(J136:N136)</f>
        <v>457933.6</v>
      </c>
      <c r="J136" s="6">
        <v>0</v>
      </c>
      <c r="K136" s="6">
        <v>0</v>
      </c>
      <c r="L136" s="180">
        <v>40011.89</v>
      </c>
      <c r="M136" s="180">
        <v>196933.48</v>
      </c>
      <c r="N136" s="180">
        <v>220988.23</v>
      </c>
      <c r="O136" s="181">
        <v>0</v>
      </c>
    </row>
    <row r="137" spans="1:15" ht="19.899999999999999" customHeight="1" x14ac:dyDescent="0.25">
      <c r="A137" s="102" t="s">
        <v>152</v>
      </c>
      <c r="B137" s="168" t="s">
        <v>84</v>
      </c>
      <c r="C137" s="107" t="s">
        <v>72</v>
      </c>
      <c r="D137" s="109">
        <f>D141</f>
        <v>400</v>
      </c>
      <c r="E137" s="87">
        <f>E141</f>
        <v>842667.36106000002</v>
      </c>
      <c r="F137" s="40">
        <v>0</v>
      </c>
      <c r="G137" s="87">
        <f>G141</f>
        <v>14470.71106</v>
      </c>
      <c r="H137" s="36" t="s">
        <v>11</v>
      </c>
      <c r="I137" s="37">
        <f t="shared" ref="I137:N137" si="16">SUM(I138:I140)</f>
        <v>842667.36106000002</v>
      </c>
      <c r="J137" s="37">
        <f t="shared" si="16"/>
        <v>0</v>
      </c>
      <c r="K137" s="37">
        <f t="shared" si="16"/>
        <v>14470.71106</v>
      </c>
      <c r="L137" s="37">
        <f t="shared" si="16"/>
        <v>718754.30300000007</v>
      </c>
      <c r="M137" s="37">
        <f t="shared" si="16"/>
        <v>109442.34700000001</v>
      </c>
      <c r="N137" s="37">
        <f t="shared" si="16"/>
        <v>0</v>
      </c>
      <c r="O137" s="55">
        <v>0</v>
      </c>
    </row>
    <row r="138" spans="1:15" ht="57" x14ac:dyDescent="0.25">
      <c r="A138" s="103"/>
      <c r="B138" s="173"/>
      <c r="C138" s="108"/>
      <c r="D138" s="155"/>
      <c r="E138" s="88"/>
      <c r="F138" s="40">
        <v>0</v>
      </c>
      <c r="G138" s="105"/>
      <c r="H138" s="36" t="s">
        <v>41</v>
      </c>
      <c r="I138" s="37">
        <f>SUM(J138:N138)</f>
        <v>111448</v>
      </c>
      <c r="J138" s="37">
        <v>0</v>
      </c>
      <c r="K138" s="37">
        <f t="shared" ref="K138:M140" si="17">K142</f>
        <v>0</v>
      </c>
      <c r="L138" s="37">
        <f t="shared" si="17"/>
        <v>60146.9</v>
      </c>
      <c r="M138" s="37">
        <f t="shared" si="17"/>
        <v>51301.1</v>
      </c>
      <c r="N138" s="37">
        <f>N152</f>
        <v>0</v>
      </c>
      <c r="O138" s="55">
        <v>0</v>
      </c>
    </row>
    <row r="139" spans="1:15" ht="57" x14ac:dyDescent="0.25">
      <c r="A139" s="103"/>
      <c r="B139" s="173"/>
      <c r="C139" s="108"/>
      <c r="D139" s="155"/>
      <c r="E139" s="88"/>
      <c r="F139" s="40">
        <v>0</v>
      </c>
      <c r="G139" s="105"/>
      <c r="H139" s="38" t="s">
        <v>7</v>
      </c>
      <c r="I139" s="39">
        <f>SUM(J139:O139)</f>
        <v>415219.1</v>
      </c>
      <c r="J139" s="37">
        <v>0</v>
      </c>
      <c r="K139" s="37">
        <f t="shared" si="17"/>
        <v>5000</v>
      </c>
      <c r="L139" s="37">
        <f t="shared" si="17"/>
        <v>393118.73300000001</v>
      </c>
      <c r="M139" s="39">
        <f t="shared" si="17"/>
        <v>17100.366999999998</v>
      </c>
      <c r="N139" s="37">
        <v>0</v>
      </c>
      <c r="O139" s="55">
        <v>0</v>
      </c>
    </row>
    <row r="140" spans="1:15" ht="71.25" x14ac:dyDescent="0.25">
      <c r="A140" s="104"/>
      <c r="B140" s="172"/>
      <c r="C140" s="154"/>
      <c r="D140" s="156"/>
      <c r="E140" s="89"/>
      <c r="F140" s="44">
        <v>0</v>
      </c>
      <c r="G140" s="106"/>
      <c r="H140" s="38" t="s">
        <v>19</v>
      </c>
      <c r="I140" s="39">
        <f>SUM(J140:O140)</f>
        <v>316000.26105999999</v>
      </c>
      <c r="J140" s="39">
        <v>0</v>
      </c>
      <c r="K140" s="39">
        <f t="shared" si="17"/>
        <v>9470.7110599999996</v>
      </c>
      <c r="L140" s="39">
        <f t="shared" si="17"/>
        <v>265488.67</v>
      </c>
      <c r="M140" s="39">
        <f t="shared" si="17"/>
        <v>41040.879999999997</v>
      </c>
      <c r="N140" s="39">
        <v>0</v>
      </c>
      <c r="O140" s="56">
        <v>0</v>
      </c>
    </row>
    <row r="141" spans="1:15" x14ac:dyDescent="0.25">
      <c r="A141" s="81" t="s">
        <v>153</v>
      </c>
      <c r="B141" s="99" t="s">
        <v>50</v>
      </c>
      <c r="C141" s="113" t="s">
        <v>45</v>
      </c>
      <c r="D141" s="113">
        <v>400</v>
      </c>
      <c r="E141" s="136">
        <f>I141</f>
        <v>842667.36106000002</v>
      </c>
      <c r="F141" s="136">
        <v>0</v>
      </c>
      <c r="G141" s="136">
        <v>14470.71106</v>
      </c>
      <c r="H141" s="64" t="s">
        <v>11</v>
      </c>
      <c r="I141" s="65">
        <f>SUM(J141:N141)</f>
        <v>842667.36106000002</v>
      </c>
      <c r="J141" s="65">
        <v>0</v>
      </c>
      <c r="K141" s="65">
        <f>SUM(K142:K144)</f>
        <v>14470.71106</v>
      </c>
      <c r="L141" s="65">
        <f>SUM(L142:L144)</f>
        <v>718754.30300000007</v>
      </c>
      <c r="M141" s="65">
        <f>SUM(M142:M144)</f>
        <v>109442.34700000001</v>
      </c>
      <c r="N141" s="65">
        <v>0</v>
      </c>
      <c r="O141" s="66">
        <v>0</v>
      </c>
    </row>
    <row r="142" spans="1:15" ht="56.45" customHeight="1" x14ac:dyDescent="0.25">
      <c r="A142" s="82"/>
      <c r="B142" s="100"/>
      <c r="C142" s="114"/>
      <c r="D142" s="114"/>
      <c r="E142" s="137"/>
      <c r="F142" s="137"/>
      <c r="G142" s="142"/>
      <c r="H142" s="68" t="s">
        <v>41</v>
      </c>
      <c r="I142" s="67">
        <f>SUM(J142:M142)</f>
        <v>111448</v>
      </c>
      <c r="J142" s="67">
        <v>0</v>
      </c>
      <c r="K142" s="67">
        <v>0</v>
      </c>
      <c r="L142" s="184">
        <v>60146.9</v>
      </c>
      <c r="M142" s="67">
        <v>51301.1</v>
      </c>
      <c r="N142" s="67">
        <v>0</v>
      </c>
      <c r="O142" s="66">
        <v>0</v>
      </c>
    </row>
    <row r="143" spans="1:15" ht="61.15" customHeight="1" x14ac:dyDescent="0.25">
      <c r="A143" s="82"/>
      <c r="B143" s="100"/>
      <c r="C143" s="114"/>
      <c r="D143" s="114"/>
      <c r="E143" s="137"/>
      <c r="F143" s="137"/>
      <c r="G143" s="142"/>
      <c r="H143" s="68" t="s">
        <v>7</v>
      </c>
      <c r="I143" s="67">
        <f>SUM(J143:M143)</f>
        <v>415219.1</v>
      </c>
      <c r="J143" s="67">
        <v>0</v>
      </c>
      <c r="K143" s="67">
        <v>5000</v>
      </c>
      <c r="L143" s="184">
        <v>393118.73300000001</v>
      </c>
      <c r="M143" s="67">
        <v>17100.366999999998</v>
      </c>
      <c r="N143" s="67">
        <v>0</v>
      </c>
      <c r="O143" s="66">
        <v>0</v>
      </c>
    </row>
    <row r="144" spans="1:15" ht="59.45" customHeight="1" x14ac:dyDescent="0.25">
      <c r="A144" s="83"/>
      <c r="B144" s="101"/>
      <c r="C144" s="115"/>
      <c r="D144" s="115"/>
      <c r="E144" s="138"/>
      <c r="F144" s="138"/>
      <c r="G144" s="157"/>
      <c r="H144" s="68" t="s">
        <v>19</v>
      </c>
      <c r="I144" s="67">
        <f>SUM(J144:M144)</f>
        <v>316000.26105999999</v>
      </c>
      <c r="J144" s="67">
        <v>0</v>
      </c>
      <c r="K144" s="67">
        <v>9470.7110599999996</v>
      </c>
      <c r="L144" s="67">
        <v>265488.67</v>
      </c>
      <c r="M144" s="67">
        <v>41040.879999999997</v>
      </c>
      <c r="N144" s="67">
        <v>0</v>
      </c>
      <c r="O144" s="69">
        <v>0</v>
      </c>
    </row>
    <row r="145" spans="1:15" ht="26.45" customHeight="1" x14ac:dyDescent="0.25">
      <c r="A145" s="159" t="s">
        <v>74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1"/>
    </row>
    <row r="146" spans="1:15" ht="22.9" customHeight="1" x14ac:dyDescent="0.25">
      <c r="A146" s="139" t="s">
        <v>117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5"/>
    </row>
    <row r="147" spans="1:15" ht="76.900000000000006" customHeight="1" x14ac:dyDescent="0.25">
      <c r="A147" s="49" t="s">
        <v>26</v>
      </c>
      <c r="B147" s="36" t="s">
        <v>158</v>
      </c>
      <c r="C147" s="46" t="s">
        <v>24</v>
      </c>
      <c r="D147" s="47" t="str">
        <f>D148</f>
        <v>1 232 кв.м</v>
      </c>
      <c r="E147" s="48">
        <v>5000</v>
      </c>
      <c r="F147" s="50">
        <v>285395</v>
      </c>
      <c r="G147" s="21" t="s">
        <v>104</v>
      </c>
      <c r="H147" s="38" t="s">
        <v>21</v>
      </c>
      <c r="I147" s="39">
        <f>SUM(J147:N147)</f>
        <v>5000</v>
      </c>
      <c r="J147" s="37">
        <f>J148</f>
        <v>5000</v>
      </c>
      <c r="K147" s="37">
        <v>0</v>
      </c>
      <c r="L147" s="37">
        <v>0</v>
      </c>
      <c r="M147" s="39">
        <v>0</v>
      </c>
      <c r="N147" s="39">
        <v>0</v>
      </c>
      <c r="O147" s="55">
        <v>0</v>
      </c>
    </row>
    <row r="148" spans="1:15" ht="63.6" customHeight="1" x14ac:dyDescent="0.25">
      <c r="A148" s="23" t="s">
        <v>71</v>
      </c>
      <c r="B148" s="32" t="s">
        <v>118</v>
      </c>
      <c r="C148" s="26" t="s">
        <v>120</v>
      </c>
      <c r="D148" s="26" t="s">
        <v>119</v>
      </c>
      <c r="E148" s="25">
        <v>5000</v>
      </c>
      <c r="F148" s="1">
        <v>285395</v>
      </c>
      <c r="G148" s="21" t="s">
        <v>104</v>
      </c>
      <c r="H148" s="5" t="s">
        <v>21</v>
      </c>
      <c r="I148" s="6">
        <v>5000</v>
      </c>
      <c r="J148" s="6">
        <v>5000</v>
      </c>
      <c r="K148" s="6">
        <v>0</v>
      </c>
      <c r="L148" s="6">
        <v>0</v>
      </c>
      <c r="M148" s="6">
        <v>0</v>
      </c>
      <c r="N148" s="6">
        <v>0</v>
      </c>
      <c r="O148" s="52">
        <v>0</v>
      </c>
    </row>
    <row r="149" spans="1:15" ht="27" customHeight="1" x14ac:dyDescent="0.25">
      <c r="A149" s="139" t="s">
        <v>85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5"/>
    </row>
    <row r="150" spans="1:15" x14ac:dyDescent="0.25">
      <c r="A150" s="102" t="s">
        <v>28</v>
      </c>
      <c r="B150" s="147" t="s">
        <v>159</v>
      </c>
      <c r="C150" s="148" t="s">
        <v>24</v>
      </c>
      <c r="D150" s="149">
        <v>63</v>
      </c>
      <c r="E150" s="150">
        <v>285995</v>
      </c>
      <c r="F150" s="50">
        <v>285395</v>
      </c>
      <c r="G150" s="162" t="s">
        <v>64</v>
      </c>
      <c r="H150" s="36" t="s">
        <v>11</v>
      </c>
      <c r="I150" s="37">
        <f>SUM(I151:I152)</f>
        <v>14954.15898</v>
      </c>
      <c r="J150" s="37">
        <f>SUM(J151:J152)</f>
        <v>14954.15898</v>
      </c>
      <c r="K150" s="37">
        <v>0</v>
      </c>
      <c r="L150" s="37">
        <v>0</v>
      </c>
      <c r="M150" s="37">
        <v>0</v>
      </c>
      <c r="N150" s="37">
        <v>0</v>
      </c>
      <c r="O150" s="55">
        <v>0</v>
      </c>
    </row>
    <row r="151" spans="1:15" ht="57" x14ac:dyDescent="0.25">
      <c r="A151" s="105"/>
      <c r="B151" s="147"/>
      <c r="C151" s="148"/>
      <c r="D151" s="149"/>
      <c r="E151" s="150"/>
      <c r="F151" s="50">
        <v>228796</v>
      </c>
      <c r="G151" s="163"/>
      <c r="H151" s="38" t="s">
        <v>7</v>
      </c>
      <c r="I151" s="39">
        <f>I154</f>
        <v>14645.225710000001</v>
      </c>
      <c r="J151" s="37">
        <f>J154</f>
        <v>14645.225710000001</v>
      </c>
      <c r="K151" s="37">
        <v>0</v>
      </c>
      <c r="L151" s="37">
        <v>0</v>
      </c>
      <c r="M151" s="39">
        <v>0</v>
      </c>
      <c r="N151" s="39">
        <v>0</v>
      </c>
      <c r="O151" s="55">
        <v>0</v>
      </c>
    </row>
    <row r="152" spans="1:15" ht="71.25" x14ac:dyDescent="0.25">
      <c r="A152" s="106"/>
      <c r="B152" s="147"/>
      <c r="C152" s="148"/>
      <c r="D152" s="149"/>
      <c r="E152" s="150"/>
      <c r="F152" s="51">
        <v>56599</v>
      </c>
      <c r="G152" s="164"/>
      <c r="H152" s="38" t="s">
        <v>19</v>
      </c>
      <c r="I152" s="39">
        <f>I155</f>
        <v>308.93326999999999</v>
      </c>
      <c r="J152" s="39">
        <f>J155</f>
        <v>308.93326999999999</v>
      </c>
      <c r="K152" s="39">
        <v>0</v>
      </c>
      <c r="L152" s="39">
        <v>0</v>
      </c>
      <c r="M152" s="39">
        <v>0</v>
      </c>
      <c r="N152" s="39">
        <v>0</v>
      </c>
      <c r="O152" s="56">
        <v>0</v>
      </c>
    </row>
    <row r="153" spans="1:15" ht="21" customHeight="1" x14ac:dyDescent="0.25">
      <c r="A153" s="146" t="s">
        <v>29</v>
      </c>
      <c r="B153" s="90" t="s">
        <v>27</v>
      </c>
      <c r="C153" s="93" t="s">
        <v>24</v>
      </c>
      <c r="D153" s="93">
        <v>63</v>
      </c>
      <c r="E153" s="84">
        <v>285995</v>
      </c>
      <c r="F153" s="1">
        <v>285395</v>
      </c>
      <c r="G153" s="165" t="s">
        <v>64</v>
      </c>
      <c r="H153" s="32" t="s">
        <v>11</v>
      </c>
      <c r="I153" s="3">
        <f>SUM(I154:I155)</f>
        <v>14954.15898</v>
      </c>
      <c r="J153" s="3">
        <f>SUM(J154:J155)</f>
        <v>14954.15898</v>
      </c>
      <c r="K153" s="3">
        <v>0</v>
      </c>
      <c r="L153" s="3">
        <v>0</v>
      </c>
      <c r="M153" s="3">
        <v>0</v>
      </c>
      <c r="N153" s="3">
        <v>0</v>
      </c>
      <c r="O153" s="52"/>
    </row>
    <row r="154" spans="1:15" ht="61.5" customHeight="1" x14ac:dyDescent="0.25">
      <c r="A154" s="146"/>
      <c r="B154" s="91"/>
      <c r="C154" s="94"/>
      <c r="D154" s="94"/>
      <c r="E154" s="85"/>
      <c r="F154" s="1">
        <v>228796</v>
      </c>
      <c r="G154" s="105"/>
      <c r="H154" s="5" t="s">
        <v>7</v>
      </c>
      <c r="I154" s="6">
        <f>SUM(J154:N154)</f>
        <v>14645.225710000001</v>
      </c>
      <c r="J154" s="3">
        <v>14645.225710000001</v>
      </c>
      <c r="K154" s="3">
        <v>0</v>
      </c>
      <c r="L154" s="3">
        <v>0</v>
      </c>
      <c r="M154" s="3">
        <v>0</v>
      </c>
      <c r="N154" s="3">
        <v>0</v>
      </c>
      <c r="O154" s="52">
        <v>0</v>
      </c>
    </row>
    <row r="155" spans="1:15" ht="66.599999999999994" customHeight="1" x14ac:dyDescent="0.25">
      <c r="A155" s="146"/>
      <c r="B155" s="92"/>
      <c r="C155" s="95"/>
      <c r="D155" s="95"/>
      <c r="E155" s="86"/>
      <c r="F155" s="1">
        <v>56599</v>
      </c>
      <c r="G155" s="106"/>
      <c r="H155" s="5" t="s">
        <v>19</v>
      </c>
      <c r="I155" s="6">
        <f>SUM(J155:N155)</f>
        <v>308.93326999999999</v>
      </c>
      <c r="J155" s="6">
        <v>308.93326999999999</v>
      </c>
      <c r="K155" s="6">
        <v>0</v>
      </c>
      <c r="L155" s="6">
        <v>0</v>
      </c>
      <c r="M155" s="6">
        <v>0</v>
      </c>
      <c r="N155" s="6">
        <v>0</v>
      </c>
      <c r="O155" s="53">
        <v>0</v>
      </c>
    </row>
    <row r="156" spans="1:15" x14ac:dyDescent="0.25">
      <c r="A156" s="15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1" t="s">
        <v>55</v>
      </c>
    </row>
    <row r="157" spans="1:15" x14ac:dyDescent="0.25">
      <c r="A157" s="15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1"/>
    </row>
    <row r="158" spans="1:15" ht="15.75" x14ac:dyDescent="0.25">
      <c r="A158" s="8"/>
      <c r="B158" s="12" t="s">
        <v>48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 t="s">
        <v>36</v>
      </c>
    </row>
    <row r="159" spans="1:15" x14ac:dyDescent="0.25">
      <c r="A159" s="8"/>
    </row>
    <row r="160" spans="1:15" x14ac:dyDescent="0.25">
      <c r="A160" s="8"/>
    </row>
  </sheetData>
  <mergeCells count="232">
    <mergeCell ref="A137:A140"/>
    <mergeCell ref="B137:B140"/>
    <mergeCell ref="C137:C140"/>
    <mergeCell ref="D137:D140"/>
    <mergeCell ref="E137:E140"/>
    <mergeCell ref="B34:B36"/>
    <mergeCell ref="B115:B118"/>
    <mergeCell ref="C115:C118"/>
    <mergeCell ref="D115:D118"/>
    <mergeCell ref="A104:O104"/>
    <mergeCell ref="G119:G122"/>
    <mergeCell ref="A132:A136"/>
    <mergeCell ref="B132:B134"/>
    <mergeCell ref="C132:C136"/>
    <mergeCell ref="D132:D136"/>
    <mergeCell ref="E132:E136"/>
    <mergeCell ref="G132:G136"/>
    <mergeCell ref="H134:H135"/>
    <mergeCell ref="B123:B125"/>
    <mergeCell ref="H125:H126"/>
    <mergeCell ref="G72:G74"/>
    <mergeCell ref="A64:A67"/>
    <mergeCell ref="B64:B65"/>
    <mergeCell ref="C64:C67"/>
    <mergeCell ref="B72:B74"/>
    <mergeCell ref="F20:F21"/>
    <mergeCell ref="A20:A21"/>
    <mergeCell ref="B20:B21"/>
    <mergeCell ref="C20:C21"/>
    <mergeCell ref="D20:D21"/>
    <mergeCell ref="A24:A25"/>
    <mergeCell ref="B24:B25"/>
    <mergeCell ref="C24:C25"/>
    <mergeCell ref="D24:D25"/>
    <mergeCell ref="E24:E25"/>
    <mergeCell ref="F34:F36"/>
    <mergeCell ref="D34:D36"/>
    <mergeCell ref="E34:E36"/>
    <mergeCell ref="F51:F53"/>
    <mergeCell ref="F40:F42"/>
    <mergeCell ref="F68:F71"/>
    <mergeCell ref="F31:F33"/>
    <mergeCell ref="E31:E33"/>
    <mergeCell ref="B40:B42"/>
    <mergeCell ref="C40:C42"/>
    <mergeCell ref="A55:A57"/>
    <mergeCell ref="B55:B57"/>
    <mergeCell ref="E55:E57"/>
    <mergeCell ref="H69:H70"/>
    <mergeCell ref="A19:O19"/>
    <mergeCell ref="A27:O27"/>
    <mergeCell ref="B28:B29"/>
    <mergeCell ref="A37:A39"/>
    <mergeCell ref="C37:C39"/>
    <mergeCell ref="D37:D39"/>
    <mergeCell ref="E37:E39"/>
    <mergeCell ref="F37:F39"/>
    <mergeCell ref="G37:G39"/>
    <mergeCell ref="B37:B39"/>
    <mergeCell ref="G20:G21"/>
    <mergeCell ref="A58:A60"/>
    <mergeCell ref="A34:A36"/>
    <mergeCell ref="C61:C63"/>
    <mergeCell ref="G22:G23"/>
    <mergeCell ref="G24:G25"/>
    <mergeCell ref="G28:G30"/>
    <mergeCell ref="G31:G33"/>
    <mergeCell ref="G34:G36"/>
    <mergeCell ref="G40:G42"/>
    <mergeCell ref="A26:O26"/>
    <mergeCell ref="E28:E30"/>
    <mergeCell ref="A40:A42"/>
    <mergeCell ref="C141:C144"/>
    <mergeCell ref="D141:D144"/>
    <mergeCell ref="E141:E144"/>
    <mergeCell ref="F141:F144"/>
    <mergeCell ref="G141:G144"/>
    <mergeCell ref="A156:A157"/>
    <mergeCell ref="B153:B155"/>
    <mergeCell ref="C153:C155"/>
    <mergeCell ref="D153:D155"/>
    <mergeCell ref="A150:A152"/>
    <mergeCell ref="A145:O145"/>
    <mergeCell ref="A146:O146"/>
    <mergeCell ref="G150:G152"/>
    <mergeCell ref="G153:G155"/>
    <mergeCell ref="E153:E155"/>
    <mergeCell ref="A81:A83"/>
    <mergeCell ref="A149:O149"/>
    <mergeCell ref="A153:A155"/>
    <mergeCell ref="B150:B152"/>
    <mergeCell ref="C150:C152"/>
    <mergeCell ref="D150:D152"/>
    <mergeCell ref="E150:E152"/>
    <mergeCell ref="A119:A122"/>
    <mergeCell ref="G81:G83"/>
    <mergeCell ref="A128:A131"/>
    <mergeCell ref="B128:B131"/>
    <mergeCell ref="C128:C131"/>
    <mergeCell ref="D128:D131"/>
    <mergeCell ref="E128:E131"/>
    <mergeCell ref="G128:G131"/>
    <mergeCell ref="F128:F131"/>
    <mergeCell ref="A123:A127"/>
    <mergeCell ref="C123:C127"/>
    <mergeCell ref="D123:D127"/>
    <mergeCell ref="E123:E127"/>
    <mergeCell ref="G123:G127"/>
    <mergeCell ref="A141:A144"/>
    <mergeCell ref="B141:B144"/>
    <mergeCell ref="B119:B122"/>
    <mergeCell ref="B61:B63"/>
    <mergeCell ref="B58:B60"/>
    <mergeCell ref="A68:A71"/>
    <mergeCell ref="C68:C71"/>
    <mergeCell ref="D68:D71"/>
    <mergeCell ref="C58:C60"/>
    <mergeCell ref="B68:B69"/>
    <mergeCell ref="D64:D67"/>
    <mergeCell ref="E64:E67"/>
    <mergeCell ref="G51:G53"/>
    <mergeCell ref="G55:G57"/>
    <mergeCell ref="C48:C50"/>
    <mergeCell ref="G58:G60"/>
    <mergeCell ref="G61:G63"/>
    <mergeCell ref="G137:G140"/>
    <mergeCell ref="G75:G77"/>
    <mergeCell ref="D81:D83"/>
    <mergeCell ref="E81:E83"/>
    <mergeCell ref="G68:G71"/>
    <mergeCell ref="G115:G118"/>
    <mergeCell ref="G64:G67"/>
    <mergeCell ref="G78:G80"/>
    <mergeCell ref="G87:G89"/>
    <mergeCell ref="D58:D60"/>
    <mergeCell ref="E68:E71"/>
    <mergeCell ref="H65:H66"/>
    <mergeCell ref="A1:O1"/>
    <mergeCell ref="A7:O7"/>
    <mergeCell ref="A8:O8"/>
    <mergeCell ref="A9:O9"/>
    <mergeCell ref="A10:O10"/>
    <mergeCell ref="A14:A16"/>
    <mergeCell ref="B14:B16"/>
    <mergeCell ref="H14:H16"/>
    <mergeCell ref="I14:N15"/>
    <mergeCell ref="A12:O12"/>
    <mergeCell ref="M4:O5"/>
    <mergeCell ref="A2:O2"/>
    <mergeCell ref="A3:O3"/>
    <mergeCell ref="O14:O16"/>
    <mergeCell ref="C14:C16"/>
    <mergeCell ref="D14:D16"/>
    <mergeCell ref="E14:E16"/>
    <mergeCell ref="F14:F16"/>
    <mergeCell ref="G14:G16"/>
    <mergeCell ref="F28:F30"/>
    <mergeCell ref="D40:D42"/>
    <mergeCell ref="E40:E42"/>
    <mergeCell ref="A43:O43"/>
    <mergeCell ref="A61:A63"/>
    <mergeCell ref="A44:A47"/>
    <mergeCell ref="C44:C47"/>
    <mergeCell ref="D44:D47"/>
    <mergeCell ref="E44:E47"/>
    <mergeCell ref="G44:G47"/>
    <mergeCell ref="A18:O18"/>
    <mergeCell ref="E20:E21"/>
    <mergeCell ref="F24:F25"/>
    <mergeCell ref="A28:A30"/>
    <mergeCell ref="C28:C30"/>
    <mergeCell ref="D28:D30"/>
    <mergeCell ref="B22:B23"/>
    <mergeCell ref="A22:A23"/>
    <mergeCell ref="C22:C23"/>
    <mergeCell ref="D22:D23"/>
    <mergeCell ref="E22:E23"/>
    <mergeCell ref="A31:A33"/>
    <mergeCell ref="B31:B33"/>
    <mergeCell ref="C31:C33"/>
    <mergeCell ref="D31:D33"/>
    <mergeCell ref="C34:C36"/>
    <mergeCell ref="B44:B47"/>
    <mergeCell ref="G48:G50"/>
    <mergeCell ref="G84:G86"/>
    <mergeCell ref="A48:A50"/>
    <mergeCell ref="B48:B50"/>
    <mergeCell ref="C55:C57"/>
    <mergeCell ref="D55:D57"/>
    <mergeCell ref="D61:D63"/>
    <mergeCell ref="E61:E63"/>
    <mergeCell ref="A75:A77"/>
    <mergeCell ref="B75:B77"/>
    <mergeCell ref="C75:C77"/>
    <mergeCell ref="D75:D77"/>
    <mergeCell ref="E75:E77"/>
    <mergeCell ref="D48:D50"/>
    <mergeCell ref="E48:E50"/>
    <mergeCell ref="A51:A53"/>
    <mergeCell ref="B51:B53"/>
    <mergeCell ref="C51:C53"/>
    <mergeCell ref="D51:D53"/>
    <mergeCell ref="E72:E74"/>
    <mergeCell ref="A72:A74"/>
    <mergeCell ref="C72:C74"/>
    <mergeCell ref="D72:D74"/>
    <mergeCell ref="E58:E60"/>
    <mergeCell ref="E51:E53"/>
    <mergeCell ref="A84:A86"/>
    <mergeCell ref="A78:A80"/>
    <mergeCell ref="E119:E122"/>
    <mergeCell ref="C78:C80"/>
    <mergeCell ref="D78:D80"/>
    <mergeCell ref="E78:E80"/>
    <mergeCell ref="E115:E118"/>
    <mergeCell ref="A87:A89"/>
    <mergeCell ref="B87:B89"/>
    <mergeCell ref="C87:C89"/>
    <mergeCell ref="D87:D89"/>
    <mergeCell ref="E87:E89"/>
    <mergeCell ref="A90:O90"/>
    <mergeCell ref="A114:O114"/>
    <mergeCell ref="B78:B80"/>
    <mergeCell ref="B81:B83"/>
    <mergeCell ref="C81:C83"/>
    <mergeCell ref="D119:D122"/>
    <mergeCell ref="C119:C122"/>
    <mergeCell ref="A115:A118"/>
    <mergeCell ref="B84:B86"/>
    <mergeCell ref="C84:C86"/>
    <mergeCell ref="D84:D86"/>
    <mergeCell ref="E84:E86"/>
  </mergeCells>
  <printOptions horizontalCentered="1"/>
  <pageMargins left="3.937007874015748E-2" right="3.937007874015748E-2" top="0.39370078740157483" bottom="0.39370078740157483" header="0.11811023622047245" footer="0.11811023622047245"/>
  <pageSetup paperSize="9" scale="55" fitToWidth="0" fitToHeight="0" orientation="landscape" horizontalDpi="4294967295" verticalDpi="4294967295" r:id="rId1"/>
  <headerFooter differentFirst="1">
    <oddHeader>&amp;C&amp;P</oddHeader>
  </headerFooter>
  <rowBreaks count="8" manualBreakCount="8">
    <brk id="30" max="13" man="1"/>
    <brk id="47" max="14" man="1"/>
    <brk id="63" max="14" man="1"/>
    <brk id="80" max="14" man="1"/>
    <brk id="108" max="14" man="1"/>
    <brk id="122" max="14" man="1"/>
    <brk id="140" max="14" man="1"/>
    <brk id="1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2022-10-03T06:26:44Z</dcterms:modified>
</cp:coreProperties>
</file>