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чий стол 11.08.2021\Desktop\МП 15\2023-2027\3 ПП\Новая папка\Новая папка\"/>
    </mc:Choice>
  </mc:AlternateContent>
  <xr:revisionPtr revIDLastSave="0" documentId="13_ncr:1_{CE568797-DE0C-4B54-8DF3-C6732B7FB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(8 ред)" sheetId="2" r:id="rId1"/>
  </sheets>
  <definedNames>
    <definedName name="_xlnm.Print_Titles" localSheetId="0">'Приложение 1 (8 ред)'!$7:$7</definedName>
    <definedName name="_xlnm.Print_Area" localSheetId="0">'Приложение 1 (8 ред)'!$A$1:$M$141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2" l="1"/>
  <c r="H10" i="2"/>
  <c r="I10" i="2"/>
  <c r="J10" i="2"/>
  <c r="K10" i="2"/>
  <c r="F10" i="2" l="1"/>
  <c r="G104" i="2"/>
  <c r="H104" i="2"/>
  <c r="I104" i="2"/>
  <c r="J104" i="2"/>
  <c r="K104" i="2"/>
  <c r="G105" i="2"/>
  <c r="H105" i="2"/>
  <c r="I105" i="2"/>
  <c r="I117" i="2" s="1"/>
  <c r="J105" i="2"/>
  <c r="K105" i="2"/>
  <c r="G106" i="2"/>
  <c r="H106" i="2"/>
  <c r="I106" i="2"/>
  <c r="J106" i="2"/>
  <c r="K106" i="2"/>
  <c r="G107" i="2"/>
  <c r="H107" i="2"/>
  <c r="I107" i="2"/>
  <c r="J107" i="2"/>
  <c r="K107" i="2"/>
  <c r="F108" i="2"/>
  <c r="F109" i="2"/>
  <c r="F110" i="2"/>
  <c r="G111" i="2"/>
  <c r="H111" i="2"/>
  <c r="I111" i="2"/>
  <c r="J111" i="2"/>
  <c r="K111" i="2"/>
  <c r="F112" i="2"/>
  <c r="F113" i="2"/>
  <c r="F114" i="2"/>
  <c r="G18" i="2"/>
  <c r="G55" i="2"/>
  <c r="G53" i="2" s="1"/>
  <c r="G66" i="2"/>
  <c r="H30" i="2"/>
  <c r="I30" i="2"/>
  <c r="J30" i="2"/>
  <c r="K30" i="2"/>
  <c r="G38" i="2"/>
  <c r="H38" i="2"/>
  <c r="I38" i="2"/>
  <c r="J38" i="2"/>
  <c r="K38" i="2"/>
  <c r="G41" i="2"/>
  <c r="H41" i="2"/>
  <c r="I41" i="2"/>
  <c r="J41" i="2"/>
  <c r="K41" i="2"/>
  <c r="H55" i="2"/>
  <c r="I55" i="2"/>
  <c r="J55" i="2"/>
  <c r="K55" i="2"/>
  <c r="H66" i="2"/>
  <c r="I66" i="2"/>
  <c r="J66" i="2"/>
  <c r="K66" i="2"/>
  <c r="G78" i="2"/>
  <c r="H78" i="2"/>
  <c r="I78" i="2"/>
  <c r="J78" i="2"/>
  <c r="K78" i="2"/>
  <c r="G85" i="2"/>
  <c r="H85" i="2"/>
  <c r="I85" i="2"/>
  <c r="J85" i="2"/>
  <c r="K85" i="2"/>
  <c r="F106" i="2" l="1"/>
  <c r="I103" i="2"/>
  <c r="F111" i="2"/>
  <c r="F105" i="2"/>
  <c r="H103" i="2"/>
  <c r="K103" i="2"/>
  <c r="G103" i="2"/>
  <c r="F107" i="2"/>
  <c r="J103" i="2"/>
  <c r="F104" i="2"/>
  <c r="G63" i="2"/>
  <c r="H117" i="2"/>
  <c r="J117" i="2"/>
  <c r="K117" i="2"/>
  <c r="H116" i="2"/>
  <c r="H133" i="2" s="1"/>
  <c r="I116" i="2"/>
  <c r="I133" i="2" s="1"/>
  <c r="J116" i="2"/>
  <c r="J133" i="2" s="1"/>
  <c r="K116" i="2"/>
  <c r="K133" i="2" s="1"/>
  <c r="G117" i="2"/>
  <c r="G116" i="2"/>
  <c r="G133" i="2" s="1"/>
  <c r="F92" i="2"/>
  <c r="F103" i="2" l="1"/>
  <c r="F133" i="2"/>
  <c r="F117" i="2"/>
  <c r="F116" i="2"/>
  <c r="G84" i="2" l="1"/>
  <c r="H128" i="2" l="1"/>
  <c r="H126" i="2" s="1"/>
  <c r="I128" i="2"/>
  <c r="J128" i="2"/>
  <c r="J122" i="2" s="1"/>
  <c r="J131" i="2" s="1"/>
  <c r="K128" i="2"/>
  <c r="K122" i="2" s="1"/>
  <c r="K131" i="2" s="1"/>
  <c r="G128" i="2"/>
  <c r="G122" i="2" s="1"/>
  <c r="G131" i="2" s="1"/>
  <c r="H121" i="2"/>
  <c r="H130" i="2" s="1"/>
  <c r="I121" i="2"/>
  <c r="I130" i="2" s="1"/>
  <c r="J121" i="2"/>
  <c r="J130" i="2" s="1"/>
  <c r="K121" i="2"/>
  <c r="K130" i="2" s="1"/>
  <c r="G121" i="2"/>
  <c r="G130" i="2" s="1"/>
  <c r="H123" i="2"/>
  <c r="I123" i="2"/>
  <c r="J123" i="2"/>
  <c r="K123" i="2"/>
  <c r="G123" i="2"/>
  <c r="H11" i="2"/>
  <c r="I11" i="2"/>
  <c r="J11" i="2"/>
  <c r="K11" i="2"/>
  <c r="G11" i="2"/>
  <c r="H17" i="2"/>
  <c r="I17" i="2"/>
  <c r="J17" i="2"/>
  <c r="K17" i="2"/>
  <c r="H16" i="2"/>
  <c r="I16" i="2"/>
  <c r="J16" i="2"/>
  <c r="K16" i="2"/>
  <c r="G16" i="2"/>
  <c r="G17" i="2"/>
  <c r="G77" i="2"/>
  <c r="F67" i="2"/>
  <c r="F65" i="2"/>
  <c r="H40" i="2"/>
  <c r="K126" i="2" l="1"/>
  <c r="K129" i="2"/>
  <c r="J129" i="2"/>
  <c r="G129" i="2"/>
  <c r="F130" i="2"/>
  <c r="H122" i="2"/>
  <c r="H131" i="2" s="1"/>
  <c r="H129" i="2" s="1"/>
  <c r="G126" i="2"/>
  <c r="J126" i="2"/>
  <c r="F128" i="2"/>
  <c r="I126" i="2"/>
  <c r="I122" i="2"/>
  <c r="G120" i="2"/>
  <c r="K120" i="2"/>
  <c r="J120" i="2"/>
  <c r="F121" i="2"/>
  <c r="H120" i="2"/>
  <c r="F123" i="2"/>
  <c r="G15" i="2"/>
  <c r="I15" i="2"/>
  <c r="J15" i="2"/>
  <c r="G9" i="2"/>
  <c r="K15" i="2"/>
  <c r="H15" i="2"/>
  <c r="F16" i="2"/>
  <c r="F11" i="2"/>
  <c r="F17" i="2"/>
  <c r="F55" i="2"/>
  <c r="I120" i="2" l="1"/>
  <c r="F120" i="2" s="1"/>
  <c r="I131" i="2"/>
  <c r="F122" i="2"/>
  <c r="F15" i="2"/>
  <c r="I129" i="2" l="1"/>
  <c r="F129" i="2" s="1"/>
  <c r="F131" i="2"/>
  <c r="J28" i="2" l="1"/>
  <c r="K28" i="2"/>
  <c r="G31" i="2"/>
  <c r="G30" i="2" s="1"/>
  <c r="I28" i="2"/>
  <c r="H28" i="2"/>
  <c r="G37" i="2"/>
  <c r="I37" i="2"/>
  <c r="K37" i="2"/>
  <c r="H37" i="2"/>
  <c r="G40" i="2"/>
  <c r="G54" i="2"/>
  <c r="G52" i="2" s="1"/>
  <c r="G64" i="2"/>
  <c r="J77" i="2"/>
  <c r="K77" i="2"/>
  <c r="I84" i="2"/>
  <c r="J84" i="2"/>
  <c r="K84" i="2"/>
  <c r="G26" i="2" l="1"/>
  <c r="H77" i="2"/>
  <c r="H64" i="2"/>
  <c r="K26" i="2"/>
  <c r="J26" i="2"/>
  <c r="I40" i="2"/>
  <c r="G28" i="2"/>
  <c r="F28" i="2" s="1"/>
  <c r="I77" i="2"/>
  <c r="K63" i="2"/>
  <c r="J37" i="2"/>
  <c r="K64" i="2"/>
  <c r="G100" i="2"/>
  <c r="H100" i="2"/>
  <c r="I100" i="2"/>
  <c r="J100" i="2"/>
  <c r="K100" i="2"/>
  <c r="J25" i="2" l="1"/>
  <c r="K25" i="2"/>
  <c r="G25" i="2"/>
  <c r="G118" i="2"/>
  <c r="H84" i="2"/>
  <c r="F85" i="2"/>
  <c r="J64" i="2"/>
  <c r="H26" i="2"/>
  <c r="J63" i="2"/>
  <c r="J40" i="2"/>
  <c r="I26" i="2"/>
  <c r="K40" i="2"/>
  <c r="I64" i="2"/>
  <c r="H63" i="2"/>
  <c r="I63" i="2"/>
  <c r="H54" i="2"/>
  <c r="H52" i="2" s="1"/>
  <c r="H53" i="2"/>
  <c r="G61" i="2"/>
  <c r="H25" i="2" l="1"/>
  <c r="H118" i="2"/>
  <c r="I25" i="2"/>
  <c r="G115" i="2"/>
  <c r="I54" i="2"/>
  <c r="I53" i="2"/>
  <c r="I118" i="2" s="1"/>
  <c r="K54" i="2"/>
  <c r="K53" i="2"/>
  <c r="K118" i="2" s="1"/>
  <c r="J54" i="2"/>
  <c r="J53" i="2"/>
  <c r="J118" i="2" s="1"/>
  <c r="J115" i="2" s="1"/>
  <c r="J61" i="2"/>
  <c r="I61" i="2"/>
  <c r="H61" i="2"/>
  <c r="N25" i="2" s="1"/>
  <c r="K61" i="2"/>
  <c r="F118" i="2" l="1"/>
  <c r="K115" i="2"/>
  <c r="I115" i="2"/>
  <c r="H115" i="2"/>
  <c r="K52" i="2"/>
  <c r="J52" i="2"/>
  <c r="I52" i="2"/>
  <c r="F115" i="2" l="1"/>
  <c r="F87" i="2"/>
  <c r="E135" i="2"/>
  <c r="E134" i="2"/>
  <c r="E133" i="2"/>
  <c r="E129" i="2"/>
  <c r="F127" i="2"/>
  <c r="F125" i="2"/>
  <c r="F124" i="2"/>
  <c r="F100" i="2"/>
  <c r="E100" i="2"/>
  <c r="F97" i="2"/>
  <c r="F96" i="2"/>
  <c r="F94" i="2"/>
  <c r="F91" i="2"/>
  <c r="F90" i="2"/>
  <c r="F89" i="2"/>
  <c r="F83" i="2"/>
  <c r="F81" i="2"/>
  <c r="F80" i="2"/>
  <c r="F79" i="2"/>
  <c r="F76" i="2"/>
  <c r="F75" i="2"/>
  <c r="F74" i="2"/>
  <c r="F72" i="2"/>
  <c r="F71" i="2"/>
  <c r="F70" i="2"/>
  <c r="F69" i="2"/>
  <c r="E63" i="2"/>
  <c r="F62" i="2"/>
  <c r="F60" i="2"/>
  <c r="F59" i="2"/>
  <c r="F58" i="2"/>
  <c r="F57" i="2"/>
  <c r="E53" i="2"/>
  <c r="F51" i="2"/>
  <c r="F39" i="2"/>
  <c r="E37" i="2"/>
  <c r="F34" i="2"/>
  <c r="E28" i="2"/>
  <c r="E26" i="2" s="1"/>
  <c r="E25" i="2" s="1"/>
  <c r="F27" i="2"/>
  <c r="E21" i="2"/>
  <c r="F20" i="2"/>
  <c r="F19" i="2"/>
  <c r="K18" i="2"/>
  <c r="J18" i="2"/>
  <c r="I18" i="2"/>
  <c r="H18" i="2"/>
  <c r="E17" i="2"/>
  <c r="E16" i="2"/>
  <c r="E15" i="2" s="1"/>
  <c r="F14" i="2"/>
  <c r="K12" i="2"/>
  <c r="J12" i="2"/>
  <c r="I12" i="2"/>
  <c r="G12" i="2"/>
  <c r="E12" i="2"/>
  <c r="E9" i="2"/>
  <c r="F68" i="2"/>
  <c r="F126" i="2"/>
  <c r="G23" i="2" l="1"/>
  <c r="G135" i="2" s="1"/>
  <c r="G21" i="2"/>
  <c r="H12" i="2"/>
  <c r="J22" i="2"/>
  <c r="J134" i="2" s="1"/>
  <c r="I22" i="2"/>
  <c r="I134" i="2" s="1"/>
  <c r="G22" i="2"/>
  <c r="G134" i="2" s="1"/>
  <c r="G132" i="2" s="1"/>
  <c r="H23" i="2"/>
  <c r="H135" i="2" s="1"/>
  <c r="I9" i="2"/>
  <c r="F18" i="2"/>
  <c r="I23" i="2"/>
  <c r="I135" i="2" s="1"/>
  <c r="F38" i="2"/>
  <c r="E132" i="2"/>
  <c r="K22" i="2"/>
  <c r="K134" i="2" s="1"/>
  <c r="K9" i="2"/>
  <c r="F56" i="2"/>
  <c r="K23" i="2"/>
  <c r="K135" i="2" s="1"/>
  <c r="J23" i="2"/>
  <c r="J135" i="2" s="1"/>
  <c r="J9" i="2"/>
  <c r="F13" i="2"/>
  <c r="F9" i="2" s="1"/>
  <c r="F21" i="2" s="1"/>
  <c r="F31" i="2"/>
  <c r="F29" i="2"/>
  <c r="F36" i="2"/>
  <c r="J132" i="2" l="1"/>
  <c r="K132" i="2"/>
  <c r="F135" i="2"/>
  <c r="N133" i="2"/>
  <c r="I132" i="2"/>
  <c r="I21" i="2"/>
  <c r="K21" i="2"/>
  <c r="F23" i="2"/>
  <c r="F41" i="2"/>
  <c r="F66" i="2"/>
  <c r="J21" i="2"/>
  <c r="F12" i="2"/>
  <c r="H22" i="2"/>
  <c r="H134" i="2" s="1"/>
  <c r="H132" i="2" s="1"/>
  <c r="H9" i="2"/>
  <c r="H21" i="2" s="1"/>
  <c r="F54" i="2"/>
  <c r="F78" i="2"/>
  <c r="F77" i="2"/>
  <c r="F37" i="2"/>
  <c r="F30" i="2"/>
  <c r="F33" i="2"/>
  <c r="F64" i="2"/>
  <c r="F84" i="2"/>
  <c r="F132" i="2" l="1"/>
  <c r="F134" i="2"/>
  <c r="F26" i="2"/>
  <c r="F40" i="2"/>
  <c r="F22" i="2"/>
  <c r="F53" i="2"/>
  <c r="F63" i="2"/>
  <c r="F61" i="2"/>
  <c r="F52" i="2" l="1"/>
  <c r="F2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Голубев Сергей Борисович</author>
  </authors>
  <commentList>
    <comment ref="H73" authorId="0" shapeId="0" xr:uid="{00000000-0006-0000-0000-000001000000}">
      <text>
        <r>
          <rPr>
            <b/>
            <sz val="14"/>
            <color indexed="81"/>
            <rFont val="Tahoma"/>
            <family val="2"/>
            <charset val="204"/>
          </rPr>
          <t>Голубев Сергей Борисович:</t>
        </r>
        <r>
          <rPr>
            <sz val="14"/>
            <color indexed="81"/>
            <rFont val="Tahoma"/>
            <family val="2"/>
            <charset val="204"/>
          </rPr>
          <t xml:space="preserve">
кредиторка</t>
        </r>
      </text>
    </comment>
  </commentList>
</comments>
</file>

<file path=xl/sharedStrings.xml><?xml version="1.0" encoding="utf-8"?>
<sst xmlns="http://schemas.openxmlformats.org/spreadsheetml/2006/main" count="256" uniqueCount="141">
  <si>
    <t>Перечень мероприятий муниципальной программы "Цифровое муниципальное образование"</t>
  </si>
  <si>
    <t>№№ п/п</t>
  </si>
  <si>
    <t>Мероприятия по реализации подпрограммы</t>
  </si>
  <si>
    <t>Срок исполнения мероприятия</t>
  </si>
  <si>
    <t>Источники финансирования</t>
  </si>
  <si>
    <t>Объем финансирования мероприятия в 2019 году (тыс. рублей)</t>
  </si>
  <si>
    <t>Всего</t>
  </si>
  <si>
    <t>Объем финансирования по годам, (тыс. рублей)</t>
  </si>
  <si>
    <t>Ответственный за выполнение мероприятия подпрограммы</t>
  </si>
  <si>
    <t>Результаты выполнения мероприятий подпрограммы</t>
  </si>
  <si>
    <t>(годы)</t>
  </si>
  <si>
    <t>(тыс. руб.)</t>
  </si>
  <si>
    <t>1.</t>
  </si>
  <si>
    <t>2020-2024</t>
  </si>
  <si>
    <t>Итого, в том числе:</t>
  </si>
  <si>
    <t>Средства бюджета Московской области</t>
  </si>
  <si>
    <t>Средства бюджета Одинцовского городского округа</t>
  </si>
  <si>
    <t>1.1.</t>
  </si>
  <si>
    <t>1.2.</t>
  </si>
  <si>
    <t>2.</t>
  </si>
  <si>
    <t>3.1.</t>
  </si>
  <si>
    <t>Итого: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</si>
  <si>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</si>
  <si>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Управление информационных технологий, информационной безопасности и связи</t>
  </si>
  <si>
    <t>1.1</t>
  </si>
  <si>
    <t>Мероприятие 01.01. Обеспечение доступности для населения муниципального образования Московской области современных услуг широкополосного доступа в сеть Интернет</t>
  </si>
  <si>
    <t>Повышение качества услуг проводного и мобильного доступа в информационно-телекоммуникационную сеть Интернет</t>
  </si>
  <si>
    <t xml:space="preserve">Мероприятие 01.02. 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
</t>
  </si>
  <si>
    <t>Обеспечение услугами связи ОМСУ</t>
  </si>
  <si>
    <t>Предоставление доступа к сети Интернет и обеспечение виртуальной локальной сети</t>
  </si>
  <si>
    <t>Услуги колл-центра по приему,обработке и маршрутизации телефонных вызовов</t>
  </si>
  <si>
    <t>Развитие IP-телефонии</t>
  </si>
  <si>
    <t>спецсвязь 2021
организация резервного канала 2022-2024</t>
  </si>
  <si>
    <t>Услуги мобильной связи</t>
  </si>
  <si>
    <t>1.3.</t>
  </si>
  <si>
    <t>Мероприятие 01.03. Подключение ОМСУ муниципального образования Московской области к единой интегрированной мультисервисной телекоммуникационной сети Правительства Московской области для нужд ОМСУ муниципального образования Московской области и обеспечения совместной работы в ней</t>
  </si>
  <si>
    <t>Подключение к ЕИМТС для доступа к информационным ресурсам ЦИОГВ Московской области</t>
  </si>
  <si>
    <t>Подключение ТУ к ЕИМТС</t>
  </si>
  <si>
    <t>1.4.</t>
  </si>
  <si>
    <t>Мероприятие 01.04. Обеспечение оборудованием и поддержание его работоспособности</t>
  </si>
  <si>
    <t>Увеличение доли рабочих мест, обеспеченных необходимым компьютерным оборудованием и услугами связи</t>
  </si>
  <si>
    <t>Слаботочка 4 этажа</t>
  </si>
  <si>
    <t>Система хранения данных</t>
  </si>
  <si>
    <t>Консультационные услуги по информационному обеспечению локальной вычислительной сети и обработке данных, обслуживание и администрирование серверных операционных  систем Windows Server 2003, Windows Server 2008, Windows Server 2012, ISA Server 2006, Traffic Inspector, Exchange 2010</t>
  </si>
  <si>
    <t>1.5</t>
  </si>
  <si>
    <t>Мероприятие 01.05. 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</si>
  <si>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Управление образования</t>
  </si>
  <si>
    <t>Обеспечение доступом в Интернет организаций дошкольного, начального общего, основного общего и среднего общего образования с заданной скоростью</t>
  </si>
  <si>
    <t>2.1.</t>
  </si>
  <si>
    <t>Мероприятие 02.01. Приобретение, установка, настройка, монтаж и техническое обслуживание сертифицированных по требованиям безопасности информации технических, программных и программно-технических средств защиты конфиденциальной информации и персональных данных, антивирусного программного обеспечения, средств электронной подписи, средств защиты информационно-технологической и телекоммуникационной инфраструктуры от компьютерных атак, а также проведение мероприятий по защите информации и аттестации по требованиям безопасности информации объектов информатизации, ЦОД и ИС, используемых ОМСУ муниципального образования Московской области</t>
  </si>
  <si>
    <t>Выполнение требований по  информационной безопасности</t>
  </si>
  <si>
    <t>Обеспечение защиты конфиденциальной информации, в том числе персональных данных (аттестация, переаттестация, инструментальный контроль)</t>
  </si>
  <si>
    <t>Мероприятие по защите государственной тайны</t>
  </si>
  <si>
    <t>Лицензии антивируса Касперского на 2 года</t>
  </si>
  <si>
    <t>Мероприятие 03.01. Обеспечение программными продуктами</t>
  </si>
  <si>
    <t>Снижение доли иностранного ПО</t>
  </si>
  <si>
    <t>Обслуживание компьютерных программ (ИТС, Астрал)</t>
  </si>
  <si>
    <t>Обслуживание и пополнение юридической базы Консультант+</t>
  </si>
  <si>
    <t>Приобретение  лицензии на использование базы данных электронной системы "Госзаказ"</t>
  </si>
  <si>
    <t>Оказание услуг интернет-рекрутмента</t>
  </si>
  <si>
    <t>ПО и услуги внедрения облачной HR-IT системы
Досту к базам данных "КАДРЫ"</t>
  </si>
  <si>
    <t>Сервис мониторинга и анализа соцсетей</t>
  </si>
  <si>
    <t>Приобретение неисключительных прав на использование программного обеспечения Veeam Backup</t>
  </si>
  <si>
    <r>
      <t xml:space="preserve">TrueConf, </t>
    </r>
    <r>
      <rPr>
        <b/>
        <i/>
        <sz val="14"/>
        <rFont val="Times New Roman"/>
        <family val="1"/>
        <charset val="204"/>
      </rPr>
      <t>иное ПО 1С сопровождение</t>
    </r>
  </si>
  <si>
    <t>Реестр населения</t>
  </si>
  <si>
    <t>Приобретение неисключительных прав на использование программного обеспечения «1С-Битрикс 24»</t>
  </si>
  <si>
    <t>3.2.</t>
  </si>
  <si>
    <t>Мероприятие 03.02. 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</t>
  </si>
  <si>
    <t>Повышение качества оказанных услуг населению 
Повышение качества ответов на обращения граждан</t>
  </si>
  <si>
    <t>Обслуживание МСЭД</t>
  </si>
  <si>
    <t>Сопровождение "Регион контроль"</t>
  </si>
  <si>
    <t>3.3.</t>
  </si>
  <si>
    <t>Мероприятие 03.03. Развитие и сопровождение муниципальных информационных систем обеспечения деятельности ОМСУ муниципального образования Московской области</t>
  </si>
  <si>
    <t>Использование МСЭД в качестве основной системы документооборота</t>
  </si>
  <si>
    <t>Развитие и совершенствование программы электронного документооборота МОТИВ</t>
  </si>
  <si>
    <t>Сопровождение 1 С бухгалт</t>
  </si>
  <si>
    <t>Сопровождение 1 С кадры</t>
  </si>
  <si>
    <t>Поддержка официального сайта администрации района</t>
  </si>
  <si>
    <t>Андрей Остроухов 9169226622</t>
  </si>
  <si>
    <t>ЖКХ ПО  "Схема закрепления территорий"</t>
  </si>
  <si>
    <t>Сопровождение модуля оказания услуг</t>
  </si>
  <si>
    <t>Комитет по культуре</t>
  </si>
  <si>
    <t>4.1.</t>
  </si>
  <si>
    <t>Мероприятие 04.01. Обеспечение муниципальных учреждений культуры доступом в информационно-телекоммуникационную сеть Интернет</t>
  </si>
  <si>
    <t>Обеспечение доступом в Интернет учреждений культуры</t>
  </si>
  <si>
    <t>5.2</t>
  </si>
  <si>
    <t xml:space="preserve">Средства Федерального бюджета </t>
  </si>
  <si>
    <t>Обеспечение образовательных организаций материально-технической базой для внедрения цифровой образовательной среды</t>
  </si>
  <si>
    <t>Обновление и техническое обслуживание (ремонт) средств (программного обеспечения и оборудования), приобретённых в рамках субсидии на обеспечение образовательных организаций материально-технической базой для внедрения цифровой образовательной среды в рамках федерального проекта "Цифровая образовательная среда" национального проекта "Образование"</t>
  </si>
  <si>
    <t>Начальник Управления информационных технологий, 
информационной безопасности и связи</t>
  </si>
  <si>
    <t>В.И. Терехин</t>
  </si>
  <si>
    <t>Итого</t>
  </si>
  <si>
    <t>2023</t>
  </si>
  <si>
    <t>Управление информационных технологий, информационной безопасности и связи
Управление ЖКХ</t>
  </si>
  <si>
    <t>5.1</t>
  </si>
  <si>
    <t xml:space="preserve">Приобретение картриджей общий отдел </t>
  </si>
  <si>
    <t>VipNet, SNS техподдержка</t>
  </si>
  <si>
    <t>техподдержка dallas lock</t>
  </si>
  <si>
    <t>Подключение и сопровождение рабочих мест в  СУФД</t>
  </si>
  <si>
    <t xml:space="preserve">
Конвертор данных ЕГИССО</t>
  </si>
  <si>
    <t>Подпрограмма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</si>
  <si>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Мероприятия 01.01.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</si>
  <si>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2023-2027</t>
  </si>
  <si>
    <t>Мероприятие 02.01.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</si>
  <si>
    <t>Основное мероприятие E4. Федеральный проект «Цифровая образовательная среда»</t>
  </si>
  <si>
    <t>Мероприятие E4.04. Обеспечение образовательных организаций материально-технической базой для внедрения цифровой образовательной среды</t>
  </si>
  <si>
    <t>Мероприятие E4.05.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</si>
  <si>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Подпрограмма  «Обеспечивающая подпрограмма» </t>
  </si>
  <si>
    <t>Основное мероприятие 01 Создание условий для реализации полномочий органов местного самоуправления</t>
  </si>
  <si>
    <t>1.2</t>
  </si>
  <si>
    <t>Мероприятие 01.01 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</t>
  </si>
  <si>
    <t>Мероприятие 01.02 Обеспечение оборудованием и поддержание работоспособности многофункциональных центров предоставления государственных и муниципальных услуг</t>
  </si>
  <si>
    <t>Приложение 1
к муниципальной программе
«Цифровое муниципальное образование»</t>
  </si>
  <si>
    <t>Картриджи 0</t>
  </si>
  <si>
    <t xml:space="preserve">Техобслуживание и ремонт оргтехники </t>
  </si>
  <si>
    <t>Компьютерное оборудование и оргтехника
0400000</t>
  </si>
  <si>
    <t>Модернизация локальной вычислительной сети 
0400000</t>
  </si>
  <si>
    <t>Поддержка и сопровождение Информационно-расчетной системы «Жилищно-коммунального хозяйства» модуль «Субсидии для нужд Администрации Одинцовского городского округа»</t>
  </si>
  <si>
    <t>Размещение web-сервисов</t>
  </si>
  <si>
    <t>Сопровождение корпоративного портала</t>
  </si>
  <si>
    <t>МКУ МФЦ
Администрация Одинцовского ГО</t>
  </si>
  <si>
    <t>Итого по подпрограмме 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</si>
  <si>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Итого по подпрограмме: «Повышение качества и доступности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</si>
  <si>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МКУ МФЦ,
Администрация Одинцовского ГО</t>
  </si>
  <si>
    <t>Обеспечено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 (единиц)</t>
  </si>
  <si>
    <t>Образовательные организации обеспечены материально-технической базой для внедрения цифровой образовательной среды (единиц)</t>
  </si>
  <si>
    <t>добавлено</t>
  </si>
  <si>
    <t>Добавлено ( возможно Портал )</t>
  </si>
  <si>
    <t xml:space="preserve">Итого по подпрограмме  «Обеспечивающая подпрограмма» </t>
  </si>
  <si>
    <t>Итого по программе "Цифровое муниципальное образование"</t>
  </si>
  <si>
    <t>Заместитель начальника Управления бухгалтерского учета и отчетности</t>
  </si>
  <si>
    <t>М.В. Катышева</t>
  </si>
  <si>
    <t>Основное мероприятие 04. Цифровая культура</t>
  </si>
  <si>
    <t>Основное мероприятие 03. Цифровое государственное управление</t>
  </si>
  <si>
    <t>Основное мероприятие 02. Информационная безопасность</t>
  </si>
  <si>
    <t>Основное мероприятие 01. Информационная инфраструктура</t>
  </si>
  <si>
    <t>Основное мероприятие 02.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</t>
  </si>
  <si>
    <t>Основное мероприятие 01. 
Организация деятельности многофункциональных центров предоставления государственных и муниципальных услуг</t>
  </si>
  <si>
    <t>Обеспечено 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</si>
  <si>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Управление информационных технологий, информационной безопасности и связи
Управление ЖКХ
Управление образования</t>
  </si>
  <si>
    <t>Обеспечена техническая поддержка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Федерации, в многофункциональных центрах предоставления государственных и муниципальных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</si>
</sst>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0.00000"/>
  </numFmts>
  <fonts count="1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117">
    <xf numFmtId="0" fontId="0" fillId="0" borderId="0" xfId="0"/>
    <xf numFmtId="164" fontId="1" fillId="0" borderId="0" xfId="0" applyNumberFormat="1" applyFont="1" applyFill="1" applyAlignment="1">
      <alignment wrapText="1"/>
    </xf>
    <xf numFmtId="1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164" fontId="1" fillId="0" borderId="0" xfId="0" applyNumberFormat="1" applyFont="1" applyFill="1" applyAlignment="1">
      <alignment horizontal="right" wrapText="1"/>
    </xf>
    <xf numFmtId="164" fontId="4" fillId="0" borderId="1" xfId="0" applyNumberFormat="1" applyFont="1" applyFill="1" applyBorder="1" applyAlignment="1">
      <alignment horizontal="right" vertical="center" wrapText="1"/>
    </xf>
    <xf numFmtId="16" fontId="1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164" fontId="2" fillId="0" borderId="12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 wrapText="1"/>
    </xf>
    <xf numFmtId="0" fontId="11" fillId="0" borderId="1" xfId="0" applyFont="1" applyFill="1" applyBorder="1" applyAlignment="1">
      <alignment vertical="top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4" fontId="11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4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wrapText="1"/>
    </xf>
    <xf numFmtId="0" fontId="12" fillId="0" borderId="1" xfId="0" applyFont="1" applyFill="1" applyBorder="1" applyAlignment="1">
      <alignment horizontal="left" vertical="top" wrapText="1"/>
    </xf>
    <xf numFmtId="164" fontId="1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165" fontId="4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wrapText="1"/>
    </xf>
    <xf numFmtId="164" fontId="4" fillId="0" borderId="4" xfId="0" applyNumberFormat="1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wrapText="1"/>
    </xf>
    <xf numFmtId="164" fontId="1" fillId="0" borderId="2" xfId="0" applyNumberFormat="1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left" vertical="center" wrapText="1"/>
    </xf>
    <xf numFmtId="164" fontId="1" fillId="0" borderId="5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top" wrapText="1"/>
    </xf>
    <xf numFmtId="49" fontId="4" fillId="0" borderId="7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9" fontId="1" fillId="0" borderId="5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</cellXfs>
  <cellStyles count="3">
    <cellStyle name="Обычный" xfId="0" builtinId="0"/>
    <cellStyle name="Обычный 2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9"/>
  <sheetViews>
    <sheetView tabSelected="1" view="pageLayout" zoomScale="55" zoomScaleNormal="70" zoomScaleSheetLayoutView="70" zoomScalePageLayoutView="55" workbookViewId="0">
      <selection activeCell="N9" sqref="N9"/>
    </sheetView>
  </sheetViews>
  <sheetFormatPr defaultColWidth="9.140625" defaultRowHeight="18.75" x14ac:dyDescent="0.3"/>
  <cols>
    <col min="1" max="1" width="8.7109375" style="6" customWidth="1"/>
    <col min="2" max="2" width="60.85546875" style="7" customWidth="1"/>
    <col min="3" max="3" width="17.85546875" style="7" customWidth="1"/>
    <col min="4" max="4" width="22.5703125" style="7" customWidth="1"/>
    <col min="5" max="5" width="21.7109375" style="7" hidden="1" customWidth="1"/>
    <col min="6" max="6" width="24.28515625" style="7" customWidth="1"/>
    <col min="7" max="7" width="22" style="1" customWidth="1"/>
    <col min="8" max="11" width="19.7109375" style="1" customWidth="1"/>
    <col min="12" max="12" width="36.140625" style="15" customWidth="1"/>
    <col min="13" max="13" width="46.7109375" style="49" customWidth="1"/>
    <col min="14" max="14" width="16.28515625" style="7" customWidth="1"/>
    <col min="15" max="15" width="16.5703125" style="7" customWidth="1"/>
    <col min="16" max="16" width="32.28515625" style="7" customWidth="1"/>
    <col min="17" max="17" width="22.42578125" style="7" customWidth="1"/>
    <col min="18" max="18" width="21" style="8" customWidth="1"/>
    <col min="19" max="19" width="25.85546875" style="7" customWidth="1"/>
    <col min="20" max="20" width="15" style="7" customWidth="1"/>
    <col min="21" max="21" width="16.42578125" style="7" customWidth="1"/>
    <col min="22" max="22" width="16.28515625" style="7" customWidth="1"/>
    <col min="23" max="16384" width="9.140625" style="7"/>
  </cols>
  <sheetData>
    <row r="1" spans="1:18" ht="26.25" customHeight="1" x14ac:dyDescent="0.3">
      <c r="G1" s="7"/>
      <c r="K1" s="51" t="s">
        <v>112</v>
      </c>
      <c r="L1" s="51"/>
      <c r="M1" s="51"/>
    </row>
    <row r="2" spans="1:18" ht="78.75" customHeight="1" x14ac:dyDescent="0.3">
      <c r="G2" s="7"/>
      <c r="K2" s="51"/>
      <c r="L2" s="51"/>
      <c r="M2" s="51"/>
    </row>
    <row r="3" spans="1:18" ht="20.25" x14ac:dyDescent="0.3">
      <c r="A3" s="61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5" spans="1:18" ht="71.25" customHeight="1" x14ac:dyDescent="0.3">
      <c r="A5" s="62" t="s">
        <v>1</v>
      </c>
      <c r="B5" s="62" t="s">
        <v>2</v>
      </c>
      <c r="C5" s="30" t="s">
        <v>3</v>
      </c>
      <c r="D5" s="62" t="s">
        <v>4</v>
      </c>
      <c r="E5" s="62" t="s">
        <v>5</v>
      </c>
      <c r="F5" s="30" t="s">
        <v>6</v>
      </c>
      <c r="G5" s="63" t="s">
        <v>7</v>
      </c>
      <c r="H5" s="63"/>
      <c r="I5" s="63"/>
      <c r="J5" s="63"/>
      <c r="K5" s="63"/>
      <c r="L5" s="62" t="s">
        <v>8</v>
      </c>
      <c r="M5" s="64" t="s">
        <v>9</v>
      </c>
    </row>
    <row r="6" spans="1:18" ht="38.25" customHeight="1" x14ac:dyDescent="0.3">
      <c r="A6" s="62"/>
      <c r="B6" s="62"/>
      <c r="C6" s="30" t="s">
        <v>10</v>
      </c>
      <c r="D6" s="62"/>
      <c r="E6" s="62"/>
      <c r="F6" s="30" t="s">
        <v>11</v>
      </c>
      <c r="G6" s="36" t="s">
        <v>92</v>
      </c>
      <c r="H6" s="2">
        <v>2024</v>
      </c>
      <c r="I6" s="2">
        <v>2025</v>
      </c>
      <c r="J6" s="2">
        <v>2026</v>
      </c>
      <c r="K6" s="2">
        <v>2027</v>
      </c>
      <c r="L6" s="62"/>
      <c r="M6" s="64"/>
    </row>
    <row r="7" spans="1:18" x14ac:dyDescent="0.3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5</v>
      </c>
      <c r="G7" s="2">
        <v>6</v>
      </c>
      <c r="H7" s="31">
        <v>7</v>
      </c>
      <c r="I7" s="2">
        <v>8</v>
      </c>
      <c r="J7" s="31">
        <v>9</v>
      </c>
      <c r="K7" s="2">
        <v>10</v>
      </c>
      <c r="L7" s="31">
        <v>11</v>
      </c>
      <c r="M7" s="48">
        <v>12</v>
      </c>
    </row>
    <row r="8" spans="1:18" ht="39" customHeight="1" x14ac:dyDescent="0.3">
      <c r="A8" s="58" t="s">
        <v>100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60"/>
      <c r="M8" s="46"/>
    </row>
    <row r="9" spans="1:18" ht="56.25" customHeight="1" x14ac:dyDescent="0.3">
      <c r="A9" s="65" t="s">
        <v>12</v>
      </c>
      <c r="B9" s="66" t="s">
        <v>137</v>
      </c>
      <c r="C9" s="67" t="s">
        <v>102</v>
      </c>
      <c r="D9" s="46" t="s">
        <v>14</v>
      </c>
      <c r="E9" s="47">
        <f t="shared" ref="E9:K9" si="0">E10+E11</f>
        <v>380007.11700999999</v>
      </c>
      <c r="F9" s="10">
        <f t="shared" si="0"/>
        <v>0</v>
      </c>
      <c r="G9" s="10">
        <f t="shared" si="0"/>
        <v>0</v>
      </c>
      <c r="H9" s="10">
        <f t="shared" si="0"/>
        <v>0</v>
      </c>
      <c r="I9" s="10">
        <f t="shared" si="0"/>
        <v>0</v>
      </c>
      <c r="J9" s="10">
        <f t="shared" si="0"/>
        <v>0</v>
      </c>
      <c r="K9" s="10">
        <f t="shared" si="0"/>
        <v>0</v>
      </c>
      <c r="L9" s="67" t="s">
        <v>120</v>
      </c>
      <c r="M9" s="68"/>
      <c r="N9" s="1"/>
      <c r="O9" s="1"/>
      <c r="P9" s="1"/>
      <c r="Q9" s="1"/>
      <c r="R9" s="1"/>
    </row>
    <row r="10" spans="1:18" ht="75" x14ac:dyDescent="0.3">
      <c r="A10" s="65"/>
      <c r="B10" s="66"/>
      <c r="C10" s="67"/>
      <c r="D10" s="46" t="s">
        <v>15</v>
      </c>
      <c r="E10" s="47">
        <v>8430</v>
      </c>
      <c r="F10" s="10">
        <f>SUM(G10:K10)</f>
        <v>0</v>
      </c>
      <c r="G10" s="10">
        <f>G13</f>
        <v>0</v>
      </c>
      <c r="H10" s="10">
        <f t="shared" ref="H10:K10" si="1">H13</f>
        <v>0</v>
      </c>
      <c r="I10" s="10">
        <f t="shared" si="1"/>
        <v>0</v>
      </c>
      <c r="J10" s="10">
        <f t="shared" si="1"/>
        <v>0</v>
      </c>
      <c r="K10" s="10">
        <f t="shared" si="1"/>
        <v>0</v>
      </c>
      <c r="L10" s="67"/>
      <c r="M10" s="68"/>
      <c r="N10" s="1"/>
      <c r="O10" s="1"/>
      <c r="P10" s="1"/>
      <c r="Q10" s="1"/>
      <c r="R10" s="1"/>
    </row>
    <row r="11" spans="1:18" ht="93.75" x14ac:dyDescent="0.3">
      <c r="A11" s="65"/>
      <c r="B11" s="66"/>
      <c r="C11" s="67"/>
      <c r="D11" s="46" t="s">
        <v>16</v>
      </c>
      <c r="E11" s="47">
        <v>371577.11700999999</v>
      </c>
      <c r="F11" s="10">
        <f>SUM(G11:K11)</f>
        <v>0</v>
      </c>
      <c r="G11" s="10">
        <f>G14</f>
        <v>0</v>
      </c>
      <c r="H11" s="10">
        <f t="shared" ref="H11:K11" si="2">H14</f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67"/>
      <c r="M11" s="68"/>
      <c r="N11" s="1"/>
      <c r="O11" s="1"/>
      <c r="P11" s="1"/>
      <c r="Q11" s="1"/>
      <c r="R11" s="1"/>
    </row>
    <row r="12" spans="1:18" ht="18.75" customHeight="1" x14ac:dyDescent="0.3">
      <c r="A12" s="69" t="s">
        <v>17</v>
      </c>
      <c r="B12" s="64" t="s">
        <v>101</v>
      </c>
      <c r="C12" s="70" t="s">
        <v>102</v>
      </c>
      <c r="D12" s="35" t="s">
        <v>14</v>
      </c>
      <c r="E12" s="25">
        <f>E13+E14</f>
        <v>7625</v>
      </c>
      <c r="F12" s="3">
        <f>SUM(F13:F14)</f>
        <v>0</v>
      </c>
      <c r="G12" s="3">
        <f>SUM(G13:G14)</f>
        <v>0</v>
      </c>
      <c r="H12" s="3">
        <f>SUM(H13:H14)</f>
        <v>0</v>
      </c>
      <c r="I12" s="3">
        <f t="shared" ref="I12:K12" si="3">SUM(I13:I14)</f>
        <v>0</v>
      </c>
      <c r="J12" s="3">
        <f t="shared" si="3"/>
        <v>0</v>
      </c>
      <c r="K12" s="3">
        <f t="shared" si="3"/>
        <v>0</v>
      </c>
      <c r="L12" s="70" t="s">
        <v>120</v>
      </c>
      <c r="M12" s="64" t="s">
        <v>138</v>
      </c>
      <c r="N12" s="1"/>
      <c r="O12" s="1"/>
      <c r="P12" s="1"/>
      <c r="Q12" s="1"/>
      <c r="R12" s="1"/>
    </row>
    <row r="13" spans="1:18" ht="75" x14ac:dyDescent="0.3">
      <c r="A13" s="69"/>
      <c r="B13" s="64"/>
      <c r="C13" s="70"/>
      <c r="D13" s="35" t="s">
        <v>15</v>
      </c>
      <c r="E13" s="25">
        <v>7243</v>
      </c>
      <c r="F13" s="3">
        <f>SUM(G13:K13)</f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70"/>
      <c r="M13" s="64"/>
      <c r="N13" s="1"/>
      <c r="O13" s="1"/>
      <c r="P13" s="1"/>
      <c r="Q13" s="1"/>
      <c r="R13" s="1"/>
    </row>
    <row r="14" spans="1:18" ht="76.5" customHeight="1" x14ac:dyDescent="0.3">
      <c r="A14" s="69"/>
      <c r="B14" s="64"/>
      <c r="C14" s="70"/>
      <c r="D14" s="35" t="s">
        <v>16</v>
      </c>
      <c r="E14" s="25">
        <v>382</v>
      </c>
      <c r="F14" s="3">
        <f>SUM(G14:K14)</f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70"/>
      <c r="M14" s="64"/>
      <c r="N14" s="1"/>
      <c r="O14" s="1"/>
      <c r="P14" s="1"/>
      <c r="Q14" s="1"/>
      <c r="R14" s="1"/>
    </row>
    <row r="15" spans="1:18" ht="18.75" customHeight="1" x14ac:dyDescent="0.3">
      <c r="A15" s="65" t="s">
        <v>19</v>
      </c>
      <c r="B15" s="66" t="s">
        <v>136</v>
      </c>
      <c r="C15" s="67" t="s">
        <v>102</v>
      </c>
      <c r="D15" s="46" t="s">
        <v>14</v>
      </c>
      <c r="E15" s="10" t="e">
        <f>E16+#REF!+E19</f>
        <v>#REF!</v>
      </c>
      <c r="F15" s="10">
        <f>SUM(G15:K15)</f>
        <v>3017</v>
      </c>
      <c r="G15" s="10">
        <f>G16+G17</f>
        <v>799</v>
      </c>
      <c r="H15" s="10">
        <f t="shared" ref="H15:K15" si="4">H16+H17</f>
        <v>799</v>
      </c>
      <c r="I15" s="10">
        <f t="shared" si="4"/>
        <v>799</v>
      </c>
      <c r="J15" s="10">
        <f t="shared" si="4"/>
        <v>310</v>
      </c>
      <c r="K15" s="10">
        <f t="shared" si="4"/>
        <v>310</v>
      </c>
      <c r="L15" s="67" t="s">
        <v>120</v>
      </c>
      <c r="M15" s="68"/>
      <c r="N15" s="1"/>
      <c r="O15" s="1"/>
      <c r="P15" s="1"/>
      <c r="Q15" s="1"/>
      <c r="R15" s="1"/>
    </row>
    <row r="16" spans="1:18" ht="56.25" customHeight="1" x14ac:dyDescent="0.3">
      <c r="A16" s="65"/>
      <c r="B16" s="66"/>
      <c r="C16" s="67"/>
      <c r="D16" s="46" t="s">
        <v>15</v>
      </c>
      <c r="E16" s="10" t="e">
        <f>#REF!+E19</f>
        <v>#REF!</v>
      </c>
      <c r="F16" s="10">
        <f t="shared" ref="F16:F17" si="5">SUM(G16:K16)</f>
        <v>1467</v>
      </c>
      <c r="G16" s="10">
        <f>G19</f>
        <v>489</v>
      </c>
      <c r="H16" s="10">
        <f t="shared" ref="H16:K16" si="6">H19</f>
        <v>489</v>
      </c>
      <c r="I16" s="10">
        <f t="shared" si="6"/>
        <v>489</v>
      </c>
      <c r="J16" s="10">
        <f t="shared" si="6"/>
        <v>0</v>
      </c>
      <c r="K16" s="10">
        <f t="shared" si="6"/>
        <v>0</v>
      </c>
      <c r="L16" s="67"/>
      <c r="M16" s="68"/>
      <c r="N16" s="1"/>
      <c r="O16" s="1"/>
      <c r="P16" s="1"/>
      <c r="Q16" s="1"/>
      <c r="R16" s="1"/>
    </row>
    <row r="17" spans="1:18" ht="88.5" customHeight="1" x14ac:dyDescent="0.3">
      <c r="A17" s="65"/>
      <c r="B17" s="66"/>
      <c r="C17" s="67"/>
      <c r="D17" s="46" t="s">
        <v>16</v>
      </c>
      <c r="E17" s="10" t="e">
        <f>#REF!+E20</f>
        <v>#REF!</v>
      </c>
      <c r="F17" s="10">
        <f t="shared" si="5"/>
        <v>1550</v>
      </c>
      <c r="G17" s="10">
        <f>G20</f>
        <v>310</v>
      </c>
      <c r="H17" s="10">
        <f t="shared" ref="H17:K17" si="7">H20</f>
        <v>310</v>
      </c>
      <c r="I17" s="10">
        <f t="shared" si="7"/>
        <v>310</v>
      </c>
      <c r="J17" s="10">
        <f t="shared" si="7"/>
        <v>310</v>
      </c>
      <c r="K17" s="10">
        <f t="shared" si="7"/>
        <v>310</v>
      </c>
      <c r="L17" s="67"/>
      <c r="M17" s="68"/>
      <c r="N17" s="1"/>
      <c r="O17" s="1"/>
      <c r="P17" s="1"/>
      <c r="Q17" s="1"/>
      <c r="R17" s="1"/>
    </row>
    <row r="18" spans="1:18" ht="18.75" customHeight="1" x14ac:dyDescent="0.3">
      <c r="A18" s="69" t="s">
        <v>48</v>
      </c>
      <c r="B18" s="64" t="s">
        <v>103</v>
      </c>
      <c r="C18" s="70" t="s">
        <v>102</v>
      </c>
      <c r="D18" s="35" t="s">
        <v>14</v>
      </c>
      <c r="E18" s="3">
        <v>0</v>
      </c>
      <c r="F18" s="3">
        <f>SUM(G18:K18)</f>
        <v>3017</v>
      </c>
      <c r="G18" s="3">
        <f>G19+G20</f>
        <v>799</v>
      </c>
      <c r="H18" s="3">
        <f>H19+H20</f>
        <v>799</v>
      </c>
      <c r="I18" s="3">
        <f t="shared" ref="I18:K18" si="8">I19+I20</f>
        <v>799</v>
      </c>
      <c r="J18" s="3">
        <f t="shared" si="8"/>
        <v>310</v>
      </c>
      <c r="K18" s="3">
        <f t="shared" si="8"/>
        <v>310</v>
      </c>
      <c r="L18" s="70" t="s">
        <v>120</v>
      </c>
      <c r="M18" s="68" t="s">
        <v>140</v>
      </c>
      <c r="N18" s="1"/>
      <c r="O18" s="1"/>
      <c r="P18" s="1"/>
      <c r="Q18" s="1"/>
      <c r="R18" s="1"/>
    </row>
    <row r="19" spans="1:18" ht="75" x14ac:dyDescent="0.3">
      <c r="A19" s="69"/>
      <c r="B19" s="64"/>
      <c r="C19" s="70"/>
      <c r="D19" s="35" t="s">
        <v>15</v>
      </c>
      <c r="E19" s="3">
        <v>0</v>
      </c>
      <c r="F19" s="3">
        <f>SUM(G19:K19)</f>
        <v>1467</v>
      </c>
      <c r="G19" s="3">
        <v>489</v>
      </c>
      <c r="H19" s="3">
        <v>489</v>
      </c>
      <c r="I19" s="3">
        <v>489</v>
      </c>
      <c r="J19" s="3">
        <v>0</v>
      </c>
      <c r="K19" s="3">
        <v>0</v>
      </c>
      <c r="L19" s="70"/>
      <c r="M19" s="68"/>
      <c r="N19" s="1"/>
      <c r="O19" s="1"/>
      <c r="P19" s="1"/>
      <c r="Q19" s="1"/>
      <c r="R19" s="1"/>
    </row>
    <row r="20" spans="1:18" ht="119.25" customHeight="1" x14ac:dyDescent="0.3">
      <c r="A20" s="69"/>
      <c r="B20" s="64"/>
      <c r="C20" s="70"/>
      <c r="D20" s="35" t="s">
        <v>16</v>
      </c>
      <c r="E20" s="3">
        <v>0</v>
      </c>
      <c r="F20" s="3">
        <f>SUM(G20:K20)</f>
        <v>1550</v>
      </c>
      <c r="G20" s="3">
        <v>310</v>
      </c>
      <c r="H20" s="3">
        <v>310</v>
      </c>
      <c r="I20" s="3">
        <v>310</v>
      </c>
      <c r="J20" s="3">
        <v>310</v>
      </c>
      <c r="K20" s="3">
        <v>310</v>
      </c>
      <c r="L20" s="70"/>
      <c r="M20" s="68"/>
      <c r="N20" s="1"/>
      <c r="O20" s="1"/>
      <c r="P20" s="1"/>
      <c r="Q20" s="1"/>
      <c r="R20" s="1"/>
    </row>
    <row r="21" spans="1:18" x14ac:dyDescent="0.3">
      <c r="A21" s="66" t="s">
        <v>122</v>
      </c>
      <c r="B21" s="66"/>
      <c r="C21" s="66"/>
      <c r="D21" s="24" t="s">
        <v>21</v>
      </c>
      <c r="E21" s="10">
        <f>SUM(E22:E23)</f>
        <v>380029.21701000002</v>
      </c>
      <c r="F21" s="10">
        <f t="shared" ref="F21:K22" si="9">F9+F15</f>
        <v>3017</v>
      </c>
      <c r="G21" s="10">
        <f t="shared" si="9"/>
        <v>799</v>
      </c>
      <c r="H21" s="10">
        <f t="shared" si="9"/>
        <v>799</v>
      </c>
      <c r="I21" s="10">
        <f t="shared" si="9"/>
        <v>799</v>
      </c>
      <c r="J21" s="10">
        <f t="shared" si="9"/>
        <v>310</v>
      </c>
      <c r="K21" s="10">
        <f t="shared" si="9"/>
        <v>310</v>
      </c>
      <c r="L21" s="71"/>
      <c r="M21" s="74"/>
      <c r="N21" s="1"/>
      <c r="O21" s="1"/>
      <c r="P21" s="1"/>
      <c r="Q21" s="1"/>
      <c r="R21" s="1"/>
    </row>
    <row r="22" spans="1:18" ht="85.5" customHeight="1" x14ac:dyDescent="0.3">
      <c r="A22" s="66"/>
      <c r="B22" s="66"/>
      <c r="C22" s="66"/>
      <c r="D22" s="24" t="s">
        <v>15</v>
      </c>
      <c r="E22" s="10">
        <v>8430</v>
      </c>
      <c r="F22" s="10">
        <f t="shared" si="9"/>
        <v>1467</v>
      </c>
      <c r="G22" s="10">
        <f t="shared" si="9"/>
        <v>489</v>
      </c>
      <c r="H22" s="10">
        <f t="shared" si="9"/>
        <v>489</v>
      </c>
      <c r="I22" s="10">
        <f t="shared" si="9"/>
        <v>489</v>
      </c>
      <c r="J22" s="10">
        <f t="shared" si="9"/>
        <v>0</v>
      </c>
      <c r="K22" s="10">
        <f t="shared" si="9"/>
        <v>0</v>
      </c>
      <c r="L22" s="72"/>
      <c r="M22" s="75"/>
      <c r="N22" s="1"/>
      <c r="O22" s="1"/>
      <c r="P22" s="1"/>
      <c r="Q22" s="1"/>
      <c r="R22" s="1"/>
    </row>
    <row r="23" spans="1:18" ht="78" customHeight="1" x14ac:dyDescent="0.3">
      <c r="A23" s="66"/>
      <c r="B23" s="66"/>
      <c r="C23" s="66"/>
      <c r="D23" s="24" t="s">
        <v>16</v>
      </c>
      <c r="E23" s="10">
        <v>371599.21701000002</v>
      </c>
      <c r="F23" s="10">
        <f t="shared" ref="F23:K23" si="10">F11+F17</f>
        <v>1550</v>
      </c>
      <c r="G23" s="10">
        <f t="shared" si="10"/>
        <v>310</v>
      </c>
      <c r="H23" s="10">
        <f t="shared" si="10"/>
        <v>310</v>
      </c>
      <c r="I23" s="10">
        <f t="shared" si="10"/>
        <v>310</v>
      </c>
      <c r="J23" s="10">
        <f t="shared" si="10"/>
        <v>310</v>
      </c>
      <c r="K23" s="10">
        <f t="shared" si="10"/>
        <v>310</v>
      </c>
      <c r="L23" s="73"/>
      <c r="M23" s="76"/>
      <c r="N23" s="1"/>
      <c r="O23" s="1"/>
      <c r="P23" s="1"/>
      <c r="Q23" s="1"/>
      <c r="R23" s="1"/>
    </row>
    <row r="24" spans="1:18" ht="30.75" customHeight="1" x14ac:dyDescent="0.3">
      <c r="A24" s="67" t="s">
        <v>22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"/>
      <c r="O24" s="1"/>
      <c r="P24" s="1"/>
      <c r="Q24" s="1"/>
      <c r="R24" s="1"/>
    </row>
    <row r="25" spans="1:18" x14ac:dyDescent="0.3">
      <c r="A25" s="77">
        <v>1</v>
      </c>
      <c r="B25" s="78" t="s">
        <v>135</v>
      </c>
      <c r="C25" s="77" t="s">
        <v>102</v>
      </c>
      <c r="D25" s="42" t="s">
        <v>91</v>
      </c>
      <c r="E25" s="43">
        <f>E26</f>
        <v>5964.3689999999997</v>
      </c>
      <c r="F25" s="43">
        <f>SUM(G25:K25)</f>
        <v>148101.94500000001</v>
      </c>
      <c r="G25" s="10">
        <f>G26</f>
        <v>29620.389000000003</v>
      </c>
      <c r="H25" s="10">
        <f t="shared" ref="H25:K25" si="11">H26</f>
        <v>29620.389000000003</v>
      </c>
      <c r="I25" s="10">
        <f t="shared" si="11"/>
        <v>29620.389000000003</v>
      </c>
      <c r="J25" s="10">
        <f t="shared" si="11"/>
        <v>29620.389000000003</v>
      </c>
      <c r="K25" s="10">
        <f t="shared" si="11"/>
        <v>29620.389000000003</v>
      </c>
      <c r="L25" s="79" t="s">
        <v>139</v>
      </c>
      <c r="M25" s="64"/>
      <c r="N25" s="1">
        <f>G25+H61</f>
        <v>49491.613000000005</v>
      </c>
      <c r="O25" s="1"/>
      <c r="P25" s="1"/>
      <c r="Q25" s="1"/>
      <c r="R25" s="1"/>
    </row>
    <row r="26" spans="1:18" ht="82.5" customHeight="1" x14ac:dyDescent="0.3">
      <c r="A26" s="77"/>
      <c r="B26" s="78"/>
      <c r="C26" s="77"/>
      <c r="D26" s="42" t="s">
        <v>16</v>
      </c>
      <c r="E26" s="43">
        <f>E27+E28+E38+E41</f>
        <v>5964.3689999999997</v>
      </c>
      <c r="F26" s="10">
        <f t="shared" ref="F26:F96" si="12">SUM(G26:K26)</f>
        <v>148101.94500000001</v>
      </c>
      <c r="G26" s="10">
        <f>G27+G30+G38+G41+G51</f>
        <v>29620.389000000003</v>
      </c>
      <c r="H26" s="10">
        <f>H27+H30+H38+H41+H51</f>
        <v>29620.389000000003</v>
      </c>
      <c r="I26" s="10">
        <f>I27+I30+I38+I41+I51</f>
        <v>29620.389000000003</v>
      </c>
      <c r="J26" s="10">
        <f>J27+J30+J38+J41+J51</f>
        <v>29620.389000000003</v>
      </c>
      <c r="K26" s="10">
        <f>K27+K30+K38+K41+K51</f>
        <v>29620.389000000003</v>
      </c>
      <c r="L26" s="80"/>
      <c r="M26" s="64"/>
      <c r="N26" s="1"/>
      <c r="O26" s="1"/>
      <c r="P26" s="1"/>
      <c r="Q26" s="1"/>
      <c r="R26" s="1"/>
    </row>
    <row r="27" spans="1:18" ht="98.25" customHeight="1" x14ac:dyDescent="0.3">
      <c r="A27" s="32" t="s">
        <v>24</v>
      </c>
      <c r="B27" s="34" t="s">
        <v>25</v>
      </c>
      <c r="C27" s="30" t="s">
        <v>102</v>
      </c>
      <c r="D27" s="34" t="s">
        <v>16</v>
      </c>
      <c r="E27" s="4">
        <v>0</v>
      </c>
      <c r="F27" s="3">
        <f t="shared" si="12"/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0" t="s">
        <v>93</v>
      </c>
      <c r="M27" s="41" t="s">
        <v>26</v>
      </c>
      <c r="N27" s="1"/>
      <c r="O27" s="1"/>
      <c r="P27" s="1"/>
      <c r="Q27" s="1"/>
      <c r="R27" s="1"/>
    </row>
    <row r="28" spans="1:18" ht="81.75" hidden="1" customHeight="1" x14ac:dyDescent="0.3">
      <c r="A28" s="62" t="s">
        <v>18</v>
      </c>
      <c r="B28" s="64" t="s">
        <v>27</v>
      </c>
      <c r="C28" s="62" t="s">
        <v>102</v>
      </c>
      <c r="D28" s="34" t="s">
        <v>14</v>
      </c>
      <c r="E28" s="4">
        <f>E30</f>
        <v>0</v>
      </c>
      <c r="F28" s="3">
        <f>SUM(G28:K28)</f>
        <v>12796.7</v>
      </c>
      <c r="G28" s="3">
        <f>G29+G30</f>
        <v>2559.34</v>
      </c>
      <c r="H28" s="3">
        <f>H29+H30</f>
        <v>2559.34</v>
      </c>
      <c r="I28" s="3">
        <f>I29+I30</f>
        <v>2559.34</v>
      </c>
      <c r="J28" s="3">
        <f>J29+J30</f>
        <v>2559.34</v>
      </c>
      <c r="K28" s="3">
        <f>K29+K30</f>
        <v>2559.34</v>
      </c>
      <c r="L28" s="62" t="s">
        <v>23</v>
      </c>
      <c r="M28" s="68" t="s">
        <v>28</v>
      </c>
      <c r="N28" s="1"/>
      <c r="O28" s="1"/>
      <c r="P28" s="1"/>
      <c r="Q28" s="1"/>
      <c r="R28" s="1"/>
    </row>
    <row r="29" spans="1:18" ht="89.25" hidden="1" customHeight="1" x14ac:dyDescent="0.3">
      <c r="A29" s="62"/>
      <c r="B29" s="64"/>
      <c r="C29" s="62"/>
      <c r="D29" s="34" t="s">
        <v>15</v>
      </c>
      <c r="E29" s="4">
        <v>0</v>
      </c>
      <c r="F29" s="3">
        <f t="shared" si="12"/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62"/>
      <c r="M29" s="68"/>
      <c r="N29" s="1"/>
      <c r="O29" s="1"/>
      <c r="P29" s="1"/>
      <c r="Q29" s="1"/>
      <c r="R29" s="1"/>
    </row>
    <row r="30" spans="1:18" ht="90" customHeight="1" x14ac:dyDescent="0.3">
      <c r="A30" s="62"/>
      <c r="B30" s="64"/>
      <c r="C30" s="62"/>
      <c r="D30" s="34" t="s">
        <v>16</v>
      </c>
      <c r="E30" s="4">
        <v>0</v>
      </c>
      <c r="F30" s="3">
        <f>SUM(G30:K30)</f>
        <v>12796.7</v>
      </c>
      <c r="G30" s="3">
        <f>SUM(G31:G36)</f>
        <v>2559.34</v>
      </c>
      <c r="H30" s="3">
        <f>SUM(H31:H36)</f>
        <v>2559.34</v>
      </c>
      <c r="I30" s="3">
        <f t="shared" ref="I30:K30" si="13">SUM(I31:I36)</f>
        <v>2559.34</v>
      </c>
      <c r="J30" s="3">
        <f t="shared" si="13"/>
        <v>2559.34</v>
      </c>
      <c r="K30" s="3">
        <f t="shared" si="13"/>
        <v>2559.34</v>
      </c>
      <c r="L30" s="62"/>
      <c r="M30" s="68"/>
      <c r="N30" s="1"/>
      <c r="O30" s="1"/>
      <c r="P30" s="1"/>
      <c r="Q30" s="1"/>
      <c r="R30" s="1"/>
    </row>
    <row r="31" spans="1:18" hidden="1" x14ac:dyDescent="0.3">
      <c r="A31" s="30"/>
      <c r="B31" s="33"/>
      <c r="C31" s="30"/>
      <c r="D31" s="34"/>
      <c r="E31" s="4"/>
      <c r="F31" s="3">
        <f t="shared" si="12"/>
        <v>0</v>
      </c>
      <c r="G31" s="3">
        <f>252.08828-252.08828</f>
        <v>0</v>
      </c>
      <c r="H31" s="3"/>
      <c r="I31" s="3"/>
      <c r="J31" s="3"/>
      <c r="K31" s="3"/>
      <c r="L31" s="30"/>
      <c r="M31" s="41"/>
      <c r="N31" s="1"/>
      <c r="O31" s="1"/>
      <c r="P31" s="1"/>
      <c r="Q31" s="1"/>
      <c r="R31" s="1"/>
    </row>
    <row r="32" spans="1:18" ht="38.25" hidden="1" customHeight="1" x14ac:dyDescent="0.3">
      <c r="A32" s="30"/>
      <c r="B32" s="34" t="s">
        <v>29</v>
      </c>
      <c r="C32" s="30"/>
      <c r="D32" s="34"/>
      <c r="E32" s="4"/>
      <c r="F32" s="3"/>
      <c r="G32" s="3"/>
      <c r="H32" s="3"/>
      <c r="I32" s="3"/>
      <c r="J32" s="3"/>
      <c r="K32" s="3"/>
      <c r="L32" s="30"/>
      <c r="M32" s="40"/>
      <c r="N32" s="1"/>
      <c r="O32" s="1"/>
      <c r="P32" s="1"/>
      <c r="Q32" s="1"/>
      <c r="R32" s="1"/>
    </row>
    <row r="33" spans="1:18" ht="57" hidden="1" customHeight="1" x14ac:dyDescent="0.3">
      <c r="A33" s="30"/>
      <c r="B33" s="34" t="s">
        <v>30</v>
      </c>
      <c r="C33" s="30"/>
      <c r="D33" s="34"/>
      <c r="E33" s="4"/>
      <c r="F33" s="3">
        <f t="shared" si="12"/>
        <v>2756.6665000000003</v>
      </c>
      <c r="G33" s="3">
        <v>551.33330000000001</v>
      </c>
      <c r="H33" s="3">
        <v>551.33330000000001</v>
      </c>
      <c r="I33" s="3">
        <v>551.33330000000001</v>
      </c>
      <c r="J33" s="3">
        <v>551.33330000000001</v>
      </c>
      <c r="K33" s="3">
        <v>551.33330000000001</v>
      </c>
      <c r="L33" s="30"/>
      <c r="M33" s="40"/>
      <c r="N33" s="1"/>
      <c r="O33" s="1"/>
      <c r="P33" s="1"/>
      <c r="Q33" s="1"/>
      <c r="R33" s="1"/>
    </row>
    <row r="34" spans="1:18" ht="41.25" hidden="1" customHeight="1" x14ac:dyDescent="0.3">
      <c r="A34" s="30"/>
      <c r="B34" s="34" t="s">
        <v>31</v>
      </c>
      <c r="C34" s="30"/>
      <c r="D34" s="34"/>
      <c r="E34" s="4"/>
      <c r="F34" s="3">
        <f t="shared" si="12"/>
        <v>7208.0335000000005</v>
      </c>
      <c r="G34" s="3">
        <v>1441.6067</v>
      </c>
      <c r="H34" s="3">
        <v>1441.6067</v>
      </c>
      <c r="I34" s="3">
        <v>1441.6067</v>
      </c>
      <c r="J34" s="3">
        <v>1441.6067</v>
      </c>
      <c r="K34" s="3">
        <v>1441.6067</v>
      </c>
      <c r="L34" s="30"/>
      <c r="M34" s="40"/>
      <c r="N34" s="1"/>
      <c r="O34" s="1"/>
      <c r="P34" s="1"/>
      <c r="Q34" s="1"/>
      <c r="R34" s="1"/>
    </row>
    <row r="35" spans="1:18" ht="41.25" hidden="1" customHeight="1" x14ac:dyDescent="0.3">
      <c r="A35" s="30"/>
      <c r="B35" s="34" t="s">
        <v>32</v>
      </c>
      <c r="C35" s="30"/>
      <c r="D35" s="34"/>
      <c r="E35" s="4"/>
      <c r="F35" s="3"/>
      <c r="G35" s="3"/>
      <c r="H35" s="3"/>
      <c r="I35" s="3"/>
      <c r="J35" s="3"/>
      <c r="K35" s="3"/>
      <c r="L35" s="30"/>
      <c r="M35" s="40"/>
      <c r="N35" s="1"/>
      <c r="O35" s="1"/>
      <c r="P35" s="1"/>
      <c r="Q35" s="1"/>
      <c r="R35" s="1"/>
    </row>
    <row r="36" spans="1:18" ht="43.5" hidden="1" customHeight="1" x14ac:dyDescent="0.3">
      <c r="A36" s="30"/>
      <c r="B36" s="34" t="s">
        <v>33</v>
      </c>
      <c r="C36" s="30"/>
      <c r="D36" s="34"/>
      <c r="E36" s="4"/>
      <c r="F36" s="3">
        <f t="shared" si="12"/>
        <v>2832</v>
      </c>
      <c r="G36" s="3">
        <v>566.4</v>
      </c>
      <c r="H36" s="3">
        <v>566.4</v>
      </c>
      <c r="I36" s="3">
        <v>566.4</v>
      </c>
      <c r="J36" s="3">
        <v>566.4</v>
      </c>
      <c r="K36" s="3">
        <v>566.4</v>
      </c>
      <c r="L36" s="30"/>
      <c r="M36" s="40"/>
      <c r="N36" s="1"/>
      <c r="O36" s="1"/>
      <c r="P36" s="1"/>
      <c r="Q36" s="1"/>
      <c r="R36" s="1"/>
    </row>
    <row r="37" spans="1:18" ht="55.5" hidden="1" customHeight="1" x14ac:dyDescent="0.3">
      <c r="A37" s="62" t="s">
        <v>34</v>
      </c>
      <c r="B37" s="81" t="s">
        <v>35</v>
      </c>
      <c r="C37" s="62" t="s">
        <v>102</v>
      </c>
      <c r="D37" s="34" t="s">
        <v>14</v>
      </c>
      <c r="E37" s="4">
        <f>E38</f>
        <v>916</v>
      </c>
      <c r="F37" s="3">
        <f>SUM(G37:K37)</f>
        <v>12582.5</v>
      </c>
      <c r="G37" s="3">
        <f>G38</f>
        <v>2516.5</v>
      </c>
      <c r="H37" s="3">
        <f t="shared" ref="H37:K38" si="14">H38</f>
        <v>2516.5</v>
      </c>
      <c r="I37" s="3">
        <f t="shared" si="14"/>
        <v>2516.5</v>
      </c>
      <c r="J37" s="3">
        <f t="shared" si="14"/>
        <v>2516.5</v>
      </c>
      <c r="K37" s="3">
        <f t="shared" si="14"/>
        <v>2516.5</v>
      </c>
      <c r="L37" s="62" t="s">
        <v>23</v>
      </c>
      <c r="M37" s="64" t="s">
        <v>36</v>
      </c>
      <c r="N37" s="1"/>
      <c r="O37" s="1"/>
      <c r="P37" s="1"/>
      <c r="Q37" s="1"/>
      <c r="R37" s="1"/>
    </row>
    <row r="38" spans="1:18" ht="145.5" customHeight="1" x14ac:dyDescent="0.3">
      <c r="A38" s="62"/>
      <c r="B38" s="81"/>
      <c r="C38" s="62"/>
      <c r="D38" s="34" t="s">
        <v>16</v>
      </c>
      <c r="E38" s="4">
        <v>916</v>
      </c>
      <c r="F38" s="3">
        <f>SUM(G38:K38)</f>
        <v>12582.5</v>
      </c>
      <c r="G38" s="3">
        <f>G39</f>
        <v>2516.5</v>
      </c>
      <c r="H38" s="3">
        <f t="shared" si="14"/>
        <v>2516.5</v>
      </c>
      <c r="I38" s="3">
        <f t="shared" si="14"/>
        <v>2516.5</v>
      </c>
      <c r="J38" s="3">
        <f t="shared" si="14"/>
        <v>2516.5</v>
      </c>
      <c r="K38" s="3">
        <f t="shared" si="14"/>
        <v>2516.5</v>
      </c>
      <c r="L38" s="62"/>
      <c r="M38" s="64"/>
      <c r="N38" s="1"/>
      <c r="O38" s="1"/>
      <c r="P38" s="1"/>
      <c r="Q38" s="1"/>
      <c r="R38" s="1"/>
    </row>
    <row r="39" spans="1:18" hidden="1" x14ac:dyDescent="0.3">
      <c r="A39" s="30"/>
      <c r="B39" s="34" t="s">
        <v>37</v>
      </c>
      <c r="C39" s="30"/>
      <c r="D39" s="34"/>
      <c r="E39" s="4"/>
      <c r="F39" s="3">
        <f t="shared" si="12"/>
        <v>12582.5</v>
      </c>
      <c r="G39" s="3">
        <v>2516.5</v>
      </c>
      <c r="H39" s="3">
        <v>2516.5</v>
      </c>
      <c r="I39" s="3">
        <v>2516.5</v>
      </c>
      <c r="J39" s="3">
        <v>2516.5</v>
      </c>
      <c r="K39" s="3">
        <v>2516.5</v>
      </c>
      <c r="L39" s="30"/>
      <c r="M39" s="40"/>
      <c r="N39" s="1"/>
      <c r="O39" s="1"/>
      <c r="P39" s="1"/>
      <c r="Q39" s="1"/>
      <c r="R39" s="1"/>
    </row>
    <row r="40" spans="1:18" ht="37.5" hidden="1" customHeight="1" x14ac:dyDescent="0.3">
      <c r="A40" s="62" t="s">
        <v>38</v>
      </c>
      <c r="B40" s="81" t="s">
        <v>39</v>
      </c>
      <c r="C40" s="62" t="s">
        <v>102</v>
      </c>
      <c r="D40" s="34" t="s">
        <v>14</v>
      </c>
      <c r="E40" s="4"/>
      <c r="F40" s="3">
        <f t="shared" si="12"/>
        <v>47722.745000000003</v>
      </c>
      <c r="G40" s="3">
        <f>G41</f>
        <v>9544.5490000000009</v>
      </c>
      <c r="H40" s="3">
        <f>H41</f>
        <v>9544.5490000000009</v>
      </c>
      <c r="I40" s="3">
        <f>I41</f>
        <v>9544.5490000000009</v>
      </c>
      <c r="J40" s="3">
        <f>J41</f>
        <v>9544.5490000000009</v>
      </c>
      <c r="K40" s="3">
        <f>K41</f>
        <v>9544.5490000000009</v>
      </c>
      <c r="L40" s="62" t="s">
        <v>23</v>
      </c>
      <c r="M40" s="64" t="s">
        <v>40</v>
      </c>
      <c r="N40" s="1"/>
      <c r="O40" s="1"/>
      <c r="P40" s="1"/>
      <c r="Q40" s="1"/>
      <c r="R40" s="1"/>
    </row>
    <row r="41" spans="1:18" ht="80.25" customHeight="1" x14ac:dyDescent="0.3">
      <c r="A41" s="62"/>
      <c r="B41" s="81"/>
      <c r="C41" s="62"/>
      <c r="D41" s="34" t="s">
        <v>16</v>
      </c>
      <c r="E41" s="4">
        <v>5048.3689999999997</v>
      </c>
      <c r="F41" s="3">
        <f>SUM(G41:K41)</f>
        <v>47722.745000000003</v>
      </c>
      <c r="G41" s="3">
        <f>SUM(G42:G50)</f>
        <v>9544.5490000000009</v>
      </c>
      <c r="H41" s="3">
        <f>SUM(H42:H50)</f>
        <v>9544.5490000000009</v>
      </c>
      <c r="I41" s="3">
        <f t="shared" ref="I41:K41" si="15">SUM(I42:I50)</f>
        <v>9544.5490000000009</v>
      </c>
      <c r="J41" s="3">
        <f t="shared" si="15"/>
        <v>9544.5490000000009</v>
      </c>
      <c r="K41" s="3">
        <f t="shared" si="15"/>
        <v>9544.5490000000009</v>
      </c>
      <c r="L41" s="62"/>
      <c r="M41" s="64"/>
      <c r="N41" s="1"/>
      <c r="O41" s="1"/>
      <c r="P41" s="1"/>
      <c r="Q41" s="1"/>
      <c r="R41" s="1"/>
    </row>
    <row r="42" spans="1:18" ht="19.5" hidden="1" x14ac:dyDescent="0.3">
      <c r="A42" s="30"/>
      <c r="B42" s="34" t="s">
        <v>114</v>
      </c>
      <c r="C42" s="30"/>
      <c r="D42" s="34"/>
      <c r="E42" s="4"/>
      <c r="F42" s="3">
        <v>1900</v>
      </c>
      <c r="G42" s="3">
        <v>1900</v>
      </c>
      <c r="H42" s="3">
        <v>1900</v>
      </c>
      <c r="I42" s="3">
        <v>1900</v>
      </c>
      <c r="J42" s="3">
        <v>1900</v>
      </c>
      <c r="K42" s="3">
        <v>1900</v>
      </c>
      <c r="L42" s="22"/>
      <c r="M42" s="40"/>
      <c r="N42" s="1"/>
      <c r="O42" s="1"/>
      <c r="P42" s="1"/>
      <c r="Q42" s="1"/>
      <c r="R42" s="1"/>
    </row>
    <row r="43" spans="1:18" ht="87.75" hidden="1" customHeight="1" x14ac:dyDescent="0.3">
      <c r="A43" s="30"/>
      <c r="B43" s="34" t="s">
        <v>116</v>
      </c>
      <c r="C43" s="30"/>
      <c r="D43" s="34"/>
      <c r="E43" s="4"/>
      <c r="F43" s="3">
        <v>3000</v>
      </c>
      <c r="G43" s="3">
        <v>3000</v>
      </c>
      <c r="H43" s="3">
        <v>3000</v>
      </c>
      <c r="I43" s="3">
        <v>3000</v>
      </c>
      <c r="J43" s="3">
        <v>3000</v>
      </c>
      <c r="K43" s="3">
        <v>3000</v>
      </c>
      <c r="L43" s="30"/>
      <c r="M43" s="40"/>
      <c r="N43" s="1"/>
      <c r="O43" s="1"/>
      <c r="P43" s="1"/>
      <c r="Q43" s="1"/>
      <c r="R43" s="1"/>
    </row>
    <row r="44" spans="1:18" ht="87.75" hidden="1" customHeight="1" x14ac:dyDescent="0.3">
      <c r="A44" s="30"/>
      <c r="B44" s="34" t="s">
        <v>115</v>
      </c>
      <c r="C44" s="30"/>
      <c r="D44" s="34"/>
      <c r="E44" s="4"/>
      <c r="F44" s="3">
        <v>2579.5324799999999</v>
      </c>
      <c r="G44" s="3">
        <v>2579.5320000000002</v>
      </c>
      <c r="H44" s="3">
        <v>2579.5320000000002</v>
      </c>
      <c r="I44" s="3">
        <v>2579.5320000000002</v>
      </c>
      <c r="J44" s="3">
        <v>2579.5320000000002</v>
      </c>
      <c r="K44" s="3">
        <v>2579.5320000000002</v>
      </c>
      <c r="L44" s="30"/>
      <c r="M44" s="40"/>
      <c r="N44" s="1"/>
      <c r="O44" s="1"/>
      <c r="P44" s="1"/>
      <c r="Q44" s="1"/>
      <c r="R44" s="1"/>
    </row>
    <row r="45" spans="1:18" ht="87.75" hidden="1" customHeight="1" x14ac:dyDescent="0.3">
      <c r="A45" s="30"/>
      <c r="B45" s="34" t="s">
        <v>41</v>
      </c>
      <c r="C45" s="30"/>
      <c r="D45" s="34"/>
      <c r="E45" s="4"/>
      <c r="F45" s="3"/>
      <c r="G45" s="3"/>
      <c r="H45" s="3"/>
      <c r="I45" s="3"/>
      <c r="J45" s="3"/>
      <c r="K45" s="3"/>
      <c r="L45" s="30"/>
      <c r="M45" s="40"/>
      <c r="N45" s="1"/>
      <c r="O45" s="1"/>
      <c r="P45" s="1"/>
      <c r="Q45" s="1"/>
      <c r="R45" s="1"/>
    </row>
    <row r="46" spans="1:18" ht="164.25" hidden="1" customHeight="1" x14ac:dyDescent="0.3">
      <c r="A46" s="30"/>
      <c r="B46" s="34"/>
      <c r="C46" s="30"/>
      <c r="D46" s="34"/>
      <c r="E46" s="4"/>
      <c r="F46" s="3"/>
      <c r="G46" s="3"/>
      <c r="H46" s="3"/>
      <c r="I46" s="3"/>
      <c r="J46" s="3"/>
      <c r="K46" s="3"/>
      <c r="L46" s="30"/>
      <c r="M46" s="40"/>
      <c r="N46" s="1"/>
      <c r="O46" s="1"/>
      <c r="P46" s="1"/>
      <c r="Q46" s="1"/>
      <c r="R46" s="1"/>
    </row>
    <row r="47" spans="1:18" ht="87.75" hidden="1" customHeight="1" x14ac:dyDescent="0.3">
      <c r="A47" s="30"/>
      <c r="B47" s="34" t="s">
        <v>42</v>
      </c>
      <c r="C47" s="30"/>
      <c r="D47" s="34"/>
      <c r="E47" s="4"/>
      <c r="F47" s="3"/>
      <c r="G47" s="3"/>
      <c r="H47" s="3"/>
      <c r="I47" s="3"/>
      <c r="J47" s="3"/>
      <c r="K47" s="3"/>
      <c r="L47" s="30"/>
      <c r="M47" s="40"/>
      <c r="N47" s="1"/>
      <c r="O47" s="1"/>
      <c r="P47" s="1"/>
      <c r="Q47" s="1"/>
      <c r="R47" s="1"/>
    </row>
    <row r="48" spans="1:18" ht="39.75" hidden="1" customHeight="1" x14ac:dyDescent="0.3">
      <c r="A48" s="30"/>
      <c r="B48" s="34" t="s">
        <v>95</v>
      </c>
      <c r="C48" s="30"/>
      <c r="D48" s="34"/>
      <c r="E48" s="4"/>
      <c r="F48" s="3">
        <v>119.20766999999999</v>
      </c>
      <c r="G48" s="3">
        <v>119.20699999999999</v>
      </c>
      <c r="H48" s="3">
        <v>119.20699999999999</v>
      </c>
      <c r="I48" s="3">
        <v>119.20699999999999</v>
      </c>
      <c r="J48" s="3">
        <v>119.20699999999999</v>
      </c>
      <c r="K48" s="3">
        <v>119.20699999999999</v>
      </c>
      <c r="L48" s="30"/>
      <c r="M48" s="40"/>
      <c r="N48" s="1"/>
      <c r="O48" s="1"/>
      <c r="P48" s="1"/>
      <c r="Q48" s="1"/>
      <c r="R48" s="1"/>
    </row>
    <row r="49" spans="1:18" ht="39.75" hidden="1" customHeight="1" x14ac:dyDescent="0.3">
      <c r="A49" s="30"/>
      <c r="B49" s="34" t="s">
        <v>113</v>
      </c>
      <c r="C49" s="30"/>
      <c r="D49" s="34"/>
      <c r="E49" s="4"/>
      <c r="F49" s="3">
        <v>1945.81</v>
      </c>
      <c r="G49" s="3">
        <v>1945.81</v>
      </c>
      <c r="H49" s="3">
        <v>1945.81</v>
      </c>
      <c r="I49" s="3">
        <v>1945.81</v>
      </c>
      <c r="J49" s="3">
        <v>1945.81</v>
      </c>
      <c r="K49" s="3">
        <v>1945.81</v>
      </c>
      <c r="L49" s="30"/>
      <c r="M49" s="40"/>
      <c r="N49" s="1"/>
      <c r="O49" s="1"/>
      <c r="P49" s="1"/>
      <c r="Q49" s="1"/>
      <c r="R49" s="1"/>
    </row>
    <row r="50" spans="1:18" ht="154.5" hidden="1" customHeight="1" x14ac:dyDescent="0.3">
      <c r="A50" s="30"/>
      <c r="B50" s="34"/>
      <c r="C50" s="30"/>
      <c r="D50" s="34"/>
      <c r="E50" s="4"/>
      <c r="F50" s="3"/>
      <c r="G50" s="3"/>
      <c r="H50" s="3"/>
      <c r="I50" s="3"/>
      <c r="J50" s="3"/>
      <c r="K50" s="3"/>
      <c r="L50" s="30"/>
      <c r="M50" s="40"/>
      <c r="N50" s="1"/>
      <c r="O50" s="1"/>
      <c r="P50" s="1"/>
      <c r="Q50" s="1"/>
      <c r="R50" s="1"/>
    </row>
    <row r="51" spans="1:18" ht="141.75" customHeight="1" x14ac:dyDescent="0.3">
      <c r="A51" s="32" t="s">
        <v>44</v>
      </c>
      <c r="B51" s="11" t="s">
        <v>45</v>
      </c>
      <c r="C51" s="39" t="s">
        <v>102</v>
      </c>
      <c r="D51" s="34" t="s">
        <v>16</v>
      </c>
      <c r="E51" s="4"/>
      <c r="F51" s="3">
        <f>SUM(G51:K51)</f>
        <v>75000</v>
      </c>
      <c r="G51" s="3">
        <v>15000</v>
      </c>
      <c r="H51" s="3">
        <v>15000</v>
      </c>
      <c r="I51" s="3">
        <v>15000</v>
      </c>
      <c r="J51" s="3">
        <v>15000</v>
      </c>
      <c r="K51" s="3">
        <v>15000</v>
      </c>
      <c r="L51" s="30" t="s">
        <v>46</v>
      </c>
      <c r="M51" s="40" t="s">
        <v>47</v>
      </c>
      <c r="N51" s="1"/>
      <c r="O51" s="1"/>
      <c r="P51" s="1"/>
      <c r="Q51" s="1"/>
      <c r="R51" s="1"/>
    </row>
    <row r="52" spans="1:18" ht="50.25" hidden="1" customHeight="1" x14ac:dyDescent="0.3">
      <c r="A52" s="77">
        <v>2</v>
      </c>
      <c r="B52" s="78" t="s">
        <v>134</v>
      </c>
      <c r="C52" s="45"/>
      <c r="D52" s="42" t="s">
        <v>14</v>
      </c>
      <c r="E52" s="43"/>
      <c r="F52" s="10">
        <f t="shared" si="12"/>
        <v>6836.6683300000004</v>
      </c>
      <c r="G52" s="10">
        <f>G54</f>
        <v>2930.0003299999998</v>
      </c>
      <c r="H52" s="10">
        <f t="shared" ref="H52:K52" si="16">H54</f>
        <v>976.66700000000003</v>
      </c>
      <c r="I52" s="10">
        <f t="shared" si="16"/>
        <v>976.66700000000003</v>
      </c>
      <c r="J52" s="10">
        <f t="shared" si="16"/>
        <v>976.66700000000003</v>
      </c>
      <c r="K52" s="10">
        <f t="shared" si="16"/>
        <v>976.66700000000003</v>
      </c>
      <c r="L52" s="77" t="s">
        <v>23</v>
      </c>
      <c r="M52" s="64"/>
      <c r="N52" s="1"/>
      <c r="O52" s="1"/>
      <c r="P52" s="1"/>
      <c r="Q52" s="1"/>
      <c r="R52" s="1"/>
    </row>
    <row r="53" spans="1:18" ht="86.25" customHeight="1" x14ac:dyDescent="0.3">
      <c r="A53" s="77"/>
      <c r="B53" s="78"/>
      <c r="C53" s="45" t="s">
        <v>102</v>
      </c>
      <c r="D53" s="42" t="s">
        <v>16</v>
      </c>
      <c r="E53" s="43">
        <f>E55</f>
        <v>2400</v>
      </c>
      <c r="F53" s="10">
        <f t="shared" si="12"/>
        <v>6836.6683300000004</v>
      </c>
      <c r="G53" s="10">
        <f>G55</f>
        <v>2930.0003299999998</v>
      </c>
      <c r="H53" s="10">
        <f>H55</f>
        <v>976.66700000000003</v>
      </c>
      <c r="I53" s="10">
        <f>I55</f>
        <v>976.66700000000003</v>
      </c>
      <c r="J53" s="10">
        <f>J55</f>
        <v>976.66700000000003</v>
      </c>
      <c r="K53" s="10">
        <f>K55</f>
        <v>976.66700000000003</v>
      </c>
      <c r="L53" s="77"/>
      <c r="M53" s="64"/>
      <c r="N53" s="1"/>
      <c r="O53" s="1"/>
      <c r="P53" s="1"/>
      <c r="Q53" s="1"/>
      <c r="R53" s="1"/>
    </row>
    <row r="54" spans="1:18" ht="37.5" hidden="1" customHeight="1" x14ac:dyDescent="0.3">
      <c r="A54" s="62" t="s">
        <v>48</v>
      </c>
      <c r="B54" s="81" t="s">
        <v>49</v>
      </c>
      <c r="C54" s="62" t="s">
        <v>102</v>
      </c>
      <c r="D54" s="34" t="s">
        <v>14</v>
      </c>
      <c r="E54" s="4"/>
      <c r="F54" s="3">
        <f t="shared" si="12"/>
        <v>6836.6683300000004</v>
      </c>
      <c r="G54" s="3">
        <f>G55</f>
        <v>2930.0003299999998</v>
      </c>
      <c r="H54" s="3">
        <f>H55</f>
        <v>976.66700000000003</v>
      </c>
      <c r="I54" s="3">
        <f>I55</f>
        <v>976.66700000000003</v>
      </c>
      <c r="J54" s="3">
        <f>J55</f>
        <v>976.66700000000003</v>
      </c>
      <c r="K54" s="3">
        <f>K55</f>
        <v>976.66700000000003</v>
      </c>
      <c r="L54" s="62" t="s">
        <v>23</v>
      </c>
      <c r="M54" s="64" t="s">
        <v>50</v>
      </c>
      <c r="N54" s="1"/>
      <c r="O54" s="1"/>
      <c r="P54" s="1"/>
      <c r="Q54" s="1"/>
      <c r="R54" s="1"/>
    </row>
    <row r="55" spans="1:18" ht="314.25" customHeight="1" x14ac:dyDescent="0.3">
      <c r="A55" s="62"/>
      <c r="B55" s="81"/>
      <c r="C55" s="62"/>
      <c r="D55" s="34" t="s">
        <v>16</v>
      </c>
      <c r="E55" s="4">
        <v>2400</v>
      </c>
      <c r="F55" s="3">
        <f>SUM(G55:K55)</f>
        <v>6836.6683300000004</v>
      </c>
      <c r="G55" s="3">
        <f>SUM(G56:G60)</f>
        <v>2930.0003299999998</v>
      </c>
      <c r="H55" s="3">
        <f>SUM(H56:H60)</f>
        <v>976.66700000000003</v>
      </c>
      <c r="I55" s="3">
        <f t="shared" ref="I55:K55" si="17">SUM(I56:I60)</f>
        <v>976.66700000000003</v>
      </c>
      <c r="J55" s="3">
        <f t="shared" si="17"/>
        <v>976.66700000000003</v>
      </c>
      <c r="K55" s="3">
        <f t="shared" si="17"/>
        <v>976.66700000000003</v>
      </c>
      <c r="L55" s="62"/>
      <c r="M55" s="64"/>
      <c r="N55" s="1"/>
      <c r="O55" s="1"/>
      <c r="P55" s="1"/>
      <c r="Q55" s="1"/>
      <c r="R55" s="1"/>
    </row>
    <row r="56" spans="1:18" ht="75" hidden="1" x14ac:dyDescent="0.3">
      <c r="A56" s="30"/>
      <c r="B56" s="34" t="s">
        <v>51</v>
      </c>
      <c r="C56" s="30"/>
      <c r="D56" s="34"/>
      <c r="E56" s="4"/>
      <c r="F56" s="3">
        <f t="shared" si="12"/>
        <v>6836.6683300000004</v>
      </c>
      <c r="G56" s="3">
        <v>2930.0003299999998</v>
      </c>
      <c r="H56" s="3">
        <v>976.66700000000003</v>
      </c>
      <c r="I56" s="3">
        <v>976.66700000000003</v>
      </c>
      <c r="J56" s="3">
        <v>976.66700000000003</v>
      </c>
      <c r="K56" s="3">
        <v>976.66700000000003</v>
      </c>
      <c r="L56" s="30"/>
      <c r="M56" s="40"/>
      <c r="N56" s="1"/>
      <c r="O56" s="1"/>
      <c r="P56" s="1"/>
      <c r="Q56" s="1"/>
      <c r="R56" s="1"/>
    </row>
    <row r="57" spans="1:18" hidden="1" x14ac:dyDescent="0.3">
      <c r="A57" s="30"/>
      <c r="B57" s="34" t="s">
        <v>52</v>
      </c>
      <c r="C57" s="30"/>
      <c r="D57" s="34"/>
      <c r="E57" s="4"/>
      <c r="F57" s="3">
        <f t="shared" si="12"/>
        <v>0</v>
      </c>
      <c r="G57" s="3"/>
      <c r="H57" s="3"/>
      <c r="I57" s="3"/>
      <c r="J57" s="3"/>
      <c r="K57" s="3"/>
      <c r="L57" s="30"/>
      <c r="M57" s="40"/>
      <c r="N57" s="1"/>
      <c r="O57" s="1"/>
      <c r="P57" s="1"/>
      <c r="Q57" s="1"/>
      <c r="R57" s="1"/>
    </row>
    <row r="58" spans="1:18" hidden="1" x14ac:dyDescent="0.3">
      <c r="A58" s="30"/>
      <c r="B58" s="34" t="s">
        <v>97</v>
      </c>
      <c r="C58" s="30"/>
      <c r="D58" s="34"/>
      <c r="E58" s="4"/>
      <c r="F58" s="3">
        <f t="shared" si="12"/>
        <v>0</v>
      </c>
      <c r="G58" s="3"/>
      <c r="H58" s="3"/>
      <c r="I58" s="3"/>
      <c r="J58" s="3"/>
      <c r="K58" s="3"/>
      <c r="L58" s="30"/>
      <c r="M58" s="40"/>
      <c r="N58" s="1"/>
      <c r="O58" s="1"/>
      <c r="P58" s="1"/>
      <c r="Q58" s="1"/>
      <c r="R58" s="1"/>
    </row>
    <row r="59" spans="1:18" hidden="1" x14ac:dyDescent="0.3">
      <c r="A59" s="30"/>
      <c r="B59" s="34" t="s">
        <v>96</v>
      </c>
      <c r="C59" s="30"/>
      <c r="D59" s="34"/>
      <c r="E59" s="4"/>
      <c r="F59" s="3">
        <f t="shared" si="12"/>
        <v>0</v>
      </c>
      <c r="G59" s="3"/>
      <c r="H59" s="3"/>
      <c r="I59" s="3"/>
      <c r="J59" s="3"/>
      <c r="K59" s="3"/>
      <c r="L59" s="30"/>
      <c r="M59" s="40"/>
      <c r="N59" s="1"/>
      <c r="O59" s="1"/>
      <c r="P59" s="1"/>
      <c r="Q59" s="1"/>
      <c r="R59" s="1"/>
    </row>
    <row r="60" spans="1:18" hidden="1" x14ac:dyDescent="0.3">
      <c r="A60" s="30"/>
      <c r="B60" s="34" t="s">
        <v>53</v>
      </c>
      <c r="C60" s="30"/>
      <c r="D60" s="34"/>
      <c r="E60" s="4"/>
      <c r="F60" s="3">
        <f t="shared" si="12"/>
        <v>0</v>
      </c>
      <c r="G60" s="3"/>
      <c r="H60" s="3"/>
      <c r="I60" s="3"/>
      <c r="J60" s="3"/>
      <c r="K60" s="3"/>
      <c r="L60" s="30"/>
      <c r="M60" s="40"/>
      <c r="N60" s="1"/>
      <c r="O60" s="1"/>
      <c r="P60" s="1"/>
      <c r="Q60" s="1"/>
      <c r="R60" s="1"/>
    </row>
    <row r="61" spans="1:18" ht="37.5" hidden="1" x14ac:dyDescent="0.3">
      <c r="A61" s="77">
        <v>3</v>
      </c>
      <c r="B61" s="78" t="s">
        <v>133</v>
      </c>
      <c r="C61" s="77" t="s">
        <v>102</v>
      </c>
      <c r="D61" s="42" t="s">
        <v>14</v>
      </c>
      <c r="E61" s="43"/>
      <c r="F61" s="10">
        <f t="shared" si="12"/>
        <v>107402.78667</v>
      </c>
      <c r="G61" s="10">
        <f>G64+G77+G84</f>
        <v>27917.890670000001</v>
      </c>
      <c r="H61" s="10">
        <f>H64+H77+H84</f>
        <v>19871.224000000002</v>
      </c>
      <c r="I61" s="10">
        <f>I64+I77+I84</f>
        <v>19871.224000000002</v>
      </c>
      <c r="J61" s="10">
        <f>J64+J77+J84</f>
        <v>19871.224000000002</v>
      </c>
      <c r="K61" s="10">
        <f>K64+K77+K84</f>
        <v>19871.224000000002</v>
      </c>
      <c r="L61" s="77" t="s">
        <v>23</v>
      </c>
      <c r="M61" s="64"/>
      <c r="N61" s="1"/>
      <c r="O61" s="1"/>
      <c r="P61" s="1"/>
      <c r="Q61" s="1"/>
      <c r="R61" s="1"/>
    </row>
    <row r="62" spans="1:18" ht="75" hidden="1" x14ac:dyDescent="0.3">
      <c r="A62" s="77"/>
      <c r="B62" s="78"/>
      <c r="C62" s="77"/>
      <c r="D62" s="42" t="s">
        <v>15</v>
      </c>
      <c r="E62" s="43"/>
      <c r="F62" s="10">
        <f t="shared" si="12"/>
        <v>0</v>
      </c>
      <c r="G62" s="10">
        <v>0</v>
      </c>
      <c r="H62" s="10">
        <v>0</v>
      </c>
      <c r="I62" s="10">
        <v>0</v>
      </c>
      <c r="J62" s="10">
        <v>0</v>
      </c>
      <c r="K62" s="10"/>
      <c r="L62" s="77"/>
      <c r="M62" s="64"/>
      <c r="N62" s="1"/>
      <c r="O62" s="1"/>
      <c r="P62" s="1"/>
      <c r="Q62" s="1"/>
      <c r="R62" s="1"/>
    </row>
    <row r="63" spans="1:18" ht="84.75" customHeight="1" x14ac:dyDescent="0.3">
      <c r="A63" s="77"/>
      <c r="B63" s="78"/>
      <c r="C63" s="77"/>
      <c r="D63" s="42" t="s">
        <v>16</v>
      </c>
      <c r="E63" s="43">
        <f>E66+E78+E85</f>
        <v>6321.5209999999997</v>
      </c>
      <c r="F63" s="10">
        <f t="shared" si="12"/>
        <v>107402.78667</v>
      </c>
      <c r="G63" s="10">
        <f>G66+G78+G85</f>
        <v>27917.890670000001</v>
      </c>
      <c r="H63" s="10">
        <f>H66+H78+H85</f>
        <v>19871.224000000002</v>
      </c>
      <c r="I63" s="10">
        <f>I66+I78+I85</f>
        <v>19871.224000000002</v>
      </c>
      <c r="J63" s="10">
        <f>J66+J78+J85</f>
        <v>19871.224000000002</v>
      </c>
      <c r="K63" s="10">
        <f>K66+K78+K85</f>
        <v>19871.224000000002</v>
      </c>
      <c r="L63" s="77"/>
      <c r="M63" s="64"/>
      <c r="N63" s="1"/>
      <c r="O63" s="1"/>
      <c r="P63" s="1"/>
      <c r="Q63" s="1"/>
      <c r="R63" s="1"/>
    </row>
    <row r="64" spans="1:18" ht="42" hidden="1" customHeight="1" x14ac:dyDescent="0.3">
      <c r="A64" s="62" t="s">
        <v>20</v>
      </c>
      <c r="B64" s="81" t="s">
        <v>54</v>
      </c>
      <c r="C64" s="62" t="s">
        <v>102</v>
      </c>
      <c r="D64" s="34" t="s">
        <v>14</v>
      </c>
      <c r="E64" s="4"/>
      <c r="F64" s="3">
        <f t="shared" si="12"/>
        <v>28839.086670000001</v>
      </c>
      <c r="G64" s="3">
        <f>G66</f>
        <v>10525.150669999999</v>
      </c>
      <c r="H64" s="3">
        <f>H66</f>
        <v>4578.4840000000004</v>
      </c>
      <c r="I64" s="3">
        <f>I66</f>
        <v>4578.4840000000004</v>
      </c>
      <c r="J64" s="3">
        <f>J66</f>
        <v>4578.4840000000004</v>
      </c>
      <c r="K64" s="3">
        <f>K66</f>
        <v>4578.4840000000004</v>
      </c>
      <c r="L64" s="62" t="s">
        <v>23</v>
      </c>
      <c r="M64" s="64" t="s">
        <v>55</v>
      </c>
      <c r="N64" s="1"/>
      <c r="O64" s="1"/>
      <c r="P64" s="1"/>
      <c r="Q64" s="1"/>
      <c r="R64" s="1"/>
    </row>
    <row r="65" spans="1:18" ht="30" hidden="1" customHeight="1" x14ac:dyDescent="0.3">
      <c r="A65" s="62"/>
      <c r="B65" s="81"/>
      <c r="C65" s="62"/>
      <c r="D65" s="19"/>
      <c r="E65" s="20"/>
      <c r="F65" s="3">
        <f>SUM(G65:K65)</f>
        <v>0</v>
      </c>
      <c r="G65" s="21"/>
      <c r="H65" s="21"/>
      <c r="I65" s="21"/>
      <c r="J65" s="21"/>
      <c r="K65" s="21"/>
      <c r="L65" s="62"/>
      <c r="M65" s="64"/>
      <c r="N65" s="1"/>
      <c r="O65" s="1"/>
      <c r="P65" s="1"/>
      <c r="Q65" s="1"/>
      <c r="R65" s="1"/>
    </row>
    <row r="66" spans="1:18" ht="68.25" customHeight="1" x14ac:dyDescent="0.3">
      <c r="A66" s="62"/>
      <c r="B66" s="81"/>
      <c r="C66" s="62"/>
      <c r="D66" s="34" t="s">
        <v>16</v>
      </c>
      <c r="E66" s="4">
        <v>2166.1210000000001</v>
      </c>
      <c r="F66" s="3">
        <f t="shared" si="12"/>
        <v>28839.086670000001</v>
      </c>
      <c r="G66" s="3">
        <f>SUM(G67:G76)</f>
        <v>10525.150669999999</v>
      </c>
      <c r="H66" s="3">
        <f>SUM(H67:H76)</f>
        <v>4578.4840000000004</v>
      </c>
      <c r="I66" s="3">
        <f>SUM(I67:I76)</f>
        <v>4578.4840000000004</v>
      </c>
      <c r="J66" s="3">
        <f>SUM(J67:J76)</f>
        <v>4578.4840000000004</v>
      </c>
      <c r="K66" s="3">
        <f>SUM(K67:K76)</f>
        <v>4578.4840000000004</v>
      </c>
      <c r="L66" s="62"/>
      <c r="M66" s="64"/>
      <c r="N66" s="1"/>
      <c r="O66" s="1"/>
      <c r="P66" s="1"/>
      <c r="Q66" s="1"/>
      <c r="R66" s="1"/>
    </row>
    <row r="67" spans="1:18" ht="37.5" hidden="1" x14ac:dyDescent="0.3">
      <c r="A67" s="30"/>
      <c r="B67" s="34" t="s">
        <v>56</v>
      </c>
      <c r="C67" s="30"/>
      <c r="D67" s="34"/>
      <c r="E67" s="4"/>
      <c r="F67" s="3">
        <f>SUM(G67:K67)</f>
        <v>232.45999999999998</v>
      </c>
      <c r="G67" s="3">
        <v>46.491999999999997</v>
      </c>
      <c r="H67" s="3">
        <v>46.491999999999997</v>
      </c>
      <c r="I67" s="3">
        <v>46.491999999999997</v>
      </c>
      <c r="J67" s="3">
        <v>46.491999999999997</v>
      </c>
      <c r="K67" s="3">
        <v>46.491999999999997</v>
      </c>
      <c r="L67" s="30"/>
      <c r="M67" s="40"/>
      <c r="N67" s="1"/>
      <c r="O67" s="1"/>
      <c r="P67" s="1"/>
      <c r="Q67" s="1"/>
      <c r="R67" s="1"/>
    </row>
    <row r="68" spans="1:18" ht="37.5" hidden="1" x14ac:dyDescent="0.3">
      <c r="A68" s="30"/>
      <c r="B68" s="34" t="s">
        <v>57</v>
      </c>
      <c r="C68" s="30"/>
      <c r="D68" s="34"/>
      <c r="E68" s="4"/>
      <c r="F68" s="3">
        <f t="shared" si="12"/>
        <v>19281.600000000002</v>
      </c>
      <c r="G68" s="3">
        <v>3856.32</v>
      </c>
      <c r="H68" s="3">
        <v>3856.32</v>
      </c>
      <c r="I68" s="3">
        <v>3856.32</v>
      </c>
      <c r="J68" s="3">
        <v>3856.32</v>
      </c>
      <c r="K68" s="3">
        <v>3856.32</v>
      </c>
      <c r="L68" s="30"/>
      <c r="M68" s="40"/>
      <c r="N68" s="1"/>
      <c r="O68" s="1"/>
      <c r="P68" s="1"/>
      <c r="Q68" s="1"/>
      <c r="R68" s="1"/>
    </row>
    <row r="69" spans="1:18" ht="37.5" hidden="1" x14ac:dyDescent="0.3">
      <c r="A69" s="30"/>
      <c r="B69" s="34" t="s">
        <v>58</v>
      </c>
      <c r="C69" s="30"/>
      <c r="D69" s="34"/>
      <c r="E69" s="4"/>
      <c r="F69" s="3">
        <f t="shared" si="12"/>
        <v>0</v>
      </c>
      <c r="G69" s="3"/>
      <c r="H69" s="3"/>
      <c r="I69" s="3"/>
      <c r="J69" s="3"/>
      <c r="K69" s="3"/>
      <c r="L69" s="30"/>
      <c r="M69" s="40"/>
      <c r="N69" s="1"/>
      <c r="O69" s="1"/>
      <c r="P69" s="1"/>
      <c r="Q69" s="1"/>
      <c r="R69" s="1"/>
    </row>
    <row r="70" spans="1:18" hidden="1" x14ac:dyDescent="0.3">
      <c r="A70" s="30"/>
      <c r="B70" s="34" t="s">
        <v>59</v>
      </c>
      <c r="C70" s="30"/>
      <c r="D70" s="34"/>
      <c r="E70" s="4"/>
      <c r="F70" s="3">
        <f t="shared" si="12"/>
        <v>3028.36</v>
      </c>
      <c r="G70" s="3">
        <v>605.67200000000003</v>
      </c>
      <c r="H70" s="3">
        <v>605.67200000000003</v>
      </c>
      <c r="I70" s="3">
        <v>605.67200000000003</v>
      </c>
      <c r="J70" s="3">
        <v>605.67200000000003</v>
      </c>
      <c r="K70" s="3">
        <v>605.67200000000003</v>
      </c>
      <c r="L70" s="30"/>
      <c r="M70" s="40"/>
      <c r="N70" s="1"/>
      <c r="O70" s="1"/>
      <c r="P70" s="1"/>
      <c r="Q70" s="1"/>
      <c r="R70" s="1"/>
    </row>
    <row r="71" spans="1:18" ht="37.5" hidden="1" x14ac:dyDescent="0.3">
      <c r="A71" s="30"/>
      <c r="B71" s="34" t="s">
        <v>60</v>
      </c>
      <c r="C71" s="30"/>
      <c r="D71" s="34"/>
      <c r="E71" s="4"/>
      <c r="F71" s="3">
        <f t="shared" si="12"/>
        <v>0</v>
      </c>
      <c r="G71" s="3"/>
      <c r="H71" s="3"/>
      <c r="I71" s="3"/>
      <c r="J71" s="3"/>
      <c r="K71" s="3"/>
      <c r="L71" s="30"/>
      <c r="M71" s="40"/>
      <c r="N71" s="1"/>
      <c r="O71" s="1"/>
      <c r="P71" s="1"/>
      <c r="Q71" s="1"/>
      <c r="R71" s="1"/>
    </row>
    <row r="72" spans="1:18" ht="23.25" hidden="1" x14ac:dyDescent="0.3">
      <c r="A72" s="30"/>
      <c r="B72" s="38" t="s">
        <v>126</v>
      </c>
      <c r="C72" s="30"/>
      <c r="D72" s="34"/>
      <c r="E72" s="4"/>
      <c r="F72" s="3">
        <f t="shared" si="12"/>
        <v>5946.6666699999996</v>
      </c>
      <c r="G72" s="3">
        <v>5946.6666699999996</v>
      </c>
      <c r="H72" s="3"/>
      <c r="I72" s="3"/>
      <c r="J72" s="3"/>
      <c r="K72" s="3"/>
      <c r="L72" s="30"/>
      <c r="M72" s="40"/>
      <c r="N72" s="1"/>
      <c r="O72" s="1"/>
      <c r="P72" s="1"/>
      <c r="Q72" s="1"/>
      <c r="R72" s="1"/>
    </row>
    <row r="73" spans="1:18" ht="56.25" hidden="1" x14ac:dyDescent="0.3">
      <c r="A73" s="30"/>
      <c r="B73" s="34" t="s">
        <v>62</v>
      </c>
      <c r="C73" s="30"/>
      <c r="D73" s="34"/>
      <c r="E73" s="4"/>
      <c r="F73" s="3"/>
      <c r="G73" s="3"/>
      <c r="H73" s="3"/>
      <c r="I73" s="3"/>
      <c r="J73" s="3"/>
      <c r="K73" s="3"/>
      <c r="L73" s="30"/>
      <c r="M73" s="40"/>
      <c r="N73" s="1"/>
      <c r="O73" s="1"/>
      <c r="P73" s="1"/>
      <c r="Q73" s="1"/>
      <c r="R73" s="1"/>
    </row>
    <row r="74" spans="1:18" ht="19.5" hidden="1" x14ac:dyDescent="0.3">
      <c r="A74" s="30"/>
      <c r="B74" s="12" t="s">
        <v>63</v>
      </c>
      <c r="C74" s="30"/>
      <c r="D74" s="34"/>
      <c r="E74" s="4"/>
      <c r="F74" s="3">
        <f t="shared" si="12"/>
        <v>0</v>
      </c>
      <c r="G74" s="10"/>
      <c r="H74" s="3"/>
      <c r="I74" s="3"/>
      <c r="J74" s="3"/>
      <c r="K74" s="3"/>
      <c r="L74" s="30"/>
      <c r="M74" s="40"/>
      <c r="N74" s="1"/>
      <c r="O74" s="1"/>
      <c r="P74" s="1"/>
      <c r="Q74" s="1"/>
      <c r="R74" s="1"/>
    </row>
    <row r="75" spans="1:18" hidden="1" x14ac:dyDescent="0.3">
      <c r="A75" s="30"/>
      <c r="B75" s="12" t="s">
        <v>64</v>
      </c>
      <c r="C75" s="30"/>
      <c r="D75" s="34"/>
      <c r="E75" s="4"/>
      <c r="F75" s="3">
        <f t="shared" si="12"/>
        <v>350</v>
      </c>
      <c r="G75" s="3">
        <v>70</v>
      </c>
      <c r="H75" s="3">
        <v>70</v>
      </c>
      <c r="I75" s="3">
        <v>70</v>
      </c>
      <c r="J75" s="3">
        <v>70</v>
      </c>
      <c r="K75" s="3">
        <v>70</v>
      </c>
      <c r="L75" s="30"/>
      <c r="M75" s="40"/>
      <c r="N75" s="1"/>
      <c r="O75" s="1"/>
      <c r="P75" s="1"/>
      <c r="Q75" s="1"/>
      <c r="R75" s="1"/>
    </row>
    <row r="76" spans="1:18" ht="56.25" hidden="1" x14ac:dyDescent="0.3">
      <c r="A76" s="30"/>
      <c r="B76" s="34" t="s">
        <v>65</v>
      </c>
      <c r="C76" s="30"/>
      <c r="D76" s="34"/>
      <c r="E76" s="4"/>
      <c r="F76" s="3">
        <f t="shared" si="12"/>
        <v>0</v>
      </c>
      <c r="G76" s="3"/>
      <c r="H76" s="3"/>
      <c r="I76" s="3"/>
      <c r="J76" s="3"/>
      <c r="K76" s="3"/>
      <c r="L76" s="30"/>
      <c r="M76" s="40"/>
      <c r="N76" s="1"/>
      <c r="O76" s="1"/>
      <c r="P76" s="1"/>
      <c r="Q76" s="1"/>
      <c r="R76" s="1"/>
    </row>
    <row r="77" spans="1:18" ht="37.5" hidden="1" customHeight="1" x14ac:dyDescent="0.3">
      <c r="A77" s="62" t="s">
        <v>66</v>
      </c>
      <c r="B77" s="81" t="s">
        <v>67</v>
      </c>
      <c r="C77" s="62" t="s">
        <v>102</v>
      </c>
      <c r="D77" s="34" t="s">
        <v>14</v>
      </c>
      <c r="E77" s="4"/>
      <c r="F77" s="3">
        <f t="shared" si="12"/>
        <v>47690</v>
      </c>
      <c r="G77" s="3">
        <f>G78</f>
        <v>11218</v>
      </c>
      <c r="H77" s="3">
        <f>H78</f>
        <v>9118</v>
      </c>
      <c r="I77" s="3">
        <f>I78</f>
        <v>9118</v>
      </c>
      <c r="J77" s="3">
        <f>J78</f>
        <v>9118</v>
      </c>
      <c r="K77" s="3">
        <f>K78</f>
        <v>9118</v>
      </c>
      <c r="L77" s="62" t="s">
        <v>23</v>
      </c>
      <c r="M77" s="64" t="s">
        <v>68</v>
      </c>
      <c r="N77" s="1"/>
      <c r="O77" s="1"/>
      <c r="P77" s="1"/>
      <c r="Q77" s="1"/>
      <c r="R77" s="1"/>
    </row>
    <row r="78" spans="1:18" ht="122.25" customHeight="1" x14ac:dyDescent="0.3">
      <c r="A78" s="62"/>
      <c r="B78" s="81"/>
      <c r="C78" s="62"/>
      <c r="D78" s="34" t="s">
        <v>16</v>
      </c>
      <c r="E78" s="4">
        <v>3207</v>
      </c>
      <c r="F78" s="3">
        <f t="shared" si="12"/>
        <v>47690</v>
      </c>
      <c r="G78" s="3">
        <f>SUM(G79:G83)</f>
        <v>11218</v>
      </c>
      <c r="H78" s="3">
        <f>SUM(H79:H83)</f>
        <v>9118</v>
      </c>
      <c r="I78" s="3">
        <f>SUM(I79:I83)</f>
        <v>9118</v>
      </c>
      <c r="J78" s="3">
        <f>SUM(J79:J83)</f>
        <v>9118</v>
      </c>
      <c r="K78" s="3">
        <f>SUM(K79:K83)</f>
        <v>9118</v>
      </c>
      <c r="L78" s="62"/>
      <c r="M78" s="64"/>
      <c r="N78" s="1"/>
      <c r="O78" s="1"/>
      <c r="P78" s="1"/>
      <c r="Q78" s="1"/>
      <c r="R78" s="1"/>
    </row>
    <row r="79" spans="1:18" hidden="1" x14ac:dyDescent="0.3">
      <c r="A79" s="30"/>
      <c r="B79" s="34" t="s">
        <v>69</v>
      </c>
      <c r="C79" s="30"/>
      <c r="D79" s="34"/>
      <c r="E79" s="4"/>
      <c r="F79" s="3">
        <f t="shared" si="12"/>
        <v>750</v>
      </c>
      <c r="G79" s="3">
        <v>150</v>
      </c>
      <c r="H79" s="3">
        <v>150</v>
      </c>
      <c r="I79" s="3">
        <v>150</v>
      </c>
      <c r="J79" s="3">
        <v>150</v>
      </c>
      <c r="K79" s="3">
        <v>150</v>
      </c>
      <c r="L79" s="30"/>
      <c r="M79" s="40"/>
      <c r="N79" s="1"/>
      <c r="O79" s="1"/>
      <c r="P79" s="1"/>
      <c r="Q79" s="1"/>
      <c r="R79" s="1"/>
    </row>
    <row r="80" spans="1:18" hidden="1" x14ac:dyDescent="0.3">
      <c r="A80" s="30"/>
      <c r="B80" s="34" t="s">
        <v>70</v>
      </c>
      <c r="C80" s="30"/>
      <c r="D80" s="34"/>
      <c r="E80" s="4"/>
      <c r="F80" s="3">
        <f t="shared" si="12"/>
        <v>0</v>
      </c>
      <c r="G80" s="3"/>
      <c r="H80" s="3"/>
      <c r="I80" s="3"/>
      <c r="J80" s="3"/>
      <c r="K80" s="3"/>
      <c r="L80" s="30"/>
      <c r="M80" s="40"/>
      <c r="N80" s="1"/>
      <c r="O80" s="1"/>
      <c r="P80" s="1"/>
      <c r="Q80" s="1"/>
      <c r="R80" s="1"/>
    </row>
    <row r="81" spans="1:18" hidden="1" x14ac:dyDescent="0.3">
      <c r="A81" s="30"/>
      <c r="B81" s="12" t="s">
        <v>61</v>
      </c>
      <c r="C81" s="30"/>
      <c r="D81" s="34"/>
      <c r="E81" s="4"/>
      <c r="F81" s="3">
        <f t="shared" si="12"/>
        <v>44000</v>
      </c>
      <c r="G81" s="3">
        <v>8800</v>
      </c>
      <c r="H81" s="3">
        <v>8800</v>
      </c>
      <c r="I81" s="3">
        <v>8800</v>
      </c>
      <c r="J81" s="3">
        <v>8800</v>
      </c>
      <c r="K81" s="3">
        <v>8800</v>
      </c>
      <c r="L81" s="30"/>
      <c r="M81" s="40"/>
      <c r="N81" s="1"/>
      <c r="O81" s="1"/>
      <c r="P81" s="1"/>
      <c r="Q81" s="1"/>
      <c r="R81" s="1"/>
    </row>
    <row r="82" spans="1:18" hidden="1" x14ac:dyDescent="0.3">
      <c r="A82" s="30"/>
      <c r="B82" s="12" t="s">
        <v>127</v>
      </c>
      <c r="C82" s="30"/>
      <c r="D82" s="34"/>
      <c r="E82" s="4"/>
      <c r="F82" s="3"/>
      <c r="G82" s="3">
        <v>2100</v>
      </c>
      <c r="H82" s="3"/>
      <c r="I82" s="3"/>
      <c r="J82" s="3"/>
      <c r="K82" s="3"/>
      <c r="L82" s="30"/>
      <c r="M82" s="40"/>
      <c r="N82" s="1"/>
      <c r="O82" s="1"/>
      <c r="P82" s="1"/>
      <c r="Q82" s="1"/>
      <c r="R82" s="1"/>
    </row>
    <row r="83" spans="1:18" ht="37.5" hidden="1" x14ac:dyDescent="0.3">
      <c r="A83" s="30"/>
      <c r="B83" s="34" t="s">
        <v>98</v>
      </c>
      <c r="C83" s="30"/>
      <c r="D83" s="34"/>
      <c r="E83" s="4"/>
      <c r="F83" s="3">
        <f t="shared" si="12"/>
        <v>840</v>
      </c>
      <c r="G83" s="3">
        <v>168</v>
      </c>
      <c r="H83" s="3">
        <v>168</v>
      </c>
      <c r="I83" s="3">
        <v>168</v>
      </c>
      <c r="J83" s="3">
        <v>168</v>
      </c>
      <c r="K83" s="3">
        <v>168</v>
      </c>
      <c r="L83" s="30"/>
      <c r="M83" s="40"/>
      <c r="N83" s="1"/>
      <c r="O83" s="1"/>
      <c r="P83" s="1"/>
      <c r="Q83" s="1"/>
      <c r="R83" s="1"/>
    </row>
    <row r="84" spans="1:18" ht="48" hidden="1" customHeight="1" x14ac:dyDescent="0.3">
      <c r="A84" s="62" t="s">
        <v>71</v>
      </c>
      <c r="B84" s="81" t="s">
        <v>72</v>
      </c>
      <c r="C84" s="62" t="s">
        <v>102</v>
      </c>
      <c r="D84" s="34" t="s">
        <v>14</v>
      </c>
      <c r="E84" s="4"/>
      <c r="F84" s="3">
        <f t="shared" si="12"/>
        <v>30873.700000000004</v>
      </c>
      <c r="G84" s="3">
        <f>G85</f>
        <v>6174.7400000000007</v>
      </c>
      <c r="H84" s="3">
        <f>H85</f>
        <v>6174.7400000000007</v>
      </c>
      <c r="I84" s="3">
        <f>I85</f>
        <v>6174.7400000000007</v>
      </c>
      <c r="J84" s="3">
        <f>J85</f>
        <v>6174.7400000000007</v>
      </c>
      <c r="K84" s="3">
        <f>K85</f>
        <v>6174.7400000000007</v>
      </c>
      <c r="L84" s="62" t="s">
        <v>23</v>
      </c>
      <c r="M84" s="64" t="s">
        <v>73</v>
      </c>
      <c r="N84" s="1"/>
      <c r="O84" s="1"/>
      <c r="P84" s="1"/>
      <c r="Q84" s="1"/>
      <c r="R84" s="1"/>
    </row>
    <row r="85" spans="1:18" ht="109.5" hidden="1" customHeight="1" x14ac:dyDescent="0.3">
      <c r="A85" s="62"/>
      <c r="B85" s="81"/>
      <c r="C85" s="62"/>
      <c r="D85" s="34" t="s">
        <v>16</v>
      </c>
      <c r="E85" s="4">
        <v>948.4</v>
      </c>
      <c r="F85" s="3">
        <f>SUM(G85:K85)</f>
        <v>30873.700000000004</v>
      </c>
      <c r="G85" s="3">
        <f>SUM(G86:G96)</f>
        <v>6174.7400000000007</v>
      </c>
      <c r="H85" s="3">
        <f>SUM(H86:H96)</f>
        <v>6174.7400000000007</v>
      </c>
      <c r="I85" s="3">
        <f>SUM(I86:I96)</f>
        <v>6174.7400000000007</v>
      </c>
      <c r="J85" s="3">
        <f>SUM(J86:J96)</f>
        <v>6174.7400000000007</v>
      </c>
      <c r="K85" s="3">
        <f>SUM(K86:K96)</f>
        <v>6174.7400000000007</v>
      </c>
      <c r="L85" s="62"/>
      <c r="M85" s="64"/>
      <c r="N85" s="27"/>
      <c r="O85" s="1"/>
      <c r="P85" s="1"/>
      <c r="Q85" s="1"/>
      <c r="R85" s="1"/>
    </row>
    <row r="86" spans="1:18" ht="37.5" hidden="1" customHeight="1" x14ac:dyDescent="0.3">
      <c r="A86" s="30"/>
      <c r="B86" s="34" t="s">
        <v>74</v>
      </c>
      <c r="C86" s="30"/>
      <c r="D86" s="34"/>
      <c r="E86" s="4"/>
      <c r="F86" s="3"/>
      <c r="G86" s="3">
        <v>125</v>
      </c>
      <c r="H86" s="3">
        <v>125</v>
      </c>
      <c r="I86" s="3">
        <v>125</v>
      </c>
      <c r="J86" s="3">
        <v>125</v>
      </c>
      <c r="K86" s="3">
        <v>125</v>
      </c>
      <c r="L86" s="30"/>
      <c r="M86" s="40"/>
      <c r="N86" s="1"/>
      <c r="O86" s="1"/>
      <c r="P86" s="1"/>
      <c r="Q86" s="1"/>
      <c r="R86" s="1"/>
    </row>
    <row r="87" spans="1:18" ht="38.25" hidden="1" customHeight="1" x14ac:dyDescent="0.3">
      <c r="A87" s="30"/>
      <c r="B87" s="34" t="s">
        <v>99</v>
      </c>
      <c r="C87" s="30"/>
      <c r="D87" s="34"/>
      <c r="E87" s="4"/>
      <c r="F87" s="3">
        <f t="shared" si="12"/>
        <v>456.03000000000003</v>
      </c>
      <c r="G87" s="3">
        <v>91.206000000000003</v>
      </c>
      <c r="H87" s="3">
        <v>91.206000000000003</v>
      </c>
      <c r="I87" s="3">
        <v>91.206000000000003</v>
      </c>
      <c r="J87" s="3">
        <v>91.206000000000003</v>
      </c>
      <c r="K87" s="3">
        <v>91.206000000000003</v>
      </c>
      <c r="L87" s="30"/>
      <c r="M87" s="40"/>
      <c r="N87" s="1"/>
      <c r="O87" s="1"/>
      <c r="P87" s="1"/>
      <c r="Q87" s="1"/>
      <c r="R87" s="1"/>
    </row>
    <row r="88" spans="1:18" ht="108.75" hidden="1" customHeight="1" x14ac:dyDescent="0.3">
      <c r="A88" s="30"/>
      <c r="B88" s="28" t="s">
        <v>117</v>
      </c>
      <c r="C88" s="30"/>
      <c r="D88" s="34"/>
      <c r="E88" s="4"/>
      <c r="F88" s="3"/>
      <c r="G88" s="3">
        <v>1697.28</v>
      </c>
      <c r="H88" s="3">
        <v>1697.28</v>
      </c>
      <c r="I88" s="3">
        <v>1697.28</v>
      </c>
      <c r="J88" s="3">
        <v>1697.28</v>
      </c>
      <c r="K88" s="3">
        <v>1697.28</v>
      </c>
      <c r="L88" s="30"/>
      <c r="M88" s="40"/>
      <c r="N88" s="26"/>
      <c r="O88" s="26"/>
      <c r="P88" s="1"/>
      <c r="Q88" s="1"/>
      <c r="R88" s="1"/>
    </row>
    <row r="89" spans="1:18" ht="18.75" hidden="1" customHeight="1" x14ac:dyDescent="0.3">
      <c r="A89" s="30"/>
      <c r="B89" s="12" t="s">
        <v>75</v>
      </c>
      <c r="C89" s="30"/>
      <c r="D89" s="34"/>
      <c r="E89" s="4"/>
      <c r="F89" s="3">
        <f t="shared" si="12"/>
        <v>3072</v>
      </c>
      <c r="G89" s="3">
        <v>614.4</v>
      </c>
      <c r="H89" s="3">
        <v>614.4</v>
      </c>
      <c r="I89" s="3">
        <v>614.4</v>
      </c>
      <c r="J89" s="3">
        <v>614.4</v>
      </c>
      <c r="K89" s="3">
        <v>614.4</v>
      </c>
      <c r="L89" s="30"/>
      <c r="M89" s="40"/>
      <c r="N89" s="1"/>
      <c r="O89" s="1"/>
      <c r="P89" s="1"/>
      <c r="Q89" s="1"/>
      <c r="R89" s="1"/>
    </row>
    <row r="90" spans="1:18" ht="18.75" hidden="1" customHeight="1" x14ac:dyDescent="0.3">
      <c r="A90" s="30"/>
      <c r="B90" s="12" t="s">
        <v>76</v>
      </c>
      <c r="C90" s="30"/>
      <c r="D90" s="34"/>
      <c r="E90" s="4"/>
      <c r="F90" s="3">
        <f t="shared" si="12"/>
        <v>1650</v>
      </c>
      <c r="G90" s="3">
        <v>330</v>
      </c>
      <c r="H90" s="3">
        <v>330</v>
      </c>
      <c r="I90" s="3">
        <v>330</v>
      </c>
      <c r="J90" s="3">
        <v>330</v>
      </c>
      <c r="K90" s="3">
        <v>330</v>
      </c>
      <c r="L90" s="30"/>
      <c r="M90" s="40"/>
      <c r="N90" s="1"/>
      <c r="O90" s="1"/>
      <c r="P90" s="1"/>
      <c r="Q90" s="1"/>
      <c r="R90" s="1"/>
    </row>
    <row r="91" spans="1:18" ht="138.75" hidden="1" customHeight="1" x14ac:dyDescent="0.3">
      <c r="A91" s="30"/>
      <c r="B91" s="12" t="s">
        <v>43</v>
      </c>
      <c r="C91" s="30"/>
      <c r="D91" s="34"/>
      <c r="E91" s="4"/>
      <c r="F91" s="3">
        <f t="shared" si="12"/>
        <v>9250</v>
      </c>
      <c r="G91" s="3">
        <v>1850</v>
      </c>
      <c r="H91" s="3">
        <v>1850</v>
      </c>
      <c r="I91" s="3">
        <v>1850</v>
      </c>
      <c r="J91" s="3">
        <v>1850</v>
      </c>
      <c r="K91" s="3">
        <v>1850</v>
      </c>
      <c r="L91" s="30"/>
      <c r="M91" s="40"/>
      <c r="O91" s="1"/>
      <c r="P91" s="1"/>
      <c r="Q91" s="1"/>
      <c r="R91" s="1"/>
    </row>
    <row r="92" spans="1:18" ht="28.5" hidden="1" customHeight="1" x14ac:dyDescent="0.3">
      <c r="A92" s="30"/>
      <c r="B92" s="12" t="s">
        <v>118</v>
      </c>
      <c r="C92" s="30"/>
      <c r="D92" s="34"/>
      <c r="E92" s="4"/>
      <c r="F92" s="3">
        <f t="shared" si="12"/>
        <v>950</v>
      </c>
      <c r="G92" s="3">
        <v>190</v>
      </c>
      <c r="H92" s="3">
        <v>190</v>
      </c>
      <c r="I92" s="3">
        <v>190</v>
      </c>
      <c r="J92" s="3">
        <v>190</v>
      </c>
      <c r="K92" s="3">
        <v>190</v>
      </c>
      <c r="L92" s="30"/>
      <c r="M92" s="40"/>
      <c r="O92" s="1"/>
      <c r="P92" s="1"/>
      <c r="Q92" s="1"/>
      <c r="R92" s="1"/>
    </row>
    <row r="93" spans="1:18" ht="28.5" hidden="1" customHeight="1" x14ac:dyDescent="0.3">
      <c r="A93" s="30"/>
      <c r="B93" s="12" t="s">
        <v>119</v>
      </c>
      <c r="C93" s="30"/>
      <c r="D93" s="34"/>
      <c r="E93" s="4"/>
      <c r="F93" s="3"/>
      <c r="G93" s="3">
        <v>550</v>
      </c>
      <c r="H93" s="3">
        <v>550</v>
      </c>
      <c r="I93" s="3">
        <v>550</v>
      </c>
      <c r="J93" s="3">
        <v>550</v>
      </c>
      <c r="K93" s="3">
        <v>550</v>
      </c>
      <c r="L93" s="30"/>
      <c r="M93" s="40"/>
      <c r="O93" s="1"/>
      <c r="P93" s="1"/>
      <c r="Q93" s="1"/>
      <c r="R93" s="1"/>
    </row>
    <row r="94" spans="1:18" ht="37.5" hidden="1" customHeight="1" x14ac:dyDescent="0.3">
      <c r="A94" s="30"/>
      <c r="B94" s="34" t="s">
        <v>77</v>
      </c>
      <c r="C94" s="30"/>
      <c r="D94" s="34"/>
      <c r="E94" s="4"/>
      <c r="F94" s="3">
        <f t="shared" si="12"/>
        <v>1808.3349999999998</v>
      </c>
      <c r="G94" s="3">
        <v>361.66699999999997</v>
      </c>
      <c r="H94" s="3">
        <v>361.66699999999997</v>
      </c>
      <c r="I94" s="3">
        <v>361.66699999999997</v>
      </c>
      <c r="J94" s="3">
        <v>361.66699999999997</v>
      </c>
      <c r="K94" s="3">
        <v>361.66699999999997</v>
      </c>
      <c r="L94" s="30"/>
      <c r="M94" s="40" t="s">
        <v>78</v>
      </c>
      <c r="N94" s="1"/>
      <c r="O94" s="1"/>
      <c r="P94" s="1"/>
      <c r="Q94" s="1"/>
      <c r="R94" s="1"/>
    </row>
    <row r="95" spans="1:18" ht="18.75" hidden="1" customHeight="1" x14ac:dyDescent="0.3">
      <c r="A95" s="30"/>
      <c r="B95" s="34" t="s">
        <v>79</v>
      </c>
      <c r="C95" s="30"/>
      <c r="D95" s="34"/>
      <c r="E95" s="4"/>
      <c r="F95" s="3"/>
      <c r="G95" s="3"/>
      <c r="H95" s="3"/>
      <c r="I95" s="3"/>
      <c r="J95" s="3"/>
      <c r="K95" s="3"/>
      <c r="L95" s="30"/>
      <c r="M95" s="40"/>
      <c r="N95" s="1"/>
      <c r="O95" s="1"/>
      <c r="P95" s="1"/>
      <c r="Q95" s="1"/>
      <c r="R95" s="1"/>
    </row>
    <row r="96" spans="1:18" ht="108.75" hidden="1" customHeight="1" x14ac:dyDescent="0.3">
      <c r="A96" s="30"/>
      <c r="B96" s="34" t="s">
        <v>80</v>
      </c>
      <c r="C96" s="30"/>
      <c r="D96" s="34"/>
      <c r="E96" s="4"/>
      <c r="F96" s="3">
        <f t="shared" si="12"/>
        <v>1825.9349999999999</v>
      </c>
      <c r="G96" s="3">
        <v>365.18700000000001</v>
      </c>
      <c r="H96" s="3">
        <v>365.18700000000001</v>
      </c>
      <c r="I96" s="3">
        <v>365.18700000000001</v>
      </c>
      <c r="J96" s="3">
        <v>365.18700000000001</v>
      </c>
      <c r="K96" s="3">
        <v>365.18700000000001</v>
      </c>
      <c r="L96" s="30"/>
      <c r="M96" s="40"/>
      <c r="N96" s="1"/>
      <c r="O96" s="1"/>
      <c r="P96" s="1"/>
      <c r="Q96" s="1"/>
      <c r="R96" s="1"/>
    </row>
    <row r="97" spans="1:21" ht="85.5" customHeight="1" x14ac:dyDescent="0.3">
      <c r="A97" s="77">
        <v>4</v>
      </c>
      <c r="B97" s="78" t="s">
        <v>132</v>
      </c>
      <c r="C97" s="77" t="s">
        <v>102</v>
      </c>
      <c r="D97" s="66" t="s">
        <v>16</v>
      </c>
      <c r="E97" s="43">
        <v>0</v>
      </c>
      <c r="F97" s="10">
        <f>SUM(G97:K97)</f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45" t="s">
        <v>81</v>
      </c>
      <c r="M97" s="64"/>
      <c r="N97" s="1"/>
      <c r="O97" s="1"/>
      <c r="P97" s="1"/>
      <c r="Q97" s="1"/>
      <c r="R97" s="1"/>
    </row>
    <row r="98" spans="1:21" ht="38.25" hidden="1" customHeight="1" x14ac:dyDescent="0.3">
      <c r="A98" s="77"/>
      <c r="B98" s="78"/>
      <c r="C98" s="77"/>
      <c r="D98" s="66"/>
      <c r="E98" s="43">
        <v>0</v>
      </c>
      <c r="F98" s="10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5"/>
      <c r="M98" s="64"/>
      <c r="N98" s="1"/>
      <c r="O98" s="1"/>
      <c r="P98" s="1"/>
      <c r="Q98" s="1"/>
      <c r="R98" s="1"/>
    </row>
    <row r="99" spans="1:21" ht="18.75" hidden="1" customHeight="1" x14ac:dyDescent="0.3">
      <c r="A99" s="77"/>
      <c r="B99" s="78"/>
      <c r="C99" s="77"/>
      <c r="D99" s="66"/>
      <c r="E99" s="43">
        <v>0</v>
      </c>
      <c r="F99" s="10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5"/>
      <c r="M99" s="64"/>
      <c r="N99" s="1"/>
      <c r="O99" s="1"/>
      <c r="P99" s="1"/>
      <c r="Q99" s="1"/>
      <c r="R99" s="1"/>
    </row>
    <row r="100" spans="1:21" ht="37.5" hidden="1" customHeight="1" x14ac:dyDescent="0.3">
      <c r="A100" s="34" t="s">
        <v>82</v>
      </c>
      <c r="B100" s="34" t="s">
        <v>83</v>
      </c>
      <c r="C100" s="34" t="s">
        <v>13</v>
      </c>
      <c r="D100" s="34" t="s">
        <v>14</v>
      </c>
      <c r="E100" s="4">
        <f>E101+E102</f>
        <v>0</v>
      </c>
      <c r="F100" s="3">
        <f t="shared" ref="F100:K100" si="18">F101+F102</f>
        <v>0</v>
      </c>
      <c r="G100" s="4">
        <f t="shared" si="18"/>
        <v>0</v>
      </c>
      <c r="H100" s="4">
        <f t="shared" si="18"/>
        <v>0</v>
      </c>
      <c r="I100" s="4">
        <f t="shared" si="18"/>
        <v>0</v>
      </c>
      <c r="J100" s="4">
        <f t="shared" si="18"/>
        <v>0</v>
      </c>
      <c r="K100" s="4">
        <f t="shared" si="18"/>
        <v>0</v>
      </c>
      <c r="L100" s="39" t="s">
        <v>81</v>
      </c>
      <c r="M100" s="64" t="s">
        <v>84</v>
      </c>
      <c r="N100" s="1"/>
      <c r="O100" s="1"/>
      <c r="P100" s="1"/>
      <c r="Q100" s="1"/>
      <c r="R100" s="1"/>
    </row>
    <row r="101" spans="1:21" ht="75" hidden="1" customHeight="1" x14ac:dyDescent="0.3">
      <c r="A101" s="34"/>
      <c r="B101" s="34"/>
      <c r="C101" s="34"/>
      <c r="D101" s="34" t="s">
        <v>15</v>
      </c>
      <c r="E101" s="4">
        <v>0</v>
      </c>
      <c r="F101" s="3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39"/>
      <c r="M101" s="64"/>
      <c r="N101" s="1"/>
      <c r="O101" s="1"/>
      <c r="P101" s="1"/>
      <c r="Q101" s="1"/>
      <c r="R101" s="1"/>
    </row>
    <row r="102" spans="1:21" ht="75" customHeight="1" x14ac:dyDescent="0.3">
      <c r="A102" s="30" t="s">
        <v>82</v>
      </c>
      <c r="B102" s="34" t="s">
        <v>83</v>
      </c>
      <c r="C102" s="34" t="s">
        <v>102</v>
      </c>
      <c r="D102" s="34" t="s">
        <v>16</v>
      </c>
      <c r="E102" s="4">
        <v>0</v>
      </c>
      <c r="F102" s="3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39" t="s">
        <v>81</v>
      </c>
      <c r="M102" s="64"/>
      <c r="N102" s="1"/>
      <c r="O102" s="1"/>
      <c r="P102" s="1"/>
      <c r="Q102" s="1"/>
      <c r="R102" s="1"/>
    </row>
    <row r="103" spans="1:21" ht="49.5" customHeight="1" x14ac:dyDescent="0.3">
      <c r="A103" s="77">
        <v>5</v>
      </c>
      <c r="B103" s="78" t="s">
        <v>104</v>
      </c>
      <c r="C103" s="77" t="s">
        <v>102</v>
      </c>
      <c r="D103" s="42" t="s">
        <v>14</v>
      </c>
      <c r="E103" s="43">
        <v>0</v>
      </c>
      <c r="F103" s="10">
        <f>SUM(G103:K103)</f>
        <v>20455.192849999999</v>
      </c>
      <c r="G103" s="10">
        <f>SUM(G104:G106)</f>
        <v>13107.166999999999</v>
      </c>
      <c r="H103" s="10">
        <f>SUM(H104:H106)</f>
        <v>3872.02585</v>
      </c>
      <c r="I103" s="10">
        <f>SUM(I104:I106)</f>
        <v>3476</v>
      </c>
      <c r="J103" s="10">
        <f t="shared" ref="J103:K103" si="19">SUM(J104:J106)</f>
        <v>0</v>
      </c>
      <c r="K103" s="10">
        <f t="shared" si="19"/>
        <v>0</v>
      </c>
      <c r="L103" s="77" t="s">
        <v>46</v>
      </c>
      <c r="M103" s="64"/>
      <c r="N103" s="1"/>
      <c r="O103" s="1"/>
      <c r="P103" s="1"/>
      <c r="Q103" s="1"/>
      <c r="R103" s="1"/>
      <c r="S103" s="9"/>
      <c r="T103" s="9"/>
      <c r="U103" s="9"/>
    </row>
    <row r="104" spans="1:21" ht="56.25" x14ac:dyDescent="0.3">
      <c r="A104" s="77"/>
      <c r="B104" s="78"/>
      <c r="C104" s="77"/>
      <c r="D104" s="42" t="s">
        <v>86</v>
      </c>
      <c r="E104" s="43">
        <v>0</v>
      </c>
      <c r="F104" s="10">
        <f t="shared" ref="F104:F110" si="20">SUM(G104:K104)</f>
        <v>12199.165500000001</v>
      </c>
      <c r="G104" s="43">
        <f>G108+G112</f>
        <v>9590.61</v>
      </c>
      <c r="H104" s="43">
        <f t="shared" ref="H104:K104" si="21">H108+H112</f>
        <v>2608.5554999999999</v>
      </c>
      <c r="I104" s="43">
        <f t="shared" si="21"/>
        <v>0</v>
      </c>
      <c r="J104" s="43">
        <f t="shared" si="21"/>
        <v>0</v>
      </c>
      <c r="K104" s="43">
        <f t="shared" si="21"/>
        <v>0</v>
      </c>
      <c r="L104" s="77"/>
      <c r="M104" s="64"/>
      <c r="N104" s="1"/>
      <c r="O104" s="1"/>
      <c r="P104" s="1"/>
      <c r="Q104" s="1"/>
      <c r="R104" s="1"/>
      <c r="S104" s="9"/>
      <c r="T104" s="9"/>
      <c r="U104" s="9"/>
    </row>
    <row r="105" spans="1:21" ht="84.75" customHeight="1" x14ac:dyDescent="0.3">
      <c r="A105" s="77"/>
      <c r="B105" s="78"/>
      <c r="C105" s="77"/>
      <c r="D105" s="42" t="s">
        <v>15</v>
      </c>
      <c r="E105" s="43">
        <v>0</v>
      </c>
      <c r="F105" s="10">
        <f>SUM(G105:K105)</f>
        <v>6380.3885</v>
      </c>
      <c r="G105" s="43">
        <f t="shared" ref="G105:K106" si="22">G109+G113</f>
        <v>3196.87</v>
      </c>
      <c r="H105" s="43">
        <f t="shared" si="22"/>
        <v>1056.5185000000001</v>
      </c>
      <c r="I105" s="43">
        <f t="shared" si="22"/>
        <v>2127</v>
      </c>
      <c r="J105" s="43">
        <f t="shared" si="22"/>
        <v>0</v>
      </c>
      <c r="K105" s="43">
        <f t="shared" si="22"/>
        <v>0</v>
      </c>
      <c r="L105" s="77"/>
      <c r="M105" s="64"/>
      <c r="N105" s="1"/>
      <c r="O105" s="1"/>
      <c r="P105" s="1"/>
      <c r="Q105" s="1"/>
      <c r="R105" s="1"/>
      <c r="S105" s="9"/>
      <c r="T105" s="9"/>
      <c r="U105" s="9"/>
    </row>
    <row r="106" spans="1:21" ht="82.5" customHeight="1" x14ac:dyDescent="0.3">
      <c r="A106" s="77"/>
      <c r="B106" s="78"/>
      <c r="C106" s="77"/>
      <c r="D106" s="42" t="s">
        <v>16</v>
      </c>
      <c r="E106" s="43">
        <v>0</v>
      </c>
      <c r="F106" s="10">
        <f t="shared" si="20"/>
        <v>1875.63885</v>
      </c>
      <c r="G106" s="43">
        <f t="shared" si="22"/>
        <v>319.68700000000001</v>
      </c>
      <c r="H106" s="43">
        <f t="shared" si="22"/>
        <v>206.95184999999998</v>
      </c>
      <c r="I106" s="43">
        <f t="shared" si="22"/>
        <v>1349</v>
      </c>
      <c r="J106" s="43">
        <f t="shared" si="22"/>
        <v>0</v>
      </c>
      <c r="K106" s="43">
        <f t="shared" si="22"/>
        <v>0</v>
      </c>
      <c r="L106" s="77"/>
      <c r="M106" s="64"/>
      <c r="N106" s="1"/>
      <c r="O106" s="1"/>
      <c r="P106" s="1"/>
      <c r="Q106" s="1"/>
      <c r="R106" s="1"/>
      <c r="S106" s="9"/>
      <c r="T106" s="9"/>
      <c r="U106" s="9"/>
    </row>
    <row r="107" spans="1:21" ht="37.5" x14ac:dyDescent="0.3">
      <c r="A107" s="82" t="s">
        <v>94</v>
      </c>
      <c r="B107" s="81" t="s">
        <v>105</v>
      </c>
      <c r="C107" s="62" t="s">
        <v>102</v>
      </c>
      <c r="D107" s="34" t="s">
        <v>14</v>
      </c>
      <c r="E107" s="4">
        <v>0</v>
      </c>
      <c r="F107" s="3">
        <f t="shared" si="20"/>
        <v>16672.192849999999</v>
      </c>
      <c r="G107" s="3">
        <f>G109+G110+G108</f>
        <v>13107.167000000001</v>
      </c>
      <c r="H107" s="3">
        <f t="shared" ref="H107:K107" si="23">H109+H110+H108</f>
        <v>3565.02585</v>
      </c>
      <c r="I107" s="3">
        <f t="shared" si="23"/>
        <v>0</v>
      </c>
      <c r="J107" s="3">
        <f t="shared" si="23"/>
        <v>0</v>
      </c>
      <c r="K107" s="3">
        <f t="shared" si="23"/>
        <v>0</v>
      </c>
      <c r="L107" s="62" t="s">
        <v>46</v>
      </c>
      <c r="M107" s="64" t="s">
        <v>125</v>
      </c>
      <c r="N107" s="1"/>
      <c r="O107" s="1"/>
      <c r="P107" s="1"/>
      <c r="Q107" s="1"/>
      <c r="R107" s="1"/>
      <c r="S107" s="9"/>
      <c r="T107" s="9"/>
      <c r="U107" s="9"/>
    </row>
    <row r="108" spans="1:21" ht="56.25" x14ac:dyDescent="0.3">
      <c r="A108" s="82"/>
      <c r="B108" s="81"/>
      <c r="C108" s="62"/>
      <c r="D108" s="34" t="s">
        <v>86</v>
      </c>
      <c r="E108" s="4"/>
      <c r="F108" s="3">
        <f t="shared" si="20"/>
        <v>12199.165500000001</v>
      </c>
      <c r="G108" s="3">
        <v>9590.61</v>
      </c>
      <c r="H108" s="3">
        <v>2608.5554999999999</v>
      </c>
      <c r="I108" s="3">
        <v>0</v>
      </c>
      <c r="J108" s="3">
        <v>0</v>
      </c>
      <c r="K108" s="3">
        <v>0</v>
      </c>
      <c r="L108" s="62"/>
      <c r="M108" s="64"/>
      <c r="N108" s="1"/>
      <c r="O108" s="1"/>
      <c r="P108" s="1"/>
      <c r="Q108" s="1"/>
      <c r="R108" s="1"/>
      <c r="S108" s="9"/>
      <c r="T108" s="9"/>
      <c r="U108" s="9"/>
    </row>
    <row r="109" spans="1:21" ht="75" x14ac:dyDescent="0.3">
      <c r="A109" s="82"/>
      <c r="B109" s="81"/>
      <c r="C109" s="62"/>
      <c r="D109" s="34" t="s">
        <v>15</v>
      </c>
      <c r="E109" s="4">
        <v>0</v>
      </c>
      <c r="F109" s="3">
        <f t="shared" si="20"/>
        <v>4066.3885</v>
      </c>
      <c r="G109" s="3">
        <v>3196.87</v>
      </c>
      <c r="H109" s="29">
        <v>869.51850000000002</v>
      </c>
      <c r="I109" s="29">
        <v>0</v>
      </c>
      <c r="J109" s="29">
        <v>0</v>
      </c>
      <c r="K109" s="29">
        <v>0</v>
      </c>
      <c r="L109" s="62"/>
      <c r="M109" s="64"/>
      <c r="N109" s="1"/>
      <c r="O109" s="1"/>
      <c r="P109" s="1"/>
      <c r="Q109" s="1"/>
      <c r="R109" s="1"/>
      <c r="S109" s="9"/>
      <c r="T109" s="9"/>
      <c r="U109" s="9"/>
    </row>
    <row r="110" spans="1:21" ht="67.5" customHeight="1" x14ac:dyDescent="0.3">
      <c r="A110" s="82"/>
      <c r="B110" s="81"/>
      <c r="C110" s="62"/>
      <c r="D110" s="34" t="s">
        <v>16</v>
      </c>
      <c r="E110" s="4">
        <v>0</v>
      </c>
      <c r="F110" s="3">
        <f t="shared" si="20"/>
        <v>406.63884999999999</v>
      </c>
      <c r="G110" s="3">
        <v>319.68700000000001</v>
      </c>
      <c r="H110" s="29">
        <v>86.951849999999993</v>
      </c>
      <c r="I110" s="29">
        <v>0</v>
      </c>
      <c r="J110" s="29">
        <v>0</v>
      </c>
      <c r="K110" s="29">
        <v>0</v>
      </c>
      <c r="L110" s="62"/>
      <c r="M110" s="64"/>
      <c r="N110" s="1"/>
      <c r="O110" s="1"/>
      <c r="P110" s="1"/>
      <c r="Q110" s="1"/>
      <c r="R110" s="1"/>
      <c r="S110" s="9"/>
      <c r="T110" s="9"/>
      <c r="U110" s="9"/>
    </row>
    <row r="111" spans="1:21" ht="18.75" customHeight="1" x14ac:dyDescent="0.3">
      <c r="A111" s="82" t="s">
        <v>85</v>
      </c>
      <c r="B111" s="81" t="s">
        <v>106</v>
      </c>
      <c r="C111" s="62" t="s">
        <v>102</v>
      </c>
      <c r="D111" s="34" t="s">
        <v>14</v>
      </c>
      <c r="E111" s="4">
        <v>0</v>
      </c>
      <c r="F111" s="3">
        <f>SUM(G111:K111)</f>
        <v>3783</v>
      </c>
      <c r="G111" s="37">
        <f>G113+G114</f>
        <v>0</v>
      </c>
      <c r="H111" s="37">
        <f t="shared" ref="H111:K111" si="24">H113+H114</f>
        <v>307</v>
      </c>
      <c r="I111" s="37">
        <f t="shared" si="24"/>
        <v>3476</v>
      </c>
      <c r="J111" s="37">
        <f t="shared" si="24"/>
        <v>0</v>
      </c>
      <c r="K111" s="37">
        <f t="shared" si="24"/>
        <v>0</v>
      </c>
      <c r="L111" s="62" t="s">
        <v>46</v>
      </c>
      <c r="M111" s="64" t="s">
        <v>124</v>
      </c>
      <c r="N111" s="1"/>
      <c r="O111" s="1"/>
      <c r="P111" s="1"/>
      <c r="Q111" s="1"/>
      <c r="R111" s="1"/>
      <c r="S111" s="9"/>
      <c r="T111" s="9"/>
      <c r="U111" s="9"/>
    </row>
    <row r="112" spans="1:21" ht="38.25" customHeight="1" x14ac:dyDescent="0.3">
      <c r="A112" s="82"/>
      <c r="B112" s="81"/>
      <c r="C112" s="62"/>
      <c r="D112" s="34" t="s">
        <v>86</v>
      </c>
      <c r="E112" s="4">
        <v>0</v>
      </c>
      <c r="F112" s="3">
        <f>SUM(G112:K112)</f>
        <v>0</v>
      </c>
      <c r="G112" s="37">
        <v>0</v>
      </c>
      <c r="H112" s="29">
        <v>0</v>
      </c>
      <c r="I112" s="29">
        <v>0</v>
      </c>
      <c r="J112" s="29">
        <v>0</v>
      </c>
      <c r="K112" s="29">
        <v>0</v>
      </c>
      <c r="L112" s="62"/>
      <c r="M112" s="64"/>
      <c r="N112" s="1"/>
      <c r="O112" s="1"/>
      <c r="P112" s="1"/>
      <c r="Q112" s="1"/>
      <c r="R112" s="1"/>
      <c r="S112" s="9"/>
      <c r="T112" s="9"/>
      <c r="U112" s="9"/>
    </row>
    <row r="113" spans="1:21" ht="71.25" customHeight="1" x14ac:dyDescent="0.3">
      <c r="A113" s="82"/>
      <c r="B113" s="81"/>
      <c r="C113" s="62"/>
      <c r="D113" s="34" t="s">
        <v>15</v>
      </c>
      <c r="E113" s="4">
        <v>0</v>
      </c>
      <c r="F113" s="25">
        <f>SUM(G113:K113)</f>
        <v>2314</v>
      </c>
      <c r="G113" s="50">
        <v>0</v>
      </c>
      <c r="H113" s="50">
        <v>187</v>
      </c>
      <c r="I113" s="50">
        <v>2127</v>
      </c>
      <c r="J113" s="25">
        <v>0</v>
      </c>
      <c r="K113" s="50">
        <v>0</v>
      </c>
      <c r="L113" s="62"/>
      <c r="M113" s="64"/>
      <c r="N113" s="1"/>
      <c r="O113" s="1"/>
      <c r="P113" s="1"/>
      <c r="Q113" s="1"/>
      <c r="R113" s="1"/>
      <c r="S113" s="9"/>
      <c r="T113" s="9"/>
      <c r="U113" s="9"/>
    </row>
    <row r="114" spans="1:21" ht="204.75" customHeight="1" x14ac:dyDescent="0.3">
      <c r="A114" s="82"/>
      <c r="B114" s="81"/>
      <c r="C114" s="62"/>
      <c r="D114" s="34" t="s">
        <v>16</v>
      </c>
      <c r="E114" s="4">
        <v>0</v>
      </c>
      <c r="F114" s="25">
        <f>SUM(G114:K114)</f>
        <v>1469</v>
      </c>
      <c r="G114" s="50">
        <v>0</v>
      </c>
      <c r="H114" s="50">
        <v>120</v>
      </c>
      <c r="I114" s="50">
        <v>1349</v>
      </c>
      <c r="J114" s="25">
        <v>0</v>
      </c>
      <c r="K114" s="50">
        <v>0</v>
      </c>
      <c r="L114" s="62"/>
      <c r="M114" s="64"/>
      <c r="N114" s="1"/>
      <c r="O114" s="1"/>
      <c r="P114" s="1"/>
      <c r="Q114" s="1"/>
      <c r="R114" s="1"/>
      <c r="S114" s="9"/>
      <c r="T114" s="9"/>
      <c r="U114" s="9"/>
    </row>
    <row r="115" spans="1:21" x14ac:dyDescent="0.3">
      <c r="A115" s="87" t="s">
        <v>121</v>
      </c>
      <c r="B115" s="88"/>
      <c r="C115" s="88"/>
      <c r="D115" s="24" t="s">
        <v>21</v>
      </c>
      <c r="E115" s="43"/>
      <c r="F115" s="10">
        <f>SUM(G115:K115)</f>
        <v>282796.59285000002</v>
      </c>
      <c r="G115" s="44">
        <f>SUM(G116:G118)</f>
        <v>73575.447</v>
      </c>
      <c r="H115" s="44">
        <f t="shared" ref="H115:K115" si="25">SUM(H116:H118)</f>
        <v>54340.305850000012</v>
      </c>
      <c r="I115" s="44">
        <f t="shared" si="25"/>
        <v>53944.280000000006</v>
      </c>
      <c r="J115" s="44">
        <f t="shared" si="25"/>
        <v>50468.280000000006</v>
      </c>
      <c r="K115" s="44">
        <f t="shared" si="25"/>
        <v>50468.280000000006</v>
      </c>
      <c r="L115" s="93"/>
      <c r="M115" s="96"/>
      <c r="N115" s="1"/>
      <c r="O115" s="1"/>
      <c r="P115" s="1"/>
      <c r="Q115" s="1"/>
      <c r="R115" s="1"/>
      <c r="S115" s="9"/>
      <c r="T115" s="9"/>
      <c r="U115" s="9"/>
    </row>
    <row r="116" spans="1:21" ht="56.25" x14ac:dyDescent="0.3">
      <c r="A116" s="89"/>
      <c r="B116" s="90"/>
      <c r="C116" s="90"/>
      <c r="D116" s="24" t="s">
        <v>86</v>
      </c>
      <c r="E116" s="43"/>
      <c r="F116" s="47">
        <f t="shared" ref="F116:F118" si="26">SUM(G116:K116)</f>
        <v>12199.165500000001</v>
      </c>
      <c r="G116" s="47">
        <f>G104</f>
        <v>9590.61</v>
      </c>
      <c r="H116" s="47">
        <f t="shared" ref="H116:K116" si="27">H104</f>
        <v>2608.5554999999999</v>
      </c>
      <c r="I116" s="47">
        <f t="shared" si="27"/>
        <v>0</v>
      </c>
      <c r="J116" s="47">
        <f t="shared" si="27"/>
        <v>0</v>
      </c>
      <c r="K116" s="47">
        <f t="shared" si="27"/>
        <v>0</v>
      </c>
      <c r="L116" s="94"/>
      <c r="M116" s="97"/>
      <c r="N116" s="1"/>
      <c r="O116" s="1"/>
      <c r="P116" s="1"/>
      <c r="Q116" s="1"/>
      <c r="R116" s="1"/>
      <c r="S116" s="9"/>
      <c r="T116" s="9"/>
      <c r="U116" s="9"/>
    </row>
    <row r="117" spans="1:21" ht="75" x14ac:dyDescent="0.3">
      <c r="A117" s="89"/>
      <c r="B117" s="90"/>
      <c r="C117" s="90"/>
      <c r="D117" s="42" t="s">
        <v>15</v>
      </c>
      <c r="E117" s="43"/>
      <c r="F117" s="47">
        <f t="shared" si="26"/>
        <v>6380.3885</v>
      </c>
      <c r="G117" s="47">
        <f>G105</f>
        <v>3196.87</v>
      </c>
      <c r="H117" s="47">
        <f t="shared" ref="H117:K117" si="28">H105</f>
        <v>1056.5185000000001</v>
      </c>
      <c r="I117" s="47">
        <f>I105</f>
        <v>2127</v>
      </c>
      <c r="J117" s="47">
        <f t="shared" si="28"/>
        <v>0</v>
      </c>
      <c r="K117" s="47">
        <f t="shared" si="28"/>
        <v>0</v>
      </c>
      <c r="L117" s="94"/>
      <c r="M117" s="97"/>
      <c r="N117" s="1"/>
      <c r="O117" s="1"/>
      <c r="P117" s="1"/>
      <c r="Q117" s="1"/>
      <c r="R117" s="1"/>
      <c r="S117" s="9"/>
      <c r="T117" s="9"/>
      <c r="U117" s="9"/>
    </row>
    <row r="118" spans="1:21" ht="66" customHeight="1" x14ac:dyDescent="0.3">
      <c r="A118" s="91"/>
      <c r="B118" s="92"/>
      <c r="C118" s="92"/>
      <c r="D118" s="42" t="s">
        <v>16</v>
      </c>
      <c r="E118" s="43"/>
      <c r="F118" s="47">
        <f t="shared" si="26"/>
        <v>264217.03885000001</v>
      </c>
      <c r="G118" s="47">
        <f>G106+G97+G63+G53+G26</f>
        <v>60787.967000000004</v>
      </c>
      <c r="H118" s="47">
        <f>H106+H97+H63+H53+H26</f>
        <v>50675.231850000011</v>
      </c>
      <c r="I118" s="47">
        <f>I106+I97+I63+I53+I26</f>
        <v>51817.280000000006</v>
      </c>
      <c r="J118" s="47">
        <f>J106+J97+J63+J53+J26</f>
        <v>50468.280000000006</v>
      </c>
      <c r="K118" s="47">
        <f>K106+K97+K63+K53+K26</f>
        <v>50468.280000000006</v>
      </c>
      <c r="L118" s="95"/>
      <c r="M118" s="98"/>
      <c r="N118" s="1"/>
      <c r="O118" s="1"/>
      <c r="P118" s="1"/>
      <c r="Q118" s="1"/>
      <c r="R118" s="1"/>
      <c r="S118" s="9"/>
      <c r="T118" s="9"/>
      <c r="U118" s="9"/>
    </row>
    <row r="119" spans="1:21" ht="27" customHeight="1" x14ac:dyDescent="0.3">
      <c r="A119" s="84" t="s">
        <v>107</v>
      </c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6"/>
      <c r="M119" s="40"/>
      <c r="N119" s="1"/>
      <c r="O119" s="1"/>
      <c r="P119" s="1"/>
      <c r="Q119" s="1"/>
      <c r="R119" s="1"/>
      <c r="S119" s="9"/>
      <c r="T119" s="9"/>
      <c r="U119" s="9"/>
    </row>
    <row r="120" spans="1:21" ht="39" hidden="1" customHeight="1" x14ac:dyDescent="0.3">
      <c r="A120" s="83" t="s">
        <v>12</v>
      </c>
      <c r="B120" s="66" t="s">
        <v>108</v>
      </c>
      <c r="C120" s="77" t="s">
        <v>102</v>
      </c>
      <c r="D120" s="42" t="s">
        <v>14</v>
      </c>
      <c r="E120" s="43">
        <v>0</v>
      </c>
      <c r="F120" s="10">
        <f>SUM(G120:K120)</f>
        <v>2187175</v>
      </c>
      <c r="G120" s="44">
        <f>G121+G122</f>
        <v>437435</v>
      </c>
      <c r="H120" s="44">
        <f t="shared" ref="H120:K120" si="29">H121+H122</f>
        <v>437435</v>
      </c>
      <c r="I120" s="44">
        <f t="shared" si="29"/>
        <v>437435</v>
      </c>
      <c r="J120" s="44">
        <f t="shared" si="29"/>
        <v>437435</v>
      </c>
      <c r="K120" s="44">
        <f t="shared" si="29"/>
        <v>437435</v>
      </c>
      <c r="L120" s="77" t="s">
        <v>123</v>
      </c>
      <c r="M120" s="64"/>
      <c r="N120" s="1"/>
      <c r="O120" s="1"/>
      <c r="P120" s="1"/>
      <c r="Q120" s="1"/>
      <c r="R120" s="1"/>
      <c r="S120" s="9"/>
      <c r="T120" s="9"/>
      <c r="U120" s="9"/>
    </row>
    <row r="121" spans="1:21" ht="39" hidden="1" customHeight="1" x14ac:dyDescent="0.3">
      <c r="A121" s="83"/>
      <c r="B121" s="66"/>
      <c r="C121" s="77"/>
      <c r="D121" s="42" t="s">
        <v>15</v>
      </c>
      <c r="E121" s="43"/>
      <c r="F121" s="10">
        <f>SUM(G121:K121)</f>
        <v>0</v>
      </c>
      <c r="G121" s="44">
        <f t="shared" ref="G121:K122" si="30">G124+G127</f>
        <v>0</v>
      </c>
      <c r="H121" s="44">
        <f t="shared" si="30"/>
        <v>0</v>
      </c>
      <c r="I121" s="44">
        <f t="shared" si="30"/>
        <v>0</v>
      </c>
      <c r="J121" s="44">
        <f t="shared" si="30"/>
        <v>0</v>
      </c>
      <c r="K121" s="44">
        <f t="shared" si="30"/>
        <v>0</v>
      </c>
      <c r="L121" s="77"/>
      <c r="M121" s="64"/>
      <c r="N121" s="1"/>
      <c r="O121" s="1"/>
      <c r="P121" s="1"/>
      <c r="Q121" s="1"/>
      <c r="R121" s="1"/>
      <c r="S121" s="9"/>
      <c r="T121" s="9"/>
      <c r="U121" s="9"/>
    </row>
    <row r="122" spans="1:21" ht="84.75" customHeight="1" x14ac:dyDescent="0.3">
      <c r="A122" s="83"/>
      <c r="B122" s="66"/>
      <c r="C122" s="77"/>
      <c r="D122" s="42" t="s">
        <v>16</v>
      </c>
      <c r="E122" s="43">
        <v>0</v>
      </c>
      <c r="F122" s="10">
        <f>SUM(G122:K122)</f>
        <v>2187175</v>
      </c>
      <c r="G122" s="44">
        <f t="shared" si="30"/>
        <v>437435</v>
      </c>
      <c r="H122" s="44">
        <f t="shared" si="30"/>
        <v>437435</v>
      </c>
      <c r="I122" s="44">
        <f t="shared" si="30"/>
        <v>437435</v>
      </c>
      <c r="J122" s="44">
        <f t="shared" si="30"/>
        <v>437435</v>
      </c>
      <c r="K122" s="44">
        <f t="shared" si="30"/>
        <v>437435</v>
      </c>
      <c r="L122" s="77"/>
      <c r="M122" s="64"/>
      <c r="N122" s="1"/>
      <c r="O122" s="1"/>
      <c r="P122" s="1"/>
      <c r="Q122" s="1"/>
      <c r="R122" s="1"/>
      <c r="S122" s="9"/>
      <c r="T122" s="9"/>
      <c r="U122" s="9"/>
    </row>
    <row r="123" spans="1:21" ht="37.5" hidden="1" customHeight="1" x14ac:dyDescent="0.3">
      <c r="A123" s="99" t="s">
        <v>24</v>
      </c>
      <c r="B123" s="96" t="s">
        <v>110</v>
      </c>
      <c r="C123" s="102" t="s">
        <v>102</v>
      </c>
      <c r="D123" s="34" t="s">
        <v>14</v>
      </c>
      <c r="E123" s="4"/>
      <c r="F123" s="3">
        <f>SUM(H123:K123)</f>
        <v>1480436</v>
      </c>
      <c r="G123" s="37">
        <f>G124+G125</f>
        <v>370109</v>
      </c>
      <c r="H123" s="37">
        <f t="shared" ref="H123:K123" si="31">H124+H125</f>
        <v>370109</v>
      </c>
      <c r="I123" s="37">
        <f t="shared" si="31"/>
        <v>370109</v>
      </c>
      <c r="J123" s="37">
        <f t="shared" si="31"/>
        <v>370109</v>
      </c>
      <c r="K123" s="37">
        <f t="shared" si="31"/>
        <v>370109</v>
      </c>
      <c r="L123" s="102" t="s">
        <v>123</v>
      </c>
      <c r="M123" s="96" t="s">
        <v>87</v>
      </c>
      <c r="N123" s="1"/>
      <c r="O123" s="1"/>
      <c r="P123" s="1"/>
      <c r="Q123" s="1"/>
      <c r="R123" s="1"/>
      <c r="S123" s="9"/>
      <c r="T123" s="9"/>
      <c r="U123" s="9"/>
    </row>
    <row r="124" spans="1:21" ht="37.5" hidden="1" customHeight="1" x14ac:dyDescent="0.3">
      <c r="A124" s="100"/>
      <c r="B124" s="97"/>
      <c r="C124" s="103"/>
      <c r="D124" s="34" t="s">
        <v>15</v>
      </c>
      <c r="E124" s="4"/>
      <c r="F124" s="3">
        <f t="shared" ref="F124:F125" si="32">SUM(H124:K124)</f>
        <v>0</v>
      </c>
      <c r="G124" s="37">
        <v>0</v>
      </c>
      <c r="H124" s="37">
        <v>0</v>
      </c>
      <c r="I124" s="37">
        <v>0</v>
      </c>
      <c r="J124" s="37">
        <v>0</v>
      </c>
      <c r="K124" s="37">
        <v>0</v>
      </c>
      <c r="L124" s="103"/>
      <c r="M124" s="97"/>
      <c r="N124" s="1"/>
      <c r="O124" s="1"/>
      <c r="P124" s="1"/>
      <c r="Q124" s="1"/>
      <c r="R124" s="1"/>
      <c r="S124" s="9"/>
      <c r="T124" s="9"/>
      <c r="U124" s="9"/>
    </row>
    <row r="125" spans="1:21" ht="101.25" customHeight="1" x14ac:dyDescent="0.3">
      <c r="A125" s="101"/>
      <c r="B125" s="98"/>
      <c r="C125" s="104"/>
      <c r="D125" s="34" t="s">
        <v>16</v>
      </c>
      <c r="E125" s="4"/>
      <c r="F125" s="3">
        <f t="shared" si="32"/>
        <v>1480436</v>
      </c>
      <c r="G125" s="37">
        <v>370109</v>
      </c>
      <c r="H125" s="37">
        <v>370109</v>
      </c>
      <c r="I125" s="37">
        <v>370109</v>
      </c>
      <c r="J125" s="37">
        <v>370109</v>
      </c>
      <c r="K125" s="37">
        <v>370109</v>
      </c>
      <c r="L125" s="104"/>
      <c r="M125" s="98"/>
      <c r="N125" s="1"/>
      <c r="O125" s="1"/>
      <c r="P125" s="1"/>
      <c r="Q125" s="1"/>
      <c r="R125" s="1"/>
      <c r="S125" s="9"/>
      <c r="T125" s="9"/>
      <c r="U125" s="9"/>
    </row>
    <row r="126" spans="1:21" ht="37.5" hidden="1" customHeight="1" x14ac:dyDescent="0.3">
      <c r="A126" s="99" t="s">
        <v>109</v>
      </c>
      <c r="B126" s="96" t="s">
        <v>111</v>
      </c>
      <c r="C126" s="102" t="s">
        <v>102</v>
      </c>
      <c r="D126" s="34" t="s">
        <v>14</v>
      </c>
      <c r="E126" s="4"/>
      <c r="F126" s="3">
        <f>SUM(H126:K126)</f>
        <v>269304</v>
      </c>
      <c r="G126" s="37">
        <f>G127+G128</f>
        <v>67326</v>
      </c>
      <c r="H126" s="37">
        <f>H127+H128</f>
        <v>67326</v>
      </c>
      <c r="I126" s="37">
        <f>I127+I128</f>
        <v>67326</v>
      </c>
      <c r="J126" s="37">
        <f>J127+J128</f>
        <v>67326</v>
      </c>
      <c r="K126" s="37">
        <f>K127+K128</f>
        <v>67326</v>
      </c>
      <c r="L126" s="102" t="s">
        <v>123</v>
      </c>
      <c r="M126" s="96" t="s">
        <v>88</v>
      </c>
      <c r="N126" s="1"/>
      <c r="O126" s="1"/>
      <c r="P126" s="1"/>
      <c r="Q126" s="1"/>
      <c r="R126" s="1"/>
      <c r="S126" s="9"/>
      <c r="T126" s="9"/>
      <c r="U126" s="9"/>
    </row>
    <row r="127" spans="1:21" ht="37.5" hidden="1" customHeight="1" x14ac:dyDescent="0.3">
      <c r="A127" s="100"/>
      <c r="B127" s="97"/>
      <c r="C127" s="103"/>
      <c r="D127" s="34" t="s">
        <v>15</v>
      </c>
      <c r="E127" s="4"/>
      <c r="F127" s="3">
        <f>SUM(H127:K127)</f>
        <v>0</v>
      </c>
      <c r="G127" s="37">
        <v>0</v>
      </c>
      <c r="H127" s="37">
        <v>0</v>
      </c>
      <c r="I127" s="37">
        <v>0</v>
      </c>
      <c r="J127" s="37">
        <v>0</v>
      </c>
      <c r="K127" s="37">
        <v>0</v>
      </c>
      <c r="L127" s="103"/>
      <c r="M127" s="97"/>
      <c r="N127" s="1"/>
      <c r="O127" s="1"/>
      <c r="P127" s="1"/>
      <c r="Q127" s="1"/>
      <c r="R127" s="1"/>
      <c r="S127" s="9"/>
      <c r="T127" s="9"/>
      <c r="U127" s="9"/>
    </row>
    <row r="128" spans="1:21" ht="222.75" customHeight="1" x14ac:dyDescent="0.3">
      <c r="A128" s="101"/>
      <c r="B128" s="98"/>
      <c r="C128" s="104"/>
      <c r="D128" s="34" t="s">
        <v>16</v>
      </c>
      <c r="E128" s="4"/>
      <c r="F128" s="3">
        <f>SUM(H128:K128)</f>
        <v>269304</v>
      </c>
      <c r="G128" s="37">
        <f>66910.548+345.067+34.588+35.797</f>
        <v>67326</v>
      </c>
      <c r="H128" s="37">
        <f t="shared" ref="H128:K128" si="33">66910.548+345.067+34.588+35.797</f>
        <v>67326</v>
      </c>
      <c r="I128" s="37">
        <f t="shared" si="33"/>
        <v>67326</v>
      </c>
      <c r="J128" s="37">
        <f t="shared" si="33"/>
        <v>67326</v>
      </c>
      <c r="K128" s="37">
        <f t="shared" si="33"/>
        <v>67326</v>
      </c>
      <c r="L128" s="104"/>
      <c r="M128" s="98"/>
      <c r="N128" s="1"/>
      <c r="O128" s="1"/>
      <c r="P128" s="1"/>
      <c r="Q128" s="1"/>
      <c r="R128" s="1"/>
      <c r="S128" s="9"/>
      <c r="T128" s="9"/>
      <c r="U128" s="9"/>
    </row>
    <row r="129" spans="1:22" x14ac:dyDescent="0.3">
      <c r="A129" s="66" t="s">
        <v>128</v>
      </c>
      <c r="B129" s="66"/>
      <c r="C129" s="66"/>
      <c r="D129" s="24" t="s">
        <v>21</v>
      </c>
      <c r="E129" s="10" t="e">
        <f>E130+E131+#REF!</f>
        <v>#REF!</v>
      </c>
      <c r="F129" s="10">
        <f>SUM(G129:K129)</f>
        <v>2187175</v>
      </c>
      <c r="G129" s="10">
        <f>SUM(G130:G131)</f>
        <v>437435</v>
      </c>
      <c r="H129" s="10">
        <f t="shared" ref="H129:K129" si="34">SUM(H130:H131)</f>
        <v>437435</v>
      </c>
      <c r="I129" s="10">
        <f t="shared" si="34"/>
        <v>437435</v>
      </c>
      <c r="J129" s="10">
        <f t="shared" si="34"/>
        <v>437435</v>
      </c>
      <c r="K129" s="10">
        <f t="shared" si="34"/>
        <v>437435</v>
      </c>
      <c r="L129" s="107"/>
      <c r="M129" s="68"/>
      <c r="N129" s="1"/>
      <c r="O129" s="1"/>
      <c r="P129" s="1"/>
      <c r="Q129" s="1"/>
      <c r="R129" s="1"/>
      <c r="S129" s="9"/>
      <c r="T129" s="9"/>
      <c r="U129" s="9"/>
    </row>
    <row r="130" spans="1:22" ht="75" hidden="1" customHeight="1" x14ac:dyDescent="0.3">
      <c r="A130" s="66"/>
      <c r="B130" s="66"/>
      <c r="C130" s="66"/>
      <c r="D130" s="42" t="s">
        <v>15</v>
      </c>
      <c r="E130" s="10">
        <v>0</v>
      </c>
      <c r="F130" s="10">
        <f t="shared" ref="F130:F131" si="35">SUM(G130:K130)</f>
        <v>0</v>
      </c>
      <c r="G130" s="10">
        <f>G121</f>
        <v>0</v>
      </c>
      <c r="H130" s="10">
        <f t="shared" ref="H130:K130" si="36">H121</f>
        <v>0</v>
      </c>
      <c r="I130" s="10">
        <f t="shared" si="36"/>
        <v>0</v>
      </c>
      <c r="J130" s="10">
        <f t="shared" si="36"/>
        <v>0</v>
      </c>
      <c r="K130" s="10">
        <f t="shared" si="36"/>
        <v>0</v>
      </c>
      <c r="L130" s="107"/>
      <c r="M130" s="68"/>
      <c r="N130" s="1"/>
      <c r="O130" s="1"/>
      <c r="P130" s="1"/>
      <c r="Q130" s="1"/>
      <c r="R130" s="1"/>
      <c r="S130" s="9"/>
      <c r="T130" s="9"/>
      <c r="U130" s="9"/>
    </row>
    <row r="131" spans="1:22" ht="93.75" x14ac:dyDescent="0.3">
      <c r="A131" s="66"/>
      <c r="B131" s="66"/>
      <c r="C131" s="66"/>
      <c r="D131" s="42" t="s">
        <v>16</v>
      </c>
      <c r="E131" s="10">
        <v>14957.89</v>
      </c>
      <c r="F131" s="10">
        <f t="shared" si="35"/>
        <v>2187175</v>
      </c>
      <c r="G131" s="10">
        <f>G122</f>
        <v>437435</v>
      </c>
      <c r="H131" s="10">
        <f t="shared" ref="H131:K131" si="37">H122</f>
        <v>437435</v>
      </c>
      <c r="I131" s="10">
        <f t="shared" si="37"/>
        <v>437435</v>
      </c>
      <c r="J131" s="10">
        <f t="shared" si="37"/>
        <v>437435</v>
      </c>
      <c r="K131" s="10">
        <f t="shared" si="37"/>
        <v>437435</v>
      </c>
      <c r="L131" s="107"/>
      <c r="M131" s="68"/>
      <c r="N131" s="1"/>
      <c r="O131" s="1"/>
      <c r="P131" s="1"/>
      <c r="Q131" s="1"/>
      <c r="R131" s="1"/>
      <c r="S131" s="9"/>
      <c r="T131" s="9"/>
      <c r="U131" s="9"/>
    </row>
    <row r="132" spans="1:22" ht="30.75" customHeight="1" x14ac:dyDescent="0.3">
      <c r="A132" s="108" t="s">
        <v>129</v>
      </c>
      <c r="B132" s="109"/>
      <c r="C132" s="110"/>
      <c r="D132" s="24" t="s">
        <v>21</v>
      </c>
      <c r="E132" s="10">
        <f>E134+E135</f>
        <v>394987.10701000004</v>
      </c>
      <c r="F132" s="10">
        <f>SUM(G132:K132)</f>
        <v>2472988.5928500001</v>
      </c>
      <c r="G132" s="10">
        <f>SUM(G133:G135)</f>
        <v>511809.44699999999</v>
      </c>
      <c r="H132" s="10">
        <f t="shared" ref="H132:K132" si="38">SUM(H133:H135)</f>
        <v>492574.30585</v>
      </c>
      <c r="I132" s="10">
        <f t="shared" si="38"/>
        <v>492178.28</v>
      </c>
      <c r="J132" s="10">
        <f t="shared" si="38"/>
        <v>488213.28</v>
      </c>
      <c r="K132" s="10">
        <f t="shared" si="38"/>
        <v>488213.28</v>
      </c>
      <c r="L132" s="55"/>
      <c r="M132" s="52"/>
      <c r="N132" s="1">
        <v>485134.44699999999</v>
      </c>
      <c r="O132" s="1"/>
      <c r="P132" s="1"/>
      <c r="Q132" s="1"/>
      <c r="R132" s="1"/>
      <c r="S132" s="9"/>
      <c r="T132" s="9"/>
      <c r="U132" s="9"/>
      <c r="V132" s="1"/>
    </row>
    <row r="133" spans="1:22" ht="56.25" x14ac:dyDescent="0.3">
      <c r="A133" s="111"/>
      <c r="B133" s="112"/>
      <c r="C133" s="113"/>
      <c r="D133" s="24" t="s">
        <v>86</v>
      </c>
      <c r="E133" s="10" t="e">
        <f>#REF!</f>
        <v>#REF!</v>
      </c>
      <c r="F133" s="10">
        <f t="shared" ref="F133:F135" si="39">SUM(G133:K133)</f>
        <v>12199.165500000001</v>
      </c>
      <c r="G133" s="10">
        <f>G116</f>
        <v>9590.61</v>
      </c>
      <c r="H133" s="10">
        <f t="shared" ref="H133:K133" si="40">H116</f>
        <v>2608.5554999999999</v>
      </c>
      <c r="I133" s="10">
        <f t="shared" si="40"/>
        <v>0</v>
      </c>
      <c r="J133" s="10">
        <f t="shared" si="40"/>
        <v>0</v>
      </c>
      <c r="K133" s="10">
        <f t="shared" si="40"/>
        <v>0</v>
      </c>
      <c r="L133" s="56"/>
      <c r="M133" s="53"/>
      <c r="N133" s="1">
        <f>N132-G132</f>
        <v>-26675</v>
      </c>
      <c r="O133" s="1"/>
      <c r="P133" s="1"/>
      <c r="Q133" s="1"/>
      <c r="R133" s="1"/>
      <c r="S133" s="9"/>
      <c r="T133" s="9"/>
      <c r="U133" s="9"/>
    </row>
    <row r="134" spans="1:22" ht="75" x14ac:dyDescent="0.3">
      <c r="A134" s="111"/>
      <c r="B134" s="112"/>
      <c r="C134" s="113"/>
      <c r="D134" s="42" t="s">
        <v>15</v>
      </c>
      <c r="E134" s="10">
        <f>E22+E130</f>
        <v>8430</v>
      </c>
      <c r="F134" s="10">
        <f t="shared" si="39"/>
        <v>7847.3885</v>
      </c>
      <c r="G134" s="10">
        <f t="shared" ref="G134:K135" si="41">G130+G117+G22</f>
        <v>3685.87</v>
      </c>
      <c r="H134" s="10">
        <f t="shared" si="41"/>
        <v>1545.5185000000001</v>
      </c>
      <c r="I134" s="10">
        <f t="shared" si="41"/>
        <v>2616</v>
      </c>
      <c r="J134" s="10">
        <f t="shared" si="41"/>
        <v>0</v>
      </c>
      <c r="K134" s="10">
        <f t="shared" si="41"/>
        <v>0</v>
      </c>
      <c r="L134" s="56"/>
      <c r="M134" s="53"/>
      <c r="N134" s="1"/>
      <c r="O134" s="1"/>
      <c r="P134" s="1"/>
      <c r="Q134" s="1"/>
      <c r="R134" s="1"/>
      <c r="S134" s="9"/>
      <c r="T134" s="9"/>
      <c r="U134" s="9"/>
    </row>
    <row r="135" spans="1:22" ht="93.75" x14ac:dyDescent="0.3">
      <c r="A135" s="114"/>
      <c r="B135" s="115"/>
      <c r="C135" s="116"/>
      <c r="D135" s="42" t="s">
        <v>16</v>
      </c>
      <c r="E135" s="10">
        <f>E23+E131</f>
        <v>386557.10701000004</v>
      </c>
      <c r="F135" s="10">
        <f t="shared" si="39"/>
        <v>2452942.0388500001</v>
      </c>
      <c r="G135" s="10">
        <f t="shared" si="41"/>
        <v>498532.967</v>
      </c>
      <c r="H135" s="10">
        <f t="shared" si="41"/>
        <v>488420.23184999998</v>
      </c>
      <c r="I135" s="10">
        <f t="shared" si="41"/>
        <v>489562.28</v>
      </c>
      <c r="J135" s="10">
        <f t="shared" si="41"/>
        <v>488213.28</v>
      </c>
      <c r="K135" s="10">
        <f t="shared" si="41"/>
        <v>488213.28</v>
      </c>
      <c r="L135" s="57"/>
      <c r="M135" s="54"/>
      <c r="N135" s="1"/>
      <c r="O135" s="1"/>
      <c r="P135" s="1"/>
      <c r="Q135" s="1"/>
      <c r="R135" s="1"/>
      <c r="S135" s="9"/>
      <c r="T135" s="9"/>
      <c r="U135" s="9"/>
    </row>
    <row r="136" spans="1:22" x14ac:dyDescent="0.3">
      <c r="A136" s="13"/>
      <c r="B136" s="13"/>
      <c r="C136" s="13"/>
      <c r="D136" s="14"/>
      <c r="E136" s="5"/>
      <c r="F136" s="5"/>
      <c r="G136" s="5"/>
      <c r="H136" s="5"/>
      <c r="I136" s="5"/>
      <c r="J136" s="5"/>
      <c r="K136" s="5"/>
    </row>
    <row r="137" spans="1:22" ht="46.5" customHeight="1" x14ac:dyDescent="0.35">
      <c r="B137" s="105" t="s">
        <v>130</v>
      </c>
      <c r="C137" s="105"/>
      <c r="D137" s="105"/>
      <c r="E137" s="105"/>
      <c r="F137" s="16"/>
      <c r="G137" s="17"/>
      <c r="H137" s="106"/>
      <c r="I137" s="106"/>
      <c r="J137" s="105" t="s">
        <v>131</v>
      </c>
      <c r="K137" s="105"/>
      <c r="L137" s="105"/>
    </row>
    <row r="138" spans="1:22" ht="23.25" x14ac:dyDescent="0.35">
      <c r="B138" s="105"/>
      <c r="C138" s="105"/>
      <c r="D138" s="105"/>
      <c r="E138" s="105"/>
      <c r="F138" s="16"/>
      <c r="J138" s="18"/>
      <c r="K138" s="18"/>
      <c r="L138" s="23"/>
    </row>
    <row r="139" spans="1:22" ht="41.25" customHeight="1" x14ac:dyDescent="0.35">
      <c r="B139" s="105" t="s">
        <v>89</v>
      </c>
      <c r="C139" s="105"/>
      <c r="D139" s="105"/>
      <c r="E139" s="105"/>
      <c r="F139" s="16"/>
      <c r="G139" s="17"/>
      <c r="J139" s="105" t="s">
        <v>90</v>
      </c>
      <c r="K139" s="105"/>
      <c r="L139" s="105"/>
    </row>
  </sheetData>
  <mergeCells count="135">
    <mergeCell ref="B137:E137"/>
    <mergeCell ref="H137:I137"/>
    <mergeCell ref="J137:L137"/>
    <mergeCell ref="B138:E138"/>
    <mergeCell ref="B139:E139"/>
    <mergeCell ref="J139:L139"/>
    <mergeCell ref="A129:C131"/>
    <mergeCell ref="L129:L131"/>
    <mergeCell ref="A132:C135"/>
    <mergeCell ref="M129:M131"/>
    <mergeCell ref="A123:A125"/>
    <mergeCell ref="B123:B125"/>
    <mergeCell ref="C123:C125"/>
    <mergeCell ref="L123:L125"/>
    <mergeCell ref="M123:M125"/>
    <mergeCell ref="A126:A128"/>
    <mergeCell ref="B126:B128"/>
    <mergeCell ref="C126:C128"/>
    <mergeCell ref="L126:L128"/>
    <mergeCell ref="M126:M128"/>
    <mergeCell ref="A120:A122"/>
    <mergeCell ref="B120:B122"/>
    <mergeCell ref="C120:C122"/>
    <mergeCell ref="L120:L122"/>
    <mergeCell ref="M120:M122"/>
    <mergeCell ref="A119:L119"/>
    <mergeCell ref="A115:C118"/>
    <mergeCell ref="L115:L118"/>
    <mergeCell ref="A111:A114"/>
    <mergeCell ref="B111:B114"/>
    <mergeCell ref="C111:C114"/>
    <mergeCell ref="L111:L114"/>
    <mergeCell ref="M111:M114"/>
    <mergeCell ref="M115:M118"/>
    <mergeCell ref="A107:A110"/>
    <mergeCell ref="B107:B110"/>
    <mergeCell ref="C107:C110"/>
    <mergeCell ref="L107:L110"/>
    <mergeCell ref="M107:M110"/>
    <mergeCell ref="A103:A106"/>
    <mergeCell ref="B103:B106"/>
    <mergeCell ref="C103:C106"/>
    <mergeCell ref="L103:L106"/>
    <mergeCell ref="M103:M106"/>
    <mergeCell ref="M100:M102"/>
    <mergeCell ref="A97:A99"/>
    <mergeCell ref="B97:B99"/>
    <mergeCell ref="C97:C99"/>
    <mergeCell ref="D97:D99"/>
    <mergeCell ref="M97:M99"/>
    <mergeCell ref="A77:A78"/>
    <mergeCell ref="B77:B78"/>
    <mergeCell ref="C77:C78"/>
    <mergeCell ref="L77:L78"/>
    <mergeCell ref="M77:M78"/>
    <mergeCell ref="A84:A85"/>
    <mergeCell ref="B84:B85"/>
    <mergeCell ref="C84:C85"/>
    <mergeCell ref="L84:L85"/>
    <mergeCell ref="M84:M85"/>
    <mergeCell ref="A61:A63"/>
    <mergeCell ref="B61:B63"/>
    <mergeCell ref="C61:C63"/>
    <mergeCell ref="L61:L63"/>
    <mergeCell ref="M61:M63"/>
    <mergeCell ref="A64:A66"/>
    <mergeCell ref="B64:B66"/>
    <mergeCell ref="C64:C66"/>
    <mergeCell ref="L64:L66"/>
    <mergeCell ref="M64:M66"/>
    <mergeCell ref="A52:A53"/>
    <mergeCell ref="B52:B53"/>
    <mergeCell ref="L52:L53"/>
    <mergeCell ref="M52:M53"/>
    <mergeCell ref="A54:A55"/>
    <mergeCell ref="B54:B55"/>
    <mergeCell ref="C54:C55"/>
    <mergeCell ref="L54:L55"/>
    <mergeCell ref="M54:M55"/>
    <mergeCell ref="A37:A38"/>
    <mergeCell ref="B37:B38"/>
    <mergeCell ref="C37:C38"/>
    <mergeCell ref="L37:L38"/>
    <mergeCell ref="M37:M38"/>
    <mergeCell ref="A40:A41"/>
    <mergeCell ref="B40:B41"/>
    <mergeCell ref="C40:C41"/>
    <mergeCell ref="L40:L41"/>
    <mergeCell ref="M40:M41"/>
    <mergeCell ref="A25:A26"/>
    <mergeCell ref="B25:B26"/>
    <mergeCell ref="C25:C26"/>
    <mergeCell ref="M25:M26"/>
    <mergeCell ref="A28:A30"/>
    <mergeCell ref="B28:B30"/>
    <mergeCell ref="C28:C30"/>
    <mergeCell ref="L28:L30"/>
    <mergeCell ref="M28:M30"/>
    <mergeCell ref="L25:L26"/>
    <mergeCell ref="C18:C20"/>
    <mergeCell ref="L18:L20"/>
    <mergeCell ref="A21:C23"/>
    <mergeCell ref="A24:M24"/>
    <mergeCell ref="A15:A17"/>
    <mergeCell ref="B15:B17"/>
    <mergeCell ref="C15:C17"/>
    <mergeCell ref="L15:L17"/>
    <mergeCell ref="M15:M17"/>
    <mergeCell ref="M18:M20"/>
    <mergeCell ref="L21:L23"/>
    <mergeCell ref="M21:M23"/>
    <mergeCell ref="K1:M2"/>
    <mergeCell ref="M132:M135"/>
    <mergeCell ref="L132:L135"/>
    <mergeCell ref="A8:L8"/>
    <mergeCell ref="A3:M3"/>
    <mergeCell ref="A5:A6"/>
    <mergeCell ref="B5:B6"/>
    <mergeCell ref="D5:D6"/>
    <mergeCell ref="E5:E6"/>
    <mergeCell ref="G5:K5"/>
    <mergeCell ref="L5:L6"/>
    <mergeCell ref="M5:M6"/>
    <mergeCell ref="A9:A11"/>
    <mergeCell ref="B9:B11"/>
    <mergeCell ref="C9:C11"/>
    <mergeCell ref="L9:L11"/>
    <mergeCell ref="M9:M11"/>
    <mergeCell ref="M12:M14"/>
    <mergeCell ref="A12:A14"/>
    <mergeCell ref="B12:B14"/>
    <mergeCell ref="C12:C14"/>
    <mergeCell ref="L12:L14"/>
    <mergeCell ref="A18:A20"/>
    <mergeCell ref="B18:B20"/>
  </mergeCells>
  <printOptions horizontalCentered="1"/>
  <pageMargins left="0.19685039370078741" right="0.19685039370078741" top="0.39370078740157483" bottom="0.19685039370078741" header="0" footer="0"/>
  <pageSetup paperSize="9" scale="45" fitToHeight="10" orientation="landscape" r:id="rId1"/>
  <headerFooter differentFirst="1">
    <oddHeader>&amp;C&amp;14&amp;P</oddHeader>
  </headerFooter>
  <rowBreaks count="2" manualBreakCount="2">
    <brk id="23" max="12" man="1"/>
    <brk id="114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 (8 ред)</vt:lpstr>
      <vt:lpstr>'Приложение 1 (8 ред)'!Заголовки_для_печати</vt:lpstr>
      <vt:lpstr>'Приложение 1 (8 ред)'!Область_печати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 Сергей Борисович</dc:creator>
  <cp:lastModifiedBy>Голубев Сергей Борисович</cp:lastModifiedBy>
  <cp:lastPrinted>2022-11-17T12:19:23Z</cp:lastPrinted>
  <dcterms:created xsi:type="dcterms:W3CDTF">2022-01-27T10:28:22Z</dcterms:created>
  <dcterms:modified xsi:type="dcterms:W3CDTF">2022-11-18T08:03:47Z</dcterms:modified>
</cp:coreProperties>
</file>