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2022\МП 2023-2027\Готовое\"/>
    </mc:Choice>
  </mc:AlternateContent>
  <xr:revisionPtr revIDLastSave="0" documentId="13_ncr:1_{A54E0957-BB6A-41BB-8BE8-5D334C289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3-2027" sheetId="1" r:id="rId1"/>
  </sheets>
  <definedNames>
    <definedName name="_xlnm.Print_Titles" localSheetId="0">'МП12 2023-2027'!$3:$5</definedName>
    <definedName name="_xlnm.Print_Area" localSheetId="0">'МП12 2023-2027'!$A$1:$L$90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74" i="1"/>
  <c r="J43" i="1" l="1"/>
  <c r="I43" i="1"/>
  <c r="H43" i="1"/>
  <c r="G43" i="1"/>
  <c r="F43" i="1"/>
  <c r="E70" i="1"/>
  <c r="M10" i="1"/>
  <c r="P57" i="1" l="1"/>
  <c r="J45" i="1" l="1"/>
  <c r="I45" i="1"/>
  <c r="H45" i="1"/>
  <c r="G45" i="1"/>
  <c r="F45" i="1"/>
  <c r="J71" i="1"/>
  <c r="I71" i="1"/>
  <c r="H71" i="1"/>
  <c r="G71" i="1"/>
  <c r="F71" i="1"/>
  <c r="E73" i="1"/>
  <c r="E72" i="1"/>
  <c r="E69" i="1"/>
  <c r="E68" i="1"/>
  <c r="I40" i="1"/>
  <c r="F40" i="1"/>
  <c r="I13" i="1"/>
  <c r="H13" i="1"/>
  <c r="G13" i="1"/>
  <c r="F13" i="1"/>
  <c r="E71" i="1" l="1"/>
  <c r="I37" i="1"/>
  <c r="F37" i="1"/>
  <c r="J12" i="1"/>
  <c r="I12" i="1"/>
  <c r="H12" i="1"/>
  <c r="G12" i="1"/>
  <c r="G11" i="1" s="1"/>
  <c r="F12" i="1"/>
  <c r="F11" i="1" s="1"/>
  <c r="I36" i="1" l="1"/>
  <c r="I75" i="1" s="1"/>
  <c r="I74" i="1" s="1"/>
  <c r="E67" i="1"/>
  <c r="H40" i="1"/>
  <c r="H37" i="1" s="1"/>
  <c r="E39" i="1"/>
  <c r="E24" i="1"/>
  <c r="G22" i="1"/>
  <c r="I22" i="1"/>
  <c r="J22" i="1"/>
  <c r="G40" i="1"/>
  <c r="G37" i="1" s="1"/>
  <c r="H11" i="1"/>
  <c r="I11" i="1"/>
  <c r="J13" i="1"/>
  <c r="J11" i="1" s="1"/>
  <c r="H36" i="1" l="1"/>
  <c r="H75" i="1" s="1"/>
  <c r="H74" i="1" s="1"/>
  <c r="G36" i="1"/>
  <c r="G75" i="1" s="1"/>
  <c r="G74" i="1" s="1"/>
  <c r="H22" i="1"/>
  <c r="G26" i="1" l="1"/>
  <c r="G25" i="1" s="1"/>
  <c r="F36" i="1" l="1"/>
  <c r="F75" i="1" s="1"/>
  <c r="F74" i="1" s="1"/>
  <c r="E46" i="1"/>
  <c r="E47" i="1"/>
  <c r="E48" i="1"/>
  <c r="E49" i="1"/>
  <c r="E13" i="1"/>
  <c r="E45" i="1" l="1"/>
  <c r="J40" i="1"/>
  <c r="J37" i="1" s="1"/>
  <c r="J36" i="1" l="1"/>
  <c r="J75" i="1" s="1"/>
  <c r="J74" i="1" s="1"/>
  <c r="E40" i="1"/>
  <c r="Q38" i="1" l="1"/>
  <c r="F7" i="1"/>
  <c r="E50" i="1" l="1"/>
  <c r="F22" i="1" l="1"/>
  <c r="F16" i="1" l="1"/>
  <c r="F20" i="1" s="1"/>
  <c r="H26" i="1" l="1"/>
  <c r="H25" i="1" s="1"/>
  <c r="I26" i="1"/>
  <c r="I25" i="1" s="1"/>
  <c r="J26" i="1"/>
  <c r="J25" i="1" s="1"/>
  <c r="F26" i="1"/>
  <c r="E26" i="1" l="1"/>
  <c r="E25" i="1" s="1"/>
  <c r="F25" i="1"/>
  <c r="F79" i="1" s="1"/>
  <c r="E23" i="1"/>
  <c r="I7" i="1" l="1"/>
  <c r="H7" i="1"/>
  <c r="G7" i="1"/>
  <c r="J7" i="1"/>
  <c r="J20" i="1" s="1"/>
  <c r="E8" i="1"/>
  <c r="E9" i="1"/>
  <c r="E10" i="1"/>
  <c r="F19" i="1"/>
  <c r="G19" i="1"/>
  <c r="G78" i="1" s="1"/>
  <c r="I16" i="1"/>
  <c r="H16" i="1"/>
  <c r="G16" i="1"/>
  <c r="G20" i="1" s="1"/>
  <c r="J16" i="1"/>
  <c r="E17" i="1"/>
  <c r="F78" i="1" l="1"/>
  <c r="F18" i="1"/>
  <c r="H20" i="1"/>
  <c r="I20" i="1"/>
  <c r="J19" i="1"/>
  <c r="J78" i="1" s="1"/>
  <c r="I19" i="1"/>
  <c r="I78" i="1" s="1"/>
  <c r="H19" i="1"/>
  <c r="H78" i="1" s="1"/>
  <c r="H79" i="1"/>
  <c r="E7" i="1"/>
  <c r="E16" i="1"/>
  <c r="G18" i="1" l="1"/>
  <c r="G79" i="1"/>
  <c r="E78" i="1"/>
  <c r="E22" i="1"/>
  <c r="E38" i="1"/>
  <c r="E41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2" i="1"/>
  <c r="E44" i="1"/>
  <c r="J79" i="1" l="1"/>
  <c r="I79" i="1"/>
  <c r="E37" i="1"/>
  <c r="E75" i="1" s="1"/>
  <c r="G77" i="1"/>
  <c r="E43" i="1"/>
  <c r="E36" i="1" l="1"/>
  <c r="Q34" i="1"/>
  <c r="E14" i="1" l="1"/>
  <c r="E12" i="1" s="1"/>
  <c r="E11" i="1" s="1"/>
  <c r="E20" i="1" l="1"/>
  <c r="E19" i="1" l="1"/>
  <c r="I18" i="1" l="1"/>
  <c r="J18" i="1"/>
  <c r="E18" i="1"/>
  <c r="H18" i="1"/>
  <c r="J77" i="1" l="1"/>
  <c r="I77" i="1"/>
  <c r="H77" i="1"/>
  <c r="F77" i="1" l="1"/>
  <c r="E77" i="1" s="1"/>
  <c r="E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L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</text>
    </comment>
    <comment ref="A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 xr:uid="{00000000-0006-0000-0000-000007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39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 xml:space="preserve">
367674,418</t>
        </r>
      </text>
    </comment>
    <comment ref="H3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40" authorId="0" shapeId="0" xr:uid="{00000000-0006-0000-0000-00000A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49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  <comment ref="F5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</commentList>
</comments>
</file>

<file path=xl/sharedStrings.xml><?xml version="1.0" encoding="utf-8"?>
<sst xmlns="http://schemas.openxmlformats.org/spreadsheetml/2006/main" count="343" uniqueCount="184">
  <si>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</si>
  <si>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</si>
  <si>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</si>
  <si>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</si>
  <si>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</si>
  <si>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</si>
  <si>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</si>
  <si>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</si>
  <si>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</si>
  <si>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</si>
  <si>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</si>
  <si>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</si>
  <si>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</si>
  <si>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</si>
  <si>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</si>
  <si>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2023 год</t>
  </si>
  <si>
    <t>2024 год</t>
  </si>
  <si>
    <t>1</t>
  </si>
  <si>
    <t>Средства бюджета МО</t>
  </si>
  <si>
    <t>2</t>
  </si>
  <si>
    <t>3</t>
  </si>
  <si>
    <t>3.1</t>
  </si>
  <si>
    <t>КУМИ Администрации Одинцовского городского округа</t>
  </si>
  <si>
    <t>Постановка земельных участков на государственный кадастровый учет оформление земельных участков в муниципальную собственность, предоставление земельных участков многодетным семьям, продажа земельных участков через торги, поступление земельного налога, увеличение доходной части бюджета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</si>
  <si>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</si>
  <si>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</si>
  <si>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</si>
  <si>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</si>
  <si>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Результаты выполнения мероприятия подпрограммы</t>
  </si>
  <si>
    <t>ИТОГО по Подпрограмме, в том числе: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</si>
  <si>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</si>
  <si>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</si>
  <si>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</si>
  <si>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</si>
  <si>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</si>
  <si>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</si>
  <si>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</si>
  <si>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</si>
  <si>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</si>
  <si>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</si>
  <si>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</si>
  <si>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</si>
  <si>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</si>
  <si>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</si>
  <si>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</si>
  <si>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</si>
  <si>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</si>
  <si>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</si>
  <si>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</si>
  <si>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</si>
  <si>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</si>
  <si>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</si>
  <si>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</si>
  <si>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Подпрограмма  «Обеспечивающая подпрограмма»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</si>
  <si>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</si>
  <si>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</si>
  <si>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</si>
  <si>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</si>
  <si>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</si>
  <si>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</si>
  <si>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 xml:space="preserve">ФКУ Администрации </t>
  </si>
  <si>
    <t xml:space="preserve">Администрация Одинцовского городского округа
</t>
  </si>
  <si>
    <t xml:space="preserve">КУМИ Администрации </t>
  </si>
  <si>
    <t xml:space="preserve">Осуществление полномочий по управлению муниципальным имуществом в соответствии с жилищным законодательством  (уплата  взносов в Фонд капитального ремонта общего имущества многоквартирных домов) </t>
  </si>
  <si>
    <t>МКУ "Хозяйственно-эксплуатационная служба ОМС"  Администрации Одинцовского городского округа</t>
  </si>
  <si>
    <t>Подпрограмма «Управление муниципальными финансами»</t>
  </si>
  <si>
    <t xml:space="preserve">ПЕРЕЧНЬ МЕРОПРИЯТИЙ МУНИЦИПАЛЬНОЙ ПРОГРАММЫ
«УПРАВЛЕНИЕ ИМУЩЕСТВОМ И МУНИЦИПАЛЬНЫМИ ФИНАНСАМИ» 
</t>
  </si>
  <si>
    <t xml:space="preserve">Снижение задолженности, увеличение доходной части бюджета Одинцовского городского округа, соблюдение регламентного срока оказания государственных и муниципальных услуг. 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</si>
  <si>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</si>
  <si>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03. Создание условий для реализации государственных полномочий в области земельных отношений</t>
  </si>
  <si>
    <t>Основное мероприятие 01
Создание условий для реализации полномочий органов местного самоуправления</t>
  </si>
  <si>
    <t>1.8</t>
  </si>
  <si>
    <t>Средства бюджета Одинцовского городского округа Московской области (далее - Средства бюджета ОГО МО)</t>
  </si>
  <si>
    <t>Осуществление деятельности высшего должностного лица</t>
  </si>
  <si>
    <t>Осуществление деятельности Администрации Одинцовского городского округа</t>
  </si>
  <si>
    <t xml:space="preserve">Осуществление деятельности КУМИ Администрации </t>
  </si>
  <si>
    <t>Осуществление деятельности Территориального управления Одинцово</t>
  </si>
  <si>
    <t>Осуществление деятельности Территориального управления Звенигород</t>
  </si>
  <si>
    <t>Осуществление деятельности Территориального управления Кубинка</t>
  </si>
  <si>
    <t>Осуществление деятельности Территориального управления Голицыно</t>
  </si>
  <si>
    <t>Осуществление деятельности Территориального управления Большие Вяземы</t>
  </si>
  <si>
    <t>Осуществление деятельности Территориального управления Заречье</t>
  </si>
  <si>
    <t>Осуществление деятельности Территориального управления Лесной Городок</t>
  </si>
  <si>
    <t>Осуществление деятельности Территориального управления Новоивановское</t>
  </si>
  <si>
    <t>Осуществление деятельности Территориального управления Барвихинское</t>
  </si>
  <si>
    <t>Осуществление деятельности Территориального управления Горское</t>
  </si>
  <si>
    <t>Осуществление деятельности Территориального управления Ершовское</t>
  </si>
  <si>
    <t>Осуществление деятельности Территориального управления Жаворонковское</t>
  </si>
  <si>
    <t>Осуществление деятельности Территориального управления Захаровское</t>
  </si>
  <si>
    <t>Осуществление деятельности Территориального управления Назарьевское</t>
  </si>
  <si>
    <t>Осуществление деятельности Территориального управления Никольское</t>
  </si>
  <si>
    <t>Осуществление деятельности Территориального управления Успенское</t>
  </si>
  <si>
    <t>Осуществление деятельности Территориального управления Часцовское</t>
  </si>
  <si>
    <t>Осуществление деятельности финансового органа</t>
  </si>
  <si>
    <t>Осуществление деятельности муниципальных учреждений - централизованная бухгалтерия</t>
  </si>
  <si>
    <t>Осуществление деятельности МКУ Корпорация развития Администрации Одинцовского городского округа</t>
  </si>
  <si>
    <t>Осуществление деятельности МКУ «Центр хозяйственного обслуживания органов местного самоуправления» Администрации Одинцовского городского округа</t>
  </si>
  <si>
    <t>Осуществление деятельности МКУ Хозяйственно-эксплуатационная служба ОМС  Администрации Одинцовского городского округа</t>
  </si>
  <si>
    <t xml:space="preserve">Осуществление деятельности муниципальных учреждений </t>
  </si>
  <si>
    <t>МБУ "Центр управления регионом"</t>
  </si>
  <si>
    <t>1.9</t>
  </si>
  <si>
    <t>1.10</t>
  </si>
  <si>
    <t>ФКУ Администрации</t>
  </si>
  <si>
    <t>МАУ "Центр реализации социально-культурных проектов"</t>
  </si>
  <si>
    <t>Итого: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</si>
  <si>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</si>
  <si>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</si>
  <si>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t xml:space="preserve">Взносы в общественные организации </t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</si>
  <si>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</si>
  <si>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</si>
  <si>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</si>
  <si>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</si>
  <si>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</si>
  <si>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</si>
  <si>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</si>
  <si>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</si>
  <si>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Оценка стоимости муниципального имущества, земельных участков.
Техническая инвентаризация объектов муниципальной собственности, постановка их на государственный ка-дастровый  учет. Ремонт объектов муниципальной собственности. Снижение задолженности, увеличение доходной части бюджета Одинцовского городского округа.</t>
  </si>
  <si>
    <t>Заместитель Главы Администрации – 
начальник Финансово-казначейского управления</t>
  </si>
  <si>
    <t>Л.В. Тарасова</t>
  </si>
  <si>
    <t>МКУ "Центр муниципальный закупок"</t>
  </si>
  <si>
    <t>Подпрограмма «Эффективное управление имущественным комплексом»</t>
  </si>
  <si>
    <t xml:space="preserve">Подпрограмма «Управление муниципальным долгом» </t>
  </si>
  <si>
    <t>Основное мероприятие 01. Реализация мероприятий в рамках управления муниципальным долгом</t>
  </si>
  <si>
    <t>Основное мероприятие 50. Разработка проекта бюджета и исполнение бюджета городского округа</t>
  </si>
  <si>
    <r>
      <rPr>
        <b/>
        <sz val="13"/>
        <rFont val="Times New Roman"/>
        <family val="1"/>
        <charset val="204"/>
      </rPr>
      <t>Мероприятие 50.01</t>
    </r>
    <r>
      <rPr>
        <sz val="13"/>
        <rFont val="Times New Roman"/>
        <family val="1"/>
        <charset val="204"/>
      </rPr>
      <t xml:space="preserve">       Проведение работы с главными администраторами по представлению прогноза поступления доходов и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</si>
  <si>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50.02 </t>
    </r>
    <r>
      <rPr>
        <sz val="13"/>
        <rFont val="Times New Roman"/>
        <family val="1"/>
        <charset val="204"/>
      </rPr>
  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</si>
  <si>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t>Основное мероприятие 51. Снижение уровня задолженности по налоговым платежам</t>
  </si>
  <si>
    <r>
      <rPr>
        <b/>
        <sz val="13"/>
        <rFont val="Times New Roman"/>
        <family val="1"/>
        <charset val="204"/>
      </rPr>
      <t xml:space="preserve">Мероприятие 51.01 </t>
    </r>
    <r>
      <rPr>
        <sz val="13"/>
        <rFont val="Times New Roman"/>
        <family val="1"/>
        <charset val="204"/>
      </rPr>
      <t xml:space="preserve">    Разработка мероприятий, направленных на увеличение доходов и снижение задолженности по налоговым платежам</t>
    </r>
  </si>
  <si>
    <t>2.2</t>
  </si>
  <si>
    <t>Мероприятие 01.16  Обеспечение деятельности муниципальных центров управления регионом</t>
  </si>
  <si>
    <t>Мероприятие 01.17  Обеспечение деятельности муниципальных казенных учреждений в сфере закупок товаров, работ, услуг</t>
  </si>
  <si>
    <t>Основное мероприятие 03  Мероприятия, реализуемые в целях создания условий для реализации полномочий органов местного самоуправления</t>
  </si>
  <si>
    <t>Мероприятие 03.01  Организация и проведение мероприятий по обучению, переобучению, повышению квалификации и обмену опытом специалистов</t>
  </si>
  <si>
    <t>Мероприятие 03.02 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</si>
  <si>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2025 год</t>
  </si>
  <si>
    <t>2026 год</t>
  </si>
  <si>
    <t>2027 год</t>
  </si>
  <si>
    <t xml:space="preserve">2023-2027 годы </t>
  </si>
  <si>
    <t>2023-2027 годы</t>
  </si>
  <si>
    <t>Повышение качества прогнозирования доходов бюджета Одинцовского городского округа</t>
  </si>
  <si>
    <t xml:space="preserve">Снижение отклонения исполнения бюджета Одинцовского городского округа Московской области по налоговым и неналоговым  доходам от плановых показателей  </t>
  </si>
  <si>
    <t>Достижение выполнения плана бюджета Одинцовского городского округа по налоговым и неналоговым  доходам и увеличения поступлений доходов. Погашение налоговой задолженности в консолидированный бюджет Московской области</t>
  </si>
  <si>
    <t>Своевременное исполнение долговых обязательств Одинцовского городского округа</t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</si>
  <si>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</si>
  <si>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01.01 </t>
    </r>
    <r>
      <rPr>
        <sz val="13"/>
        <rFont val="Times New Roman"/>
        <family val="1"/>
        <charset val="204"/>
      </rPr>
      <t xml:space="preserve">             Обслуживание муниципального долга по бюджетным кредитам</t>
    </r>
  </si>
  <si>
    <r>
      <rPr>
        <b/>
        <sz val="13"/>
        <rFont val="Times New Roman"/>
        <family val="1"/>
        <charset val="204"/>
      </rPr>
      <t>Мероприятие 03.01</t>
    </r>
    <r>
      <rPr>
        <sz val="13"/>
        <rFont val="Times New Roman"/>
        <family val="1"/>
        <charset val="204"/>
      </rPr>
      <t xml:space="preserve"> 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</t>
    </r>
  </si>
  <si>
    <t>Основное мероприятие 04 "Создание условий для реализации полномочий органов местного самоуправления"</t>
  </si>
  <si>
    <r>
      <rPr>
        <b/>
        <sz val="13"/>
        <rFont val="Times New Roman"/>
        <family val="1"/>
        <charset val="204"/>
      </rPr>
      <t xml:space="preserve">Мероприятие 04.01 </t>
    </r>
    <r>
      <rPr>
        <sz val="13"/>
        <rFont val="Times New Roman"/>
        <family val="1"/>
        <charset val="204"/>
      </rPr>
      <t xml:space="preserve">    Обеспечение деятельности муниципальных органов в сфере земельно-имущественных отношений</t>
    </r>
  </si>
  <si>
    <t xml:space="preserve">В пределах средств, выделенных на обеспечение деятельности Финансово-казначейского управления Администрации Одинцовского городского округа </t>
  </si>
  <si>
    <t>В пределах средств, выделенных на обеспечение деятельности Финансово-казначейского управления Администрации Одинцовского городского округа</t>
  </si>
  <si>
    <t>Управление кадровой политики Администрации</t>
  </si>
  <si>
    <t>Обеспечить обучение по программам профессиональной переподготовки и  повышения квалификации муниципальными служащими, подлежащими повышению квалификации.</t>
  </si>
  <si>
    <t>Отдел муниципального земельного контроля Управления муниципального земельного контроля, сельского хозяйства и экологии Администрации Одинцовского городского округа Московской области</t>
  </si>
  <si>
    <t>Финансово - казначейское Управление Администрации Одинцовского городского округа Московской области (далее - ФКУ Администрации)</t>
  </si>
  <si>
    <t>Соблюдение регламентного срока оказания государственных и муници-пальных услуг. Поступление земельного налога  в бюджет  округа. Выявление  расположенных на территории района  земельных участков с объектами недвижимого имущества без прав, постановка объектов недвижимого имущества на кадастровый учет</t>
  </si>
  <si>
    <t>МКУ "Корпорация развития" Администрации Одинцовского городского округа</t>
  </si>
  <si>
    <t>МКУ "Хозяйственно-эксплуатационная служба" ОМС  Администрации Одинцовского городского округа</t>
  </si>
  <si>
    <t>Управление кадровой политики Администрации Одинцовского городского округа Московской области (далее -  Управление кадровой политики Администрации)</t>
  </si>
  <si>
    <t>Приложение 1 к Муниципальной программе</t>
  </si>
  <si>
    <t>Комитет по управлению муниципальным имуществом Администрации Одинцовского городского округа Московской области (далее - КУМИ Администрации)</t>
  </si>
  <si>
    <t>1.5.1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</si>
  <si>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</si>
  <si>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</si>
  <si>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</si>
  <si>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</si>
  <si>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</si>
  <si>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</si>
  <si>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</si>
  <si>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</si>
  <si>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</si>
  <si>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</si>
  <si>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</si>
  <si>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</si>
  <si>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</si>
  <si>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</si>
  <si>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</si>
  <si>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</si>
  <si>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</si>
  <si>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</si>
  <si>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</si>
  <si>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 xml:space="preserve">Мероприятие 01.18   Субсидии, подлежащие перечислению в бюджет Московской области из бюджетов городских округов Московской области, в рамках расчета "отрицательного" трансферта </t>
  </si>
  <si>
    <t xml:space="preserve">Осуществление перечислений субсидий в бюджет Московской области из бюджетов городских округов Московской области, в рамках расчета "отрицательного" трансферта </t>
  </si>
  <si>
    <t xml:space="preserve">Заместитель начальник Управления 
бухгалтерского учета и отчетности </t>
  </si>
  <si>
    <t>М.В. Катышева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</si>
</sst>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vertical="center" wrapText="1"/>
    </xf>
    <xf numFmtId="166" fontId="1" fillId="0" borderId="11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5" fontId="1" fillId="2" borderId="10" xfId="0" applyNumberFormat="1" applyFont="1" applyFill="1" applyBorder="1" applyAlignment="1">
      <alignment horizontal="right" vertical="center" wrapText="1"/>
    </xf>
    <xf numFmtId="165" fontId="1" fillId="2" borderId="10" xfId="0" applyNumberFormat="1" applyFont="1" applyFill="1" applyBorder="1" applyAlignment="1">
      <alignment vertical="center" wrapText="1"/>
    </xf>
    <xf numFmtId="165" fontId="1" fillId="2" borderId="28" xfId="0" applyNumberFormat="1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6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1" fillId="2" borderId="28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3" fillId="2" borderId="13" xfId="0" applyNumberFormat="1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165" fontId="1" fillId="2" borderId="13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left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3" fillId="2" borderId="3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31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left" vertical="top" wrapText="1"/>
    </xf>
    <xf numFmtId="165" fontId="3" fillId="2" borderId="2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top" wrapText="1"/>
    </xf>
    <xf numFmtId="0" fontId="12" fillId="2" borderId="31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top" wrapText="1"/>
    </xf>
    <xf numFmtId="0" fontId="12" fillId="2" borderId="31" xfId="0" applyFont="1" applyFill="1" applyBorder="1" applyAlignment="1">
      <alignment vertical="top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165" fontId="2" fillId="2" borderId="10" xfId="0" applyNumberFormat="1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top" wrapText="1"/>
    </xf>
    <xf numFmtId="0" fontId="3" fillId="2" borderId="31" xfId="0" applyFont="1" applyFill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5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165" fontId="14" fillId="2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165" fontId="5" fillId="0" borderId="11" xfId="0" applyNumberFormat="1" applyFont="1" applyBorder="1" applyAlignment="1">
      <alignment horizontal="left" vertical="top" wrapText="1"/>
    </xf>
    <xf numFmtId="0" fontId="3" fillId="2" borderId="1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165" fontId="3" fillId="2" borderId="26" xfId="0" applyNumberFormat="1" applyFont="1" applyFill="1" applyBorder="1" applyAlignment="1">
      <alignment vertical="center" wrapText="1"/>
    </xf>
    <xf numFmtId="165" fontId="3" fillId="2" borderId="2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2" fillId="2" borderId="27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6" fontId="9" fillId="2" borderId="1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top" wrapText="1"/>
    </xf>
    <xf numFmtId="165" fontId="10" fillId="2" borderId="31" xfId="0" applyNumberFormat="1" applyFont="1" applyFill="1" applyBorder="1" applyAlignment="1">
      <alignment vertical="center" wrapText="1"/>
    </xf>
    <xf numFmtId="49" fontId="3" fillId="2" borderId="50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65" fontId="15" fillId="2" borderId="9" xfId="0" applyNumberFormat="1" applyFont="1" applyFill="1" applyBorder="1" applyAlignment="1">
      <alignment horizontal="right"/>
    </xf>
    <xf numFmtId="165" fontId="3" fillId="2" borderId="28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2" borderId="52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2" borderId="25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26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165" fontId="2" fillId="2" borderId="17" xfId="0" applyNumberFormat="1" applyFon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28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165" fontId="1" fillId="2" borderId="31" xfId="0" applyNumberFormat="1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1" fillId="2" borderId="37" xfId="0" applyNumberFormat="1" applyFont="1" applyFill="1" applyBorder="1" applyAlignment="1">
      <alignment horizontal="center" vertical="top"/>
    </xf>
    <xf numFmtId="164" fontId="1" fillId="2" borderId="38" xfId="0" applyNumberFormat="1" applyFont="1" applyFill="1" applyBorder="1" applyAlignment="1">
      <alignment horizontal="center" vertical="top"/>
    </xf>
    <xf numFmtId="164" fontId="1" fillId="2" borderId="39" xfId="0" applyNumberFormat="1" applyFont="1" applyFill="1" applyBorder="1" applyAlignment="1">
      <alignment horizontal="center" vertical="top"/>
    </xf>
    <xf numFmtId="164" fontId="1" fillId="2" borderId="33" xfId="0" applyNumberFormat="1" applyFont="1" applyFill="1" applyBorder="1" applyAlignment="1">
      <alignment horizontal="center" vertical="top"/>
    </xf>
    <xf numFmtId="164" fontId="1" fillId="2" borderId="40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2" borderId="2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1" fillId="2" borderId="34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165" fontId="3" fillId="2" borderId="53" xfId="0" applyNumberFormat="1" applyFont="1" applyFill="1" applyBorder="1" applyAlignment="1">
      <alignment horizontal="center" vertical="center" wrapText="1"/>
    </xf>
    <xf numFmtId="165" fontId="3" fillId="2" borderId="42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165" fontId="3" fillId="2" borderId="55" xfId="0" applyNumberFormat="1" applyFont="1" applyFill="1" applyBorder="1" applyAlignment="1">
      <alignment horizontal="center" vertical="center" wrapText="1"/>
    </xf>
    <xf numFmtId="165" fontId="3" fillId="2" borderId="45" xfId="0" applyNumberFormat="1" applyFont="1" applyFill="1" applyBorder="1" applyAlignment="1">
      <alignment horizontal="center" vertical="center" wrapText="1"/>
    </xf>
    <xf numFmtId="165" fontId="3" fillId="2" borderId="56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2" borderId="23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16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V86"/>
  <sheetViews>
    <sheetView tabSelected="1" view="pageBreakPreview" topLeftCell="A76" zoomScale="60" zoomScaleNormal="55" workbookViewId="0">
      <selection activeCell="K89" sqref="K89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5" customWidth="1"/>
    <col min="3" max="3" width="9.28515625" style="3" bestFit="1" customWidth="1"/>
    <col min="4" max="4" width="19.140625" style="2" customWidth="1"/>
    <col min="5" max="5" width="22.140625" style="8" customWidth="1"/>
    <col min="6" max="6" width="20.7109375" style="8" customWidth="1"/>
    <col min="7" max="7" width="20.85546875" style="27" bestFit="1" customWidth="1"/>
    <col min="8" max="8" width="23" style="11" customWidth="1"/>
    <col min="9" max="10" width="20.85546875" style="8" bestFit="1" customWidth="1"/>
    <col min="11" max="11" width="28.42578125" style="2" customWidth="1"/>
    <col min="12" max="12" width="40.7109375" style="2" customWidth="1"/>
    <col min="13" max="13" width="23" style="3" customWidth="1"/>
    <col min="14" max="14" width="20.42578125" style="3" customWidth="1"/>
    <col min="15" max="15" width="19.42578125" style="3" customWidth="1"/>
    <col min="16" max="16" width="20" style="3" customWidth="1"/>
    <col min="17" max="17" width="35.7109375" style="3" customWidth="1"/>
    <col min="18" max="18" width="29.28515625" style="3" customWidth="1"/>
    <col min="19" max="19" width="11.7109375" style="3" customWidth="1"/>
    <col min="20" max="20" width="16" style="3" customWidth="1"/>
    <col min="21" max="21" width="14" style="3" customWidth="1"/>
    <col min="22" max="22" width="12" style="3" customWidth="1"/>
    <col min="23" max="23" width="25.7109375" style="3" customWidth="1"/>
    <col min="24" max="24" width="9.140625" style="3"/>
    <col min="25" max="25" width="21" style="3" customWidth="1"/>
    <col min="26" max="26" width="37.7109375" style="3" customWidth="1"/>
    <col min="27" max="16384" width="9.140625" style="3"/>
  </cols>
  <sheetData>
    <row r="1" spans="1:15" ht="51.75" customHeight="1" x14ac:dyDescent="0.25">
      <c r="A1" s="24"/>
      <c r="C1" s="26"/>
      <c r="D1" s="25"/>
      <c r="E1" s="27"/>
      <c r="F1" s="27"/>
      <c r="H1" s="27"/>
      <c r="I1" s="27"/>
      <c r="J1" s="27"/>
      <c r="K1" s="236" t="s">
        <v>158</v>
      </c>
      <c r="L1" s="236"/>
      <c r="M1" s="26"/>
      <c r="N1" s="26"/>
      <c r="O1" s="26"/>
    </row>
    <row r="2" spans="1:15" ht="36" customHeight="1" thickBot="1" x14ac:dyDescent="0.3">
      <c r="A2" s="24"/>
      <c r="B2" s="237" t="s">
        <v>66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6"/>
      <c r="N2" s="26"/>
      <c r="O2" s="26"/>
    </row>
    <row r="3" spans="1:15" ht="30" customHeight="1" x14ac:dyDescent="0.25">
      <c r="A3" s="238" t="s">
        <v>0</v>
      </c>
      <c r="B3" s="240" t="s">
        <v>26</v>
      </c>
      <c r="C3" s="240" t="s">
        <v>1</v>
      </c>
      <c r="D3" s="242" t="s">
        <v>2</v>
      </c>
      <c r="E3" s="244" t="s">
        <v>3</v>
      </c>
      <c r="F3" s="246" t="s">
        <v>4</v>
      </c>
      <c r="G3" s="247"/>
      <c r="H3" s="247"/>
      <c r="I3" s="247"/>
      <c r="J3" s="248"/>
      <c r="K3" s="240" t="s">
        <v>27</v>
      </c>
      <c r="L3" s="249" t="s">
        <v>28</v>
      </c>
      <c r="M3" s="26"/>
      <c r="N3" s="26"/>
      <c r="O3" s="26"/>
    </row>
    <row r="4" spans="1:15" ht="18" customHeight="1" thickBot="1" x14ac:dyDescent="0.3">
      <c r="A4" s="239"/>
      <c r="B4" s="241"/>
      <c r="C4" s="241"/>
      <c r="D4" s="243"/>
      <c r="E4" s="245"/>
      <c r="F4" s="134" t="s">
        <v>15</v>
      </c>
      <c r="G4" s="134" t="s">
        <v>16</v>
      </c>
      <c r="H4" s="134" t="s">
        <v>134</v>
      </c>
      <c r="I4" s="134" t="s">
        <v>135</v>
      </c>
      <c r="J4" s="134" t="s">
        <v>136</v>
      </c>
      <c r="K4" s="241"/>
      <c r="L4" s="250"/>
      <c r="M4" s="26"/>
      <c r="N4" s="26"/>
      <c r="O4" s="26"/>
    </row>
    <row r="5" spans="1:15" ht="18" customHeight="1" thickBot="1" x14ac:dyDescent="0.3">
      <c r="A5" s="28">
        <v>1</v>
      </c>
      <c r="B5" s="29">
        <v>2</v>
      </c>
      <c r="C5" s="29">
        <v>3</v>
      </c>
      <c r="D5" s="29">
        <v>4</v>
      </c>
      <c r="E5" s="30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29">
        <v>11</v>
      </c>
      <c r="L5" s="32">
        <v>12</v>
      </c>
      <c r="M5" s="26"/>
      <c r="N5" s="26"/>
      <c r="O5" s="26"/>
    </row>
    <row r="6" spans="1:15" ht="23.25" customHeight="1" thickBot="1" x14ac:dyDescent="0.3">
      <c r="A6" s="208" t="s">
        <v>120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  <c r="M6" s="26"/>
      <c r="N6" s="26"/>
      <c r="O6" s="26"/>
    </row>
    <row r="7" spans="1:15" ht="146.25" customHeight="1" thickBot="1" x14ac:dyDescent="0.3">
      <c r="A7" s="43" t="s">
        <v>17</v>
      </c>
      <c r="B7" s="89" t="s">
        <v>68</v>
      </c>
      <c r="C7" s="50" t="s">
        <v>137</v>
      </c>
      <c r="D7" s="51" t="s">
        <v>72</v>
      </c>
      <c r="E7" s="52">
        <f>SUM(F7:J7)</f>
        <v>430750</v>
      </c>
      <c r="F7" s="52">
        <f t="shared" ref="F7:I7" si="0">F8+F9+F10</f>
        <v>91110</v>
      </c>
      <c r="G7" s="52">
        <f t="shared" si="0"/>
        <v>84910</v>
      </c>
      <c r="H7" s="143">
        <f t="shared" si="0"/>
        <v>84910</v>
      </c>
      <c r="I7" s="52">
        <f t="shared" si="0"/>
        <v>84910</v>
      </c>
      <c r="J7" s="52">
        <f>J8+J9+J10</f>
        <v>84910</v>
      </c>
      <c r="K7" s="51"/>
      <c r="L7" s="53"/>
      <c r="M7" s="26"/>
      <c r="N7" s="26"/>
      <c r="O7" s="26"/>
    </row>
    <row r="8" spans="1:15" ht="171" customHeight="1" x14ac:dyDescent="0.25">
      <c r="A8" s="55" t="s">
        <v>5</v>
      </c>
      <c r="B8" s="132" t="s">
        <v>105</v>
      </c>
      <c r="C8" s="40" t="s">
        <v>137</v>
      </c>
      <c r="D8" s="23" t="s">
        <v>55</v>
      </c>
      <c r="E8" s="57">
        <f>SUM(F8:J8)</f>
        <v>48306.670000000006</v>
      </c>
      <c r="F8" s="57">
        <v>13661.334000000001</v>
      </c>
      <c r="G8" s="57">
        <v>8661.3340000000007</v>
      </c>
      <c r="H8" s="57">
        <v>8661.3340000000007</v>
      </c>
      <c r="I8" s="57">
        <v>8661.3340000000007</v>
      </c>
      <c r="J8" s="57">
        <v>8661.3340000000007</v>
      </c>
      <c r="K8" s="58" t="s">
        <v>159</v>
      </c>
      <c r="L8" s="132" t="s">
        <v>116</v>
      </c>
      <c r="M8" s="26"/>
      <c r="N8" s="26"/>
      <c r="O8" s="26"/>
    </row>
    <row r="9" spans="1:15" ht="120.75" customHeight="1" x14ac:dyDescent="0.25">
      <c r="A9" s="54" t="s">
        <v>7</v>
      </c>
      <c r="B9" s="45" t="s">
        <v>106</v>
      </c>
      <c r="C9" s="44" t="s">
        <v>137</v>
      </c>
      <c r="D9" s="46" t="s">
        <v>55</v>
      </c>
      <c r="E9" s="14">
        <f t="shared" ref="E9" si="1">SUM(F9:J9)</f>
        <v>375000</v>
      </c>
      <c r="F9" s="14">
        <v>75000</v>
      </c>
      <c r="G9" s="14">
        <v>75000</v>
      </c>
      <c r="H9" s="14">
        <v>75000</v>
      </c>
      <c r="I9" s="14">
        <v>75000</v>
      </c>
      <c r="J9" s="14">
        <v>75000</v>
      </c>
      <c r="K9" s="46" t="s">
        <v>58</v>
      </c>
      <c r="L9" s="45" t="s">
        <v>63</v>
      </c>
      <c r="M9" s="26"/>
      <c r="N9" s="26"/>
      <c r="O9" s="26"/>
    </row>
    <row r="10" spans="1:15" ht="169.5" customHeight="1" thickBot="1" x14ac:dyDescent="0.3">
      <c r="A10" s="59" t="s">
        <v>8</v>
      </c>
      <c r="B10" s="83" t="s">
        <v>115</v>
      </c>
      <c r="C10" s="47" t="s">
        <v>137</v>
      </c>
      <c r="D10" s="48" t="s">
        <v>55</v>
      </c>
      <c r="E10" s="15">
        <f t="shared" ref="E10" si="2">SUM(F10:J10)</f>
        <v>7443.3300000000008</v>
      </c>
      <c r="F10" s="15">
        <v>2448.6660000000002</v>
      </c>
      <c r="G10" s="15">
        <v>1248.6659999999999</v>
      </c>
      <c r="H10" s="15">
        <v>1248.6659999999999</v>
      </c>
      <c r="I10" s="15">
        <v>1248.6659999999999</v>
      </c>
      <c r="J10" s="15">
        <v>1248.6659999999999</v>
      </c>
      <c r="K10" s="48" t="s">
        <v>58</v>
      </c>
      <c r="L10" s="83" t="s">
        <v>23</v>
      </c>
      <c r="M10" s="26">
        <f>10771.78-2900</f>
        <v>7871.7800000000007</v>
      </c>
      <c r="N10" s="26"/>
      <c r="O10" s="26"/>
    </row>
    <row r="11" spans="1:15" ht="38.25" customHeight="1" x14ac:dyDescent="0.25">
      <c r="A11" s="229" t="s">
        <v>19</v>
      </c>
      <c r="B11" s="213" t="s">
        <v>69</v>
      </c>
      <c r="C11" s="213" t="s">
        <v>137</v>
      </c>
      <c r="D11" s="102" t="s">
        <v>104</v>
      </c>
      <c r="E11" s="17">
        <f t="shared" ref="E11" si="3">SUM(E12:E13)</f>
        <v>217662.99</v>
      </c>
      <c r="F11" s="17">
        <f>F12+F13</f>
        <v>43532.597999999998</v>
      </c>
      <c r="G11" s="17">
        <f>G12+G13</f>
        <v>43532.597999999998</v>
      </c>
      <c r="H11" s="17">
        <f>H12+H13</f>
        <v>43532.597999999998</v>
      </c>
      <c r="I11" s="17">
        <f>I12+I13</f>
        <v>43532.597999999998</v>
      </c>
      <c r="J11" s="17">
        <f>J12+J13</f>
        <v>43532.597999999998</v>
      </c>
      <c r="K11" s="119"/>
      <c r="L11" s="121"/>
      <c r="M11" s="26"/>
      <c r="N11" s="26"/>
      <c r="O11" s="26"/>
    </row>
    <row r="12" spans="1:15" ht="96" customHeight="1" x14ac:dyDescent="0.25">
      <c r="A12" s="230"/>
      <c r="B12" s="254"/>
      <c r="C12" s="254"/>
      <c r="D12" s="100" t="s">
        <v>54</v>
      </c>
      <c r="E12" s="16">
        <f t="shared" ref="E12:J12" si="4">E14</f>
        <v>171420</v>
      </c>
      <c r="F12" s="16">
        <f t="shared" si="4"/>
        <v>34284</v>
      </c>
      <c r="G12" s="16">
        <f t="shared" si="4"/>
        <v>34284</v>
      </c>
      <c r="H12" s="16">
        <f t="shared" si="4"/>
        <v>34284</v>
      </c>
      <c r="I12" s="16">
        <f t="shared" si="4"/>
        <v>34284</v>
      </c>
      <c r="J12" s="16">
        <f t="shared" si="4"/>
        <v>34284</v>
      </c>
      <c r="K12" s="73"/>
      <c r="L12" s="123"/>
      <c r="M12" s="26"/>
      <c r="N12" s="26"/>
      <c r="O12" s="26"/>
    </row>
    <row r="13" spans="1:15" ht="51.75" customHeight="1" thickBot="1" x14ac:dyDescent="0.3">
      <c r="A13" s="231"/>
      <c r="B13" s="118"/>
      <c r="C13" s="118"/>
      <c r="D13" s="101" t="s">
        <v>55</v>
      </c>
      <c r="E13" s="18">
        <f>SUM(F13+G13+H13+I13+J13)</f>
        <v>46242.99</v>
      </c>
      <c r="F13" s="18">
        <f>F15</f>
        <v>9248.598</v>
      </c>
      <c r="G13" s="18">
        <f>G15</f>
        <v>9248.598</v>
      </c>
      <c r="H13" s="18">
        <f>H15</f>
        <v>9248.598</v>
      </c>
      <c r="I13" s="18">
        <f>I15</f>
        <v>9248.598</v>
      </c>
      <c r="J13" s="18">
        <f t="shared" ref="J13" si="5">SUM(J15)</f>
        <v>9248.598</v>
      </c>
      <c r="K13" s="120"/>
      <c r="L13" s="122"/>
      <c r="M13" s="26"/>
      <c r="N13" s="26"/>
      <c r="O13" s="26"/>
    </row>
    <row r="14" spans="1:15" ht="69.75" customHeight="1" x14ac:dyDescent="0.25">
      <c r="A14" s="106" t="s">
        <v>6</v>
      </c>
      <c r="B14" s="234" t="s">
        <v>145</v>
      </c>
      <c r="C14" s="103" t="s">
        <v>137</v>
      </c>
      <c r="D14" s="107" t="s">
        <v>18</v>
      </c>
      <c r="E14" s="108">
        <f t="shared" ref="E14" si="6">SUM(F14:J14)</f>
        <v>171420</v>
      </c>
      <c r="F14" s="108">
        <v>34284</v>
      </c>
      <c r="G14" s="108">
        <v>34284</v>
      </c>
      <c r="H14" s="108">
        <v>34284</v>
      </c>
      <c r="I14" s="108">
        <v>34284</v>
      </c>
      <c r="J14" s="108">
        <v>34284</v>
      </c>
      <c r="K14" s="107" t="s">
        <v>58</v>
      </c>
      <c r="L14" s="234" t="s">
        <v>67</v>
      </c>
      <c r="M14" s="26"/>
      <c r="N14" s="26"/>
      <c r="O14" s="26"/>
    </row>
    <row r="15" spans="1:15" ht="81" customHeight="1" x14ac:dyDescent="0.25">
      <c r="A15" s="55"/>
      <c r="B15" s="235"/>
      <c r="C15" s="40"/>
      <c r="D15" s="46" t="s">
        <v>55</v>
      </c>
      <c r="E15" s="14">
        <f>SUM(F15+G15+H15+J15+I15)</f>
        <v>46242.99</v>
      </c>
      <c r="F15" s="14">
        <v>9248.598</v>
      </c>
      <c r="G15" s="14">
        <v>9248.598</v>
      </c>
      <c r="H15" s="14">
        <v>9248.598</v>
      </c>
      <c r="I15" s="14">
        <v>9248.598</v>
      </c>
      <c r="J15" s="14">
        <v>9248.598</v>
      </c>
      <c r="K15" s="46" t="s">
        <v>62</v>
      </c>
      <c r="L15" s="235"/>
      <c r="M15" s="26"/>
      <c r="N15" s="26"/>
      <c r="O15" s="26"/>
    </row>
    <row r="16" spans="1:15" ht="90.75" customHeight="1" thickBot="1" x14ac:dyDescent="0.3">
      <c r="A16" s="140" t="s">
        <v>20</v>
      </c>
      <c r="B16" s="142" t="s">
        <v>146</v>
      </c>
      <c r="C16" s="141" t="s">
        <v>137</v>
      </c>
      <c r="D16" s="104" t="s">
        <v>55</v>
      </c>
      <c r="E16" s="105">
        <f t="shared" ref="E16" si="7">SUM(F16:J16)</f>
        <v>40500</v>
      </c>
      <c r="F16" s="105">
        <f t="shared" ref="F16:I16" si="8">F17</f>
        <v>9700</v>
      </c>
      <c r="G16" s="105">
        <f t="shared" si="8"/>
        <v>7700</v>
      </c>
      <c r="H16" s="105">
        <f t="shared" si="8"/>
        <v>7700</v>
      </c>
      <c r="I16" s="105">
        <f t="shared" si="8"/>
        <v>7700</v>
      </c>
      <c r="J16" s="105">
        <f>J17</f>
        <v>7700</v>
      </c>
      <c r="K16" s="104"/>
      <c r="L16" s="137"/>
      <c r="M16" s="26"/>
      <c r="N16" s="26"/>
      <c r="O16" s="26"/>
    </row>
    <row r="17" spans="1:22" ht="170.25" customHeight="1" thickBot="1" x14ac:dyDescent="0.3">
      <c r="A17" s="61" t="s">
        <v>21</v>
      </c>
      <c r="B17" s="78" t="s">
        <v>147</v>
      </c>
      <c r="C17" s="49" t="s">
        <v>137</v>
      </c>
      <c r="D17" s="62" t="s">
        <v>55</v>
      </c>
      <c r="E17" s="63">
        <f t="shared" ref="E17" si="9">SUM(F17:J17)</f>
        <v>40500</v>
      </c>
      <c r="F17" s="63">
        <v>9700</v>
      </c>
      <c r="G17" s="63">
        <v>7700</v>
      </c>
      <c r="H17" s="63">
        <v>7700</v>
      </c>
      <c r="I17" s="63">
        <v>7700</v>
      </c>
      <c r="J17" s="63">
        <v>7700</v>
      </c>
      <c r="K17" s="23" t="s">
        <v>152</v>
      </c>
      <c r="L17" s="132" t="s">
        <v>154</v>
      </c>
      <c r="M17" s="26"/>
      <c r="N17" s="26"/>
      <c r="O17" s="26"/>
    </row>
    <row r="18" spans="1:22" ht="24" customHeight="1" x14ac:dyDescent="0.25">
      <c r="A18" s="251" t="s">
        <v>29</v>
      </c>
      <c r="B18" s="252"/>
      <c r="C18" s="252"/>
      <c r="D18" s="252"/>
      <c r="E18" s="17">
        <f>E19+E20</f>
        <v>688912.99</v>
      </c>
      <c r="F18" s="17">
        <f>F19+F20</f>
        <v>144342.598</v>
      </c>
      <c r="G18" s="17">
        <f>G19+G20</f>
        <v>136142.598</v>
      </c>
      <c r="H18" s="17">
        <f t="shared" ref="H18:J18" si="10">H19+H20</f>
        <v>136142.598</v>
      </c>
      <c r="I18" s="17">
        <f t="shared" si="10"/>
        <v>136142.598</v>
      </c>
      <c r="J18" s="124">
        <f t="shared" si="10"/>
        <v>136142.598</v>
      </c>
      <c r="K18" s="257"/>
      <c r="L18" s="259"/>
      <c r="M18" s="26"/>
      <c r="N18" s="26"/>
      <c r="O18" s="26"/>
    </row>
    <row r="19" spans="1:22" ht="21.75" customHeight="1" x14ac:dyDescent="0.25">
      <c r="A19" s="232" t="s">
        <v>18</v>
      </c>
      <c r="B19" s="233"/>
      <c r="C19" s="233"/>
      <c r="D19" s="233"/>
      <c r="E19" s="16">
        <f>SUM(F19:J19)</f>
        <v>171420</v>
      </c>
      <c r="F19" s="66">
        <f>F12</f>
        <v>34284</v>
      </c>
      <c r="G19" s="66">
        <f>G12</f>
        <v>34284</v>
      </c>
      <c r="H19" s="66">
        <f>H12</f>
        <v>34284</v>
      </c>
      <c r="I19" s="66">
        <f>I12</f>
        <v>34284</v>
      </c>
      <c r="J19" s="66">
        <f>J12</f>
        <v>34284</v>
      </c>
      <c r="K19" s="261"/>
      <c r="L19" s="262"/>
      <c r="M19" s="26"/>
      <c r="N19" s="26"/>
      <c r="O19" s="26"/>
    </row>
    <row r="20" spans="1:22" ht="21" customHeight="1" thickBot="1" x14ac:dyDescent="0.3">
      <c r="A20" s="255" t="s">
        <v>55</v>
      </c>
      <c r="B20" s="256"/>
      <c r="C20" s="256"/>
      <c r="D20" s="256"/>
      <c r="E20" s="18">
        <f>SUM(F20:J20)</f>
        <v>517492.99</v>
      </c>
      <c r="F20" s="67">
        <f>SUM(F16+F13+F7+O17)</f>
        <v>110058.598</v>
      </c>
      <c r="G20" s="67">
        <f>+G13+G16+G7</f>
        <v>101858.598</v>
      </c>
      <c r="H20" s="67">
        <f>H7+H16+H13</f>
        <v>101858.598</v>
      </c>
      <c r="I20" s="67">
        <f>I7+I16+I13</f>
        <v>101858.598</v>
      </c>
      <c r="J20" s="67">
        <f>J7+J16+J13</f>
        <v>101858.598</v>
      </c>
      <c r="K20" s="258"/>
      <c r="L20" s="260"/>
      <c r="M20" s="26"/>
      <c r="N20" s="26"/>
      <c r="O20" s="26"/>
    </row>
    <row r="21" spans="1:22" ht="35.25" customHeight="1" thickBot="1" x14ac:dyDescent="0.3">
      <c r="A21" s="221" t="s">
        <v>121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2"/>
      <c r="L21" s="222"/>
      <c r="M21" s="33"/>
      <c r="N21" s="33"/>
      <c r="O21" s="33"/>
      <c r="P21" s="4"/>
      <c r="Q21" s="4"/>
      <c r="R21" s="4"/>
      <c r="S21" s="4"/>
      <c r="T21" s="4"/>
      <c r="U21" s="4"/>
      <c r="V21" s="4"/>
    </row>
    <row r="22" spans="1:22" ht="75" customHeight="1" thickBot="1" x14ac:dyDescent="0.3">
      <c r="A22" s="60" t="s">
        <v>17</v>
      </c>
      <c r="B22" s="89" t="s">
        <v>122</v>
      </c>
      <c r="C22" s="50" t="s">
        <v>138</v>
      </c>
      <c r="D22" s="89" t="s">
        <v>55</v>
      </c>
      <c r="E22" s="64">
        <f>F22+G22+H22+I22+J22</f>
        <v>971285</v>
      </c>
      <c r="F22" s="64">
        <f>F23+F24</f>
        <v>357108</v>
      </c>
      <c r="G22" s="64">
        <f>G23+G24</f>
        <v>323043</v>
      </c>
      <c r="H22" s="64">
        <f>H23+H24</f>
        <v>291134</v>
      </c>
      <c r="I22" s="64">
        <f>I23+I24</f>
        <v>0</v>
      </c>
      <c r="J22" s="64">
        <f>J23+J24</f>
        <v>0</v>
      </c>
      <c r="K22" s="50"/>
      <c r="L22" s="53"/>
      <c r="M22" s="33"/>
      <c r="N22" s="33"/>
      <c r="O22" s="33"/>
      <c r="P22" s="4"/>
      <c r="Q22" s="4"/>
      <c r="R22" s="4"/>
      <c r="S22" s="4"/>
      <c r="T22" s="4"/>
      <c r="U22" s="4"/>
      <c r="V22" s="4"/>
    </row>
    <row r="23" spans="1:22" ht="156" customHeight="1" x14ac:dyDescent="0.25">
      <c r="A23" s="68" t="s">
        <v>5</v>
      </c>
      <c r="B23" s="69" t="s">
        <v>144</v>
      </c>
      <c r="C23" s="69" t="s">
        <v>138</v>
      </c>
      <c r="D23" s="132" t="s">
        <v>56</v>
      </c>
      <c r="E23" s="56">
        <f>SUM(F23:J23)</f>
        <v>1535</v>
      </c>
      <c r="F23" s="56">
        <v>773</v>
      </c>
      <c r="G23" s="56">
        <v>512</v>
      </c>
      <c r="H23" s="56">
        <v>250</v>
      </c>
      <c r="I23" s="56">
        <v>0</v>
      </c>
      <c r="J23" s="56">
        <v>0</v>
      </c>
      <c r="K23" s="132" t="s">
        <v>153</v>
      </c>
      <c r="L23" s="132" t="s">
        <v>142</v>
      </c>
      <c r="M23" s="33"/>
      <c r="N23" s="33"/>
      <c r="O23" s="33"/>
      <c r="P23" s="4"/>
      <c r="Q23" s="4"/>
      <c r="R23" s="4"/>
      <c r="S23" s="4"/>
      <c r="T23" s="4"/>
      <c r="U23" s="4"/>
      <c r="V23" s="4"/>
    </row>
    <row r="24" spans="1:22" ht="74.25" customHeight="1" thickBot="1" x14ac:dyDescent="0.3">
      <c r="A24" s="68" t="s">
        <v>13</v>
      </c>
      <c r="B24" s="69" t="s">
        <v>143</v>
      </c>
      <c r="C24" s="69" t="s">
        <v>138</v>
      </c>
      <c r="D24" s="132" t="s">
        <v>56</v>
      </c>
      <c r="E24" s="95">
        <f>SUM(F24:J24)</f>
        <v>969750</v>
      </c>
      <c r="F24" s="56">
        <v>356335</v>
      </c>
      <c r="G24" s="56">
        <v>322531</v>
      </c>
      <c r="H24" s="56">
        <v>290884</v>
      </c>
      <c r="I24" s="56">
        <v>0</v>
      </c>
      <c r="J24" s="56">
        <v>0</v>
      </c>
      <c r="K24" s="132" t="s">
        <v>102</v>
      </c>
      <c r="L24" s="132" t="s">
        <v>142</v>
      </c>
      <c r="M24" s="33"/>
      <c r="N24" s="33"/>
      <c r="O24" s="33"/>
      <c r="P24" s="4"/>
      <c r="Q24" s="4"/>
      <c r="R24" s="4"/>
      <c r="S24" s="4"/>
      <c r="T24" s="4"/>
      <c r="U24" s="4"/>
      <c r="V24" s="4"/>
    </row>
    <row r="25" spans="1:22" ht="33" customHeight="1" x14ac:dyDescent="0.25">
      <c r="A25" s="183" t="s">
        <v>29</v>
      </c>
      <c r="B25" s="184"/>
      <c r="C25" s="184"/>
      <c r="D25" s="184"/>
      <c r="E25" s="20">
        <f t="shared" ref="E25:J25" si="11">E26</f>
        <v>971285</v>
      </c>
      <c r="F25" s="20">
        <f t="shared" si="11"/>
        <v>357108</v>
      </c>
      <c r="G25" s="20">
        <f t="shared" si="11"/>
        <v>323043</v>
      </c>
      <c r="H25" s="20">
        <f t="shared" si="11"/>
        <v>291134</v>
      </c>
      <c r="I25" s="20">
        <f t="shared" si="11"/>
        <v>0</v>
      </c>
      <c r="J25" s="125">
        <f t="shared" si="11"/>
        <v>0</v>
      </c>
      <c r="K25" s="257"/>
      <c r="L25" s="259"/>
      <c r="M25" s="33"/>
      <c r="N25" s="33"/>
      <c r="O25" s="33"/>
      <c r="P25" s="4"/>
      <c r="Q25" s="4"/>
      <c r="R25" s="4"/>
      <c r="S25" s="4"/>
      <c r="T25" s="4"/>
      <c r="U25" s="4"/>
      <c r="V25" s="4"/>
    </row>
    <row r="26" spans="1:22" ht="17.25" thickBot="1" x14ac:dyDescent="0.3">
      <c r="A26" s="227" t="s">
        <v>55</v>
      </c>
      <c r="B26" s="228"/>
      <c r="C26" s="228"/>
      <c r="D26" s="228"/>
      <c r="E26" s="21">
        <f>SUM(F26:J26)</f>
        <v>971285</v>
      </c>
      <c r="F26" s="21">
        <f>F22</f>
        <v>357108</v>
      </c>
      <c r="G26" s="21">
        <f>G22</f>
        <v>323043</v>
      </c>
      <c r="H26" s="21">
        <f>H22</f>
        <v>291134</v>
      </c>
      <c r="I26" s="21">
        <f>I22</f>
        <v>0</v>
      </c>
      <c r="J26" s="126">
        <f>J22</f>
        <v>0</v>
      </c>
      <c r="K26" s="258"/>
      <c r="L26" s="260"/>
      <c r="M26" s="33"/>
      <c r="N26" s="33"/>
      <c r="O26" s="33"/>
      <c r="P26" s="4"/>
      <c r="Q26" s="4"/>
      <c r="R26" s="4"/>
      <c r="S26" s="4"/>
      <c r="T26" s="4"/>
      <c r="U26" s="4"/>
      <c r="V26" s="4"/>
    </row>
    <row r="27" spans="1:22" ht="39" customHeight="1" thickBot="1" x14ac:dyDescent="0.3">
      <c r="A27" s="221" t="s">
        <v>65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2"/>
      <c r="L27" s="222"/>
      <c r="M27" s="33"/>
      <c r="N27" s="33"/>
      <c r="O27" s="33"/>
      <c r="P27" s="4"/>
      <c r="Q27" s="4"/>
      <c r="R27" s="4"/>
      <c r="S27" s="4"/>
      <c r="T27" s="4"/>
      <c r="U27" s="4"/>
      <c r="V27" s="4"/>
    </row>
    <row r="28" spans="1:22" ht="68.25" customHeight="1" thickBot="1" x14ac:dyDescent="0.3">
      <c r="A28" s="90" t="s">
        <v>17</v>
      </c>
      <c r="B28" s="89" t="s">
        <v>123</v>
      </c>
      <c r="C28" s="138" t="s">
        <v>137</v>
      </c>
      <c r="D28" s="138" t="s">
        <v>55</v>
      </c>
      <c r="E28" s="181" t="s">
        <v>59</v>
      </c>
      <c r="F28" s="181"/>
      <c r="G28" s="181"/>
      <c r="H28" s="181"/>
      <c r="I28" s="181"/>
      <c r="J28" s="181"/>
      <c r="K28" s="91"/>
      <c r="L28" s="92"/>
      <c r="M28" s="33"/>
      <c r="N28" s="33"/>
      <c r="O28" s="33"/>
      <c r="P28" s="4"/>
      <c r="Q28" s="4"/>
      <c r="R28" s="4"/>
      <c r="S28" s="4"/>
      <c r="T28" s="4"/>
      <c r="U28" s="4"/>
      <c r="V28" s="4"/>
    </row>
    <row r="29" spans="1:22" ht="110.25" customHeight="1" x14ac:dyDescent="0.25">
      <c r="A29" s="93" t="s">
        <v>5</v>
      </c>
      <c r="B29" s="132" t="s">
        <v>124</v>
      </c>
      <c r="C29" s="135" t="s">
        <v>137</v>
      </c>
      <c r="D29" s="135" t="s">
        <v>55</v>
      </c>
      <c r="E29" s="223" t="s">
        <v>148</v>
      </c>
      <c r="F29" s="223"/>
      <c r="G29" s="223"/>
      <c r="H29" s="223"/>
      <c r="I29" s="223"/>
      <c r="J29" s="223"/>
      <c r="K29" s="170" t="s">
        <v>102</v>
      </c>
      <c r="L29" s="135" t="s">
        <v>139</v>
      </c>
      <c r="M29" s="33"/>
      <c r="N29" s="33"/>
      <c r="O29" s="33"/>
      <c r="P29" s="4"/>
      <c r="Q29" s="4"/>
      <c r="R29" s="4"/>
      <c r="S29" s="4"/>
      <c r="T29" s="4"/>
      <c r="U29" s="4"/>
      <c r="V29" s="4"/>
    </row>
    <row r="30" spans="1:22" ht="192" customHeight="1" thickBot="1" x14ac:dyDescent="0.3">
      <c r="A30" s="94" t="s">
        <v>7</v>
      </c>
      <c r="B30" s="45" t="s">
        <v>125</v>
      </c>
      <c r="C30" s="136" t="s">
        <v>137</v>
      </c>
      <c r="D30" s="136" t="s">
        <v>55</v>
      </c>
      <c r="E30" s="224" t="s">
        <v>148</v>
      </c>
      <c r="F30" s="224"/>
      <c r="G30" s="224"/>
      <c r="H30" s="224"/>
      <c r="I30" s="224"/>
      <c r="J30" s="224"/>
      <c r="K30" s="171" t="s">
        <v>102</v>
      </c>
      <c r="L30" s="136" t="s">
        <v>140</v>
      </c>
      <c r="M30" s="33"/>
      <c r="N30" s="33"/>
      <c r="O30" s="33"/>
      <c r="P30" s="4"/>
      <c r="Q30" s="4"/>
      <c r="R30" s="4"/>
      <c r="S30" s="4"/>
      <c r="T30" s="4"/>
      <c r="U30" s="4"/>
      <c r="V30" s="4"/>
    </row>
    <row r="31" spans="1:22" ht="66.75" thickBot="1" x14ac:dyDescent="0.3">
      <c r="A31" s="90" t="s">
        <v>19</v>
      </c>
      <c r="B31" s="142" t="s">
        <v>126</v>
      </c>
      <c r="C31" s="139" t="s">
        <v>137</v>
      </c>
      <c r="D31" s="139" t="s">
        <v>55</v>
      </c>
      <c r="E31" s="182" t="s">
        <v>149</v>
      </c>
      <c r="F31" s="182"/>
      <c r="G31" s="182"/>
      <c r="H31" s="182"/>
      <c r="I31" s="182"/>
      <c r="J31" s="182"/>
      <c r="K31" s="172"/>
      <c r="L31" s="128"/>
      <c r="M31" s="33"/>
      <c r="N31" s="33"/>
      <c r="O31" s="33"/>
      <c r="P31" s="4"/>
      <c r="Q31" s="4"/>
      <c r="R31" s="4"/>
      <c r="S31" s="4"/>
      <c r="T31" s="4"/>
      <c r="U31" s="4"/>
      <c r="V31" s="4"/>
    </row>
    <row r="32" spans="1:22" ht="141" customHeight="1" thickBot="1" x14ac:dyDescent="0.3">
      <c r="A32" s="96" t="s">
        <v>6</v>
      </c>
      <c r="B32" s="78" t="s">
        <v>127</v>
      </c>
      <c r="C32" s="97" t="s">
        <v>137</v>
      </c>
      <c r="D32" s="133" t="s">
        <v>55</v>
      </c>
      <c r="E32" s="253" t="s">
        <v>149</v>
      </c>
      <c r="F32" s="253"/>
      <c r="G32" s="253"/>
      <c r="H32" s="253"/>
      <c r="I32" s="253"/>
      <c r="J32" s="253"/>
      <c r="K32" s="173" t="s">
        <v>102</v>
      </c>
      <c r="L32" s="147" t="s">
        <v>141</v>
      </c>
      <c r="M32" s="33"/>
      <c r="N32" s="33"/>
      <c r="O32" s="33"/>
      <c r="P32" s="4"/>
      <c r="Q32" s="4"/>
      <c r="R32" s="4"/>
      <c r="S32" s="4"/>
      <c r="T32" s="4"/>
      <c r="U32" s="4"/>
      <c r="V32" s="4"/>
    </row>
    <row r="33" spans="1:22" ht="38.25" customHeight="1" x14ac:dyDescent="0.25">
      <c r="A33" s="183" t="s">
        <v>29</v>
      </c>
      <c r="B33" s="184"/>
      <c r="C33" s="184"/>
      <c r="D33" s="184"/>
      <c r="E33" s="199" t="s">
        <v>148</v>
      </c>
      <c r="F33" s="200"/>
      <c r="G33" s="200"/>
      <c r="H33" s="200"/>
      <c r="I33" s="200"/>
      <c r="J33" s="201"/>
      <c r="K33" s="70"/>
      <c r="L33" s="132"/>
      <c r="M33" s="33"/>
      <c r="N33" s="33"/>
      <c r="O33" s="33"/>
      <c r="P33" s="4"/>
      <c r="Q33" s="4"/>
      <c r="R33" s="4"/>
      <c r="S33" s="4"/>
      <c r="T33" s="4"/>
      <c r="U33" s="4"/>
      <c r="V33" s="4"/>
    </row>
    <row r="34" spans="1:22" ht="58.5" customHeight="1" thickBot="1" x14ac:dyDescent="0.3">
      <c r="A34" s="227" t="s">
        <v>55</v>
      </c>
      <c r="B34" s="228"/>
      <c r="C34" s="228"/>
      <c r="D34" s="228"/>
      <c r="E34" s="202" t="s">
        <v>148</v>
      </c>
      <c r="F34" s="203"/>
      <c r="G34" s="203"/>
      <c r="H34" s="203"/>
      <c r="I34" s="203"/>
      <c r="J34" s="204"/>
      <c r="K34" s="65"/>
      <c r="L34" s="45"/>
      <c r="M34" s="34"/>
      <c r="N34" s="33"/>
      <c r="O34" s="33"/>
      <c r="P34" s="4"/>
      <c r="Q34" s="4">
        <f>H36-1958119368.69</f>
        <v>-1955900664.9430001</v>
      </c>
      <c r="R34" s="4"/>
      <c r="S34" s="4"/>
      <c r="T34" s="4"/>
      <c r="U34" s="4"/>
      <c r="V34" s="4"/>
    </row>
    <row r="35" spans="1:22" ht="40.5" customHeight="1" thickBot="1" x14ac:dyDescent="0.3">
      <c r="A35" s="225" t="s">
        <v>53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6"/>
      <c r="L35" s="226"/>
      <c r="M35" s="33"/>
      <c r="N35" s="33"/>
      <c r="O35" s="33"/>
      <c r="P35" s="4"/>
      <c r="Q35" s="4"/>
      <c r="R35" s="4"/>
      <c r="S35" s="4"/>
      <c r="T35" s="4"/>
      <c r="U35" s="4"/>
      <c r="V35" s="4"/>
    </row>
    <row r="36" spans="1:22" ht="32.25" customHeight="1" thickBot="1" x14ac:dyDescent="0.3">
      <c r="A36" s="219" t="s">
        <v>17</v>
      </c>
      <c r="B36" s="213" t="s">
        <v>70</v>
      </c>
      <c r="C36" s="215" t="s">
        <v>137</v>
      </c>
      <c r="D36" s="71" t="s">
        <v>104</v>
      </c>
      <c r="E36" s="64">
        <f t="shared" ref="E36:E40" si="12">F36+G36+H36+I36+J36</f>
        <v>12126918.734999999</v>
      </c>
      <c r="F36" s="64">
        <f>F37</f>
        <v>3252103.747</v>
      </c>
      <c r="G36" s="64">
        <f>G37</f>
        <v>2218703.747</v>
      </c>
      <c r="H36" s="64">
        <f>H37</f>
        <v>2218703.747</v>
      </c>
      <c r="I36" s="64">
        <f>I37</f>
        <v>2218703.747</v>
      </c>
      <c r="J36" s="64">
        <f>J37</f>
        <v>2218703.747</v>
      </c>
      <c r="K36" s="217"/>
      <c r="L36" s="211"/>
      <c r="M36" s="33"/>
      <c r="N36" s="26"/>
      <c r="O36" s="34"/>
      <c r="Q36" s="4"/>
      <c r="R36" s="4"/>
      <c r="S36" s="4"/>
      <c r="T36" s="4"/>
      <c r="U36" s="4"/>
      <c r="V36" s="4"/>
    </row>
    <row r="37" spans="1:22" ht="52.5" customHeight="1" thickBot="1" x14ac:dyDescent="0.3">
      <c r="A37" s="220"/>
      <c r="B37" s="214"/>
      <c r="C37" s="216"/>
      <c r="D37" s="130" t="s">
        <v>55</v>
      </c>
      <c r="E37" s="152">
        <f t="shared" si="12"/>
        <v>12126918.734999999</v>
      </c>
      <c r="F37" s="152">
        <f>F38+F39+F40+F42+F43+F45+F67+F68+F69+F70</f>
        <v>3252103.747</v>
      </c>
      <c r="G37" s="152">
        <f>G38+G39+G40+G42+G43+G45+G67+G68+G69</f>
        <v>2218703.747</v>
      </c>
      <c r="H37" s="152">
        <f>H38+H39+H40+H42+H43+H45+H67+H68+H69</f>
        <v>2218703.747</v>
      </c>
      <c r="I37" s="152">
        <f>I38+I39+I40+I42+I43+I45+I67+I68+I69</f>
        <v>2218703.747</v>
      </c>
      <c r="J37" s="152">
        <f>J38+J39+J40+J42+J43+J45+J67+J68+J69</f>
        <v>2218703.747</v>
      </c>
      <c r="K37" s="218"/>
      <c r="L37" s="212"/>
      <c r="M37" s="33"/>
      <c r="N37" s="26"/>
      <c r="O37" s="34"/>
      <c r="Q37" s="4"/>
      <c r="R37" s="4"/>
      <c r="S37" s="4"/>
      <c r="T37" s="4"/>
      <c r="U37" s="4"/>
      <c r="V37" s="4"/>
    </row>
    <row r="38" spans="1:22" ht="70.5" customHeight="1" x14ac:dyDescent="0.25">
      <c r="A38" s="131" t="s">
        <v>5</v>
      </c>
      <c r="B38" s="112" t="s">
        <v>109</v>
      </c>
      <c r="C38" s="79" t="s">
        <v>138</v>
      </c>
      <c r="D38" s="80" t="s">
        <v>55</v>
      </c>
      <c r="E38" s="20">
        <f t="shared" si="12"/>
        <v>34056.89</v>
      </c>
      <c r="F38" s="20">
        <v>6811.3779999999997</v>
      </c>
      <c r="G38" s="20">
        <v>6811.3779999999997</v>
      </c>
      <c r="H38" s="20">
        <v>6811.3779999999997</v>
      </c>
      <c r="I38" s="20">
        <v>6811.3779999999997</v>
      </c>
      <c r="J38" s="20">
        <v>6811.3779999999997</v>
      </c>
      <c r="K38" s="167" t="s">
        <v>61</v>
      </c>
      <c r="L38" s="168" t="s">
        <v>73</v>
      </c>
      <c r="M38" s="33"/>
      <c r="N38" s="34"/>
      <c r="O38" s="34"/>
      <c r="P38" s="5"/>
      <c r="Q38" s="4">
        <f>SUM(Q39:Q52)</f>
        <v>645367.62999999989</v>
      </c>
      <c r="R38" s="4"/>
      <c r="S38" s="4"/>
      <c r="T38" s="4"/>
      <c r="U38" s="4"/>
      <c r="V38" s="4"/>
    </row>
    <row r="39" spans="1:22" ht="53.25" customHeight="1" thickBot="1" x14ac:dyDescent="0.3">
      <c r="A39" s="144" t="s">
        <v>7</v>
      </c>
      <c r="B39" s="145" t="s">
        <v>108</v>
      </c>
      <c r="C39" s="146" t="s">
        <v>138</v>
      </c>
      <c r="D39" s="129" t="s">
        <v>55</v>
      </c>
      <c r="E39" s="150">
        <f t="shared" si="12"/>
        <v>3799125.58</v>
      </c>
      <c r="F39" s="150">
        <v>770225.11600000004</v>
      </c>
      <c r="G39" s="150">
        <v>757225.11600000004</v>
      </c>
      <c r="H39" s="150">
        <v>757225.11600000004</v>
      </c>
      <c r="I39" s="150">
        <v>757225.11600000004</v>
      </c>
      <c r="J39" s="150">
        <v>757225.11600000004</v>
      </c>
      <c r="K39" s="83" t="s">
        <v>61</v>
      </c>
      <c r="L39" s="169" t="s">
        <v>74</v>
      </c>
      <c r="M39" s="33"/>
      <c r="N39" s="34"/>
      <c r="O39" s="34"/>
      <c r="P39" s="5"/>
      <c r="Q39" s="77">
        <v>41594.697999999997</v>
      </c>
      <c r="R39" s="4"/>
      <c r="S39" s="4"/>
      <c r="T39" s="4"/>
      <c r="U39" s="4"/>
      <c r="V39" s="4"/>
    </row>
    <row r="40" spans="1:22" ht="66.75" thickBot="1" x14ac:dyDescent="0.3">
      <c r="A40" s="60" t="s">
        <v>8</v>
      </c>
      <c r="B40" s="89" t="s">
        <v>110</v>
      </c>
      <c r="C40" s="50" t="s">
        <v>138</v>
      </c>
      <c r="D40" s="71" t="s">
        <v>55</v>
      </c>
      <c r="E40" s="64">
        <f t="shared" si="12"/>
        <v>453299.24</v>
      </c>
      <c r="F40" s="64">
        <f>F41</f>
        <v>90659.847999999998</v>
      </c>
      <c r="G40" s="64">
        <f>G41</f>
        <v>90659.847999999998</v>
      </c>
      <c r="H40" s="64">
        <f>H41</f>
        <v>90659.847999999998</v>
      </c>
      <c r="I40" s="64">
        <f>I41</f>
        <v>90659.847999999998</v>
      </c>
      <c r="J40" s="64">
        <f>+J41</f>
        <v>90659.847999999998</v>
      </c>
      <c r="K40" s="89"/>
      <c r="L40" s="53"/>
      <c r="M40" s="33"/>
      <c r="N40" s="34"/>
      <c r="O40" s="34"/>
      <c r="P40" s="5"/>
      <c r="Q40" s="13">
        <v>123250.73</v>
      </c>
      <c r="R40" s="4"/>
      <c r="S40" s="4"/>
      <c r="T40" s="4"/>
      <c r="U40" s="4"/>
      <c r="V40" s="4"/>
    </row>
    <row r="41" spans="1:22" ht="50.25" thickBot="1" x14ac:dyDescent="0.3">
      <c r="A41" s="55" t="s">
        <v>31</v>
      </c>
      <c r="B41" s="132" t="s">
        <v>22</v>
      </c>
      <c r="C41" s="40" t="s">
        <v>138</v>
      </c>
      <c r="D41" s="58" t="s">
        <v>55</v>
      </c>
      <c r="E41" s="35">
        <f>SUM(F41:J41)</f>
        <v>453299.24</v>
      </c>
      <c r="F41" s="56">
        <v>90659.847999999998</v>
      </c>
      <c r="G41" s="56">
        <v>90659.847999999998</v>
      </c>
      <c r="H41" s="56">
        <v>90659.847999999998</v>
      </c>
      <c r="I41" s="56">
        <v>90659.847999999998</v>
      </c>
      <c r="J41" s="56">
        <v>90659.847999999998</v>
      </c>
      <c r="K41" s="132" t="s">
        <v>62</v>
      </c>
      <c r="L41" s="132" t="s">
        <v>75</v>
      </c>
      <c r="M41" s="33"/>
      <c r="N41" s="34"/>
      <c r="O41" s="34"/>
      <c r="P41" s="5"/>
      <c r="Q41" s="13">
        <v>115126</v>
      </c>
      <c r="R41" s="4"/>
      <c r="S41" s="4"/>
      <c r="T41" s="4"/>
      <c r="U41" s="4"/>
      <c r="V41" s="4"/>
    </row>
    <row r="42" spans="1:22" ht="54.75" customHeight="1" thickBot="1" x14ac:dyDescent="0.3">
      <c r="A42" s="60" t="s">
        <v>9</v>
      </c>
      <c r="B42" s="89" t="s">
        <v>111</v>
      </c>
      <c r="C42" s="98" t="s">
        <v>138</v>
      </c>
      <c r="D42" s="99" t="s">
        <v>30</v>
      </c>
      <c r="E42" s="64">
        <f t="shared" ref="E42" si="13">SUM(F42:J42)</f>
        <v>476060</v>
      </c>
      <c r="F42" s="64">
        <v>95212</v>
      </c>
      <c r="G42" s="64">
        <v>95212</v>
      </c>
      <c r="H42" s="64">
        <v>95212</v>
      </c>
      <c r="I42" s="64">
        <v>95212</v>
      </c>
      <c r="J42" s="64">
        <v>95212</v>
      </c>
      <c r="K42" s="166" t="s">
        <v>60</v>
      </c>
      <c r="L42" s="160" t="s">
        <v>93</v>
      </c>
      <c r="M42" s="33"/>
      <c r="N42" s="34"/>
      <c r="O42" s="34"/>
      <c r="P42" s="5"/>
      <c r="Q42" s="13">
        <v>44359.31</v>
      </c>
      <c r="R42" s="4"/>
      <c r="S42" s="4"/>
      <c r="T42" s="4"/>
      <c r="U42" s="4"/>
      <c r="V42" s="4"/>
    </row>
    <row r="43" spans="1:22" ht="132.75" thickBot="1" x14ac:dyDescent="0.3">
      <c r="A43" s="86" t="s">
        <v>10</v>
      </c>
      <c r="B43" s="142" t="s">
        <v>112</v>
      </c>
      <c r="C43" s="141" t="s">
        <v>138</v>
      </c>
      <c r="D43" s="87" t="s">
        <v>55</v>
      </c>
      <c r="E43" s="84">
        <f t="shared" ref="E43" si="14">SUM(F43:J43)</f>
        <v>1501945</v>
      </c>
      <c r="F43" s="84">
        <f>F44</f>
        <v>300389</v>
      </c>
      <c r="G43" s="84">
        <f>G44</f>
        <v>300389</v>
      </c>
      <c r="H43" s="84">
        <f>H44</f>
        <v>300389</v>
      </c>
      <c r="I43" s="84">
        <f>I44</f>
        <v>300389</v>
      </c>
      <c r="J43" s="84">
        <f>J44</f>
        <v>300389</v>
      </c>
      <c r="K43" s="85"/>
      <c r="L43" s="88"/>
      <c r="M43" s="33"/>
      <c r="N43" s="34"/>
      <c r="O43" s="34"/>
      <c r="P43" s="5"/>
      <c r="Q43" s="109">
        <v>36080.699999999997</v>
      </c>
      <c r="R43" s="4"/>
      <c r="S43" s="4"/>
      <c r="T43" s="4"/>
      <c r="U43" s="4"/>
      <c r="V43" s="4"/>
    </row>
    <row r="44" spans="1:22" ht="66.75" thickBot="1" x14ac:dyDescent="0.3">
      <c r="A44" s="55" t="s">
        <v>160</v>
      </c>
      <c r="B44" s="132" t="s">
        <v>49</v>
      </c>
      <c r="C44" s="40" t="s">
        <v>138</v>
      </c>
      <c r="D44" s="72" t="s">
        <v>55</v>
      </c>
      <c r="E44" s="35">
        <f t="shared" ref="E44" si="15">SUM(F44:J44)</f>
        <v>1501945</v>
      </c>
      <c r="F44" s="56">
        <v>300389</v>
      </c>
      <c r="G44" s="56">
        <v>300389</v>
      </c>
      <c r="H44" s="56">
        <v>300389</v>
      </c>
      <c r="I44" s="56">
        <v>300389</v>
      </c>
      <c r="J44" s="56">
        <v>300389</v>
      </c>
      <c r="K44" s="42" t="s">
        <v>60</v>
      </c>
      <c r="L44" s="73" t="s">
        <v>94</v>
      </c>
      <c r="M44" s="33"/>
      <c r="N44" s="34"/>
      <c r="O44" s="34"/>
      <c r="P44" s="5"/>
      <c r="Q44" s="13">
        <v>32077</v>
      </c>
      <c r="R44" s="4"/>
      <c r="S44" s="4"/>
      <c r="T44" s="4"/>
      <c r="U44" s="4"/>
      <c r="V44" s="4"/>
    </row>
    <row r="45" spans="1:22" ht="119.25" customHeight="1" thickBot="1" x14ac:dyDescent="0.3">
      <c r="A45" s="60" t="s">
        <v>11</v>
      </c>
      <c r="B45" s="89" t="s">
        <v>113</v>
      </c>
      <c r="C45" s="50" t="s">
        <v>138</v>
      </c>
      <c r="D45" s="76" t="s">
        <v>56</v>
      </c>
      <c r="E45" s="64">
        <f>F45+G45+H45+I45+J45</f>
        <v>4148130.6499999994</v>
      </c>
      <c r="F45" s="64">
        <f>F46+F47+F48+F49+F50+F51+F52+F53+F54+F55+F56+F57+F58+F59+F60+F61+F62+F63+F64+F65+F66</f>
        <v>829626.12999999989</v>
      </c>
      <c r="G45" s="64">
        <f>G46+G47+G48+G49+G50+G51+G52+G53+G54+G55+G56+G57+G58+G59+G60+G61+G62+G63+G64+G65+G66</f>
        <v>829626.12999999989</v>
      </c>
      <c r="H45" s="64">
        <f>H46+H47+H48+H49+H50+H51+H52+H53+H54+H55+H56+H57+H58+H59+H60+H61+H62+H63+H64+H65+H66</f>
        <v>829626.12999999989</v>
      </c>
      <c r="I45" s="64">
        <f>I46+I47+I48+I49+I50+I51+I52+I53+I54+I55+I56+I57+I58+I59+I60+I61+I62+I63+I64+I65+I66</f>
        <v>829626.12999999989</v>
      </c>
      <c r="J45" s="64">
        <f>J46+J47+J48+J49+J50+J51+J52+J53+J54+J55+J56+J57+J58+J60+J59+J61+J62+J63+J64+J65+J66</f>
        <v>829626.12999999989</v>
      </c>
      <c r="K45" s="89"/>
      <c r="L45" s="53"/>
      <c r="M45" s="33"/>
      <c r="N45" s="34"/>
      <c r="O45" s="34"/>
      <c r="P45" s="5"/>
      <c r="Q45" s="13">
        <v>49956.9</v>
      </c>
      <c r="R45" s="4"/>
      <c r="S45" s="4"/>
      <c r="T45" s="4"/>
      <c r="U45" s="4"/>
      <c r="V45" s="4"/>
    </row>
    <row r="46" spans="1:22" ht="66" x14ac:dyDescent="0.25">
      <c r="A46" s="55" t="s">
        <v>24</v>
      </c>
      <c r="B46" s="132" t="s">
        <v>51</v>
      </c>
      <c r="C46" s="40" t="s">
        <v>138</v>
      </c>
      <c r="D46" s="72" t="s">
        <v>55</v>
      </c>
      <c r="E46" s="35">
        <f t="shared" ref="E46" si="16">F46+G46+H46+I46+J46</f>
        <v>163242</v>
      </c>
      <c r="F46" s="56">
        <v>32648.400000000001</v>
      </c>
      <c r="G46" s="56">
        <v>32648.400000000001</v>
      </c>
      <c r="H46" s="56">
        <v>32648.400000000001</v>
      </c>
      <c r="I46" s="56">
        <v>32648.400000000001</v>
      </c>
      <c r="J46" s="56">
        <v>32648.400000000001</v>
      </c>
      <c r="K46" s="132" t="s">
        <v>155</v>
      </c>
      <c r="L46" s="132" t="s">
        <v>95</v>
      </c>
      <c r="M46" s="33"/>
      <c r="N46" s="34"/>
      <c r="O46" s="34"/>
      <c r="P46" s="5"/>
      <c r="Q46" s="13">
        <v>30446.322</v>
      </c>
      <c r="R46" s="4"/>
      <c r="S46" s="4"/>
      <c r="T46" s="4"/>
      <c r="U46" s="4"/>
      <c r="V46" s="4"/>
    </row>
    <row r="47" spans="1:22" ht="139.5" customHeight="1" x14ac:dyDescent="0.25">
      <c r="A47" s="54" t="s">
        <v>25</v>
      </c>
      <c r="B47" s="45" t="s">
        <v>52</v>
      </c>
      <c r="C47" s="44" t="s">
        <v>138</v>
      </c>
      <c r="D47" s="38" t="s">
        <v>55</v>
      </c>
      <c r="E47" s="150">
        <f t="shared" ref="E47" si="17">F47+G47+H47+I47+J47</f>
        <v>839115.8</v>
      </c>
      <c r="F47" s="13">
        <v>167823.16</v>
      </c>
      <c r="G47" s="13">
        <v>167823.16</v>
      </c>
      <c r="H47" s="13">
        <v>167823.16</v>
      </c>
      <c r="I47" s="13">
        <v>167823.16</v>
      </c>
      <c r="J47" s="13">
        <v>167823.16</v>
      </c>
      <c r="K47" s="45" t="s">
        <v>52</v>
      </c>
      <c r="L47" s="45" t="s">
        <v>96</v>
      </c>
      <c r="M47" s="33"/>
      <c r="N47" s="34"/>
      <c r="O47" s="34"/>
      <c r="P47" s="5"/>
      <c r="Q47" s="13">
        <v>20018</v>
      </c>
      <c r="R47" s="4"/>
      <c r="S47" s="4"/>
      <c r="T47" s="4"/>
      <c r="U47" s="4"/>
      <c r="V47" s="4"/>
    </row>
    <row r="48" spans="1:22" ht="102.75" customHeight="1" x14ac:dyDescent="0.25">
      <c r="A48" s="54" t="s">
        <v>161</v>
      </c>
      <c r="B48" s="45" t="s">
        <v>64</v>
      </c>
      <c r="C48" s="44" t="s">
        <v>138</v>
      </c>
      <c r="D48" s="38" t="s">
        <v>55</v>
      </c>
      <c r="E48" s="150">
        <f t="shared" ref="E48" si="18">F48+G48+H48+I48+J48</f>
        <v>598992.68999999994</v>
      </c>
      <c r="F48" s="13">
        <v>119798.538</v>
      </c>
      <c r="G48" s="13">
        <v>119798.538</v>
      </c>
      <c r="H48" s="13">
        <v>119798.538</v>
      </c>
      <c r="I48" s="13">
        <v>119798.538</v>
      </c>
      <c r="J48" s="13">
        <v>119798.538</v>
      </c>
      <c r="K48" s="45" t="s">
        <v>156</v>
      </c>
      <c r="L48" s="45" t="s">
        <v>97</v>
      </c>
      <c r="M48" s="33"/>
      <c r="N48" s="34"/>
      <c r="O48" s="34"/>
      <c r="P48" s="5"/>
      <c r="Q48" s="13">
        <v>30735</v>
      </c>
      <c r="R48" s="4"/>
      <c r="S48" s="4"/>
      <c r="T48" s="4"/>
      <c r="U48" s="4"/>
      <c r="V48" s="4"/>
    </row>
    <row r="49" spans="1:22" ht="49.5" x14ac:dyDescent="0.25">
      <c r="A49" s="59" t="s">
        <v>162</v>
      </c>
      <c r="B49" s="83" t="s">
        <v>103</v>
      </c>
      <c r="C49" s="47" t="s">
        <v>138</v>
      </c>
      <c r="D49" s="39" t="s">
        <v>55</v>
      </c>
      <c r="E49" s="149">
        <f>SUM(F49:J49)</f>
        <v>137182.155</v>
      </c>
      <c r="F49" s="22">
        <v>27436.431</v>
      </c>
      <c r="G49" s="22">
        <v>27436.431</v>
      </c>
      <c r="H49" s="22">
        <v>27436.431</v>
      </c>
      <c r="I49" s="22">
        <v>27436.431</v>
      </c>
      <c r="J49" s="22">
        <v>27436.431</v>
      </c>
      <c r="K49" s="83" t="s">
        <v>103</v>
      </c>
      <c r="L49" s="75" t="s">
        <v>98</v>
      </c>
      <c r="M49" s="33"/>
      <c r="N49" s="34"/>
      <c r="O49" s="34"/>
      <c r="P49" s="5"/>
      <c r="Q49" s="13">
        <v>17134.38</v>
      </c>
      <c r="R49" s="4"/>
      <c r="S49" s="4"/>
      <c r="T49" s="4"/>
      <c r="U49" s="4"/>
      <c r="V49" s="4"/>
    </row>
    <row r="50" spans="1:22" ht="49.5" x14ac:dyDescent="0.25">
      <c r="A50" s="54" t="s">
        <v>163</v>
      </c>
      <c r="B50" s="45" t="s">
        <v>32</v>
      </c>
      <c r="C50" s="44" t="s">
        <v>138</v>
      </c>
      <c r="D50" s="36" t="s">
        <v>55</v>
      </c>
      <c r="E50" s="150">
        <f>SUM(F50:J50)</f>
        <v>282511.125</v>
      </c>
      <c r="F50" s="13">
        <v>56502.224999999999</v>
      </c>
      <c r="G50" s="13">
        <v>56502.224999999999</v>
      </c>
      <c r="H50" s="13">
        <v>56502.224999999999</v>
      </c>
      <c r="I50" s="13">
        <v>56502.224999999999</v>
      </c>
      <c r="J50" s="13">
        <v>56502.224999999999</v>
      </c>
      <c r="K50" s="45" t="s">
        <v>32</v>
      </c>
      <c r="L50" s="45" t="s">
        <v>76</v>
      </c>
      <c r="M50" s="33"/>
      <c r="N50" s="34"/>
      <c r="O50" s="34"/>
      <c r="P50" s="5"/>
      <c r="Q50" s="13">
        <v>32825.589999999997</v>
      </c>
      <c r="R50" s="4"/>
      <c r="S50" s="4"/>
      <c r="T50" s="4"/>
      <c r="U50" s="4"/>
      <c r="V50" s="4"/>
    </row>
    <row r="51" spans="1:22" ht="49.5" x14ac:dyDescent="0.25">
      <c r="A51" s="54" t="s">
        <v>164</v>
      </c>
      <c r="B51" s="45" t="s">
        <v>33</v>
      </c>
      <c r="C51" s="44" t="s">
        <v>138</v>
      </c>
      <c r="D51" s="36" t="s">
        <v>55</v>
      </c>
      <c r="E51" s="150">
        <f t="shared" ref="E51" si="19">SUM(F51:J51)</f>
        <v>229275</v>
      </c>
      <c r="F51" s="13">
        <v>45855</v>
      </c>
      <c r="G51" s="13">
        <v>45855</v>
      </c>
      <c r="H51" s="151">
        <v>45855</v>
      </c>
      <c r="I51" s="13">
        <v>45855</v>
      </c>
      <c r="J51" s="13">
        <v>45855</v>
      </c>
      <c r="K51" s="45" t="s">
        <v>33</v>
      </c>
      <c r="L51" s="45" t="s">
        <v>77</v>
      </c>
      <c r="M51" s="33"/>
      <c r="N51" s="34"/>
      <c r="O51" s="34"/>
      <c r="P51" s="5"/>
      <c r="Q51" s="13">
        <v>47709</v>
      </c>
      <c r="R51" s="4"/>
      <c r="S51" s="4"/>
      <c r="T51" s="4"/>
      <c r="U51" s="4"/>
      <c r="V51" s="4"/>
    </row>
    <row r="52" spans="1:22" ht="49.5" x14ac:dyDescent="0.25">
      <c r="A52" s="54" t="s">
        <v>165</v>
      </c>
      <c r="B52" s="45" t="s">
        <v>34</v>
      </c>
      <c r="C52" s="44" t="s">
        <v>138</v>
      </c>
      <c r="D52" s="36" t="s">
        <v>55</v>
      </c>
      <c r="E52" s="150">
        <f t="shared" ref="E52" si="20">SUM(F52:J52)</f>
        <v>145464.79999999999</v>
      </c>
      <c r="F52" s="13">
        <v>29092.959999999999</v>
      </c>
      <c r="G52" s="13">
        <v>29092.959999999999</v>
      </c>
      <c r="H52" s="13">
        <v>29092.959999999999</v>
      </c>
      <c r="I52" s="13">
        <v>29092.959999999999</v>
      </c>
      <c r="J52" s="13">
        <v>29092.959999999999</v>
      </c>
      <c r="K52" s="45" t="s">
        <v>34</v>
      </c>
      <c r="L52" s="45" t="s">
        <v>78</v>
      </c>
      <c r="M52" s="33"/>
      <c r="N52" s="34"/>
      <c r="O52" s="34"/>
      <c r="P52" s="5"/>
      <c r="Q52" s="22">
        <v>24054</v>
      </c>
      <c r="R52" s="4"/>
      <c r="S52" s="4"/>
      <c r="T52" s="4"/>
      <c r="U52" s="4"/>
      <c r="V52" s="4"/>
    </row>
    <row r="53" spans="1:22" ht="54.75" customHeight="1" x14ac:dyDescent="0.25">
      <c r="A53" s="54" t="s">
        <v>166</v>
      </c>
      <c r="B53" s="45" t="s">
        <v>35</v>
      </c>
      <c r="C53" s="44" t="s">
        <v>138</v>
      </c>
      <c r="D53" s="36" t="s">
        <v>55</v>
      </c>
      <c r="E53" s="150">
        <f t="shared" ref="E53" si="21">SUM(F53:J53)</f>
        <v>120925.8</v>
      </c>
      <c r="F53" s="13">
        <v>24185.16</v>
      </c>
      <c r="G53" s="13">
        <v>24185.16</v>
      </c>
      <c r="H53" s="13">
        <v>24185.16</v>
      </c>
      <c r="I53" s="13">
        <v>24185.16</v>
      </c>
      <c r="J53" s="13">
        <v>24185.16</v>
      </c>
      <c r="K53" s="45" t="s">
        <v>35</v>
      </c>
      <c r="L53" s="45" t="s">
        <v>79</v>
      </c>
      <c r="M53" s="33"/>
      <c r="N53" s="34"/>
      <c r="O53" s="34"/>
      <c r="P53" s="5"/>
      <c r="Q53" s="4"/>
      <c r="R53" s="4"/>
      <c r="S53" s="4"/>
      <c r="T53" s="4"/>
      <c r="U53" s="4"/>
      <c r="V53" s="4"/>
    </row>
    <row r="54" spans="1:22" ht="51.75" customHeight="1" x14ac:dyDescent="0.25">
      <c r="A54" s="54" t="s">
        <v>167</v>
      </c>
      <c r="B54" s="45" t="s">
        <v>36</v>
      </c>
      <c r="C54" s="44" t="s">
        <v>138</v>
      </c>
      <c r="D54" s="36" t="s">
        <v>55</v>
      </c>
      <c r="E54" s="150">
        <f t="shared" ref="E54" si="22">SUM(F54:J54)</f>
        <v>124880</v>
      </c>
      <c r="F54" s="13">
        <v>24976</v>
      </c>
      <c r="G54" s="13">
        <v>24976</v>
      </c>
      <c r="H54" s="13">
        <v>24976</v>
      </c>
      <c r="I54" s="13">
        <v>24976</v>
      </c>
      <c r="J54" s="13">
        <v>24976</v>
      </c>
      <c r="K54" s="45" t="s">
        <v>36</v>
      </c>
      <c r="L54" s="45" t="s">
        <v>80</v>
      </c>
      <c r="M54" s="33"/>
      <c r="N54" s="34"/>
      <c r="O54" s="34"/>
      <c r="P54" s="5"/>
      <c r="Q54" s="4"/>
      <c r="R54" s="4"/>
      <c r="S54" s="4"/>
      <c r="T54" s="4"/>
      <c r="U54" s="4"/>
      <c r="V54" s="4"/>
    </row>
    <row r="55" spans="1:22" ht="57" customHeight="1" x14ac:dyDescent="0.25">
      <c r="A55" s="54" t="s">
        <v>168</v>
      </c>
      <c r="B55" s="45" t="s">
        <v>37</v>
      </c>
      <c r="C55" s="44" t="s">
        <v>138</v>
      </c>
      <c r="D55" s="36" t="s">
        <v>55</v>
      </c>
      <c r="E55" s="150">
        <f t="shared" ref="E55" si="23">SUM(F55:J55)</f>
        <v>128560</v>
      </c>
      <c r="F55" s="13">
        <v>25712</v>
      </c>
      <c r="G55" s="13">
        <v>25712</v>
      </c>
      <c r="H55" s="13">
        <v>25712</v>
      </c>
      <c r="I55" s="13">
        <v>25712</v>
      </c>
      <c r="J55" s="13">
        <v>25712</v>
      </c>
      <c r="K55" s="45" t="s">
        <v>37</v>
      </c>
      <c r="L55" s="45" t="s">
        <v>81</v>
      </c>
      <c r="M55" s="33"/>
      <c r="N55" s="34"/>
      <c r="O55" s="34"/>
      <c r="P55" s="5"/>
      <c r="Q55" s="4"/>
      <c r="R55" s="4"/>
      <c r="S55" s="4"/>
      <c r="T55" s="4"/>
      <c r="U55" s="4"/>
      <c r="V55" s="4"/>
    </row>
    <row r="56" spans="1:22" ht="60" customHeight="1" x14ac:dyDescent="0.25">
      <c r="A56" s="54" t="s">
        <v>169</v>
      </c>
      <c r="B56" s="45" t="s">
        <v>38</v>
      </c>
      <c r="C56" s="44" t="s">
        <v>138</v>
      </c>
      <c r="D56" s="36" t="s">
        <v>55</v>
      </c>
      <c r="E56" s="150">
        <f t="shared" ref="E56" si="24">SUM(F56:J56)</f>
        <v>109665</v>
      </c>
      <c r="F56" s="13">
        <v>21933</v>
      </c>
      <c r="G56" s="13">
        <v>21933</v>
      </c>
      <c r="H56" s="13">
        <v>21933</v>
      </c>
      <c r="I56" s="13">
        <v>21933</v>
      </c>
      <c r="J56" s="13">
        <v>21933</v>
      </c>
      <c r="K56" s="45" t="s">
        <v>38</v>
      </c>
      <c r="L56" s="45" t="s">
        <v>82</v>
      </c>
      <c r="M56" s="33"/>
      <c r="N56" s="34"/>
      <c r="O56" s="34"/>
      <c r="P56" s="5"/>
      <c r="Q56" s="4"/>
      <c r="R56" s="4"/>
      <c r="S56" s="4"/>
      <c r="T56" s="4"/>
      <c r="U56" s="4"/>
      <c r="V56" s="4"/>
    </row>
    <row r="57" spans="1:22" ht="57.75" customHeight="1" x14ac:dyDescent="0.25">
      <c r="A57" s="54" t="s">
        <v>170</v>
      </c>
      <c r="B57" s="45" t="s">
        <v>39</v>
      </c>
      <c r="C57" s="44" t="s">
        <v>138</v>
      </c>
      <c r="D57" s="36" t="s">
        <v>55</v>
      </c>
      <c r="E57" s="150">
        <f t="shared" ref="E57" si="25">SUM(F57:J57)</f>
        <v>133280</v>
      </c>
      <c r="F57" s="13">
        <v>26656</v>
      </c>
      <c r="G57" s="13">
        <v>26656</v>
      </c>
      <c r="H57" s="13">
        <v>26656</v>
      </c>
      <c r="I57" s="13">
        <v>26656</v>
      </c>
      <c r="J57" s="13">
        <v>26656</v>
      </c>
      <c r="K57" s="45" t="s">
        <v>39</v>
      </c>
      <c r="L57" s="45" t="s">
        <v>83</v>
      </c>
      <c r="M57" s="33"/>
      <c r="N57" s="34"/>
      <c r="O57" s="34"/>
      <c r="P57" s="5" t="e">
        <f>#REF!+13563.483</f>
        <v>#REF!</v>
      </c>
      <c r="Q57" s="4"/>
      <c r="R57" s="4"/>
      <c r="S57" s="4"/>
      <c r="T57" s="4"/>
      <c r="U57" s="4"/>
      <c r="V57" s="4"/>
    </row>
    <row r="58" spans="1:22" ht="59.25" customHeight="1" x14ac:dyDescent="0.25">
      <c r="A58" s="54" t="s">
        <v>171</v>
      </c>
      <c r="B58" s="45" t="s">
        <v>40</v>
      </c>
      <c r="C58" s="44" t="s">
        <v>138</v>
      </c>
      <c r="D58" s="36" t="s">
        <v>55</v>
      </c>
      <c r="E58" s="150">
        <f t="shared" ref="E58" si="26">SUM(F58:J58)</f>
        <v>130010.28</v>
      </c>
      <c r="F58" s="13">
        <v>26002.056</v>
      </c>
      <c r="G58" s="13">
        <v>26002.056</v>
      </c>
      <c r="H58" s="13">
        <v>26002.056</v>
      </c>
      <c r="I58" s="13">
        <v>26002.056</v>
      </c>
      <c r="J58" s="13">
        <v>26002.056</v>
      </c>
      <c r="K58" s="45" t="s">
        <v>40</v>
      </c>
      <c r="L58" s="45" t="s">
        <v>84</v>
      </c>
      <c r="M58" s="33"/>
      <c r="N58" s="26"/>
      <c r="O58" s="26"/>
      <c r="Q58" s="4"/>
      <c r="R58" s="4"/>
      <c r="S58" s="4"/>
      <c r="T58" s="4"/>
      <c r="U58" s="4"/>
      <c r="V58" s="4"/>
    </row>
    <row r="59" spans="1:22" ht="49.5" x14ac:dyDescent="0.25">
      <c r="A59" s="54" t="s">
        <v>172</v>
      </c>
      <c r="B59" s="45" t="s">
        <v>41</v>
      </c>
      <c r="C59" s="44" t="s">
        <v>138</v>
      </c>
      <c r="D59" s="36" t="s">
        <v>55</v>
      </c>
      <c r="E59" s="150">
        <f t="shared" ref="E59" si="27">SUM(F59:J59)</f>
        <v>102415</v>
      </c>
      <c r="F59" s="13">
        <v>20483</v>
      </c>
      <c r="G59" s="13">
        <v>20483</v>
      </c>
      <c r="H59" s="13">
        <v>20483</v>
      </c>
      <c r="I59" s="13">
        <v>20483</v>
      </c>
      <c r="J59" s="13">
        <v>20483</v>
      </c>
      <c r="K59" s="45" t="s">
        <v>41</v>
      </c>
      <c r="L59" s="45" t="s">
        <v>85</v>
      </c>
      <c r="M59" s="33"/>
      <c r="N59" s="26"/>
      <c r="O59" s="26"/>
      <c r="Q59" s="4"/>
      <c r="R59" s="4"/>
      <c r="S59" s="4"/>
      <c r="T59" s="4"/>
      <c r="U59" s="4"/>
      <c r="V59" s="4"/>
    </row>
    <row r="60" spans="1:22" ht="49.5" x14ac:dyDescent="0.25">
      <c r="A60" s="54" t="s">
        <v>173</v>
      </c>
      <c r="B60" s="45" t="s">
        <v>42</v>
      </c>
      <c r="C60" s="44" t="s">
        <v>138</v>
      </c>
      <c r="D60" s="36" t="s">
        <v>55</v>
      </c>
      <c r="E60" s="150">
        <f t="shared" ref="E60" si="28">SUM(F60:J60)</f>
        <v>149575</v>
      </c>
      <c r="F60" s="13">
        <v>29915</v>
      </c>
      <c r="G60" s="13">
        <v>29915</v>
      </c>
      <c r="H60" s="13">
        <v>29915</v>
      </c>
      <c r="I60" s="13">
        <v>29915</v>
      </c>
      <c r="J60" s="13">
        <v>29915</v>
      </c>
      <c r="K60" s="45" t="s">
        <v>42</v>
      </c>
      <c r="L60" s="45" t="s">
        <v>86</v>
      </c>
      <c r="M60" s="34"/>
      <c r="N60" s="26"/>
      <c r="O60" s="26"/>
      <c r="Q60" s="4"/>
      <c r="R60" s="4"/>
      <c r="S60" s="4"/>
      <c r="T60" s="4"/>
      <c r="U60" s="4"/>
      <c r="V60" s="4"/>
    </row>
    <row r="61" spans="1:22" ht="49.5" x14ac:dyDescent="0.25">
      <c r="A61" s="54" t="s">
        <v>174</v>
      </c>
      <c r="B61" s="45" t="s">
        <v>43</v>
      </c>
      <c r="C61" s="44" t="s">
        <v>138</v>
      </c>
      <c r="D61" s="36" t="s">
        <v>55</v>
      </c>
      <c r="E61" s="150">
        <f t="shared" ref="E61" si="29">SUM(F61:J61)</f>
        <v>113910</v>
      </c>
      <c r="F61" s="13">
        <v>22782</v>
      </c>
      <c r="G61" s="13">
        <v>22782</v>
      </c>
      <c r="H61" s="13">
        <v>22782</v>
      </c>
      <c r="I61" s="13">
        <v>22782</v>
      </c>
      <c r="J61" s="13">
        <v>22782</v>
      </c>
      <c r="K61" s="45" t="s">
        <v>43</v>
      </c>
      <c r="L61" s="45" t="s">
        <v>87</v>
      </c>
      <c r="M61" s="33"/>
      <c r="N61" s="26"/>
      <c r="O61" s="26"/>
      <c r="Q61" s="4"/>
      <c r="R61" s="4"/>
      <c r="S61" s="4"/>
      <c r="T61" s="4"/>
      <c r="U61" s="4"/>
      <c r="V61" s="4"/>
    </row>
    <row r="62" spans="1:22" ht="49.5" x14ac:dyDescent="0.25">
      <c r="A62" s="54" t="s">
        <v>175</v>
      </c>
      <c r="B62" s="45" t="s">
        <v>44</v>
      </c>
      <c r="C62" s="44" t="s">
        <v>138</v>
      </c>
      <c r="D62" s="36" t="s">
        <v>55</v>
      </c>
      <c r="E62" s="150">
        <f t="shared" ref="E62" si="30">SUM(F62:J62)</f>
        <v>123466</v>
      </c>
      <c r="F62" s="13">
        <v>24693.200000000001</v>
      </c>
      <c r="G62" s="13">
        <v>24693.200000000001</v>
      </c>
      <c r="H62" s="13">
        <v>24693.200000000001</v>
      </c>
      <c r="I62" s="13">
        <v>24693.200000000001</v>
      </c>
      <c r="J62" s="13">
        <v>24693.200000000001</v>
      </c>
      <c r="K62" s="45" t="s">
        <v>44</v>
      </c>
      <c r="L62" s="45" t="s">
        <v>88</v>
      </c>
      <c r="M62" s="33"/>
      <c r="N62" s="26"/>
      <c r="O62" s="26"/>
      <c r="Q62" s="4"/>
      <c r="R62" s="4"/>
      <c r="S62" s="4"/>
      <c r="T62" s="4"/>
      <c r="U62" s="4"/>
      <c r="V62" s="4"/>
    </row>
    <row r="63" spans="1:22" ht="49.5" x14ac:dyDescent="0.25">
      <c r="A63" s="54" t="s">
        <v>176</v>
      </c>
      <c r="B63" s="45" t="s">
        <v>45</v>
      </c>
      <c r="C63" s="44" t="s">
        <v>138</v>
      </c>
      <c r="D63" s="36" t="s">
        <v>55</v>
      </c>
      <c r="E63" s="150">
        <f t="shared" ref="E63" si="31">SUM(F63:J63)</f>
        <v>115105</v>
      </c>
      <c r="F63" s="13">
        <v>23021</v>
      </c>
      <c r="G63" s="13">
        <v>23021</v>
      </c>
      <c r="H63" s="13">
        <v>23021</v>
      </c>
      <c r="I63" s="13">
        <v>23021</v>
      </c>
      <c r="J63" s="13">
        <v>23021</v>
      </c>
      <c r="K63" s="45" t="s">
        <v>45</v>
      </c>
      <c r="L63" s="45" t="s">
        <v>89</v>
      </c>
      <c r="M63" s="33"/>
      <c r="N63" s="26"/>
      <c r="O63" s="26"/>
      <c r="Q63" s="4"/>
      <c r="R63" s="4"/>
      <c r="S63" s="4"/>
      <c r="T63" s="4"/>
      <c r="U63" s="4"/>
      <c r="V63" s="4"/>
    </row>
    <row r="64" spans="1:22" ht="49.5" x14ac:dyDescent="0.25">
      <c r="A64" s="54" t="s">
        <v>177</v>
      </c>
      <c r="B64" s="45" t="s">
        <v>46</v>
      </c>
      <c r="C64" s="44" t="s">
        <v>138</v>
      </c>
      <c r="D64" s="36" t="s">
        <v>55</v>
      </c>
      <c r="E64" s="150">
        <f t="shared" ref="E64" si="32">SUM(F64:J64)</f>
        <v>123335</v>
      </c>
      <c r="F64" s="13">
        <v>24667</v>
      </c>
      <c r="G64" s="13">
        <v>24667</v>
      </c>
      <c r="H64" s="13">
        <v>24667</v>
      </c>
      <c r="I64" s="13">
        <v>24667</v>
      </c>
      <c r="J64" s="13">
        <v>24667</v>
      </c>
      <c r="K64" s="45" t="s">
        <v>46</v>
      </c>
      <c r="L64" s="45" t="s">
        <v>90</v>
      </c>
      <c r="M64" s="33"/>
      <c r="N64" s="26"/>
      <c r="O64" s="26"/>
      <c r="Q64" s="4"/>
      <c r="R64" s="4"/>
      <c r="S64" s="4"/>
      <c r="T64" s="4"/>
      <c r="U64" s="4"/>
      <c r="V64" s="4"/>
    </row>
    <row r="65" spans="1:22" ht="55.5" customHeight="1" x14ac:dyDescent="0.25">
      <c r="A65" s="54" t="s">
        <v>178</v>
      </c>
      <c r="B65" s="45" t="s">
        <v>47</v>
      </c>
      <c r="C65" s="44" t="s">
        <v>138</v>
      </c>
      <c r="D65" s="36" t="s">
        <v>55</v>
      </c>
      <c r="E65" s="150">
        <f t="shared" ref="E65" si="33">SUM(F65:J65)</f>
        <v>156095</v>
      </c>
      <c r="F65" s="13">
        <v>31219</v>
      </c>
      <c r="G65" s="13">
        <v>31219</v>
      </c>
      <c r="H65" s="13">
        <v>31219</v>
      </c>
      <c r="I65" s="13">
        <v>31219</v>
      </c>
      <c r="J65" s="13">
        <v>31219</v>
      </c>
      <c r="K65" s="45" t="s">
        <v>47</v>
      </c>
      <c r="L65" s="161" t="s">
        <v>91</v>
      </c>
      <c r="M65" s="33"/>
      <c r="N65" s="26"/>
      <c r="O65" s="26"/>
      <c r="Q65" s="4"/>
      <c r="R65" s="4"/>
      <c r="S65" s="4"/>
      <c r="T65" s="4"/>
      <c r="U65" s="4"/>
      <c r="V65" s="4"/>
    </row>
    <row r="66" spans="1:22" ht="57" customHeight="1" thickBot="1" x14ac:dyDescent="0.3">
      <c r="A66" s="59" t="s">
        <v>179</v>
      </c>
      <c r="B66" s="83" t="s">
        <v>48</v>
      </c>
      <c r="C66" s="47" t="s">
        <v>138</v>
      </c>
      <c r="D66" s="37" t="s">
        <v>55</v>
      </c>
      <c r="E66" s="149">
        <f t="shared" ref="E66" si="34">SUM(F66:J66)</f>
        <v>121125</v>
      </c>
      <c r="F66" s="22">
        <v>24225</v>
      </c>
      <c r="G66" s="22">
        <v>24225</v>
      </c>
      <c r="H66" s="22">
        <v>24225</v>
      </c>
      <c r="I66" s="22">
        <v>24225</v>
      </c>
      <c r="J66" s="22">
        <v>24225</v>
      </c>
      <c r="K66" s="83" t="s">
        <v>48</v>
      </c>
      <c r="L66" s="162" t="s">
        <v>92</v>
      </c>
      <c r="M66" s="33"/>
      <c r="N66" s="26"/>
      <c r="O66" s="26"/>
      <c r="Q66" s="4"/>
      <c r="R66" s="4"/>
      <c r="S66" s="4"/>
      <c r="T66" s="4"/>
      <c r="U66" s="4"/>
      <c r="V66" s="4"/>
    </row>
    <row r="67" spans="1:22" ht="118.5" customHeight="1" thickBot="1" x14ac:dyDescent="0.3">
      <c r="A67" s="60" t="s">
        <v>12</v>
      </c>
      <c r="B67" s="89" t="s">
        <v>114</v>
      </c>
      <c r="C67" s="50" t="s">
        <v>138</v>
      </c>
      <c r="D67" s="74" t="s">
        <v>55</v>
      </c>
      <c r="E67" s="64">
        <f t="shared" ref="E67:E70" si="35">F67+G67+H67+I67+J67</f>
        <v>3718.2</v>
      </c>
      <c r="F67" s="64">
        <v>743.64</v>
      </c>
      <c r="G67" s="64">
        <v>743.64</v>
      </c>
      <c r="H67" s="64">
        <v>743.64</v>
      </c>
      <c r="I67" s="64">
        <v>743.64</v>
      </c>
      <c r="J67" s="64">
        <v>743.64</v>
      </c>
      <c r="K67" s="165" t="s">
        <v>50</v>
      </c>
      <c r="L67" s="163" t="s">
        <v>107</v>
      </c>
      <c r="M67" s="33"/>
      <c r="N67" s="34"/>
      <c r="O67" s="34"/>
      <c r="P67" s="5"/>
      <c r="Q67" s="4"/>
      <c r="R67" s="4"/>
      <c r="S67" s="4"/>
      <c r="T67" s="4"/>
      <c r="U67" s="4"/>
      <c r="V67" s="4"/>
    </row>
    <row r="68" spans="1:22" ht="72.75" customHeight="1" thickBot="1" x14ac:dyDescent="0.3">
      <c r="A68" s="60" t="s">
        <v>71</v>
      </c>
      <c r="B68" s="89" t="s">
        <v>129</v>
      </c>
      <c r="C68" s="50" t="s">
        <v>138</v>
      </c>
      <c r="D68" s="74" t="s">
        <v>55</v>
      </c>
      <c r="E68" s="64">
        <f t="shared" si="35"/>
        <v>422877.66000000003</v>
      </c>
      <c r="F68" s="64">
        <v>84575.532000000007</v>
      </c>
      <c r="G68" s="64">
        <v>84575.532000000007</v>
      </c>
      <c r="H68" s="64">
        <v>84575.532000000007</v>
      </c>
      <c r="I68" s="64">
        <v>84575.532000000007</v>
      </c>
      <c r="J68" s="64">
        <v>84575.532000000007</v>
      </c>
      <c r="K68" s="164" t="s">
        <v>99</v>
      </c>
      <c r="L68" s="160" t="s">
        <v>98</v>
      </c>
      <c r="M68" s="33"/>
      <c r="N68" s="34"/>
      <c r="O68" s="34"/>
      <c r="P68" s="5"/>
      <c r="Q68" s="4"/>
      <c r="R68" s="4"/>
      <c r="S68" s="4"/>
      <c r="T68" s="4"/>
      <c r="U68" s="4"/>
      <c r="V68" s="4"/>
    </row>
    <row r="69" spans="1:22" ht="87" customHeight="1" thickBot="1" x14ac:dyDescent="0.3">
      <c r="A69" s="60" t="s">
        <v>100</v>
      </c>
      <c r="B69" s="89" t="s">
        <v>130</v>
      </c>
      <c r="C69" s="50" t="s">
        <v>138</v>
      </c>
      <c r="D69" s="74" t="s">
        <v>55</v>
      </c>
      <c r="E69" s="64">
        <f t="shared" si="35"/>
        <v>267305.51500000001</v>
      </c>
      <c r="F69" s="64">
        <v>53461.103000000003</v>
      </c>
      <c r="G69" s="64">
        <v>53461.103000000003</v>
      </c>
      <c r="H69" s="64">
        <v>53461.103000000003</v>
      </c>
      <c r="I69" s="64">
        <v>53461.103000000003</v>
      </c>
      <c r="J69" s="64">
        <v>53461.103000000003</v>
      </c>
      <c r="K69" s="164" t="s">
        <v>119</v>
      </c>
      <c r="L69" s="160" t="s">
        <v>98</v>
      </c>
      <c r="M69" s="33"/>
      <c r="N69" s="34"/>
      <c r="O69" s="34"/>
      <c r="P69" s="5"/>
      <c r="Q69" s="4"/>
      <c r="R69" s="4"/>
      <c r="S69" s="4"/>
      <c r="T69" s="4"/>
      <c r="U69" s="4"/>
      <c r="V69" s="4"/>
    </row>
    <row r="70" spans="1:22" ht="135" customHeight="1" thickBot="1" x14ac:dyDescent="0.3">
      <c r="A70" s="60" t="s">
        <v>101</v>
      </c>
      <c r="B70" s="89" t="s">
        <v>180</v>
      </c>
      <c r="C70" s="50" t="s">
        <v>138</v>
      </c>
      <c r="D70" s="74" t="s">
        <v>55</v>
      </c>
      <c r="E70" s="64">
        <f t="shared" si="35"/>
        <v>1020400</v>
      </c>
      <c r="F70" s="64">
        <v>1020400</v>
      </c>
      <c r="G70" s="64">
        <v>0</v>
      </c>
      <c r="H70" s="64">
        <v>0</v>
      </c>
      <c r="I70" s="64">
        <v>0</v>
      </c>
      <c r="J70" s="64">
        <v>0</v>
      </c>
      <c r="K70" s="164" t="s">
        <v>102</v>
      </c>
      <c r="L70" s="160" t="s">
        <v>181</v>
      </c>
      <c r="M70" s="33"/>
      <c r="N70" s="34"/>
      <c r="O70" s="34"/>
      <c r="P70" s="5"/>
      <c r="Q70" s="4"/>
      <c r="R70" s="4"/>
      <c r="S70" s="4"/>
      <c r="T70" s="4"/>
      <c r="U70" s="4"/>
      <c r="V70" s="4"/>
    </row>
    <row r="71" spans="1:22" ht="87" customHeight="1" thickBot="1" x14ac:dyDescent="0.3">
      <c r="A71" s="60" t="s">
        <v>19</v>
      </c>
      <c r="B71" s="89" t="s">
        <v>131</v>
      </c>
      <c r="C71" s="50" t="s">
        <v>138</v>
      </c>
      <c r="D71" s="74" t="s">
        <v>55</v>
      </c>
      <c r="E71" s="64">
        <f t="shared" ref="E71:J71" si="36">E72+E73</f>
        <v>24929.375</v>
      </c>
      <c r="F71" s="64">
        <f t="shared" si="36"/>
        <v>4985.875</v>
      </c>
      <c r="G71" s="64">
        <f t="shared" si="36"/>
        <v>4985.875</v>
      </c>
      <c r="H71" s="64">
        <f t="shared" si="36"/>
        <v>4985.875</v>
      </c>
      <c r="I71" s="64">
        <f t="shared" si="36"/>
        <v>4985.875</v>
      </c>
      <c r="J71" s="64">
        <f t="shared" si="36"/>
        <v>4985.875</v>
      </c>
      <c r="K71" s="164"/>
      <c r="L71" s="160"/>
      <c r="M71" s="33"/>
      <c r="N71" s="34"/>
      <c r="O71" s="34"/>
      <c r="P71" s="5"/>
      <c r="Q71" s="4"/>
      <c r="R71" s="4"/>
      <c r="S71" s="4"/>
      <c r="T71" s="4"/>
      <c r="U71" s="4"/>
      <c r="V71" s="4"/>
    </row>
    <row r="72" spans="1:22" ht="120" customHeight="1" thickBot="1" x14ac:dyDescent="0.3">
      <c r="A72" s="60" t="s">
        <v>6</v>
      </c>
      <c r="B72" s="89" t="s">
        <v>132</v>
      </c>
      <c r="C72" s="50" t="s">
        <v>138</v>
      </c>
      <c r="D72" s="74" t="s">
        <v>55</v>
      </c>
      <c r="E72" s="64">
        <f>F72+G72+H72+I72+J72</f>
        <v>3244.44</v>
      </c>
      <c r="F72" s="64">
        <v>648.88800000000003</v>
      </c>
      <c r="G72" s="64">
        <v>648.88800000000003</v>
      </c>
      <c r="H72" s="64">
        <v>648.88800000000003</v>
      </c>
      <c r="I72" s="64">
        <v>648.88800000000003</v>
      </c>
      <c r="J72" s="64">
        <v>648.88800000000003</v>
      </c>
      <c r="K72" s="164" t="s">
        <v>157</v>
      </c>
      <c r="L72" s="160" t="s">
        <v>151</v>
      </c>
      <c r="M72" s="33"/>
      <c r="N72" s="34"/>
      <c r="O72" s="34"/>
      <c r="P72" s="5"/>
      <c r="Q72" s="4"/>
      <c r="R72" s="4"/>
      <c r="S72" s="4"/>
      <c r="T72" s="4"/>
      <c r="U72" s="4"/>
      <c r="V72" s="4"/>
    </row>
    <row r="73" spans="1:22" ht="117.75" customHeight="1" thickBot="1" x14ac:dyDescent="0.3">
      <c r="A73" s="60" t="s">
        <v>128</v>
      </c>
      <c r="B73" s="89" t="s">
        <v>133</v>
      </c>
      <c r="C73" s="50" t="s">
        <v>138</v>
      </c>
      <c r="D73" s="74" t="s">
        <v>55</v>
      </c>
      <c r="E73" s="64">
        <f>F73+G73+H73+I73+J73</f>
        <v>21684.935000000001</v>
      </c>
      <c r="F73" s="64">
        <v>4336.9870000000001</v>
      </c>
      <c r="G73" s="64">
        <v>4336.9870000000001</v>
      </c>
      <c r="H73" s="64">
        <v>4336.9870000000001</v>
      </c>
      <c r="I73" s="64">
        <v>4336.9870000000001</v>
      </c>
      <c r="J73" s="64">
        <v>4336.9870000000001</v>
      </c>
      <c r="K73" s="164" t="s">
        <v>150</v>
      </c>
      <c r="L73" s="160" t="s">
        <v>151</v>
      </c>
      <c r="M73" s="33"/>
      <c r="N73" s="34"/>
      <c r="O73" s="34"/>
      <c r="P73" s="5"/>
      <c r="Q73" s="4"/>
      <c r="R73" s="4"/>
      <c r="S73" s="4"/>
      <c r="T73" s="4"/>
      <c r="U73" s="4"/>
      <c r="V73" s="4"/>
    </row>
    <row r="74" spans="1:22" ht="18" customHeight="1" x14ac:dyDescent="0.25">
      <c r="A74" s="194" t="s">
        <v>29</v>
      </c>
      <c r="B74" s="195"/>
      <c r="C74" s="195"/>
      <c r="D74" s="196"/>
      <c r="E74" s="20">
        <f t="shared" ref="E74:J74" si="37">E75</f>
        <v>12126918.734999999</v>
      </c>
      <c r="F74" s="20">
        <f t="shared" si="37"/>
        <v>3257089.622</v>
      </c>
      <c r="G74" s="20">
        <f t="shared" si="37"/>
        <v>2223689.622</v>
      </c>
      <c r="H74" s="20">
        <f t="shared" si="37"/>
        <v>2223689.622</v>
      </c>
      <c r="I74" s="20">
        <f t="shared" si="37"/>
        <v>2223689.622</v>
      </c>
      <c r="J74" s="125">
        <f t="shared" si="37"/>
        <v>2223689.622</v>
      </c>
      <c r="K74" s="263"/>
      <c r="L74" s="265"/>
      <c r="M74" s="33"/>
      <c r="Q74" s="4"/>
      <c r="R74" s="4"/>
      <c r="S74" s="4"/>
      <c r="T74" s="4"/>
      <c r="U74" s="4"/>
      <c r="V74" s="4"/>
    </row>
    <row r="75" spans="1:22" ht="30.75" customHeight="1" thickBot="1" x14ac:dyDescent="0.3">
      <c r="A75" s="197" t="s">
        <v>55</v>
      </c>
      <c r="B75" s="197"/>
      <c r="C75" s="197"/>
      <c r="D75" s="198"/>
      <c r="E75" s="153">
        <f>E37</f>
        <v>12126918.734999999</v>
      </c>
      <c r="F75" s="154">
        <f>F71+F36</f>
        <v>3257089.622</v>
      </c>
      <c r="G75" s="154">
        <f>G71+G36</f>
        <v>2223689.622</v>
      </c>
      <c r="H75" s="154">
        <f>H71+H36</f>
        <v>2223689.622</v>
      </c>
      <c r="I75" s="154">
        <f>I71+I36</f>
        <v>2223689.622</v>
      </c>
      <c r="J75" s="155">
        <f>J71+J36</f>
        <v>2223689.622</v>
      </c>
      <c r="K75" s="264"/>
      <c r="L75" s="266"/>
      <c r="M75" s="34"/>
      <c r="O75" s="5"/>
      <c r="P75" s="5"/>
      <c r="Q75" s="4"/>
      <c r="R75" s="4"/>
      <c r="S75" s="4"/>
      <c r="T75" s="4"/>
      <c r="U75" s="4"/>
      <c r="V75" s="4"/>
    </row>
    <row r="76" spans="1:22" ht="30.75" customHeight="1" thickBot="1" x14ac:dyDescent="0.3">
      <c r="A76" s="185"/>
      <c r="B76" s="186"/>
      <c r="C76" s="186"/>
      <c r="D76" s="187"/>
      <c r="E76" s="148"/>
      <c r="F76" s="148"/>
      <c r="G76" s="148"/>
      <c r="H76" s="148"/>
      <c r="I76" s="148"/>
      <c r="J76" s="148"/>
      <c r="K76" s="81"/>
      <c r="L76" s="81"/>
      <c r="M76" s="33"/>
      <c r="O76" s="6"/>
      <c r="P76" s="6"/>
      <c r="Q76" s="4"/>
      <c r="R76" s="4"/>
      <c r="S76" s="4"/>
      <c r="T76" s="4"/>
      <c r="U76" s="4"/>
      <c r="V76" s="4"/>
    </row>
    <row r="77" spans="1:22" ht="30.75" customHeight="1" x14ac:dyDescent="0.25">
      <c r="A77" s="205" t="s">
        <v>14</v>
      </c>
      <c r="B77" s="206"/>
      <c r="C77" s="206"/>
      <c r="D77" s="207"/>
      <c r="E77" s="156">
        <f>SUM(F77:J77)</f>
        <v>13812046.099999998</v>
      </c>
      <c r="F77" s="156">
        <f>F79+F78</f>
        <v>3758540.2199999997</v>
      </c>
      <c r="G77" s="156">
        <f>G79+G78</f>
        <v>2682875.2199999997</v>
      </c>
      <c r="H77" s="156">
        <f t="shared" ref="H77:I77" si="38">H79+H78</f>
        <v>2650966.2199999997</v>
      </c>
      <c r="I77" s="156">
        <f t="shared" si="38"/>
        <v>2359832.2199999997</v>
      </c>
      <c r="J77" s="157">
        <f>J79+J78</f>
        <v>2359832.2199999997</v>
      </c>
      <c r="K77" s="175"/>
      <c r="L77" s="176"/>
      <c r="M77" s="33"/>
      <c r="Q77" s="4"/>
      <c r="R77" s="4"/>
      <c r="S77" s="4"/>
      <c r="T77" s="4"/>
      <c r="U77" s="4"/>
      <c r="V77" s="4"/>
    </row>
    <row r="78" spans="1:22" ht="20.25" customHeight="1" x14ac:dyDescent="0.25">
      <c r="A78" s="188" t="s">
        <v>18</v>
      </c>
      <c r="B78" s="189"/>
      <c r="C78" s="189"/>
      <c r="D78" s="190"/>
      <c r="E78" s="82">
        <f>SUM(F78:J78)</f>
        <v>171420</v>
      </c>
      <c r="F78" s="82">
        <f>F19</f>
        <v>34284</v>
      </c>
      <c r="G78" s="82">
        <f>G19</f>
        <v>34284</v>
      </c>
      <c r="H78" s="82">
        <f>H19</f>
        <v>34284</v>
      </c>
      <c r="I78" s="82">
        <f>I19</f>
        <v>34284</v>
      </c>
      <c r="J78" s="127">
        <f>J19</f>
        <v>34284</v>
      </c>
      <c r="K78" s="177"/>
      <c r="L78" s="178"/>
      <c r="M78" s="4"/>
      <c r="Q78" s="4"/>
      <c r="R78" s="4"/>
      <c r="S78" s="4"/>
      <c r="T78" s="4"/>
      <c r="U78" s="4"/>
      <c r="V78" s="4"/>
    </row>
    <row r="79" spans="1:22" ht="42" customHeight="1" thickBot="1" x14ac:dyDescent="0.3">
      <c r="A79" s="191" t="s">
        <v>57</v>
      </c>
      <c r="B79" s="192"/>
      <c r="C79" s="192"/>
      <c r="D79" s="193"/>
      <c r="E79" s="158">
        <f>SUM(F79:J79)</f>
        <v>13640626.099999998</v>
      </c>
      <c r="F79" s="158">
        <f>F74+F25+F20</f>
        <v>3724256.2199999997</v>
      </c>
      <c r="G79" s="158">
        <f>G75+G34+G26+G20</f>
        <v>2648591.2199999997</v>
      </c>
      <c r="H79" s="158">
        <f>H75+H34+H26+H20</f>
        <v>2616682.2199999997</v>
      </c>
      <c r="I79" s="158">
        <f>I75+I34+I26+I20</f>
        <v>2325548.2199999997</v>
      </c>
      <c r="J79" s="159">
        <f>J75+J34+J26+J20</f>
        <v>2325548.2199999997</v>
      </c>
      <c r="K79" s="179"/>
      <c r="L79" s="180"/>
      <c r="M79" s="4"/>
      <c r="Q79" s="4"/>
      <c r="R79" s="4"/>
      <c r="S79" s="4"/>
      <c r="T79" s="4"/>
      <c r="U79" s="4"/>
      <c r="V79" s="4"/>
    </row>
    <row r="80" spans="1:22" ht="24.75" customHeight="1" x14ac:dyDescent="0.25">
      <c r="A80" s="7"/>
      <c r="B80" s="115"/>
      <c r="C80" s="7"/>
      <c r="D80" s="7"/>
      <c r="E80" s="19"/>
      <c r="F80" s="19"/>
      <c r="G80" s="113"/>
      <c r="H80" s="19"/>
      <c r="I80" s="19"/>
      <c r="J80" s="19"/>
      <c r="K80" s="12"/>
      <c r="L80" s="12"/>
      <c r="M80" s="4"/>
      <c r="Q80" s="4"/>
      <c r="R80" s="4"/>
      <c r="S80" s="4"/>
      <c r="T80" s="4"/>
      <c r="U80" s="4"/>
      <c r="V80" s="4"/>
    </row>
    <row r="81" spans="1:22" ht="23.25" customHeight="1" x14ac:dyDescent="0.25">
      <c r="A81" s="111"/>
      <c r="B81" s="114"/>
      <c r="C81" s="111"/>
      <c r="D81" s="111"/>
      <c r="E81" s="116"/>
      <c r="F81" s="116"/>
      <c r="G81" s="116"/>
      <c r="H81" s="116"/>
      <c r="I81" s="116"/>
      <c r="J81" s="116"/>
      <c r="K81" s="111"/>
      <c r="L81" s="110"/>
      <c r="M81" s="4"/>
      <c r="Q81" s="4"/>
      <c r="R81" s="4"/>
      <c r="S81" s="4"/>
      <c r="T81" s="4"/>
      <c r="U81" s="4"/>
      <c r="V81" s="4"/>
    </row>
    <row r="82" spans="1:22" ht="45" customHeight="1" x14ac:dyDescent="0.3">
      <c r="A82" s="174" t="s">
        <v>117</v>
      </c>
      <c r="B82" s="174"/>
      <c r="C82" s="174"/>
      <c r="D82" s="174"/>
      <c r="E82" s="111"/>
      <c r="F82" s="111"/>
      <c r="G82" s="114"/>
      <c r="H82" s="117"/>
      <c r="I82" s="117"/>
      <c r="J82" s="111"/>
      <c r="K82" s="41" t="s">
        <v>118</v>
      </c>
      <c r="L82" s="111"/>
      <c r="M82" s="4"/>
      <c r="Q82" s="4"/>
      <c r="R82" s="4"/>
      <c r="S82" s="4"/>
      <c r="T82" s="4"/>
      <c r="U82" s="4"/>
      <c r="V82" s="4"/>
    </row>
    <row r="83" spans="1:22" ht="24.75" customHeight="1" x14ac:dyDescent="0.25">
      <c r="A83" s="111"/>
      <c r="B83" s="114"/>
      <c r="C83" s="111"/>
      <c r="D83" s="111"/>
      <c r="E83" s="111"/>
      <c r="F83" s="111"/>
      <c r="G83" s="114"/>
      <c r="H83" s="111"/>
      <c r="I83" s="111"/>
      <c r="J83" s="111"/>
      <c r="K83" s="111"/>
      <c r="L83" s="111"/>
      <c r="M83" s="4"/>
    </row>
    <row r="84" spans="1:22" ht="30" customHeight="1" x14ac:dyDescent="0.25">
      <c r="A84" s="267" t="s">
        <v>182</v>
      </c>
      <c r="B84" s="267"/>
      <c r="C84" s="267"/>
      <c r="D84" s="267"/>
      <c r="E84" s="9"/>
      <c r="H84" s="8"/>
      <c r="K84" s="268" t="s">
        <v>183</v>
      </c>
    </row>
    <row r="85" spans="1:22" ht="9.75" customHeight="1" x14ac:dyDescent="0.25">
      <c r="A85" s="267"/>
      <c r="B85" s="267"/>
      <c r="C85" s="267"/>
      <c r="D85" s="267"/>
      <c r="E85" s="9"/>
      <c r="H85" s="10"/>
      <c r="I85" s="10"/>
      <c r="K85" s="268"/>
    </row>
    <row r="86" spans="1:22" ht="27" customHeight="1" x14ac:dyDescent="0.25"/>
  </sheetData>
  <mergeCells count="54">
    <mergeCell ref="K25:K26"/>
    <mergeCell ref="L25:L26"/>
    <mergeCell ref="K18:K20"/>
    <mergeCell ref="L18:L20"/>
    <mergeCell ref="K74:K75"/>
    <mergeCell ref="L74:L75"/>
    <mergeCell ref="A18:D18"/>
    <mergeCell ref="B14:B15"/>
    <mergeCell ref="E32:J32"/>
    <mergeCell ref="B11:B12"/>
    <mergeCell ref="C11:C12"/>
    <mergeCell ref="A20:D20"/>
    <mergeCell ref="A26:D26"/>
    <mergeCell ref="K1:L1"/>
    <mergeCell ref="B2:L2"/>
    <mergeCell ref="A3:A4"/>
    <mergeCell ref="B3:B4"/>
    <mergeCell ref="C3:C4"/>
    <mergeCell ref="D3:D4"/>
    <mergeCell ref="E3:E4"/>
    <mergeCell ref="F3:J3"/>
    <mergeCell ref="K3:K4"/>
    <mergeCell ref="L3:L4"/>
    <mergeCell ref="A6:L6"/>
    <mergeCell ref="L36:L37"/>
    <mergeCell ref="B36:B37"/>
    <mergeCell ref="C36:C37"/>
    <mergeCell ref="K36:K37"/>
    <mergeCell ref="A36:A37"/>
    <mergeCell ref="A21:L21"/>
    <mergeCell ref="E29:J29"/>
    <mergeCell ref="E30:J30"/>
    <mergeCell ref="A25:D25"/>
    <mergeCell ref="A35:L35"/>
    <mergeCell ref="A34:D34"/>
    <mergeCell ref="A11:A13"/>
    <mergeCell ref="A27:L27"/>
    <mergeCell ref="A19:D19"/>
    <mergeCell ref="L14:L15"/>
    <mergeCell ref="A84:D85"/>
    <mergeCell ref="K77:L79"/>
    <mergeCell ref="E28:J28"/>
    <mergeCell ref="E31:J31"/>
    <mergeCell ref="A82:D82"/>
    <mergeCell ref="A33:D33"/>
    <mergeCell ref="A76:D76"/>
    <mergeCell ref="A78:D78"/>
    <mergeCell ref="A79:D79"/>
    <mergeCell ref="A74:D74"/>
    <mergeCell ref="A75:D75"/>
    <mergeCell ref="E33:J33"/>
    <mergeCell ref="E34:J34"/>
    <mergeCell ref="A77:D77"/>
    <mergeCell ref="K84:K85"/>
  </mergeCells>
  <printOptions horizontalCentered="1"/>
  <pageMargins left="0.27559055118110237" right="0.23622047244094491" top="0.59055118110236227" bottom="0.35433070866141736" header="3.937007874015748E-2" footer="0.11811023622047245"/>
  <pageSetup paperSize="9" scale="53" fitToHeight="0" orientation="landscape" r:id="rId1"/>
  <headerFooter differentFirst="1">
    <oddHeader>&amp;C&amp;P</oddHeader>
  </headerFooter>
  <rowBreaks count="6" manualBreakCount="6">
    <brk id="13" max="11" man="1"/>
    <brk id="26" max="11" man="1"/>
    <brk id="34" max="11" man="1"/>
    <brk id="47" max="11" man="1"/>
    <brk id="62" max="11" man="1"/>
    <brk id="7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2023-2027</vt:lpstr>
      <vt:lpstr>'МП12 2023-2027'!Заголовки_для_печати</vt:lpstr>
      <vt:lpstr>'МП12 2023-2027'!Область_печати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2022-11-14T09:41:26Z</cp:lastPrinted>
  <dcterms:created xsi:type="dcterms:W3CDTF">2019-03-25T10:11:16Z</dcterms:created>
  <dcterms:modified xsi:type="dcterms:W3CDTF">2022-11-14T09:42:28Z</dcterms:modified>
</cp:coreProperties>
</file>