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18-64-104\Share\_Общее\Муниципальная программа Развитие инженерной инфраструктуры и энергоэффективности\МП ЖКХ и энергетика 2020-2024 гг\Версия 25 от 21.10.2022\Разместить на сайте\"/>
    </mc:Choice>
  </mc:AlternateContent>
  <bookViews>
    <workbookView xWindow="0" yWindow="0" windowWidth="28800" windowHeight="12300" activeTab="1"/>
  </bookViews>
  <sheets>
    <sheet name="Приложение 1" sheetId="1" r:id="rId1"/>
    <sheet name="Субсидии прил 4" sheetId="2" r:id="rId2"/>
  </sheets>
  <externalReferences>
    <externalReference r:id="rId3"/>
  </externalReferences>
  <definedNames>
    <definedName name="_xlnm._FilterDatabase" localSheetId="0" hidden="1">'Приложение 1'!$A$48:$M$193</definedName>
    <definedName name="_xlnm.Print_Titles" localSheetId="0">'Приложение 1'!$9:$10</definedName>
    <definedName name="_xlnm.Print_Area" localSheetId="0">'Приложение 1'!$A$1:$M$360</definedName>
    <definedName name="_xlnm.Print_Area" localSheetId="1">'Субсидии прил 4'!$A$1:$M$46</definedName>
  </definedNames>
  <calcPr calcId="162913"/>
</workbook>
</file>

<file path=xl/calcChain.xml><?xml version="1.0" encoding="utf-8"?>
<calcChain xmlns="http://schemas.openxmlformats.org/spreadsheetml/2006/main">
  <c r="I277" i="1" l="1"/>
  <c r="I21" i="2" l="1"/>
  <c r="I10" i="2"/>
  <c r="G20" i="2" l="1"/>
  <c r="H20" i="2"/>
  <c r="I20" i="2"/>
  <c r="J20" i="2"/>
  <c r="K20" i="2"/>
  <c r="G17" i="2"/>
  <c r="H17" i="2"/>
  <c r="I17" i="2"/>
  <c r="J17" i="2"/>
  <c r="K17" i="2"/>
  <c r="G14" i="2"/>
  <c r="H14" i="2"/>
  <c r="I14" i="2"/>
  <c r="J14" i="2"/>
  <c r="J21" i="2" s="1"/>
  <c r="K14" i="2"/>
  <c r="F277" i="1"/>
  <c r="F13" i="2"/>
  <c r="H10" i="2"/>
  <c r="J10" i="2"/>
  <c r="K10" i="2"/>
  <c r="G10" i="2"/>
  <c r="F19" i="2"/>
  <c r="F20" i="2" s="1"/>
  <c r="F16" i="2"/>
  <c r="F17" i="2" s="1"/>
  <c r="F12" i="2"/>
  <c r="F14" i="2" s="1"/>
  <c r="H21" i="2" l="1"/>
  <c r="K21" i="2"/>
  <c r="G21" i="2"/>
  <c r="F21" i="2"/>
  <c r="F10" i="2"/>
  <c r="K338" i="1" l="1"/>
  <c r="J338" i="1"/>
  <c r="I44" i="1" l="1"/>
  <c r="F144" i="1" l="1"/>
  <c r="I141" i="1"/>
  <c r="I41" i="1" l="1"/>
  <c r="J124" i="1" l="1"/>
  <c r="J122" i="1"/>
  <c r="I122" i="1" l="1"/>
  <c r="G324" i="1" l="1"/>
  <c r="H324" i="1"/>
  <c r="I324" i="1"/>
  <c r="J324" i="1"/>
  <c r="K324" i="1"/>
  <c r="F311" i="1"/>
  <c r="F324" i="1" s="1"/>
  <c r="I278" i="1"/>
  <c r="F278" i="1" s="1"/>
  <c r="J278" i="1"/>
  <c r="G278" i="1" s="1"/>
  <c r="K278" i="1"/>
  <c r="H278" i="1" s="1"/>
  <c r="F276" i="1" l="1"/>
  <c r="F319" i="1"/>
  <c r="F317" i="1"/>
  <c r="G316" i="1"/>
  <c r="H316" i="1"/>
  <c r="I316" i="1"/>
  <c r="J316" i="1"/>
  <c r="K316" i="1"/>
  <c r="F139" i="1" l="1"/>
  <c r="F138" i="1"/>
  <c r="K137" i="1"/>
  <c r="J137" i="1"/>
  <c r="I137" i="1"/>
  <c r="H137" i="1"/>
  <c r="G137" i="1"/>
  <c r="F137" i="1" l="1"/>
  <c r="F288" i="1" l="1"/>
  <c r="K277" i="1"/>
  <c r="K275" i="1" s="1"/>
  <c r="J277" i="1"/>
  <c r="J275" i="1" s="1"/>
  <c r="H277" i="1"/>
  <c r="H275" i="1" s="1"/>
  <c r="G277" i="1"/>
  <c r="G275" i="1" s="1"/>
  <c r="F275" i="1" l="1"/>
  <c r="I275" i="1"/>
  <c r="H338" i="1"/>
  <c r="H349" i="1" s="1"/>
  <c r="I338" i="1"/>
  <c r="F347" i="1"/>
  <c r="I284" i="1" l="1"/>
  <c r="I282" i="1" s="1"/>
  <c r="J214" i="1" l="1"/>
  <c r="I214" i="1"/>
  <c r="J213" i="1"/>
  <c r="I213" i="1"/>
  <c r="H238" i="1"/>
  <c r="I238" i="1"/>
  <c r="J238" i="1"/>
  <c r="K238" i="1"/>
  <c r="G238" i="1"/>
  <c r="F239" i="1"/>
  <c r="F240" i="1"/>
  <c r="F238" i="1" l="1"/>
  <c r="F209" i="1" l="1"/>
  <c r="F210" i="1"/>
  <c r="F211" i="1"/>
  <c r="I204" i="1" l="1"/>
  <c r="I21" i="1"/>
  <c r="F30" i="1"/>
  <c r="F41" i="1" l="1"/>
  <c r="F40" i="1"/>
  <c r="G39" i="1"/>
  <c r="H39" i="1"/>
  <c r="I39" i="1"/>
  <c r="J39" i="1"/>
  <c r="K39" i="1"/>
  <c r="F44" i="1"/>
  <c r="F43" i="1"/>
  <c r="K42" i="1"/>
  <c r="J42" i="1"/>
  <c r="I42" i="1"/>
  <c r="F42" i="1" l="1"/>
  <c r="F39" i="1"/>
  <c r="F224" i="1"/>
  <c r="F223" i="1"/>
  <c r="K222" i="1" l="1"/>
  <c r="J222" i="1"/>
  <c r="F29" i="1" l="1"/>
  <c r="F28" i="1"/>
  <c r="J27" i="1"/>
  <c r="K27" i="1"/>
  <c r="I27" i="1"/>
  <c r="K213" i="1" l="1"/>
  <c r="K214" i="1"/>
  <c r="I208" i="1" l="1"/>
  <c r="F130" i="1"/>
  <c r="I343" i="1"/>
  <c r="I339" i="1" s="1"/>
  <c r="J343" i="1"/>
  <c r="J339" i="1" s="1"/>
  <c r="J350" i="1" s="1"/>
  <c r="K343" i="1"/>
  <c r="K339" i="1" s="1"/>
  <c r="H272" i="1" l="1"/>
  <c r="I272" i="1"/>
  <c r="J272" i="1"/>
  <c r="K272" i="1"/>
  <c r="G272" i="1"/>
  <c r="E274" i="1"/>
  <c r="F274" i="1"/>
  <c r="H17" i="1" l="1"/>
  <c r="I17" i="1"/>
  <c r="J17" i="1"/>
  <c r="K17" i="1"/>
  <c r="G17" i="1"/>
  <c r="I192" i="1"/>
  <c r="K43" i="2" l="1"/>
  <c r="J43" i="2"/>
  <c r="I43" i="2"/>
  <c r="H43" i="2"/>
  <c r="G43" i="2"/>
  <c r="F42" i="2"/>
  <c r="F41" i="2"/>
  <c r="F40" i="2"/>
  <c r="K38" i="2"/>
  <c r="J38" i="2"/>
  <c r="I38" i="2"/>
  <c r="H38" i="2"/>
  <c r="G38" i="2"/>
  <c r="F37" i="2"/>
  <c r="F36" i="2"/>
  <c r="F35" i="2"/>
  <c r="F31" i="2"/>
  <c r="F30" i="2"/>
  <c r="K29" i="2"/>
  <c r="K33" i="2" s="1"/>
  <c r="J29" i="2"/>
  <c r="J33" i="2" s="1"/>
  <c r="I29" i="2"/>
  <c r="H29" i="2"/>
  <c r="G29" i="2"/>
  <c r="F28" i="2"/>
  <c r="F27" i="2"/>
  <c r="F26" i="2"/>
  <c r="F25" i="2"/>
  <c r="F24" i="2"/>
  <c r="E22" i="2"/>
  <c r="J44" i="2" l="1"/>
  <c r="K44" i="2"/>
  <c r="K22" i="2" s="1"/>
  <c r="G33" i="2"/>
  <c r="G44" i="2" s="1"/>
  <c r="I33" i="2"/>
  <c r="I44" i="2" s="1"/>
  <c r="F29" i="2"/>
  <c r="F38" i="2"/>
  <c r="F43" i="2"/>
  <c r="K279" i="1"/>
  <c r="H33" i="2"/>
  <c r="H44" i="2" s="1"/>
  <c r="I22" i="2" l="1"/>
  <c r="I279" i="1"/>
  <c r="I273" i="1" s="1"/>
  <c r="F33" i="2"/>
  <c r="J22" i="2"/>
  <c r="J279" i="1"/>
  <c r="H22" i="2"/>
  <c r="H279" i="1"/>
  <c r="G279" i="1" l="1"/>
  <c r="G22" i="2"/>
  <c r="F44" i="2"/>
  <c r="F279" i="1" s="1"/>
  <c r="I124" i="1"/>
  <c r="I116" i="1" s="1"/>
  <c r="H134" i="1"/>
  <c r="I134" i="1"/>
  <c r="J134" i="1"/>
  <c r="K134" i="1"/>
  <c r="G134" i="1"/>
  <c r="F135" i="1"/>
  <c r="F136" i="1"/>
  <c r="F237" i="1"/>
  <c r="F236" i="1"/>
  <c r="I235" i="1"/>
  <c r="F221" i="1"/>
  <c r="F204" i="1"/>
  <c r="F208" i="1"/>
  <c r="F22" i="2" l="1"/>
  <c r="F134" i="1"/>
  <c r="F235" i="1"/>
  <c r="G249" i="1"/>
  <c r="I249" i="1"/>
  <c r="J249" i="1"/>
  <c r="K249" i="1"/>
  <c r="H249" i="1"/>
  <c r="H273" i="1" l="1"/>
  <c r="J273" i="1"/>
  <c r="K273" i="1"/>
  <c r="G273" i="1"/>
  <c r="F281" i="1" l="1"/>
  <c r="F218" i="1" l="1"/>
  <c r="F219" i="1" l="1"/>
  <c r="J312" i="1" l="1"/>
  <c r="K312" i="1"/>
  <c r="I312" i="1"/>
  <c r="F315" i="1"/>
  <c r="F318" i="1"/>
  <c r="F316" i="1" s="1"/>
  <c r="K57" i="1" l="1"/>
  <c r="K65" i="1" l="1"/>
  <c r="J65" i="1"/>
  <c r="K51" i="1" l="1"/>
  <c r="J51" i="1"/>
  <c r="K50" i="1"/>
  <c r="J50" i="1"/>
  <c r="K85" i="1"/>
  <c r="J85" i="1"/>
  <c r="K77" i="1"/>
  <c r="J77" i="1"/>
  <c r="J57" i="1"/>
  <c r="I216" i="1" l="1"/>
  <c r="I212" i="1" l="1"/>
  <c r="F252" i="1"/>
  <c r="F253" i="1"/>
  <c r="F251" i="1"/>
  <c r="H165" i="1" l="1"/>
  <c r="I264" i="1" l="1"/>
  <c r="J264" i="1"/>
  <c r="I35" i="1"/>
  <c r="I16" i="1" s="1"/>
  <c r="J35" i="1"/>
  <c r="K35" i="1"/>
  <c r="H342" i="1" l="1"/>
  <c r="H128" i="1" l="1"/>
  <c r="H126" i="1"/>
  <c r="F250" i="1" l="1"/>
  <c r="K192" i="1" l="1"/>
  <c r="J192" i="1"/>
  <c r="H192" i="1"/>
  <c r="G192" i="1"/>
  <c r="K191" i="1"/>
  <c r="J191" i="1"/>
  <c r="I191" i="1"/>
  <c r="H191" i="1"/>
  <c r="K19" i="1" l="1"/>
  <c r="K20" i="1"/>
  <c r="K21" i="1"/>
  <c r="K73" i="1" l="1"/>
  <c r="K229" i="1" l="1"/>
  <c r="J229" i="1"/>
  <c r="F230" i="1"/>
  <c r="F231" i="1"/>
  <c r="J146" i="1"/>
  <c r="J155" i="1"/>
  <c r="J154" i="1"/>
  <c r="J163" i="1"/>
  <c r="F229" i="1" l="1"/>
  <c r="K212" i="1"/>
  <c r="J153" i="1"/>
  <c r="J212" i="1"/>
  <c r="F108" i="1"/>
  <c r="F107" i="1"/>
  <c r="F106" i="1"/>
  <c r="K105" i="1"/>
  <c r="F105" i="1" s="1"/>
  <c r="F104" i="1"/>
  <c r="F103" i="1"/>
  <c r="F102" i="1"/>
  <c r="K101" i="1"/>
  <c r="F101" i="1" s="1"/>
  <c r="F100" i="1"/>
  <c r="F99" i="1"/>
  <c r="F98" i="1"/>
  <c r="K97" i="1"/>
  <c r="F97" i="1" s="1"/>
  <c r="F96" i="1"/>
  <c r="F95" i="1"/>
  <c r="F94" i="1"/>
  <c r="K93" i="1"/>
  <c r="F93" i="1" s="1"/>
  <c r="F92" i="1"/>
  <c r="F91" i="1"/>
  <c r="F90" i="1"/>
  <c r="K89" i="1"/>
  <c r="F89" i="1" s="1"/>
  <c r="F88" i="1"/>
  <c r="F87" i="1"/>
  <c r="F86" i="1"/>
  <c r="F85" i="1"/>
  <c r="F84" i="1"/>
  <c r="F83" i="1"/>
  <c r="F82" i="1"/>
  <c r="K81" i="1"/>
  <c r="F81" i="1" s="1"/>
  <c r="F80" i="1"/>
  <c r="F79" i="1"/>
  <c r="F78" i="1"/>
  <c r="F77" i="1"/>
  <c r="F76" i="1"/>
  <c r="F75" i="1"/>
  <c r="F74" i="1"/>
  <c r="F73" i="1"/>
  <c r="F72" i="1"/>
  <c r="F71" i="1"/>
  <c r="F70" i="1"/>
  <c r="K69" i="1"/>
  <c r="F69" i="1" s="1"/>
  <c r="F68" i="1"/>
  <c r="F67" i="1"/>
  <c r="F66" i="1"/>
  <c r="F65" i="1"/>
  <c r="F64" i="1"/>
  <c r="F63" i="1"/>
  <c r="F62" i="1"/>
  <c r="F61" i="1"/>
  <c r="F60" i="1"/>
  <c r="F59" i="1"/>
  <c r="F58" i="1"/>
  <c r="F57" i="1"/>
  <c r="I123" i="1" l="1"/>
  <c r="I121" i="1" l="1"/>
  <c r="F285" i="1"/>
  <c r="H284" i="1"/>
  <c r="F284" i="1" l="1"/>
  <c r="F249" i="1"/>
  <c r="H214" i="1"/>
  <c r="H188" i="1" s="1"/>
  <c r="H123" i="1" l="1"/>
  <c r="H259" i="1" l="1"/>
  <c r="F220" i="1" l="1"/>
  <c r="H124" i="1"/>
  <c r="F129" i="1"/>
  <c r="H36" i="1" l="1"/>
  <c r="H343" i="1" l="1"/>
  <c r="F345" i="1"/>
  <c r="H339" i="1" l="1"/>
  <c r="F343" i="1"/>
  <c r="F344" i="1"/>
  <c r="H314" i="1"/>
  <c r="J188" i="1" l="1"/>
  <c r="K188" i="1"/>
  <c r="K124" i="1"/>
  <c r="K122" i="1"/>
  <c r="J20" i="1"/>
  <c r="I20" i="1"/>
  <c r="H20" i="1"/>
  <c r="J21" i="1"/>
  <c r="H21" i="1"/>
  <c r="F207" i="1"/>
  <c r="F206" i="1"/>
  <c r="K205" i="1"/>
  <c r="J205" i="1"/>
  <c r="I205" i="1"/>
  <c r="H205" i="1"/>
  <c r="G205" i="1"/>
  <c r="F203" i="1"/>
  <c r="F202" i="1"/>
  <c r="K201" i="1"/>
  <c r="J201" i="1"/>
  <c r="I201" i="1"/>
  <c r="H201" i="1"/>
  <c r="G201" i="1"/>
  <c r="F133" i="1"/>
  <c r="F132" i="1"/>
  <c r="K131" i="1"/>
  <c r="J131" i="1"/>
  <c r="I131" i="1"/>
  <c r="H131" i="1"/>
  <c r="G131" i="1"/>
  <c r="F205" i="1" l="1"/>
  <c r="F131" i="1"/>
  <c r="F201" i="1"/>
  <c r="G216" i="1" l="1"/>
  <c r="G125" i="1"/>
  <c r="G23" i="1"/>
  <c r="F287" i="1"/>
  <c r="H286" i="1" l="1"/>
  <c r="F286" i="1" l="1"/>
  <c r="F282" i="1" s="1"/>
  <c r="H282" i="1"/>
  <c r="J187" i="1"/>
  <c r="K187" i="1"/>
  <c r="K290" i="1" s="1"/>
  <c r="K15" i="1"/>
  <c r="J19" i="1" l="1"/>
  <c r="I19" i="1"/>
  <c r="J117" i="1" l="1"/>
  <c r="K117" i="1"/>
  <c r="J116" i="1"/>
  <c r="K116" i="1"/>
  <c r="J115" i="1" l="1"/>
  <c r="K115" i="1"/>
  <c r="K18" i="1"/>
  <c r="I15" i="1" l="1"/>
  <c r="I18" i="1"/>
  <c r="J15" i="1"/>
  <c r="J18" i="1"/>
  <c r="G27" i="1" l="1"/>
  <c r="H27" i="1"/>
  <c r="K264" i="1"/>
  <c r="H264" i="1"/>
  <c r="G264" i="1"/>
  <c r="H125" i="1"/>
  <c r="F264" i="1" l="1"/>
  <c r="F27" i="1"/>
  <c r="I117" i="1"/>
  <c r="I125" i="1"/>
  <c r="G213" i="1" l="1"/>
  <c r="H213" i="1"/>
  <c r="H187" i="1" s="1"/>
  <c r="F227" i="1"/>
  <c r="F228" i="1"/>
  <c r="F226" i="1"/>
  <c r="G225" i="1"/>
  <c r="H225" i="1"/>
  <c r="I225" i="1"/>
  <c r="J225" i="1"/>
  <c r="K225" i="1"/>
  <c r="I187" i="1" l="1"/>
  <c r="F213" i="1"/>
  <c r="I188" i="1"/>
  <c r="F225" i="1"/>
  <c r="I146" i="1"/>
  <c r="I182" i="1" s="1"/>
  <c r="I147" i="1"/>
  <c r="I183" i="1" s="1"/>
  <c r="G163" i="1" l="1"/>
  <c r="H163" i="1"/>
  <c r="I163" i="1"/>
  <c r="K163" i="1"/>
  <c r="F164" i="1"/>
  <c r="I155" i="1"/>
  <c r="I154" i="1"/>
  <c r="I153" i="1" l="1"/>
  <c r="G21" i="1"/>
  <c r="G20" i="1"/>
  <c r="G15" i="1" s="1"/>
  <c r="G19" i="1"/>
  <c r="G14" i="1" s="1"/>
  <c r="F25" i="1"/>
  <c r="F24" i="1"/>
  <c r="H23" i="1" l="1"/>
  <c r="F23" i="1" s="1"/>
  <c r="F26" i="1"/>
  <c r="F113" i="1" l="1"/>
  <c r="F22" i="1" l="1"/>
  <c r="H52" i="1"/>
  <c r="I52" i="1"/>
  <c r="I48" i="1" s="1"/>
  <c r="J48" i="1"/>
  <c r="K48" i="1"/>
  <c r="G52" i="1"/>
  <c r="G48" i="1" s="1"/>
  <c r="H51" i="1"/>
  <c r="H47" i="1" s="1"/>
  <c r="I51" i="1"/>
  <c r="I47" i="1" s="1"/>
  <c r="I111" i="1" s="1"/>
  <c r="J47" i="1"/>
  <c r="J111" i="1" s="1"/>
  <c r="K47" i="1"/>
  <c r="G51" i="1"/>
  <c r="G47" i="1" s="1"/>
  <c r="H50" i="1"/>
  <c r="H46" i="1" s="1"/>
  <c r="I50" i="1"/>
  <c r="I46" i="1" s="1"/>
  <c r="I110" i="1" s="1"/>
  <c r="I352" i="1" s="1"/>
  <c r="J46" i="1"/>
  <c r="J110" i="1" s="1"/>
  <c r="J352" i="1" s="1"/>
  <c r="K46" i="1"/>
  <c r="G50" i="1"/>
  <c r="F55" i="1"/>
  <c r="F54" i="1"/>
  <c r="K53" i="1"/>
  <c r="J53" i="1"/>
  <c r="I53" i="1"/>
  <c r="H53" i="1"/>
  <c r="G53" i="1"/>
  <c r="F52" i="1" l="1"/>
  <c r="G49" i="1"/>
  <c r="K45" i="1"/>
  <c r="I45" i="1"/>
  <c r="J45" i="1"/>
  <c r="H49" i="1"/>
  <c r="F51" i="1"/>
  <c r="G46" i="1"/>
  <c r="F46" i="1" s="1"/>
  <c r="K49" i="1"/>
  <c r="I49" i="1"/>
  <c r="H48" i="1"/>
  <c r="F48" i="1" s="1"/>
  <c r="F47" i="1"/>
  <c r="J49" i="1"/>
  <c r="F50" i="1"/>
  <c r="F56" i="1"/>
  <c r="F53" i="1" s="1"/>
  <c r="G45" i="1" l="1"/>
  <c r="F49" i="1"/>
  <c r="H45" i="1"/>
  <c r="F21" i="1"/>
  <c r="K111" i="1"/>
  <c r="K14" i="1"/>
  <c r="F45" i="1" l="1"/>
  <c r="K110" i="1"/>
  <c r="K352" i="1" s="1"/>
  <c r="H256" i="1"/>
  <c r="H254" i="1" s="1"/>
  <c r="I331" i="1" l="1"/>
  <c r="J331" i="1"/>
  <c r="K331" i="1"/>
  <c r="H331" i="1"/>
  <c r="H329" i="1" s="1"/>
  <c r="F332" i="1"/>
  <c r="F333" i="1"/>
  <c r="G261" i="1" l="1"/>
  <c r="G260" i="1"/>
  <c r="G142" i="1" l="1"/>
  <c r="G36" i="1" l="1"/>
  <c r="G314" i="1"/>
  <c r="G170" i="1"/>
  <c r="G256" i="1" l="1"/>
  <c r="G259" i="1"/>
  <c r="K329" i="1"/>
  <c r="J329" i="1"/>
  <c r="I329" i="1"/>
  <c r="G329" i="1"/>
  <c r="F267" i="1"/>
  <c r="F342" i="1" l="1"/>
  <c r="K247" i="1" l="1"/>
  <c r="K244" i="1" s="1"/>
  <c r="J247" i="1"/>
  <c r="J244" i="1" s="1"/>
  <c r="I247" i="1"/>
  <c r="I244" i="1" s="1"/>
  <c r="H247" i="1"/>
  <c r="H244" i="1" s="1"/>
  <c r="G247" i="1"/>
  <c r="G244" i="1" s="1"/>
  <c r="E247" i="1"/>
  <c r="F248" i="1"/>
  <c r="K193" i="1"/>
  <c r="J193" i="1"/>
  <c r="I193" i="1"/>
  <c r="H193" i="1"/>
  <c r="G193" i="1"/>
  <c r="E193" i="1"/>
  <c r="F200" i="1"/>
  <c r="E189" i="1" l="1"/>
  <c r="E186" i="1" s="1"/>
  <c r="K189" i="1"/>
  <c r="I189" i="1"/>
  <c r="I186" i="1" s="1"/>
  <c r="J189" i="1"/>
  <c r="J186" i="1" s="1"/>
  <c r="G189" i="1"/>
  <c r="H189" i="1"/>
  <c r="F193" i="1"/>
  <c r="F189" i="1" l="1"/>
  <c r="F247" i="1"/>
  <c r="F244" i="1" s="1"/>
  <c r="G141" i="1" l="1"/>
  <c r="F141" i="1" s="1"/>
  <c r="F143" i="1"/>
  <c r="F280" i="1" l="1"/>
  <c r="G123" i="1" l="1"/>
  <c r="G122" i="1"/>
  <c r="J310" i="1" l="1"/>
  <c r="J325" i="1" s="1"/>
  <c r="F123" i="1" l="1"/>
  <c r="F127" i="1"/>
  <c r="E350" i="1" l="1"/>
  <c r="G341" i="1"/>
  <c r="G349" i="1" s="1"/>
  <c r="K340" i="1"/>
  <c r="J340" i="1"/>
  <c r="I340" i="1"/>
  <c r="H340" i="1"/>
  <c r="E340" i="1"/>
  <c r="K350" i="1"/>
  <c r="I350" i="1"/>
  <c r="H350" i="1"/>
  <c r="H348" i="1" s="1"/>
  <c r="G339" i="1"/>
  <c r="G350" i="1" s="1"/>
  <c r="K349" i="1"/>
  <c r="I349" i="1"/>
  <c r="E337" i="1"/>
  <c r="E349" i="1" s="1"/>
  <c r="F331" i="1"/>
  <c r="F329" i="1" s="1"/>
  <c r="K335" i="1"/>
  <c r="K334" i="1" s="1"/>
  <c r="J335" i="1"/>
  <c r="I335" i="1"/>
  <c r="I334" i="1" s="1"/>
  <c r="H335" i="1"/>
  <c r="H334" i="1" s="1"/>
  <c r="G335" i="1"/>
  <c r="G334" i="1" s="1"/>
  <c r="K326" i="1"/>
  <c r="J326" i="1"/>
  <c r="I326" i="1"/>
  <c r="H326" i="1"/>
  <c r="G326" i="1"/>
  <c r="E326" i="1"/>
  <c r="F321" i="1"/>
  <c r="F320" i="1" s="1"/>
  <c r="H320" i="1"/>
  <c r="F314" i="1"/>
  <c r="F312" i="1" s="1"/>
  <c r="K310" i="1"/>
  <c r="K325" i="1" s="1"/>
  <c r="I310" i="1"/>
  <c r="I325" i="1" s="1"/>
  <c r="H312" i="1"/>
  <c r="H325" i="1" s="1"/>
  <c r="G312" i="1"/>
  <c r="G325" i="1" s="1"/>
  <c r="F309" i="1"/>
  <c r="F308" i="1"/>
  <c r="F307" i="1"/>
  <c r="F306" i="1"/>
  <c r="E305" i="1"/>
  <c r="F296" i="1"/>
  <c r="I295" i="1"/>
  <c r="I294" i="1" s="1"/>
  <c r="H295" i="1"/>
  <c r="H294" i="1" s="1"/>
  <c r="G295" i="1"/>
  <c r="G294" i="1" s="1"/>
  <c r="E295" i="1"/>
  <c r="E325" i="1" s="1"/>
  <c r="K294" i="1"/>
  <c r="J294" i="1"/>
  <c r="K282" i="1"/>
  <c r="J282" i="1"/>
  <c r="G282" i="1"/>
  <c r="E279" i="1"/>
  <c r="E272" i="1"/>
  <c r="E290" i="1" s="1"/>
  <c r="F266" i="1"/>
  <c r="F265" i="1"/>
  <c r="F263" i="1"/>
  <c r="F262" i="1"/>
  <c r="F260" i="1"/>
  <c r="K259" i="1"/>
  <c r="J259" i="1"/>
  <c r="I259" i="1"/>
  <c r="K258" i="1"/>
  <c r="J258" i="1"/>
  <c r="J255" i="1" s="1"/>
  <c r="J290" i="1" s="1"/>
  <c r="I258" i="1"/>
  <c r="I255" i="1" s="1"/>
  <c r="I290" i="1" s="1"/>
  <c r="H258" i="1"/>
  <c r="I222" i="1"/>
  <c r="H222" i="1"/>
  <c r="G222" i="1"/>
  <c r="F217" i="1"/>
  <c r="H216" i="1"/>
  <c r="F216" i="1" s="1"/>
  <c r="H186" i="1"/>
  <c r="G214" i="1"/>
  <c r="F214" i="1" s="1"/>
  <c r="F199" i="1"/>
  <c r="F198" i="1"/>
  <c r="F197" i="1"/>
  <c r="F196" i="1"/>
  <c r="F195" i="1"/>
  <c r="F192" i="1"/>
  <c r="E192" i="1"/>
  <c r="E191" i="1"/>
  <c r="K184" i="1"/>
  <c r="J184" i="1"/>
  <c r="I184" i="1"/>
  <c r="H184" i="1"/>
  <c r="G184" i="1"/>
  <c r="E184" i="1"/>
  <c r="E183" i="1"/>
  <c r="K176" i="1"/>
  <c r="J176" i="1"/>
  <c r="I176" i="1"/>
  <c r="H176" i="1"/>
  <c r="G176" i="1"/>
  <c r="F176" i="1"/>
  <c r="E176" i="1"/>
  <c r="F175" i="1"/>
  <c r="K174" i="1"/>
  <c r="J174" i="1"/>
  <c r="I174" i="1"/>
  <c r="H174" i="1"/>
  <c r="G174" i="1"/>
  <c r="G147" i="1"/>
  <c r="F171" i="1"/>
  <c r="F170" i="1"/>
  <c r="F169" i="1"/>
  <c r="F167" i="1" s="1"/>
  <c r="K167" i="1"/>
  <c r="J167" i="1"/>
  <c r="I167" i="1"/>
  <c r="H167" i="1"/>
  <c r="G167" i="1"/>
  <c r="E167" i="1"/>
  <c r="F166" i="1"/>
  <c r="F165" i="1"/>
  <c r="F163" i="1" s="1"/>
  <c r="F160" i="1"/>
  <c r="F158" i="1"/>
  <c r="F157" i="1"/>
  <c r="H155" i="1"/>
  <c r="H154" i="1"/>
  <c r="G154" i="1"/>
  <c r="K153" i="1"/>
  <c r="K147" i="1"/>
  <c r="K183" i="1" s="1"/>
  <c r="J147" i="1"/>
  <c r="J183" i="1" s="1"/>
  <c r="H147" i="1"/>
  <c r="K146" i="1"/>
  <c r="K182" i="1" s="1"/>
  <c r="J182" i="1"/>
  <c r="H146" i="1"/>
  <c r="G146" i="1"/>
  <c r="E145" i="1"/>
  <c r="F142" i="1"/>
  <c r="F128" i="1"/>
  <c r="F126" i="1"/>
  <c r="K125" i="1"/>
  <c r="J125" i="1"/>
  <c r="E125" i="1"/>
  <c r="H116" i="1"/>
  <c r="G124" i="1"/>
  <c r="G121" i="1" s="1"/>
  <c r="H122" i="1"/>
  <c r="G117" i="1"/>
  <c r="K121" i="1"/>
  <c r="J121" i="1"/>
  <c r="E121" i="1"/>
  <c r="E111" i="1"/>
  <c r="F37" i="1"/>
  <c r="F36" i="1"/>
  <c r="K16" i="1"/>
  <c r="K13" i="1" s="1"/>
  <c r="J16" i="1"/>
  <c r="J13" i="1" s="1"/>
  <c r="H35" i="1"/>
  <c r="H16" i="1" s="1"/>
  <c r="H112" i="1" s="1"/>
  <c r="F31" i="1"/>
  <c r="E21" i="1"/>
  <c r="E18" i="1" s="1"/>
  <c r="H14" i="1"/>
  <c r="F14" i="1" s="1"/>
  <c r="E19" i="1"/>
  <c r="E17" i="1"/>
  <c r="G348" i="1" l="1"/>
  <c r="G338" i="1"/>
  <c r="F338" i="1" s="1"/>
  <c r="K353" i="1"/>
  <c r="F154" i="1"/>
  <c r="G187" i="1"/>
  <c r="F191" i="1"/>
  <c r="F190" i="1" s="1"/>
  <c r="F125" i="1"/>
  <c r="I112" i="1"/>
  <c r="J112" i="1"/>
  <c r="H110" i="1"/>
  <c r="H352" i="1" s="1"/>
  <c r="G111" i="1"/>
  <c r="F20" i="1"/>
  <c r="F19" i="1"/>
  <c r="I256" i="1"/>
  <c r="F259" i="1"/>
  <c r="J349" i="1"/>
  <c r="J348" i="1" s="1"/>
  <c r="J337" i="1"/>
  <c r="F261" i="1"/>
  <c r="F328" i="1"/>
  <c r="E323" i="1"/>
  <c r="E190" i="1"/>
  <c r="G188" i="1"/>
  <c r="H290" i="1"/>
  <c r="F349" i="1"/>
  <c r="F272" i="1"/>
  <c r="H145" i="1"/>
  <c r="E353" i="1"/>
  <c r="E181" i="1"/>
  <c r="G340" i="1"/>
  <c r="F340" i="1" s="1"/>
  <c r="I323" i="1"/>
  <c r="E294" i="1"/>
  <c r="J257" i="1"/>
  <c r="G310" i="1"/>
  <c r="I328" i="1"/>
  <c r="H257" i="1"/>
  <c r="K323" i="1"/>
  <c r="J334" i="1"/>
  <c r="H310" i="1"/>
  <c r="E16" i="1"/>
  <c r="E112" i="1" s="1"/>
  <c r="E109" i="1" s="1"/>
  <c r="K145" i="1"/>
  <c r="G255" i="1"/>
  <c r="G258" i="1"/>
  <c r="K257" i="1"/>
  <c r="F258" i="1"/>
  <c r="H337" i="1"/>
  <c r="I145" i="1"/>
  <c r="J190" i="1"/>
  <c r="I257" i="1"/>
  <c r="K337" i="1"/>
  <c r="H328" i="1"/>
  <c r="F17" i="1"/>
  <c r="H153" i="1"/>
  <c r="J181" i="1"/>
  <c r="F184" i="1"/>
  <c r="K186" i="1"/>
  <c r="E271" i="1"/>
  <c r="I118" i="1"/>
  <c r="H121" i="1"/>
  <c r="H190" i="1"/>
  <c r="G292" i="1"/>
  <c r="G355" i="1" s="1"/>
  <c r="K292" i="1"/>
  <c r="K355" i="1" s="1"/>
  <c r="H323" i="1"/>
  <c r="F147" i="1"/>
  <c r="G145" i="1"/>
  <c r="H118" i="1"/>
  <c r="F119" i="1"/>
  <c r="J118" i="1"/>
  <c r="J145" i="1"/>
  <c r="G190" i="1"/>
  <c r="K190" i="1"/>
  <c r="F222" i="1"/>
  <c r="J292" i="1"/>
  <c r="J355" i="1" s="1"/>
  <c r="F295" i="1"/>
  <c r="F294" i="1" s="1"/>
  <c r="G328" i="1"/>
  <c r="K328" i="1"/>
  <c r="I115" i="1"/>
  <c r="K118" i="1"/>
  <c r="E291" i="1"/>
  <c r="I190" i="1"/>
  <c r="G212" i="1"/>
  <c r="J256" i="1"/>
  <c r="J254" i="1" s="1"/>
  <c r="F326" i="1"/>
  <c r="E348" i="1"/>
  <c r="F122" i="1"/>
  <c r="F174" i="1"/>
  <c r="H212" i="1"/>
  <c r="I292" i="1"/>
  <c r="I355" i="1" s="1"/>
  <c r="G323" i="1"/>
  <c r="J323" i="1"/>
  <c r="J328" i="1"/>
  <c r="I337" i="1"/>
  <c r="F341" i="1"/>
  <c r="F120" i="1"/>
  <c r="G118" i="1"/>
  <c r="H117" i="1"/>
  <c r="G18" i="1"/>
  <c r="H18" i="1"/>
  <c r="F339" i="1"/>
  <c r="F350" i="1" s="1"/>
  <c r="I348" i="1"/>
  <c r="H15" i="1"/>
  <c r="G35" i="1"/>
  <c r="G16" i="1" s="1"/>
  <c r="F16" i="1" s="1"/>
  <c r="F124" i="1"/>
  <c r="G182" i="1"/>
  <c r="F146" i="1"/>
  <c r="K181" i="1"/>
  <c r="H183" i="1"/>
  <c r="F172" i="1"/>
  <c r="G155" i="1"/>
  <c r="F155" i="1" s="1"/>
  <c r="F325" i="1"/>
  <c r="K348" i="1"/>
  <c r="F348" i="1" l="1"/>
  <c r="K291" i="1"/>
  <c r="K289" i="1" s="1"/>
  <c r="I109" i="1"/>
  <c r="J109" i="1"/>
  <c r="F212" i="1"/>
  <c r="I271" i="1"/>
  <c r="H291" i="1"/>
  <c r="H354" i="1" s="1"/>
  <c r="H271" i="1"/>
  <c r="J353" i="1"/>
  <c r="G186" i="1"/>
  <c r="F188" i="1"/>
  <c r="H111" i="1"/>
  <c r="F111" i="1" s="1"/>
  <c r="F15" i="1"/>
  <c r="H182" i="1"/>
  <c r="F182" i="1" s="1"/>
  <c r="F117" i="1"/>
  <c r="I13" i="1"/>
  <c r="K112" i="1"/>
  <c r="F18" i="1"/>
  <c r="G110" i="1"/>
  <c r="G352" i="1" s="1"/>
  <c r="F352" i="1" s="1"/>
  <c r="F256" i="1"/>
  <c r="I291" i="1"/>
  <c r="I354" i="1" s="1"/>
  <c r="I254" i="1"/>
  <c r="G291" i="1"/>
  <c r="G337" i="1"/>
  <c r="F335" i="1"/>
  <c r="F334" i="1" s="1"/>
  <c r="F187" i="1"/>
  <c r="G271" i="1"/>
  <c r="F273" i="1"/>
  <c r="G254" i="1"/>
  <c r="F310" i="1"/>
  <c r="E354" i="1"/>
  <c r="F255" i="1"/>
  <c r="F323" i="1"/>
  <c r="E292" i="1"/>
  <c r="E355" i="1" s="1"/>
  <c r="G257" i="1"/>
  <c r="F257" i="1" s="1"/>
  <c r="E13" i="1"/>
  <c r="G290" i="1"/>
  <c r="F145" i="1"/>
  <c r="J271" i="1"/>
  <c r="F121" i="1"/>
  <c r="J291" i="1"/>
  <c r="J354" i="1" s="1"/>
  <c r="H115" i="1"/>
  <c r="F337" i="1"/>
  <c r="H292" i="1"/>
  <c r="F118" i="1"/>
  <c r="G116" i="1"/>
  <c r="H13" i="1"/>
  <c r="I353" i="1"/>
  <c r="G153" i="1"/>
  <c r="F153" i="1" s="1"/>
  <c r="F35" i="1"/>
  <c r="K271" i="1" l="1"/>
  <c r="K109" i="1"/>
  <c r="K354" i="1"/>
  <c r="H181" i="1"/>
  <c r="I289" i="1"/>
  <c r="I351" i="1"/>
  <c r="H109" i="1"/>
  <c r="G115" i="1"/>
  <c r="F116" i="1"/>
  <c r="F115" i="1" s="1"/>
  <c r="G13" i="1"/>
  <c r="F13" i="1" s="1"/>
  <c r="G112" i="1"/>
  <c r="F110" i="1"/>
  <c r="F254" i="1"/>
  <c r="F186" i="1"/>
  <c r="G289" i="1"/>
  <c r="F271" i="1"/>
  <c r="E289" i="1"/>
  <c r="E351" i="1"/>
  <c r="G353" i="1"/>
  <c r="F291" i="1"/>
  <c r="J351" i="1"/>
  <c r="J289" i="1"/>
  <c r="F290" i="1"/>
  <c r="I181" i="1"/>
  <c r="H289" i="1"/>
  <c r="H355" i="1"/>
  <c r="F355" i="1" s="1"/>
  <c r="F292" i="1"/>
  <c r="G183" i="1"/>
  <c r="F183" i="1" s="1"/>
  <c r="F181" i="1" s="1"/>
  <c r="H353" i="1"/>
  <c r="K351" i="1" l="1"/>
  <c r="F112" i="1"/>
  <c r="F109" i="1" s="1"/>
  <c r="G354" i="1"/>
  <c r="F354" i="1" s="1"/>
  <c r="G109" i="1"/>
  <c r="F289" i="1"/>
  <c r="H351" i="1"/>
  <c r="G181" i="1"/>
  <c r="F353" i="1"/>
  <c r="G351" i="1" l="1"/>
  <c r="F351" i="1"/>
</calcChain>
</file>

<file path=xl/sharedStrings.xml><?xml version="1.0" encoding="utf-8"?>
<sst xmlns="http://schemas.openxmlformats.org/spreadsheetml/2006/main" count="1228" uniqueCount="387">
  <si>
    <t>к муниципальной программе</t>
  </si>
  <si>
    <t xml:space="preserve">"Развитие инженерной инфраструктуры и энергоэффективности" </t>
  </si>
  <si>
    <t>N п/п</t>
  </si>
  <si>
    <t>Срок исполнения мероприятия</t>
  </si>
  <si>
    <t>Источники финансирования</t>
  </si>
  <si>
    <t>Объем финансирования мероприятия в 2019 году (тыс. руб.)</t>
  </si>
  <si>
    <t>Всего (тыс. руб.)</t>
  </si>
  <si>
    <t>Объем финансирования по годам (тыс. руб.)</t>
  </si>
  <si>
    <t>Ответственный за выполнение мероприятия программы</t>
  </si>
  <si>
    <t>Подпрограмма "Чистая вода"</t>
  </si>
  <si>
    <t>1.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</si>
  <si>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</si>
  <si>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2020-2024</t>
  </si>
  <si>
    <t>Итого</t>
  </si>
  <si>
    <t>Средства федерального бюджета</t>
  </si>
  <si>
    <t>Средства бюджета Московской области</t>
  </si>
  <si>
    <t>Средства бюджета  Одинцовского городского округа</t>
  </si>
  <si>
    <t>Внебюджетные источники</t>
  </si>
  <si>
    <t>1.1.</t>
  </si>
  <si>
    <t>Количество созданных и восстановленных ВЗУ, ВНС и станций водоподготовки</t>
  </si>
  <si>
    <t>1.1.1.</t>
  </si>
  <si>
    <t>Реконструкция ВЗУ-1 г.п. Одинцово Одинцовский г.о.</t>
  </si>
  <si>
    <t>Итого:</t>
  </si>
  <si>
    <t xml:space="preserve">Рост доли населения, обеспеченного доброкачественной питьевой водой </t>
  </si>
  <si>
    <t>1.1.2.</t>
  </si>
  <si>
    <t>1.1.3.</t>
  </si>
  <si>
    <t xml:space="preserve">Внебюджетные источники </t>
  </si>
  <si>
    <t>1.1.4.</t>
  </si>
  <si>
    <t>1.1.5.</t>
  </si>
  <si>
    <t>1.1.6.</t>
  </si>
  <si>
    <t>1.1.7.</t>
  </si>
  <si>
    <t>1.1.8.</t>
  </si>
  <si>
    <t>1.1.9.</t>
  </si>
  <si>
    <t>1.1.10.</t>
  </si>
  <si>
    <t>1.2.</t>
  </si>
  <si>
    <t>Управление жилищно-коммунального хозяйства</t>
  </si>
  <si>
    <t>1.3</t>
  </si>
  <si>
    <t>Капитальный ремонт, приобретение, монтаж и ввод в эксплуатацию шахтных колодцев</t>
  </si>
  <si>
    <t>Средства бюджета Одинцовского городского округа</t>
  </si>
  <si>
    <t>Содержание питьевых колодцев</t>
  </si>
  <si>
    <t>1.3.2.</t>
  </si>
  <si>
    <t>Обслуживание водоразборных колонок</t>
  </si>
  <si>
    <t>Содержание водопровода</t>
  </si>
  <si>
    <t>1.3.1.</t>
  </si>
  <si>
    <t>Поставка воды для водопроводных колонок общего пользования в с. Ершово Одинцовского городского округа</t>
  </si>
  <si>
    <t>1.4.</t>
  </si>
  <si>
    <t>Создание и восстановление ВЗУ, ВНС и станций водоподготовки, выполняемых в рамках реализации инвестиционных программ ресурсоснабжающих организаций Московской области</t>
  </si>
  <si>
    <t>ИТОГО по подпрограмме "Чистая вода"</t>
  </si>
  <si>
    <t>Подпрограмма "Системы водоотведения"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</si>
  <si>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</si>
  <si>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Количество созданных и восстановленных объектов очистки сточных вод суммарной производительностью</t>
  </si>
  <si>
    <t>1.2.1.</t>
  </si>
  <si>
    <t xml:space="preserve">Реконструкция очистных сооружений пос. Горки -10 </t>
  </si>
  <si>
    <t>Увеличение доли сточных вод, очищенных до нормативных значений, в общем объеме сточных вод, пропущенных через очистные сооружения</t>
  </si>
  <si>
    <t>1.3.</t>
  </si>
  <si>
    <t>1.4.1.</t>
  </si>
  <si>
    <t>Поставка, установка, монтаж и пусконаладка станции биологической очистки сточных вод с последующей очисткой и обеззараживанием на территории Одинцовского городского округа в д. Полушкино, д. 1</t>
  </si>
  <si>
    <t>2.</t>
  </si>
  <si>
    <t>Основное мероприятие 02. 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</si>
  <si>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2.1.</t>
  </si>
  <si>
    <t xml:space="preserve">Количество построенных, реконструированных, отремонтированных коллекторов (участков), канализационных насосных станций (КНС) </t>
  </si>
  <si>
    <t>2.2.</t>
  </si>
  <si>
    <t>2.2.1.</t>
  </si>
  <si>
    <t>Проектирование и строительство напорного коллектора Грибово с реконструкцией КНС Лесной городок и очистными сооружениями Осоргино</t>
  </si>
  <si>
    <t>2.2.2.</t>
  </si>
  <si>
    <t>Проектирование и строительство самотечного коллектора от 121 АРЗ до КНС Старый городок, строительство напорной канализации до КНС №3, реконструкция КНС Старый городок и КНС №3, реконструкция очистных сооружений г.Кубинка с увеличением производительности очистных сооружений</t>
  </si>
  <si>
    <t>2.2.3.</t>
  </si>
  <si>
    <t>2.2.4.</t>
  </si>
  <si>
    <t>Проектирование и реконструкция КНС пос. Барвиха</t>
  </si>
  <si>
    <t>ТУ Барвихинское</t>
  </si>
  <si>
    <t>2.2.5</t>
  </si>
  <si>
    <t>Строительство хозяйственно-бытовой канализации в д. Раздоры (ПИР)</t>
  </si>
  <si>
    <t>2.2.6.</t>
  </si>
  <si>
    <t>Строительство напорных канализационных коллекторов от КНС пос. Барвиха до очистных сооружений с. Лайково (ПИР)</t>
  </si>
  <si>
    <t>2.8.</t>
  </si>
  <si>
    <t>Содержание дренажной системы</t>
  </si>
  <si>
    <t>2.2.7.</t>
  </si>
  <si>
    <t>Строительство хозяйственно-бытовой канализации в д. Жуковка</t>
  </si>
  <si>
    <t>2.3.</t>
  </si>
  <si>
    <t>2.4.</t>
  </si>
  <si>
    <t>2.4.1.</t>
  </si>
  <si>
    <t>3.</t>
  </si>
  <si>
    <t>Прирост мощности очистных сооружений, обеспечивающих сокращение отведения в реку Волга загрязненных сточных вод</t>
  </si>
  <si>
    <t>3.1.</t>
  </si>
  <si>
    <t>ИТОГО по подпрограмме "Системы водоотведения"</t>
  </si>
  <si>
    <t>Количество созданных и  отремонтированных объектов коммунальной инфраструктуры</t>
  </si>
  <si>
    <t>Проектирование и строительство котельной д. Хлюпино</t>
  </si>
  <si>
    <t>Управление жилищно-коммунального хозяйства, АО "Одинцовская теплосеть"</t>
  </si>
  <si>
    <t xml:space="preserve">Снижение удельного веса потерь теплоэнергии в общем количестве поданного в сеть тепла </t>
  </si>
  <si>
    <t>Дезинфекция колодцев</t>
  </si>
  <si>
    <t>Управление жилищно-коммунального хозяйств</t>
  </si>
  <si>
    <t>Строительство сетей водоснабжения и водоотведения в д. Подушкино Одинцовского г.о.</t>
  </si>
  <si>
    <t>Обеспечение населения бесперебойным теплоснабжением, водоснабжением, водоотведением</t>
  </si>
  <si>
    <t>Обеспечение населения бесперебойными услугами теплоснабжнния</t>
  </si>
  <si>
    <t>1.5.</t>
  </si>
  <si>
    <t xml:space="preserve">Управление жилищно-коммунального хозяйства 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</si>
  <si>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</si>
  <si>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Управление образования Администрации Одинцовского городского округа, Комитет по культуре</t>
  </si>
  <si>
    <t>Количество созданных и восстановленных объектов инженерной инфраструктуры на территории военных городков Московской области</t>
  </si>
  <si>
    <t>2.1.1.</t>
  </si>
  <si>
    <t xml:space="preserve">Капитальный ремонт МБОУ Новогородковская СОШ, военный городок Кубинка-7
</t>
  </si>
  <si>
    <t>Управление образования Администрации Одинцовского городского округа</t>
  </si>
  <si>
    <t>Создание условий, отвечающих требованиям СанПиН в 100% образовательных учреждениях. Проведение капитального ремонта (МБОУ Новогородковская СОШ)</t>
  </si>
  <si>
    <t>2.1.2.</t>
  </si>
  <si>
    <t>Капитальный ремонт здания детского сада, военный городок Кубинка-7</t>
  </si>
  <si>
    <t>Создание условий, отвечающих требованиям СанПиН в 100% образовательных учреждениях. Проведение капитального ремонта (здание детского сада)</t>
  </si>
  <si>
    <t>2.1.3.</t>
  </si>
  <si>
    <t>Комитет по культуре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</si>
  <si>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</si>
  <si>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 xml:space="preserve">Качественное предоставление коммунальных услуг, с применением мер, направленных на энергосбережение и повышение энергетической эффективности.  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</si>
  <si>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</si>
  <si>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Достижение уровня готовности объектов жилищно-коммунального хозяйства к осенне-зимнему периоду 100%, снижение задолженности за потребленные топливно-энергетические ресурсы, ежегодно</t>
  </si>
  <si>
    <t>Обеспечение населения бесперебойными услугами теплоснабжения, водоснабжения и водоотведения</t>
  </si>
  <si>
    <t>Субсидия АО "Одинцовская теплосеть"-в качестве вклада в имущество общества, не увеличивающего его уставной капитал, в целях финансового обеспечения затрат в связи с производством и оказанием коммунальных услуг, в том числе для расчетов за поставленный газ</t>
  </si>
  <si>
    <t>Обеспечение населения бесперебойными услугами теплоснабжения</t>
  </si>
  <si>
    <t xml:space="preserve">Субсидия МУП "ЖКХ Назарьево" в целях возмещения недополученных доходов в связи с производством и оказанием коммунальных услуг </t>
  </si>
  <si>
    <t>4.</t>
  </si>
  <si>
    <t>3.4</t>
  </si>
  <si>
    <t>Выполнение работ  по актуализации схем теплоснабжения, водоснабжения, водоотведения территориальных управлений Одинцовского городского округа</t>
  </si>
  <si>
    <t>4.1.</t>
  </si>
  <si>
    <t>4.2.</t>
  </si>
  <si>
    <t>4.3.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</si>
  <si>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</t>
  </si>
  <si>
    <t>Подпрограмма "Энергосбережение и повышение энергетической эффективности"</t>
  </si>
  <si>
    <t>Управление жилищно-коммунального хозяйства,  Управление образования администрации Одинцовского городского округа</t>
  </si>
  <si>
    <t>Увеличение доли зданий, строений, сооружений муниицпальной собственности, соответствующих нормальному уровню энергетической эффективности и выше (A, B, C, D). Повышение энергетической эффективности в бюджетной сфере</t>
  </si>
  <si>
    <t>1.6.</t>
  </si>
  <si>
    <t>1.7.</t>
  </si>
  <si>
    <t>1.8.</t>
  </si>
  <si>
    <t>1.9.</t>
  </si>
  <si>
    <t>1.10.</t>
  </si>
  <si>
    <t xml:space="preserve"> Управление образования администрации Одинцовского городского округа, Управление жилищно-коммунального хозяйства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</si>
  <si>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</si>
  <si>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1.10.1.</t>
  </si>
  <si>
    <t xml:space="preserve">Установка приборов учета холодного водоснабжения в учреждениях Управления образования        </t>
  </si>
  <si>
    <t xml:space="preserve"> Управление образования администрации Одинцовского городского округа</t>
  </si>
  <si>
    <t xml:space="preserve">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ресурсов. </t>
  </si>
  <si>
    <t>1.10.2.</t>
  </si>
  <si>
    <t xml:space="preserve">Установка  узлов учета тепловой энергии и горячего водоснабжения в учреждениях Управления образования       </t>
  </si>
  <si>
    <t>1.10.3.</t>
  </si>
  <si>
    <t>Замена приборов учета энергетических ресурсов на объектах бюджетной сферы</t>
  </si>
  <si>
    <t>1.10.4.</t>
  </si>
  <si>
    <t>Поверка приборов учета энергетических ресурсов на объектах бюджетной сферы</t>
  </si>
  <si>
    <t>Управляющие компании</t>
  </si>
  <si>
    <t>Увеличение доли многоквартирных домов, оснащенных общедомовыми приборами учета потребляемых энергетических ресурсов.</t>
  </si>
  <si>
    <t>Подпрограмма "Развитие газификации"</t>
  </si>
  <si>
    <t>ИТОГО по подпрограмме "Развитие газификации"</t>
  </si>
  <si>
    <t>Подпрограмма  "Обеспечивающая подпрограмма"</t>
  </si>
  <si>
    <t>Основное мероприятие 01. Создание условий для реализации полномочий органов местного самоуправления</t>
  </si>
  <si>
    <t>Управление Благоустройства</t>
  </si>
  <si>
    <t>Обеспечение деятельности административной комиссии, уполномоченной рассматривать дела об административных правонарушениях в сфере благоустройства</t>
  </si>
  <si>
    <t>ИТОГО по подпрограмме "Обеспечивающая подпрограмма"</t>
  </si>
  <si>
    <t>ИТОГО ПО ПРОГРАММЕ:</t>
  </si>
  <si>
    <t>Начальник Управления бухгалтерского учета и отчетности, главный бухгалтер</t>
  </si>
  <si>
    <t>Н.А. Стародубова</t>
  </si>
  <si>
    <t>Подпрограмма "Создание условий для обеспечения качественными коммунальными услугами"</t>
  </si>
  <si>
    <t>"Приложение 1</t>
  </si>
  <si>
    <t xml:space="preserve">                      ".</t>
  </si>
  <si>
    <t>Средства бюджета Московской области, в том числе:</t>
  </si>
  <si>
    <t xml:space="preserve"> - средства бюджета города Москвы</t>
  </si>
  <si>
    <t>1.2.2.</t>
  </si>
  <si>
    <t>1.4.2.</t>
  </si>
  <si>
    <t>Поставка, установка, монтаж и пусконаладка станции биологической очистки сточных вод с последующей очисткой и обеззараживанием в д. Кобяково</t>
  </si>
  <si>
    <t>Мероприятие 02.01. Строительство и реконструкция объектов водоснабжения</t>
  </si>
  <si>
    <t>Мероприятие 02.02. Капитальный ремонт, приобретение, монтаж и ввод в эксплуатацию объектов водоснабжения</t>
  </si>
  <si>
    <t>Мероприятие 02.03. Капитальный ремонт, приобретение, монтаж и ввод в эксплуатацию шахтных колодцев</t>
  </si>
  <si>
    <t>Мероприятие 02.04. Создание и восстановление ВЗУ, ВНС и станций водоподготовки, выполняемых в рамках реализации инвестиционных программ ресурсоснабжающих организаций Московской области</t>
  </si>
  <si>
    <t>Мероприятие 01.01. Организация в границах городского округа водоотведения</t>
  </si>
  <si>
    <t>Мероприятие 01.02. Строительство и реконструкция объектов очистки сточных вод</t>
  </si>
  <si>
    <t>Мероприятие 02.01. Капитальный ремонт канализационных коллекторов и канализационных насосных станций</t>
  </si>
  <si>
    <t>Мероприятие 02.02. Строительство (реконструкция) канализационных коллекторов, канализационных насосных станций</t>
  </si>
  <si>
    <t>Мероприятие 02.01. Капитальный ремонт, приобретение, монтаж и ввод в эксплуатацию объектов коммунальной инфраструктуры</t>
  </si>
  <si>
    <t>Мероприятие 02.02. Строительство и реконструкция объектов коммунальной инфраструктуры</t>
  </si>
  <si>
    <t>Мероприятие 02.04. Приобретение объектов коммунальной инфраструктуры</t>
  </si>
  <si>
    <t>Мероприятие 02.05. Организация в границах городского округа теплоснабжения населения</t>
  </si>
  <si>
    <t>Мероприятие 03.02. Капитальные вложения в объекты инженерной инфраструктуры на территории военных городков</t>
  </si>
  <si>
    <t>Мероприятие 03.01.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</si>
  <si>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Мероприятие 04.02. Субсидии ресурсоснабжающим организациям на реализацию мероприятий по организации системы водоснабжения и водоотведения, теплоснабжения, электроснабжения, газоснабжения на территории муниципального образования Московской области</t>
  </si>
  <si>
    <t>Мероприятие 05.01. Утверждение схем теплоснабжения городских округов (актуализированных схем теплоснабжения городских округов)</t>
  </si>
  <si>
    <t>Мероприятие 05.02. 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</si>
  <si>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Мероприятие 05.03. Утверждение программ комплексного развития систем коммунальной инфраструктуры городских округов</t>
  </si>
  <si>
    <t>Мероприятие 01.01. Установка (модернизация) ИПТ с установкой теплообменника отопления и аппаратуры управления отоплением</t>
  </si>
  <si>
    <t>Мероприятие 01.02. Установка терморегулирующих клапанов (терморегуляторов) на отопительных приборах</t>
  </si>
  <si>
    <t>Мероприятие 01.03. Промывка трубопроводов и стояков системы отопления</t>
  </si>
  <si>
    <t>Мероприятие 01.04. Замена светильников внутреннего освещения на светодиодные</t>
  </si>
  <si>
    <t>Мероприятие 01.05. Установка автоматизированной системы регулирования освещением, датчиков движения и  освещенности</t>
  </si>
  <si>
    <t>Мероприятие 01.06. Повышение теплозащиты наружных стен, утепление кровли и чердачных помещений</t>
  </si>
  <si>
    <t>Мероприятие 01.07. Установка насосного оборудования и электроустановок с частотно-регулируемым приводом</t>
  </si>
  <si>
    <t>Мероприятие 01.08. Модернизация трубопроводов и арматуры системы ГВС</t>
  </si>
  <si>
    <t>Мероприятие 01.09. Установка аэраторов с регулятором расхода воды</t>
  </si>
  <si>
    <t>Мероприятие 01.10. Установка, замена, поверка приборов учета энергетических ресурсов на объектах бюджетной сферы</t>
  </si>
  <si>
    <t>Мероприятие 02.01. Установка, замена, поверка общедомовых приборов учета энергетических ресурсов в многоквартирных домах</t>
  </si>
  <si>
    <t>Мероприятие 01.01. Строительство газопровода к населенным пунктам с последующей газификацией</t>
  </si>
  <si>
    <t>Мероприятие 01.02. Организация в границах городского округа газоснабжения населения</t>
  </si>
  <si>
    <t xml:space="preserve">Мероприятие 01.03. Капитальный ремонт объектов очистки сточных вод </t>
  </si>
  <si>
    <t xml:space="preserve">Мероприятие 01.04. Обеспечение мероприятий по модернизации систем коммунальной инфраструктуры </t>
  </si>
  <si>
    <t>3.2.</t>
  </si>
  <si>
    <t xml:space="preserve">ПЕРЕЧЕНЬ МЕРОПРИЯТИЙ МУНИЦИПАЛЬНОЙ ПРОГРАММЫ ОДИНЦОВСКОГО ГОРОДСКОГО ОКРУГА МОСКОВСКОЙ ОБЛАСТИ </t>
  </si>
  <si>
    <t>2.1.4.</t>
  </si>
  <si>
    <t>Управление образования, Комитет по культуре, Управление жилищно-коммунального хозяйства Администрации Одинцовского городского округа</t>
  </si>
  <si>
    <t>Субсидия АО "Одинцовская теплосеть" в виде вклада в имущество общества, не увеличивающего его уставный капитал, в целях возмещения фактических затрат предприятия 2019 и 2020 годов, в том числе на проектно-изыскательские работы и проведение государственной экспертизы проектной документации и результатов инженерных изысканий по реконструкции объекта "очистные сооружения в пос. Горки-10 Одинцовского городского округа" и на разработку проектной, сметной и рабочей документации и проведение государственной экспертизы проектной документации и результатов инженерных изысканий по объекту "Строительство хозяйственной-бытовой канализации в д. Раздоры Одинцовского городского округа"</t>
  </si>
  <si>
    <t>Мероприятие 04.05.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</si>
  <si>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Корректировка проектной документации для газификации в д. Асаково</t>
  </si>
  <si>
    <t>Организация в границах городского округа газоснабжения населения</t>
  </si>
  <si>
    <t>Мероприятие подпрограммы</t>
  </si>
  <si>
    <t>Результаты выполнения мероприятия подпрограммы</t>
  </si>
  <si>
    <t>Строительство хозяйственно-бытовой канализации в дер. Раздоры Одинцовского городского округа Московской области (в т.ч. тех. присоединение)</t>
  </si>
  <si>
    <t>Основное мероприятие G6  «Оздоровление Волги»</t>
  </si>
  <si>
    <t>Основное мероприятие F5  «Чистая вода»</t>
  </si>
  <si>
    <t>Мероприятие F5.01. Строительство и реконструкция (модернизация) объектов питьевого водоснабжения</t>
  </si>
  <si>
    <t>ИТОГО по подпрограмме "Создание условий для обеспечения качественными коммунальными услугами"</t>
  </si>
  <si>
    <t>Управление жилищно-коммунального хозяйства, Территориальные управления Одинцовского городского округа</t>
  </si>
  <si>
    <t>Управление жилищно-коммунального хозяйства, Теруправления</t>
  </si>
  <si>
    <t>Управление жилищно-коммунального хозяйства, ТУ Ершовское</t>
  </si>
  <si>
    <t>Управление жилищно-коммунального хозяйства,                   ТУ Лесной городок</t>
  </si>
  <si>
    <t>Управление жилищно-коммунального хозяйства                      ТУ Кубинка 
ТУ Никольское</t>
  </si>
  <si>
    <t>Управление жилищно-коммунального хозяйства                    ТУ Успенское</t>
  </si>
  <si>
    <t>Управление жилищно-коммунального хозяйства                     ТУ Барвихинское</t>
  </si>
  <si>
    <t>Управление жилищно-коммунального хозяйства                  ТУ Барвихинское</t>
  </si>
  <si>
    <t>Управление жилищно-коммунального хозяйства                      ТУ Барвихинское</t>
  </si>
  <si>
    <t>Управление жилищно-коммунального хозяйства,    Теруправления</t>
  </si>
  <si>
    <t>Управление жилищно-коммунального хозяйства,                   ТУ Ершовское</t>
  </si>
  <si>
    <t>Управление жилищно-коммунального хозяйства,                   ТУ Успенское</t>
  </si>
  <si>
    <t>Управление жилищно-коммунального хозяйства,                  ТУ Успенское</t>
  </si>
  <si>
    <t>Управление жилищно-коммунального хозяйства,                   ТУ Назарьевское</t>
  </si>
  <si>
    <t>Управление жилищно-коммунального хозяйства, ТУ Новоивановское</t>
  </si>
  <si>
    <t>Управление жилищно-коммунального хозяйства, ТУ Кубинка</t>
  </si>
  <si>
    <t>Мероприятие G6.01. 
Сокращение доли загрязненных сточных вод</t>
  </si>
  <si>
    <t>Основное мероприятие 02. 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</t>
  </si>
  <si>
    <t>Основное мероприятие 02. Организация учета энергоресурсов в жилищном фонде Московской области</t>
  </si>
  <si>
    <t>4.1.1.</t>
  </si>
  <si>
    <t>4.2.1.</t>
  </si>
  <si>
    <t>Утверждение (актуализация) схемы теплоснабжения Одинцовского городского округа</t>
  </si>
  <si>
    <t>Разработка (утверждение, актуализация) схем водоснабжения, водоотведения Одинцовского городского округа.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</si>
  <si>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</si>
  <si>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Снабжение населения топливом</t>
  </si>
  <si>
    <t xml:space="preserve">Реконструкция ВЗУ-1 г.п. Одинцово Одинцовский г.о. </t>
  </si>
  <si>
    <t>1.2.3.</t>
  </si>
  <si>
    <t xml:space="preserve">Капитальный ремонт сетей хозяйственно-бытовой канализации с. Каринское, Одинцоский г.о. </t>
  </si>
  <si>
    <t>Капитальный ремонт водопроводных сетей с. Каринское, Одинцовский г.о.</t>
  </si>
  <si>
    <t>Реконструкция очистных сооружений пос. Горки-10, Одинцовского г.о.</t>
  </si>
  <si>
    <t>Реконструкция ВЗУ с. Каринское, Одинцовский г.о. (в т.ч. ПИР)</t>
  </si>
  <si>
    <t>Строительство блочно-модульных очистных сооружений с. Каринское Одинцовский г.о. (в т.ч. ПИР)</t>
  </si>
  <si>
    <t>Выполнение работ по текущему ремонту на объектах коммунального  хозяйства</t>
  </si>
  <si>
    <t>Строительство инженерных сетей водоснабжения и водоотведения с.Введенское Одинцовского г.о.</t>
  </si>
  <si>
    <t>Мероприятие 01.04. Организация в границах городского округа электро-, тепло-, газо- и водоснабжения населения, водоотведения, снабжения населения топливом</t>
  </si>
  <si>
    <t>Организация в границах городского округа водоснабжения населения</t>
  </si>
  <si>
    <t xml:space="preserve">Субсидия АО "Одинцовская теплосеть" в качестве вклада в имущество общества, не увеличивающего его уставный капитал,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</si>
  <si>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 xml:space="preserve">Субсидия МУП "ЖКХ Назарьево"в целях возмещения недополученных доходов 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</si>
  <si>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>Основное мероприятие 03.Повышение энергетической эффективности в многоквартирных домах</t>
  </si>
  <si>
    <t>Капитальный ремонт и техническое переоснащение объекта культуры Муниципальное бюджетное учреждение культуры "Никольский сельский культурно-досуговый центр "Полет", пос. Новый Городок, д. 50</t>
  </si>
  <si>
    <t>Проведение капитального ремонта и технического переоснащения объекта культуры Муниципальное бюджетное учреждение культуры "Никольский сельский культурно-досуговый центр "Полет", расположенного по адресу: Московская область, Одинцовский городской округ, пос. Новый Городок, д. 50.</t>
  </si>
  <si>
    <t>1.2.4.</t>
  </si>
  <si>
    <t>Субсидия АО "Одинцовская Теплосеть"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качестве вклада в имущество общества, не увеличивающего его уставный капитал</t>
  </si>
  <si>
    <t>Обеспечение инженерной инфраструктурой земельных участков, выданных многодетным семьям</t>
  </si>
  <si>
    <t>Устранение повреждений кабельных линий (МО, Одинцовский район, Кубинка-10)</t>
  </si>
  <si>
    <t>Организация в границах городского округа электроснабжения населения</t>
  </si>
  <si>
    <t>Основное мероприятие 01. Строительство и содержание газопроводов в населенных пунктах</t>
  </si>
  <si>
    <t>Организация в границах городского округа электро-, тепло-, газо- и водоснабжения населения, водоотведения, снабжение населения топливом</t>
  </si>
  <si>
    <t>Обеспечение населения бесперебойным электроснабжением. (Устранение повреждений кабельных линий 6 кВ,10 кВ)</t>
  </si>
  <si>
    <t>Реконструкция ВЗУ-6 г.п. Одинцово, Одинцовский г.о.</t>
  </si>
  <si>
    <t>Реконструкция ВЗУ-7 г.п. Одинцово, Одинцовский г.о.</t>
  </si>
  <si>
    <t>Реконструкция ВЗУ-8 г.п. Одинцово, Одинцовский г.о.</t>
  </si>
  <si>
    <t>2.1.5.</t>
  </si>
  <si>
    <t>Реконструкция ВЗУ-9 г.п. Одинцово, Одинцовский г.о.</t>
  </si>
  <si>
    <t>2.1.6.</t>
  </si>
  <si>
    <t>Реконструкция ВЗУ-10 г.п. Одинцово, Одинцовский г.о.</t>
  </si>
  <si>
    <t>2.1.7.</t>
  </si>
  <si>
    <t>Реконструкция ВЗУ-1 г.п. Большие Вяземы, Одинцовский г.о.</t>
  </si>
  <si>
    <t>2.1.8.</t>
  </si>
  <si>
    <t>Реконструкция ВЗУ-2 г.п. Большие Вяземы, Одинцовский г.о.</t>
  </si>
  <si>
    <t>2.1.9.</t>
  </si>
  <si>
    <t>Реконструкция ВЗУ ВНИИССОК г.п. Лесной Городок, Одинцовский г.о.</t>
  </si>
  <si>
    <t>2.1.10.</t>
  </si>
  <si>
    <t>Реконструкция ВЗУ Ликино п. Жаворонковское, Одинцовский г.о.</t>
  </si>
  <si>
    <t>2.1.11.</t>
  </si>
  <si>
    <t>Реконструкция ВЗУ Н. Ромашково Одинцовский г.о.</t>
  </si>
  <si>
    <t>2.1.12.</t>
  </si>
  <si>
    <t>Реконструкция ВЗУ В. Ромашково Одинцовский г.о.</t>
  </si>
  <si>
    <t>2.1.13.</t>
  </si>
  <si>
    <t>Реконструкция ВЗУ ПМС-4 п. Часцовское Одинцовский г.о.</t>
  </si>
  <si>
    <t>2.1.14.</t>
  </si>
  <si>
    <t>Реконструкция ВЗУ Аниково г. Кубинка Одинцовский г.о.</t>
  </si>
  <si>
    <t>Субсидия МУП "ЖКХ Назарьево" целях возмещения недополученных доходов и уменьшения непокрытого убытка на 30.06.2021 в связи с производством и оказанием коммунальных услуг, в том числе для расчетов за поставленные энергоресурсы</t>
  </si>
  <si>
    <t>1.2.5.</t>
  </si>
  <si>
    <t>Строительство системы ливневой канализации д.Раздоры, Одинцовский г.о., Московская область (в т.ч. ПИР)</t>
  </si>
  <si>
    <t>Управление благоустройства</t>
  </si>
  <si>
    <t>1.2.6.</t>
  </si>
  <si>
    <t>Субсидия АО «Одинцовская теплосеть»  в качестве вклада в имущество общества, не увеличивающего его уставный капитал, в целях возмещения недополученных доходов  и  уменьшения непокрытого убытка на 30 сентября 2021 года в связи с производством и оказанием коммунальных услуг, в том числе для расчетов за поставленный газ</t>
  </si>
  <si>
    <t>Субсидия АО «Одинцовская теплосеть»  в качестве вклада в имущество общества, не увеличивающего его уставный капитал, в целях возмещения фактических затрат предприятия 2019-2021 годов, в том числе:</t>
  </si>
  <si>
    <t xml:space="preserve"> -на проектно-изыскательские работы и проведение государственной экспертизы проектной документации и результатов инженерных изысканий по объекту «Строительство напорного коллектора от КНС в с.Успенское до ввода в очистные сооружения в п.Горки-10 с реконструкцией КНС в с.Успенское Одинцовского городского округа» </t>
  </si>
  <si>
    <t xml:space="preserve">  - на возмещение затрат по выполнению работ по повышению качества водоснабжения на ВЗУ-7 по адресу г. Одинцово, ул. Северная, 35, по выкупу системы очистки питьевой воды АЭРОМАГ-8000 производительностью 8000 м3/сут. </t>
  </si>
  <si>
    <t>Обеспечение населения бесперебойными услугами  водоснабжения и водоотведения</t>
  </si>
  <si>
    <t>Обеспечение населения бесперебойными услугами водоотведения</t>
  </si>
  <si>
    <t xml:space="preserve">Обеспечение населения бесперебойными услугами водоснабжения </t>
  </si>
  <si>
    <t>1.5.2.</t>
  </si>
  <si>
    <t>1.2.7.</t>
  </si>
  <si>
    <t>Установка систем автоматизированного контроля загазованности помещений в виде датчиков контроля содержания природного газа</t>
  </si>
  <si>
    <t>Обеспечение безопасности использоования внутриквартирного газового оборудования в газифицированных многоквартирных домах</t>
  </si>
  <si>
    <t xml:space="preserve">Заместитель Главы Администрации </t>
  </si>
  <si>
    <t>М.В. Коротаев</t>
  </si>
  <si>
    <t>Субсидия АО «Одинцовская теплосеть»  в целях возмещения недополученных доходов  и  уменьшения непокрытого убытка на 30 сентября 2021 года в связи с производством и оказанием коммунальных услуг за поставленные энергоносители</t>
  </si>
  <si>
    <t>Поставка воды для водопроводных колонок общего пользования Одинцовского городского округа</t>
  </si>
  <si>
    <t>Организацция централизованного водоснабжения и водоотведения д. Палицы и д. Грязь Одинцовского городского округа</t>
  </si>
  <si>
    <t>Организацция централизованного водоснабжения и водоотведения</t>
  </si>
  <si>
    <t>Погашение просроченной задолженности перед поставщиком электроэнергии на сумму не менее      59,00 млн. рублей с целью повышения эффективности работы предприятий, оказывающих услуги в сфере жилищно-коммунального хозяйства, в размере не менее суммы предоставленных иных межбюджетных трансфертов</t>
  </si>
  <si>
    <t>Обеспечение безопасности использования внутриквартирного газового оборудования в газифицированных многоквартирных домах</t>
  </si>
  <si>
    <t>Основное мероприятие 01. Повышение энергетической эффективности муниципальных учреждений Московской области</t>
  </si>
  <si>
    <t>ИТОГО по подпрограмме "Энергосбережение и повышение энергетической эффективности"</t>
  </si>
  <si>
    <t>1.2.8.</t>
  </si>
  <si>
    <t>Мероприятие 01.01.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</si>
  <si>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02.02. 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</si>
  <si>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Кредиторская задолженность за 2021 год по строительству хозяйственно-бытовой канализации в дер. Раздоры Одинцовского городского округа Московской области (в т.ч. тех. присоединение)</t>
  </si>
  <si>
    <t>Погашение кредиторской задолжености на 01.01.2022 г. по строительству хозяйственно-бытовой канализации в дер. Раздоры Одинцовского городского округа Московской области (в т.ч. тех. присоединение)</t>
  </si>
  <si>
    <t>Мероприятие 02.06. Создание условий для обеспечения качественными коммунальными услугами, в том числе актуализация (утверждение) схем теплоснабжения, водоснабжения и водоотведения, программ комплексного развития систем коммунальной инфраструктуры</t>
  </si>
  <si>
    <t>3.3.</t>
  </si>
  <si>
    <t>1.5.1.</t>
  </si>
  <si>
    <t>Мероприятие 04.06. Выполнение отдельных мероприятий муниципальных программ</t>
  </si>
  <si>
    <t>Строительный контроль за выполнением работ по капитальному ремонту водопроводных сетей с. Каринское, Одинцовский г.о.</t>
  </si>
  <si>
    <t>Строительный контроль за выполнением работ по строительству хозяйственно-бытовой канализации в дер. Раздоры Одинцовского городского округа Московской области (в т.ч. тех. присоединение)</t>
  </si>
  <si>
    <t>1.2.9.</t>
  </si>
  <si>
    <t>"Приложение 4</t>
  </si>
  <si>
    <t xml:space="preserve"> АО "Одинцовская Теплосеть"</t>
  </si>
  <si>
    <t>Итого по  АО "Одинцовская Теплосеть"</t>
  </si>
  <si>
    <t>МУП "ЖКХ Назарьево"</t>
  </si>
  <si>
    <t>Итого по МУП "ЖКХ Назарьево"</t>
  </si>
  <si>
    <t>Итого по мероприятию:</t>
  </si>
  <si>
    <t>".</t>
  </si>
  <si>
    <t>2022-2024</t>
  </si>
  <si>
    <t>Количество созданных и восстановленных ВЗУ, ВНС и станций водоподготовки
(приложение 3 к муниципальной программе)</t>
  </si>
  <si>
    <t>Рост доли населения, обеспеченного доброкачественной питьевой водой 
(приложение 3 к муниципальной программе)</t>
  </si>
  <si>
    <t>Рост доли населения, обеспеченного доброкачественной питьевой водой
(приложение 3 к муниципальной программе)</t>
  </si>
  <si>
    <t xml:space="preserve">Количество созданных и восстановленных ВЗУ, ВНС и станций водоподготовки
</t>
  </si>
  <si>
    <t>Увеличение доли сточных вод, очищенных до нормативных значений, в общем объеме сточных вод, пропущенных через очистные сооружения
(приложение 3 к муниципальной программе)</t>
  </si>
  <si>
    <t>Количество созданных и восстановленных объектов очистки сточных вод суммарной производительностью
(приложение 3 к муниципальной программе)</t>
  </si>
  <si>
    <t xml:space="preserve">Увеличение доли сточных вод, очищенных до нормативных значений, в общем объеме сточных вод, пропущенных через очистные сооружения
</t>
  </si>
  <si>
    <t>Количество созданных и  отремонтированных объектов коммунальной инфраструктуры
(приложение 3 к муниципальной программе)</t>
  </si>
  <si>
    <t>Ведение авторского надзора за строительством объекта: Реконструкция очистных сооружений пос. Горки-10, Одинцовского г.о.</t>
  </si>
  <si>
    <t xml:space="preserve">Строительный контроль за выполнением работ по капитальному ремонту сетей хозяйственно-бытовой канализации с. Каринское, Одинцовский г.о. </t>
  </si>
  <si>
    <t>Закупка на выполнение проектно-изыскательских и строительно-монтажных работ в рамках мероприятия по технологическому присоединению к электрическим сетям 10 кВ, включая КРУН и трансформаторную подстанцию ТП пр. для дальнейшего содержания и эксплуатации полигона твердых коммунальных отходов «Часцы», расположенного на территории Одинцовского городского округа Московской области в 2022 году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</si>
  <si>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</si>
  <si>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Мероприятие 03.01. Организация работы с УК по подаче заявлений в ГУ МО "Государственная жилищная инспекция Московской области"</t>
  </si>
  <si>
    <t>Мероприятие 02.05. Строительство и реконструкция (модернизация) объектов питьевого водоснабжения за счет средств местного бюджета</t>
  </si>
  <si>
    <t>Реконструкция насосной станции 2-ого подъема, расположенной по адресу: Одинцовский г.о., п. ВНИИССОК, ул. Дружбы, строение 1/1 (ПИР)</t>
  </si>
  <si>
    <t xml:space="preserve">1.1.3. </t>
  </si>
  <si>
    <t>Выполнение работ по инженерно-гидрометеорологическим изысканиям на объекте: «Реконструкция ВЗУ с. Каринское Одинцовский г.о.»</t>
  </si>
  <si>
    <t>Организация в границах городского округа теплоснабжения населения</t>
  </si>
  <si>
    <t>1.1.11.</t>
  </si>
  <si>
    <t>Установка блочно-модульной котельной в г. Звенигород (манеж)</t>
  </si>
  <si>
    <t>Приложение 1 к постановлению</t>
  </si>
  <si>
    <t>Субсидия АО "Одинцовская теплосеть", в качестве вклада в имущество общества, не увеличивающего его уставный капитал, в целях возмещения недополученных доходов  и  уменьшения непокрытого убытка на 31 марта 2022 года в связи с производством и оказанием коммунальных услуг, в том числе для расчетов за поставленные энергоносители</t>
  </si>
  <si>
    <t>МП "Звенигородские инженерные сети"</t>
  </si>
  <si>
    <t>Субсидия МП "Звенигородские инженерные сети"-в целях финансового обеспечения затрат в связи с производством и оказанием коммунальных услуг, в том числе для расчетов за поставленный газ</t>
  </si>
  <si>
    <t xml:space="preserve">Субсидия МП «Звенигородские инженерные сети»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</si>
  <si>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>Субсидия МП "Звенигородские инженерные сети" целях возмещения недополученных доходов и уменьшения непокрытого убытка на 30.09.2021 в связи с производством и оказанием коммунальных услуг, в том числе для расчетов за поставленные энергоресурсы</t>
  </si>
  <si>
    <t>Итого по МП "Звенигородские инженерные сети"</t>
  </si>
  <si>
    <t>1.2.10.</t>
  </si>
  <si>
    <t>Строительство сетей водоснабжения р.п.Новоивановское, г.о. Одинцовский, в т.ч. ПИР</t>
  </si>
  <si>
    <t>Количество построенных, реконструированных, отремонтированных коллекторов (участков), канализационных насосных станций
(приложение 3 к муниципальной программе)</t>
  </si>
  <si>
    <t>Количество созданных и  восстановленных объектов коммунальной инфраструктуры  (приложение 3 к муниципальной программе)</t>
  </si>
  <si>
    <t xml:space="preserve">Технический надзор за реконструкцией очистных сооружений пос. Горки-10, Одинцовского г.о. </t>
  </si>
  <si>
    <t xml:space="preserve">Технический надзор за строительством хозяйственно-бытовой канализации в дер. Раздоры Одинцовского городского округа Московской области (в т.ч. тех. присоединение) </t>
  </si>
  <si>
    <t>Строительство напорного коллектора от КНС в с. Успенское до ввода в очистные сооружения в п. Горки 10 с реконструкцией КНС в с. Успенское Одинцовского городского округа (в том числе погашение кредиторской задолженности за выполненные работы, но не оплаченные в 2021 году в размере 1 232 460,49 руб. средства бюджета муниципального образования)</t>
  </si>
  <si>
    <t>Мероприятие 04.01. Реализация отдельных мероприятий муниципальных программ</t>
  </si>
  <si>
    <t>3.4.</t>
  </si>
  <si>
    <t>Мероприятие 01.26.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</si>
  <si>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Реконструкция очистных сооружений, расположенных по адресу: г. Звенигород, мкрн. Верхний Посад, Проектируемый пр-д, вл. 21</t>
  </si>
  <si>
    <t>Субсидия АО "Одинцовская теплосеть", в качестве вклада в имущество общества, не увеличивающего его уставный капитал, в целях возмещения недополученных доходов в связи с производством и оказанием коммунальных услуг,  в том числе для расчетов за поставленные энергоносители и уменьшения непокрытого убытка на 30 июня 2022 года</t>
  </si>
  <si>
    <t>Субсидия МП "ЗИС" в качестве вклада в имущество общества, не увеличивающего его уставный капитал, в целях возмещения недополученных доходов в связи с производством и оказанием коммунальных услуг, в том числе для расчетов за поставленные энергоносители, и уменьшения непокрытого убытка на 30 июня 2022 года</t>
  </si>
  <si>
    <t>Субсидия МУП "ЖКХ Назарьево" в качестве вклада в имущество общества, не увеличивающего его уставный капитал, в целях возмещения недополученных доходов в связи с производством и оказанием коммунальных услуг, в том числе для расчетов за поставленные энергоносители, и уменьшения непокрытого убытка на 30 июня 2022 года</t>
  </si>
  <si>
    <t>Количество созданных и  восстановленных объектов коммунальной инфраструктуры</t>
  </si>
  <si>
    <t>Количество созданных и  восстановленных объектов коммунальной инфраструктуры
(приложение 3 к муниципальной программе)</t>
  </si>
  <si>
    <t>Приложение 4 к постановлению</t>
  </si>
  <si>
    <t>1.4.3.</t>
  </si>
  <si>
    <t xml:space="preserve">Поставка, установка, монтаж и пусконаладка станции биологической очистки сточных вод с последующей очисткой и обеззараживанием на территории Одинцовского городского округа д. Введенское, д. 30А </t>
  </si>
  <si>
    <t>АО "Одинцовская Теплосеть"</t>
  </si>
  <si>
    <t>МП "ЗИС"</t>
  </si>
  <si>
    <t>Итого по МП "ЗИС"</t>
  </si>
  <si>
    <t>ПЕРЕЧЕНЬ
ресурсоснабжающих организаций, которым предоставлена субсидия в рамках реализации основного мероприятия  04 "Создание экономических условий для повышения эффективности работы организаций жилищно-коммунального хозяйства" подпрограммы "Создание условий для обеспечения качественными коммунальными услугами"</t>
  </si>
  <si>
    <t>2.3.1.</t>
  </si>
  <si>
    <t>2.3.2.</t>
  </si>
  <si>
    <t>2.3.3.</t>
  </si>
  <si>
    <t>Предоставление субсидий ресурсоснабжающим организациям  для расчета за поставленные энергоносители
(приложение 4 к муниципальной программе)</t>
  </si>
  <si>
    <t>Предоставление субсидий ресурсоснабжающим организациям в связи спроизводством и оказанием коммунальных услуг 
(приложение 4 к муниципальной программе)</t>
  </si>
  <si>
    <t xml:space="preserve"> Администрации Одинцовского
городского округа Московской области 
от  №</t>
  </si>
  <si>
    <t>ПРОЕКТ</t>
  </si>
  <si>
    <t xml:space="preserve"> Администрации Одинцовского
городского округа Московской области                                             от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</si>
</sst>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#,##0.000"/>
    <numFmt numFmtId="166" formatCode="0.0"/>
    <numFmt numFmtId="167" formatCode="0.000000000000000%"/>
    <numFmt numFmtId="168" formatCode="0.00000"/>
  </numFmts>
  <fonts count="16" x14ac:knownFonts="1">
    <font>
      <sz val="11"/>
      <color rgb="FF000000"/>
      <name val="Calibri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b/>
      <sz val="13"/>
      <name val="Times New Roman"/>
      <family val="1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13"/>
      <color rgb="FF002060"/>
      <name val="Calibri"/>
      <family val="2"/>
      <charset val="204"/>
    </font>
    <font>
      <b/>
      <sz val="14"/>
      <name val="Calibri"/>
      <family val="2"/>
      <charset val="204"/>
    </font>
    <font>
      <sz val="11"/>
      <color theme="1"/>
      <name val="Calibri"/>
      <family val="2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Calibri"/>
      <family val="2"/>
      <charset val="204"/>
    </font>
    <font>
      <sz val="13"/>
      <color rgb="FFFFFF00"/>
      <name val="Calibri"/>
      <family val="2"/>
      <charset val="204"/>
    </font>
    <font>
      <b/>
      <sz val="13"/>
      <name val="Calibri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right" vertical="top"/>
    </xf>
    <xf numFmtId="0" fontId="6" fillId="2" borderId="0" xfId="0" applyNumberFormat="1" applyFont="1" applyFill="1" applyBorder="1" applyAlignment="1" applyProtection="1">
      <alignment horizontal="right" vertical="top" wrapText="1"/>
    </xf>
    <xf numFmtId="0" fontId="6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right" vertical="top"/>
    </xf>
    <xf numFmtId="0" fontId="10" fillId="2" borderId="0" xfId="0" applyNumberFormat="1" applyFont="1" applyFill="1" applyBorder="1" applyAlignment="1" applyProtection="1">
      <alignment horizontal="center" vertical="top" wrapText="1"/>
    </xf>
    <xf numFmtId="0" fontId="10" fillId="2" borderId="0" xfId="0" applyNumberFormat="1" applyFont="1" applyFill="1" applyBorder="1" applyAlignment="1" applyProtection="1">
      <alignment horizontal="right" vertical="top" wrapText="1"/>
    </xf>
    <xf numFmtId="0" fontId="10" fillId="2" borderId="0" xfId="0" applyNumberFormat="1" applyFont="1" applyFill="1" applyBorder="1" applyAlignment="1" applyProtection="1">
      <alignment horizontal="center" vertical="top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vertical="top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 applyProtection="1"/>
    <xf numFmtId="164" fontId="9" fillId="2" borderId="7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top"/>
    </xf>
    <xf numFmtId="167" fontId="10" fillId="2" borderId="0" xfId="0" applyNumberFormat="1" applyFont="1" applyFill="1" applyBorder="1" applyAlignment="1" applyProtection="1"/>
    <xf numFmtId="0" fontId="11" fillId="2" borderId="1" xfId="0" applyNumberFormat="1" applyFont="1" applyFill="1" applyBorder="1" applyAlignment="1" applyProtection="1">
      <alignment horizontal="left" vertical="top" wrapText="1"/>
    </xf>
    <xf numFmtId="164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left" vertical="top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center" vertical="top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0" fontId="10" fillId="3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vertical="top"/>
    </xf>
    <xf numFmtId="0" fontId="11" fillId="2" borderId="1" xfId="0" applyNumberFormat="1" applyFont="1" applyFill="1" applyBorder="1" applyAlignment="1" applyProtection="1">
      <alignment vertical="top" wrapText="1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vertical="top" wrapText="1"/>
    </xf>
    <xf numFmtId="165" fontId="9" fillId="2" borderId="1" xfId="0" applyNumberFormat="1" applyFont="1" applyFill="1" applyBorder="1" applyAlignment="1" applyProtection="1">
      <alignment horizontal="center" vertical="top" wrapText="1"/>
    </xf>
    <xf numFmtId="0" fontId="11" fillId="2" borderId="7" xfId="0" applyNumberFormat="1" applyFont="1" applyFill="1" applyBorder="1" applyAlignment="1" applyProtection="1">
      <alignment horizontal="center" vertical="top" wrapText="1"/>
    </xf>
    <xf numFmtId="0" fontId="9" fillId="2" borderId="1" xfId="0" applyNumberFormat="1" applyFont="1" applyFill="1" applyBorder="1" applyAlignment="1" applyProtection="1">
      <alignment vertical="center" wrapText="1"/>
    </xf>
    <xf numFmtId="0" fontId="11" fillId="2" borderId="1" xfId="0" applyNumberFormat="1" applyFont="1" applyFill="1" applyBorder="1" applyAlignment="1" applyProtection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/>
    <xf numFmtId="164" fontId="9" fillId="2" borderId="0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center" vertical="top" wrapText="1"/>
    </xf>
    <xf numFmtId="0" fontId="9" fillId="3" borderId="7" xfId="0" applyNumberFormat="1" applyFont="1" applyFill="1" applyBorder="1" applyAlignment="1" applyProtection="1">
      <alignment horizontal="center" vertical="top"/>
    </xf>
    <xf numFmtId="0" fontId="9" fillId="2" borderId="1" xfId="0" applyNumberFormat="1" applyFont="1" applyFill="1" applyBorder="1" applyAlignment="1" applyProtection="1">
      <alignment horizontal="left" vertical="top" wrapText="1"/>
    </xf>
    <xf numFmtId="0" fontId="9" fillId="2" borderId="2" xfId="0" applyNumberFormat="1" applyFont="1" applyFill="1" applyBorder="1" applyAlignment="1" applyProtection="1">
      <alignment horizontal="center" vertical="top" wrapText="1"/>
    </xf>
    <xf numFmtId="0" fontId="9" fillId="2" borderId="7" xfId="0" applyNumberFormat="1" applyFont="1" applyFill="1" applyBorder="1" applyAlignment="1" applyProtection="1">
      <alignment horizontal="center" vertical="top" wrapText="1"/>
    </xf>
    <xf numFmtId="0" fontId="9" fillId="2" borderId="2" xfId="0" applyNumberFormat="1" applyFont="1" applyFill="1" applyBorder="1" applyAlignment="1" applyProtection="1">
      <alignment horizontal="left" vertical="top" wrapText="1"/>
    </xf>
    <xf numFmtId="0" fontId="9" fillId="2" borderId="7" xfId="0" applyNumberFormat="1" applyFont="1" applyFill="1" applyBorder="1" applyAlignment="1" applyProtection="1">
      <alignment horizontal="left" vertical="top" wrapText="1"/>
    </xf>
    <xf numFmtId="0" fontId="9" fillId="3" borderId="7" xfId="0" applyNumberFormat="1" applyFont="1" applyFill="1" applyBorder="1" applyAlignment="1" applyProtection="1">
      <alignment horizontal="left" vertical="top" wrapText="1"/>
    </xf>
    <xf numFmtId="0" fontId="9" fillId="2" borderId="1" xfId="0" applyNumberFormat="1" applyFont="1" applyFill="1" applyBorder="1" applyAlignment="1" applyProtection="1">
      <alignment horizontal="center" vertical="top"/>
    </xf>
    <xf numFmtId="2" fontId="9" fillId="2" borderId="2" xfId="0" applyNumberFormat="1" applyFont="1" applyFill="1" applyBorder="1" applyAlignment="1" applyProtection="1">
      <alignment horizontal="center" vertical="top"/>
    </xf>
    <xf numFmtId="2" fontId="9" fillId="2" borderId="7" xfId="0" applyNumberFormat="1" applyFont="1" applyFill="1" applyBorder="1" applyAlignment="1" applyProtection="1">
      <alignment horizontal="center" vertical="top"/>
    </xf>
    <xf numFmtId="0" fontId="9" fillId="2" borderId="2" xfId="0" applyNumberFormat="1" applyFont="1" applyFill="1" applyBorder="1" applyAlignment="1" applyProtection="1">
      <alignment horizontal="center" vertical="top"/>
    </xf>
    <xf numFmtId="0" fontId="9" fillId="2" borderId="7" xfId="0" applyNumberFormat="1" applyFont="1" applyFill="1" applyBorder="1" applyAlignment="1" applyProtection="1">
      <alignment horizontal="center" vertical="top"/>
    </xf>
    <xf numFmtId="14" fontId="9" fillId="2" borderId="1" xfId="0" applyNumberFormat="1" applyFont="1" applyFill="1" applyBorder="1" applyAlignment="1" applyProtection="1">
      <alignment horizontal="center" vertical="top"/>
    </xf>
    <xf numFmtId="2" fontId="9" fillId="2" borderId="1" xfId="0" applyNumberFormat="1" applyFont="1" applyFill="1" applyBorder="1" applyAlignment="1" applyProtection="1">
      <alignment horizontal="center" vertical="top"/>
    </xf>
    <xf numFmtId="164" fontId="9" fillId="2" borderId="1" xfId="0" applyNumberFormat="1" applyFont="1" applyFill="1" applyBorder="1" applyAlignment="1" applyProtection="1">
      <alignment horizontal="center" vertical="top" wrapText="1"/>
    </xf>
    <xf numFmtId="0" fontId="9" fillId="3" borderId="1" xfId="0" applyNumberFormat="1" applyFont="1" applyFill="1" applyBorder="1" applyAlignment="1" applyProtection="1">
      <alignment horizontal="center" vertical="top" wrapText="1"/>
    </xf>
    <xf numFmtId="0" fontId="9" fillId="3" borderId="1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top"/>
    </xf>
    <xf numFmtId="49" fontId="9" fillId="3" borderId="1" xfId="0" applyNumberFormat="1" applyFont="1" applyFill="1" applyBorder="1" applyAlignment="1" applyProtection="1">
      <alignment horizontal="center" vertical="top"/>
    </xf>
    <xf numFmtId="0" fontId="9" fillId="3" borderId="1" xfId="0" applyNumberFormat="1" applyFont="1" applyFill="1" applyBorder="1" applyAlignment="1" applyProtection="1">
      <alignment horizontal="left" vertical="top" wrapText="1"/>
    </xf>
    <xf numFmtId="0" fontId="9" fillId="2" borderId="1" xfId="0" applyNumberFormat="1" applyFont="1" applyFill="1" applyBorder="1" applyAlignment="1" applyProtection="1">
      <alignment horizontal="center" vertical="top" wrapText="1"/>
    </xf>
    <xf numFmtId="0" fontId="9" fillId="2" borderId="1" xfId="0" applyNumberFormat="1" applyFont="1" applyFill="1" applyBorder="1" applyAlignment="1" applyProtection="1">
      <alignment horizontal="left" vertical="top" wrapText="1"/>
    </xf>
    <xf numFmtId="0" fontId="9" fillId="2" borderId="1" xfId="0" applyNumberFormat="1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center" vertical="top"/>
    </xf>
    <xf numFmtId="168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vertical="top" wrapText="1"/>
    </xf>
    <xf numFmtId="0" fontId="9" fillId="3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9" fillId="3" borderId="1" xfId="0" applyNumberFormat="1" applyFont="1" applyFill="1" applyBorder="1" applyAlignment="1" applyProtection="1">
      <alignment horizontal="center" vertical="top"/>
    </xf>
    <xf numFmtId="0" fontId="9" fillId="2" borderId="1" xfId="0" applyNumberFormat="1" applyFont="1" applyFill="1" applyBorder="1" applyAlignment="1" applyProtection="1">
      <alignment horizontal="center" vertical="top" wrapText="1"/>
    </xf>
    <xf numFmtId="0" fontId="9" fillId="2" borderId="2" xfId="0" applyNumberFormat="1" applyFont="1" applyFill="1" applyBorder="1" applyAlignment="1" applyProtection="1">
      <alignment horizontal="left" vertical="top" wrapText="1"/>
    </xf>
    <xf numFmtId="0" fontId="9" fillId="2" borderId="1" xfId="0" applyNumberFormat="1" applyFont="1" applyFill="1" applyBorder="1" applyAlignment="1" applyProtection="1">
      <alignment horizontal="center" vertical="top"/>
    </xf>
    <xf numFmtId="0" fontId="9" fillId="2" borderId="1" xfId="0" applyNumberFormat="1" applyFont="1" applyFill="1" applyBorder="1" applyAlignment="1" applyProtection="1">
      <alignment horizontal="left" vertical="top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top"/>
    </xf>
    <xf numFmtId="0" fontId="9" fillId="3" borderId="1" xfId="0" applyNumberFormat="1" applyFont="1" applyFill="1" applyBorder="1" applyAlignment="1" applyProtection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center" vertical="top" wrapText="1"/>
    </xf>
    <xf numFmtId="0" fontId="11" fillId="2" borderId="1" xfId="0" applyNumberFormat="1" applyFont="1" applyFill="1" applyBorder="1" applyAlignment="1" applyProtection="1">
      <alignment horizontal="center" vertical="top" wrapText="1"/>
    </xf>
    <xf numFmtId="0" fontId="9" fillId="2" borderId="1" xfId="0" applyNumberFormat="1" applyFont="1" applyFill="1" applyBorder="1" applyAlignment="1" applyProtection="1">
      <alignment horizontal="center" vertical="top"/>
    </xf>
    <xf numFmtId="0" fontId="9" fillId="2" borderId="1" xfId="0" applyNumberFormat="1" applyFont="1" applyFill="1" applyBorder="1" applyAlignment="1" applyProtection="1">
      <alignment horizontal="left" vertical="top" wrapText="1"/>
    </xf>
    <xf numFmtId="0" fontId="9" fillId="2" borderId="1" xfId="0" applyNumberFormat="1" applyFont="1" applyFill="1" applyBorder="1" applyAlignment="1" applyProtection="1">
      <alignment horizontal="center" vertical="top" wrapText="1"/>
    </xf>
    <xf numFmtId="49" fontId="9" fillId="2" borderId="1" xfId="0" applyNumberFormat="1" applyFont="1" applyFill="1" applyBorder="1" applyAlignment="1" applyProtection="1">
      <alignment horizontal="center" vertical="top"/>
    </xf>
    <xf numFmtId="0" fontId="9" fillId="2" borderId="1" xfId="0" applyNumberFormat="1" applyFont="1" applyFill="1" applyBorder="1" applyAlignment="1" applyProtection="1">
      <alignment horizontal="center" vertical="top" wrapText="1"/>
    </xf>
    <xf numFmtId="0" fontId="9" fillId="2" borderId="7" xfId="0" applyNumberFormat="1" applyFont="1" applyFill="1" applyBorder="1" applyAlignment="1" applyProtection="1">
      <alignment horizontal="left" vertical="top" wrapText="1"/>
    </xf>
    <xf numFmtId="2" fontId="9" fillId="2" borderId="7" xfId="0" applyNumberFormat="1" applyFont="1" applyFill="1" applyBorder="1" applyAlignment="1" applyProtection="1">
      <alignment horizontal="center" vertical="top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vertical="top" wrapText="1"/>
    </xf>
    <xf numFmtId="0" fontId="12" fillId="2" borderId="0" xfId="0" applyNumberFormat="1" applyFont="1" applyFill="1" applyBorder="1" applyAlignment="1" applyProtection="1">
      <alignment vertical="center" wrapText="1"/>
    </xf>
    <xf numFmtId="0" fontId="12" fillId="2" borderId="0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top" wrapText="1"/>
    </xf>
    <xf numFmtId="0" fontId="9" fillId="2" borderId="1" xfId="0" applyNumberFormat="1" applyFont="1" applyFill="1" applyBorder="1" applyAlignment="1" applyProtection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center" vertical="top" wrapText="1"/>
    </xf>
    <xf numFmtId="2" fontId="9" fillId="2" borderId="1" xfId="0" applyNumberFormat="1" applyFont="1" applyFill="1" applyBorder="1" applyAlignment="1" applyProtection="1">
      <alignment horizontal="center" vertical="top"/>
    </xf>
    <xf numFmtId="0" fontId="1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11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vertical="top" wrapText="1"/>
    </xf>
    <xf numFmtId="0" fontId="9" fillId="2" borderId="1" xfId="0" applyNumberFormat="1" applyFont="1" applyFill="1" applyBorder="1" applyAlignment="1" applyProtection="1">
      <alignment horizontal="center" vertical="top" wrapText="1"/>
    </xf>
    <xf numFmtId="49" fontId="9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center" vertical="top"/>
    </xf>
    <xf numFmtId="0" fontId="1" fillId="3" borderId="3" xfId="0" applyNumberFormat="1" applyFont="1" applyFill="1" applyBorder="1" applyAlignment="1" applyProtection="1">
      <alignment horizontal="center" vertical="top"/>
    </xf>
    <xf numFmtId="14" fontId="1" fillId="2" borderId="1" xfId="0" applyNumberFormat="1" applyFont="1" applyFill="1" applyBorder="1" applyAlignment="1" applyProtection="1">
      <alignment horizontal="center" vertical="top"/>
    </xf>
    <xf numFmtId="0" fontId="9" fillId="2" borderId="2" xfId="0" applyNumberFormat="1" applyFont="1" applyFill="1" applyBorder="1" applyAlignment="1" applyProtection="1">
      <alignment horizontal="center" vertical="top"/>
    </xf>
    <xf numFmtId="0" fontId="9" fillId="2" borderId="6" xfId="0" applyNumberFormat="1" applyFont="1" applyFill="1" applyBorder="1" applyAlignment="1" applyProtection="1">
      <alignment horizontal="center" vertical="top"/>
    </xf>
    <xf numFmtId="0" fontId="9" fillId="2" borderId="7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6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" vertical="top" wrapText="1"/>
    </xf>
    <xf numFmtId="0" fontId="9" fillId="3" borderId="1" xfId="0" applyNumberFormat="1" applyFont="1" applyFill="1" applyBorder="1" applyAlignment="1" applyProtection="1">
      <alignment horizontal="center" vertical="top"/>
    </xf>
    <xf numFmtId="0" fontId="9" fillId="2" borderId="1" xfId="0" applyNumberFormat="1" applyFont="1" applyFill="1" applyBorder="1" applyAlignment="1" applyProtection="1">
      <alignment horizontal="center" vertical="top" wrapText="1"/>
    </xf>
    <xf numFmtId="0" fontId="9" fillId="2" borderId="2" xfId="0" applyNumberFormat="1" applyFont="1" applyFill="1" applyBorder="1" applyAlignment="1" applyProtection="1">
      <alignment horizontal="left" vertical="top" wrapText="1"/>
    </xf>
    <xf numFmtId="0" fontId="9" fillId="2" borderId="6" xfId="0" applyNumberFormat="1" applyFont="1" applyFill="1" applyBorder="1" applyAlignment="1" applyProtection="1">
      <alignment horizontal="left" vertical="top" wrapText="1"/>
    </xf>
    <xf numFmtId="0" fontId="9" fillId="2" borderId="7" xfId="0" applyNumberFormat="1" applyFont="1" applyFill="1" applyBorder="1" applyAlignment="1" applyProtection="1">
      <alignment horizontal="left" vertical="top" wrapText="1"/>
    </xf>
    <xf numFmtId="0" fontId="9" fillId="2" borderId="2" xfId="0" applyNumberFormat="1" applyFont="1" applyFill="1" applyBorder="1" applyAlignment="1" applyProtection="1">
      <alignment horizontal="center" vertical="top" wrapText="1"/>
    </xf>
    <xf numFmtId="0" fontId="9" fillId="2" borderId="6" xfId="0" applyNumberFormat="1" applyFont="1" applyFill="1" applyBorder="1" applyAlignment="1" applyProtection="1">
      <alignment horizontal="center" vertical="top" wrapText="1"/>
    </xf>
    <xf numFmtId="0" fontId="9" fillId="2" borderId="7" xfId="0" applyNumberFormat="1" applyFont="1" applyFill="1" applyBorder="1" applyAlignment="1" applyProtection="1">
      <alignment horizontal="center" vertical="top" wrapText="1"/>
    </xf>
    <xf numFmtId="0" fontId="9" fillId="2" borderId="1" xfId="0" applyNumberFormat="1" applyFont="1" applyFill="1" applyBorder="1" applyAlignment="1" applyProtection="1">
      <alignment horizontal="center" vertical="top"/>
    </xf>
    <xf numFmtId="0" fontId="8" fillId="2" borderId="1" xfId="0" applyNumberFormat="1" applyFont="1" applyFill="1" applyBorder="1" applyAlignment="1" applyProtection="1">
      <alignment horizontal="center" vertical="top" wrapText="1"/>
    </xf>
    <xf numFmtId="0" fontId="9" fillId="2" borderId="1" xfId="0" applyNumberFormat="1" applyFont="1" applyFill="1" applyBorder="1" applyAlignment="1" applyProtection="1">
      <alignment horizontal="left" vertical="top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top"/>
    </xf>
    <xf numFmtId="49" fontId="9" fillId="2" borderId="6" xfId="0" applyNumberFormat="1" applyFont="1" applyFill="1" applyBorder="1" applyAlignment="1" applyProtection="1">
      <alignment horizontal="center" vertical="top"/>
    </xf>
    <xf numFmtId="49" fontId="9" fillId="2" borderId="7" xfId="0" applyNumberFormat="1" applyFont="1" applyFill="1" applyBorder="1" applyAlignment="1" applyProtection="1">
      <alignment horizontal="center" vertical="top"/>
    </xf>
    <xf numFmtId="49" fontId="9" fillId="2" borderId="1" xfId="0" applyNumberFormat="1" applyFont="1" applyFill="1" applyBorder="1" applyAlignment="1" applyProtection="1">
      <alignment horizontal="center" vertical="top"/>
    </xf>
    <xf numFmtId="0" fontId="8" fillId="2" borderId="1" xfId="0" applyNumberFormat="1" applyFont="1" applyFill="1" applyBorder="1" applyAlignment="1" applyProtection="1">
      <alignment horizontal="center" vertical="top"/>
    </xf>
    <xf numFmtId="0" fontId="9" fillId="3" borderId="1" xfId="0" applyNumberFormat="1" applyFont="1" applyFill="1" applyBorder="1" applyAlignment="1" applyProtection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center" vertical="top" wrapText="1"/>
    </xf>
    <xf numFmtId="2" fontId="9" fillId="2" borderId="1" xfId="0" applyNumberFormat="1" applyFont="1" applyFill="1" applyBorder="1" applyAlignment="1" applyProtection="1">
      <alignment horizontal="center" vertical="top"/>
    </xf>
    <xf numFmtId="2" fontId="9" fillId="2" borderId="2" xfId="0" applyNumberFormat="1" applyFont="1" applyFill="1" applyBorder="1" applyAlignment="1" applyProtection="1">
      <alignment horizontal="center" vertical="top"/>
    </xf>
    <xf numFmtId="2" fontId="9" fillId="2" borderId="6" xfId="0" applyNumberFormat="1" applyFont="1" applyFill="1" applyBorder="1" applyAlignment="1" applyProtection="1">
      <alignment horizontal="center" vertical="top"/>
    </xf>
    <xf numFmtId="2" fontId="9" fillId="2" borderId="7" xfId="0" applyNumberFormat="1" applyFont="1" applyFill="1" applyBorder="1" applyAlignment="1" applyProtection="1">
      <alignment horizontal="center" vertical="top"/>
    </xf>
    <xf numFmtId="0" fontId="9" fillId="3" borderId="2" xfId="0" applyNumberFormat="1" applyFont="1" applyFill="1" applyBorder="1" applyAlignment="1" applyProtection="1">
      <alignment horizontal="left" vertical="top" wrapText="1"/>
    </xf>
    <xf numFmtId="0" fontId="9" fillId="3" borderId="6" xfId="0" applyNumberFormat="1" applyFont="1" applyFill="1" applyBorder="1" applyAlignment="1" applyProtection="1">
      <alignment horizontal="left" vertical="top" wrapText="1"/>
    </xf>
    <xf numFmtId="0" fontId="9" fillId="3" borderId="7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horizontal="center" vertical="top" wrapText="1"/>
    </xf>
    <xf numFmtId="0" fontId="9" fillId="3" borderId="6" xfId="0" applyNumberFormat="1" applyFont="1" applyFill="1" applyBorder="1" applyAlignment="1" applyProtection="1">
      <alignment horizontal="center" vertical="top" wrapText="1"/>
    </xf>
    <xf numFmtId="0" fontId="9" fillId="3" borderId="7" xfId="0" applyNumberFormat="1" applyFont="1" applyFill="1" applyBorder="1" applyAlignment="1" applyProtection="1">
      <alignment horizontal="center" vertical="top" wrapText="1"/>
    </xf>
    <xf numFmtId="165" fontId="11" fillId="2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top"/>
    </xf>
    <xf numFmtId="164" fontId="9" fillId="2" borderId="2" xfId="0" applyNumberFormat="1" applyFont="1" applyFill="1" applyBorder="1" applyAlignment="1" applyProtection="1">
      <alignment horizontal="center" vertical="top" wrapText="1"/>
    </xf>
    <xf numFmtId="164" fontId="9" fillId="2" borderId="6" xfId="0" applyNumberFormat="1" applyFont="1" applyFill="1" applyBorder="1" applyAlignment="1" applyProtection="1">
      <alignment horizontal="center" vertical="top" wrapText="1"/>
    </xf>
    <xf numFmtId="164" fontId="9" fillId="2" borderId="7" xfId="0" applyNumberFormat="1" applyFont="1" applyFill="1" applyBorder="1" applyAlignment="1" applyProtection="1">
      <alignment horizontal="center" vertical="top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top"/>
    </xf>
    <xf numFmtId="0" fontId="11" fillId="2" borderId="6" xfId="0" applyNumberFormat="1" applyFont="1" applyFill="1" applyBorder="1" applyAlignment="1" applyProtection="1">
      <alignment horizontal="center" vertical="top"/>
    </xf>
    <xf numFmtId="0" fontId="11" fillId="2" borderId="7" xfId="0" applyNumberFormat="1" applyFont="1" applyFill="1" applyBorder="1" applyAlignment="1" applyProtection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9" fillId="3" borderId="2" xfId="0" applyNumberFormat="1" applyFont="1" applyFill="1" applyBorder="1" applyAlignment="1" applyProtection="1">
      <alignment horizontal="center" vertical="top"/>
    </xf>
    <xf numFmtId="0" fontId="9" fillId="3" borderId="6" xfId="0" applyNumberFormat="1" applyFont="1" applyFill="1" applyBorder="1" applyAlignment="1" applyProtection="1">
      <alignment horizontal="center" vertical="top"/>
    </xf>
    <xf numFmtId="0" fontId="9" fillId="3" borderId="7" xfId="0" applyNumberFormat="1" applyFont="1" applyFill="1" applyBorder="1" applyAlignment="1" applyProtection="1">
      <alignment horizontal="center" vertical="top"/>
    </xf>
    <xf numFmtId="0" fontId="11" fillId="2" borderId="1" xfId="0" applyNumberFormat="1" applyFont="1" applyFill="1" applyBorder="1" applyAlignment="1" applyProtection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165" fontId="11" fillId="2" borderId="2" xfId="0" applyNumberFormat="1" applyFont="1" applyFill="1" applyBorder="1" applyAlignment="1" applyProtection="1">
      <alignment horizontal="center" vertical="center" wrapText="1"/>
    </xf>
    <xf numFmtId="165" fontId="11" fillId="2" borderId="6" xfId="0" applyNumberFormat="1" applyFont="1" applyFill="1" applyBorder="1" applyAlignment="1" applyProtection="1">
      <alignment horizontal="center" vertical="center" wrapText="1"/>
    </xf>
    <xf numFmtId="165" fontId="11" fillId="2" borderId="7" xfId="0" applyNumberFormat="1" applyFont="1" applyFill="1" applyBorder="1" applyAlignment="1" applyProtection="1">
      <alignment horizontal="center" vertical="center" wrapText="1"/>
    </xf>
    <xf numFmtId="166" fontId="9" fillId="2" borderId="2" xfId="0" applyNumberFormat="1" applyFont="1" applyFill="1" applyBorder="1" applyAlignment="1" applyProtection="1">
      <alignment horizontal="center" vertical="top" wrapText="1"/>
    </xf>
    <xf numFmtId="166" fontId="9" fillId="2" borderId="6" xfId="0" applyNumberFormat="1" applyFont="1" applyFill="1" applyBorder="1" applyAlignment="1" applyProtection="1">
      <alignment horizontal="center" vertical="top" wrapText="1"/>
    </xf>
    <xf numFmtId="166" fontId="9" fillId="2" borderId="7" xfId="0" applyNumberFormat="1" applyFont="1" applyFill="1" applyBorder="1" applyAlignment="1" applyProtection="1">
      <alignment horizontal="center" vertical="top" wrapText="1"/>
    </xf>
    <xf numFmtId="0" fontId="8" fillId="2" borderId="1" xfId="0" applyNumberFormat="1" applyFont="1" applyFill="1" applyBorder="1" applyAlignment="1" applyProtection="1">
      <alignment horizontal="left" vertical="top" wrapText="1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14" fontId="9" fillId="2" borderId="1" xfId="0" applyNumberFormat="1" applyFont="1" applyFill="1" applyBorder="1" applyAlignment="1" applyProtection="1">
      <alignment horizontal="center" vertical="top"/>
    </xf>
    <xf numFmtId="49" fontId="9" fillId="3" borderId="1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right" vertical="top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top" wrapText="1"/>
    </xf>
    <xf numFmtId="0" fontId="9" fillId="2" borderId="0" xfId="0" applyNumberFormat="1" applyFont="1" applyFill="1" applyBorder="1" applyAlignment="1" applyProtection="1">
      <alignment horizontal="right"/>
    </xf>
    <xf numFmtId="0" fontId="9" fillId="2" borderId="0" xfId="0" applyNumberFormat="1" applyFont="1" applyFill="1" applyBorder="1" applyAlignment="1" applyProtection="1">
      <alignment horizontal="right" wrapText="1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top" wrapText="1"/>
    </xf>
    <xf numFmtId="164" fontId="9" fillId="2" borderId="1" xfId="0" applyNumberFormat="1" applyFont="1" applyFill="1" applyBorder="1" applyAlignment="1" applyProtection="1">
      <alignment horizontal="center" vertical="top" wrapText="1"/>
    </xf>
    <xf numFmtId="0" fontId="10" fillId="2" borderId="1" xfId="0" applyNumberFormat="1" applyFont="1" applyFill="1" applyBorder="1" applyAlignment="1" applyProtection="1">
      <alignment horizontal="center" vertical="top"/>
    </xf>
    <xf numFmtId="0" fontId="10" fillId="2" borderId="2" xfId="0" applyNumberFormat="1" applyFont="1" applyFill="1" applyBorder="1" applyAlignment="1" applyProtection="1">
      <alignment horizontal="center" vertical="top"/>
    </xf>
    <xf numFmtId="0" fontId="10" fillId="2" borderId="7" xfId="0" applyNumberFormat="1" applyFont="1" applyFill="1" applyBorder="1" applyAlignment="1" applyProtection="1">
      <alignment horizontal="center" vertical="top"/>
    </xf>
    <xf numFmtId="166" fontId="9" fillId="2" borderId="1" xfId="0" applyNumberFormat="1" applyFont="1" applyFill="1" applyBorder="1" applyAlignment="1" applyProtection="1">
      <alignment horizontal="center" vertical="top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top"/>
    </xf>
    <xf numFmtId="14" fontId="9" fillId="2" borderId="2" xfId="0" applyNumberFormat="1" applyFont="1" applyFill="1" applyBorder="1" applyAlignment="1" applyProtection="1">
      <alignment horizontal="center" vertical="top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right" vertical="top" wrapText="1"/>
    </xf>
    <xf numFmtId="0" fontId="15" fillId="2" borderId="0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_kravchenko/Desktop/&#1050;&#1086;&#1087;&#1080;&#1103;%20+&#1055;&#1088;&#1080;&#1083;&#1086;&#1078;&#1077;&#1085;&#1080;&#1077;_1+&#1089;&#1091;&#1073;&#1089;&#1080;&#1076;&#1080;&#1080;_&#1082;_&#1052;&#1055;_&#1046;&#1050;&#1061;_&#1042;&#1077;&#1088;&#1089;&#1080;&#1103;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Субсидии"/>
    </sheetNames>
    <sheetDataSet>
      <sheetData sheetId="0"/>
      <sheetData sheetId="1"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3"/>
  <sheetViews>
    <sheetView view="pageBreakPreview" zoomScale="77" zoomScaleNormal="77" zoomScaleSheetLayoutView="77" zoomScalePageLayoutView="70" workbookViewId="0">
      <selection activeCell="B18" sqref="B18:B22"/>
    </sheetView>
  </sheetViews>
  <sheetFormatPr defaultColWidth="8.85546875" defaultRowHeight="75" customHeight="1" x14ac:dyDescent="0.3"/>
  <cols>
    <col min="1" max="1" width="14.140625" style="64" customWidth="1"/>
    <col min="2" max="2" width="43" style="34" customWidth="1"/>
    <col min="3" max="3" width="18" style="34" customWidth="1"/>
    <col min="4" max="4" width="37.5703125" style="34" customWidth="1"/>
    <col min="5" max="5" width="19" style="34" hidden="1" customWidth="1"/>
    <col min="6" max="6" width="18.85546875" style="34" customWidth="1"/>
    <col min="7" max="7" width="18.7109375" style="34" customWidth="1"/>
    <col min="8" max="8" width="18.42578125" style="34" customWidth="1"/>
    <col min="9" max="9" width="18.140625" style="34" customWidth="1"/>
    <col min="10" max="10" width="19.5703125" style="34" customWidth="1"/>
    <col min="11" max="11" width="19.42578125" style="34" customWidth="1"/>
    <col min="12" max="12" width="19.28515625" style="34" customWidth="1"/>
    <col min="13" max="13" width="39.28515625" style="38" customWidth="1"/>
    <col min="14" max="14" width="35" style="34" customWidth="1"/>
    <col min="15" max="15" width="12.140625" style="34" bestFit="1" customWidth="1"/>
    <col min="16" max="16384" width="8.85546875" style="34"/>
  </cols>
  <sheetData>
    <row r="1" spans="1:14" ht="21" customHeight="1" x14ac:dyDescent="0.3">
      <c r="A1" s="221"/>
      <c r="B1" s="221"/>
      <c r="C1" s="85"/>
      <c r="D1" s="33"/>
      <c r="E1" s="33"/>
      <c r="F1" s="33"/>
      <c r="G1" s="33"/>
      <c r="L1" s="227" t="s">
        <v>349</v>
      </c>
      <c r="M1" s="227"/>
    </row>
    <row r="2" spans="1:14" ht="55.5" customHeight="1" x14ac:dyDescent="0.3">
      <c r="A2" s="85"/>
      <c r="B2" s="85"/>
      <c r="C2" s="85"/>
      <c r="D2" s="33"/>
      <c r="E2" s="33"/>
      <c r="F2" s="229" t="s">
        <v>385</v>
      </c>
      <c r="G2" s="229"/>
      <c r="H2" s="229"/>
      <c r="L2" s="228" t="s">
        <v>384</v>
      </c>
      <c r="M2" s="228"/>
    </row>
    <row r="3" spans="1:14" ht="18" customHeight="1" x14ac:dyDescent="0.3">
      <c r="A3" s="85"/>
      <c r="B3" s="85"/>
      <c r="C3" s="85"/>
      <c r="D3" s="33"/>
      <c r="E3" s="33"/>
      <c r="F3" s="33"/>
      <c r="G3" s="33"/>
      <c r="L3" s="33"/>
      <c r="M3" s="35" t="s">
        <v>156</v>
      </c>
    </row>
    <row r="4" spans="1:14" ht="18.75" customHeight="1" x14ac:dyDescent="0.3">
      <c r="A4" s="223" t="s">
        <v>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4" ht="15" customHeight="1" x14ac:dyDescent="0.3">
      <c r="A5" s="36"/>
      <c r="B5" s="37"/>
      <c r="C5" s="37"/>
      <c r="D5" s="37"/>
      <c r="E5" s="37"/>
      <c r="F5" s="37"/>
      <c r="G5" s="37"/>
      <c r="H5" s="37"/>
    </row>
    <row r="6" spans="1:14" ht="24.75" customHeight="1" x14ac:dyDescent="0.3">
      <c r="A6" s="226" t="s">
        <v>197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4" ht="19.5" customHeight="1" x14ac:dyDescent="0.3">
      <c r="A7" s="226" t="s">
        <v>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4" ht="15" customHeight="1" x14ac:dyDescent="0.3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1:14" ht="38.25" customHeight="1" x14ac:dyDescent="0.3">
      <c r="A9" s="224" t="s">
        <v>2</v>
      </c>
      <c r="B9" s="225" t="s">
        <v>204</v>
      </c>
      <c r="C9" s="225" t="s">
        <v>3</v>
      </c>
      <c r="D9" s="225" t="s">
        <v>4</v>
      </c>
      <c r="E9" s="225" t="s">
        <v>5</v>
      </c>
      <c r="F9" s="225" t="s">
        <v>6</v>
      </c>
      <c r="G9" s="224" t="s">
        <v>7</v>
      </c>
      <c r="H9" s="224"/>
      <c r="I9" s="224"/>
      <c r="J9" s="224"/>
      <c r="K9" s="224"/>
      <c r="L9" s="225" t="s">
        <v>8</v>
      </c>
      <c r="M9" s="164" t="s">
        <v>205</v>
      </c>
    </row>
    <row r="10" spans="1:14" ht="53.25" customHeight="1" x14ac:dyDescent="0.3">
      <c r="A10" s="224"/>
      <c r="B10" s="225"/>
      <c r="C10" s="225"/>
      <c r="D10" s="225"/>
      <c r="E10" s="225"/>
      <c r="F10" s="225"/>
      <c r="G10" s="86">
        <v>2020</v>
      </c>
      <c r="H10" s="86">
        <v>2021</v>
      </c>
      <c r="I10" s="116">
        <v>2022</v>
      </c>
      <c r="J10" s="86">
        <v>2023</v>
      </c>
      <c r="K10" s="86">
        <v>2024</v>
      </c>
      <c r="L10" s="225"/>
      <c r="M10" s="164"/>
    </row>
    <row r="11" spans="1:14" ht="24.75" customHeight="1" x14ac:dyDescent="0.3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5</v>
      </c>
      <c r="G11" s="86">
        <v>6</v>
      </c>
      <c r="H11" s="86">
        <v>7</v>
      </c>
      <c r="I11" s="116">
        <v>8</v>
      </c>
      <c r="J11" s="86">
        <v>9</v>
      </c>
      <c r="K11" s="86">
        <v>10</v>
      </c>
      <c r="L11" s="86">
        <v>11</v>
      </c>
      <c r="M11" s="67">
        <v>12</v>
      </c>
    </row>
    <row r="12" spans="1:14" ht="26.25" customHeight="1" x14ac:dyDescent="0.3">
      <c r="A12" s="39"/>
      <c r="B12" s="230" t="s">
        <v>9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2"/>
    </row>
    <row r="13" spans="1:14" ht="23.25" customHeight="1" x14ac:dyDescent="0.3">
      <c r="A13" s="148" t="s">
        <v>10</v>
      </c>
      <c r="B13" s="173" t="s">
        <v>11</v>
      </c>
      <c r="C13" s="148" t="s">
        <v>12</v>
      </c>
      <c r="D13" s="40" t="s">
        <v>13</v>
      </c>
      <c r="E13" s="41" t="e">
        <f>SUM(E15:E16)</f>
        <v>#REF!</v>
      </c>
      <c r="F13" s="41">
        <f>G13+H13+I13+J13+K13</f>
        <v>323908.02419999999</v>
      </c>
      <c r="G13" s="41">
        <f>SUM(G14:G16)</f>
        <v>237665.64107000001</v>
      </c>
      <c r="H13" s="41">
        <f>SUM(H14:H16)</f>
        <v>2504.9681299999997</v>
      </c>
      <c r="I13" s="41">
        <f>SUM(I15:I16)</f>
        <v>31296.344999999998</v>
      </c>
      <c r="J13" s="41">
        <f>SUM(J15:J16)</f>
        <v>7000</v>
      </c>
      <c r="K13" s="41">
        <f>SUM(K14:K16)</f>
        <v>45441.07</v>
      </c>
      <c r="L13" s="168" t="s">
        <v>211</v>
      </c>
      <c r="M13" s="148"/>
    </row>
    <row r="14" spans="1:14" ht="23.25" customHeight="1" x14ac:dyDescent="0.3">
      <c r="A14" s="149"/>
      <c r="B14" s="173"/>
      <c r="C14" s="149"/>
      <c r="D14" s="40" t="s">
        <v>14</v>
      </c>
      <c r="E14" s="41">
        <v>0</v>
      </c>
      <c r="F14" s="41">
        <f>G14+H14+I14+J14+K14</f>
        <v>108750</v>
      </c>
      <c r="G14" s="41">
        <f>G19</f>
        <v>108750</v>
      </c>
      <c r="H14" s="41">
        <f>H19</f>
        <v>0</v>
      </c>
      <c r="I14" s="41">
        <v>0</v>
      </c>
      <c r="J14" s="41">
        <v>0</v>
      </c>
      <c r="K14" s="41">
        <f>K19</f>
        <v>0</v>
      </c>
      <c r="L14" s="169"/>
      <c r="M14" s="149"/>
    </row>
    <row r="15" spans="1:14" ht="45" customHeight="1" x14ac:dyDescent="0.3">
      <c r="A15" s="149"/>
      <c r="B15" s="173"/>
      <c r="C15" s="149"/>
      <c r="D15" s="69" t="s">
        <v>15</v>
      </c>
      <c r="E15" s="41">
        <v>0</v>
      </c>
      <c r="F15" s="41">
        <f>G15+H15+I15+J15+K15</f>
        <v>70625</v>
      </c>
      <c r="G15" s="41">
        <f>G20</f>
        <v>36250</v>
      </c>
      <c r="H15" s="41">
        <f>H20</f>
        <v>0</v>
      </c>
      <c r="I15" s="41">
        <f>I20</f>
        <v>5896.21</v>
      </c>
      <c r="J15" s="41">
        <f>J20</f>
        <v>3125</v>
      </c>
      <c r="K15" s="41">
        <f>K20</f>
        <v>25353.79</v>
      </c>
      <c r="L15" s="169"/>
      <c r="M15" s="149"/>
    </row>
    <row r="16" spans="1:14" ht="45" customHeight="1" x14ac:dyDescent="0.3">
      <c r="A16" s="149"/>
      <c r="B16" s="173"/>
      <c r="C16" s="149"/>
      <c r="D16" s="69" t="s">
        <v>16</v>
      </c>
      <c r="E16" s="41" t="e">
        <f>E21</f>
        <v>#REF!</v>
      </c>
      <c r="F16" s="41">
        <f>G16+H16+I16+J16+K16</f>
        <v>144533.02419999999</v>
      </c>
      <c r="G16" s="41">
        <f>G21+G33+G35</f>
        <v>92665.641069999998</v>
      </c>
      <c r="H16" s="41">
        <f>H21+H35</f>
        <v>2504.9681299999997</v>
      </c>
      <c r="I16" s="41">
        <f>I35+I21+I41</f>
        <v>25400.134999999998</v>
      </c>
      <c r="J16" s="41">
        <f>J35+J21</f>
        <v>3875</v>
      </c>
      <c r="K16" s="41">
        <f>K35+K21</f>
        <v>20087.28</v>
      </c>
      <c r="L16" s="169"/>
      <c r="M16" s="149"/>
      <c r="N16" s="42"/>
    </row>
    <row r="17" spans="1:13" ht="44.25" customHeight="1" x14ac:dyDescent="0.3">
      <c r="A17" s="150"/>
      <c r="B17" s="173"/>
      <c r="C17" s="150"/>
      <c r="D17" s="69" t="s">
        <v>17</v>
      </c>
      <c r="E17" s="43" t="e">
        <f>#REF!</f>
        <v>#REF!</v>
      </c>
      <c r="F17" s="41">
        <f>SUM(G17:K17)</f>
        <v>0</v>
      </c>
      <c r="G17" s="43">
        <f>G22+G34</f>
        <v>0</v>
      </c>
      <c r="H17" s="43">
        <f>H22+H34</f>
        <v>0</v>
      </c>
      <c r="I17" s="43">
        <f>I22+I34</f>
        <v>0</v>
      </c>
      <c r="J17" s="43">
        <f>J22+J34</f>
        <v>0</v>
      </c>
      <c r="K17" s="43">
        <f>K22+K34</f>
        <v>0</v>
      </c>
      <c r="L17" s="170"/>
      <c r="M17" s="150"/>
    </row>
    <row r="18" spans="1:13" ht="32.25" customHeight="1" x14ac:dyDescent="0.3">
      <c r="A18" s="148" t="s">
        <v>18</v>
      </c>
      <c r="B18" s="173" t="s">
        <v>163</v>
      </c>
      <c r="C18" s="148" t="s">
        <v>12</v>
      </c>
      <c r="D18" s="69" t="s">
        <v>13</v>
      </c>
      <c r="E18" s="43" t="e">
        <f>E21</f>
        <v>#REF!</v>
      </c>
      <c r="F18" s="41">
        <f>G18+H18+I18+J18+K18</f>
        <v>290064.86502000003</v>
      </c>
      <c r="G18" s="43">
        <f>G19+G20+G21+G22</f>
        <v>232000</v>
      </c>
      <c r="H18" s="43">
        <f>H19+H20+H21+H22</f>
        <v>2.0000000000000002E-5</v>
      </c>
      <c r="I18" s="43">
        <f>I20+I21+I19</f>
        <v>9623.7950000000001</v>
      </c>
      <c r="J18" s="43">
        <f>J20+J21</f>
        <v>5000</v>
      </c>
      <c r="K18" s="43">
        <f>K19+K20+K21</f>
        <v>43441.07</v>
      </c>
      <c r="L18" s="168" t="s">
        <v>211</v>
      </c>
      <c r="M18" s="168" t="s">
        <v>19</v>
      </c>
    </row>
    <row r="19" spans="1:13" ht="36.75" customHeight="1" x14ac:dyDescent="0.3">
      <c r="A19" s="149"/>
      <c r="B19" s="173"/>
      <c r="C19" s="149"/>
      <c r="D19" s="69" t="s">
        <v>14</v>
      </c>
      <c r="E19" s="43" t="e">
        <f>#REF!</f>
        <v>#REF!</v>
      </c>
      <c r="F19" s="41">
        <f>G19+H19+I19+J19+K19</f>
        <v>108750</v>
      </c>
      <c r="G19" s="43">
        <f>G24</f>
        <v>108750</v>
      </c>
      <c r="H19" s="43">
        <v>0</v>
      </c>
      <c r="I19" s="43">
        <f>I24</f>
        <v>0</v>
      </c>
      <c r="J19" s="43">
        <f>J24</f>
        <v>0</v>
      </c>
      <c r="K19" s="43">
        <f>K24</f>
        <v>0</v>
      </c>
      <c r="L19" s="169"/>
      <c r="M19" s="169"/>
    </row>
    <row r="20" spans="1:13" ht="39.75" customHeight="1" x14ac:dyDescent="0.3">
      <c r="A20" s="149"/>
      <c r="B20" s="173"/>
      <c r="C20" s="149"/>
      <c r="D20" s="69" t="s">
        <v>15</v>
      </c>
      <c r="E20" s="43">
        <v>0</v>
      </c>
      <c r="F20" s="41">
        <f>G20+H20+I20+J20+K20</f>
        <v>70625</v>
      </c>
      <c r="G20" s="43">
        <f>G25</f>
        <v>36250</v>
      </c>
      <c r="H20" s="43">
        <f>H25</f>
        <v>0</v>
      </c>
      <c r="I20" s="43">
        <f>I28</f>
        <v>5896.21</v>
      </c>
      <c r="J20" s="43">
        <f>J28</f>
        <v>3125</v>
      </c>
      <c r="K20" s="43">
        <f>K28</f>
        <v>25353.79</v>
      </c>
      <c r="L20" s="169"/>
      <c r="M20" s="169"/>
    </row>
    <row r="21" spans="1:13" ht="36.75" customHeight="1" x14ac:dyDescent="0.3">
      <c r="A21" s="149"/>
      <c r="B21" s="173"/>
      <c r="C21" s="149"/>
      <c r="D21" s="69" t="s">
        <v>16</v>
      </c>
      <c r="E21" s="43" t="e">
        <f>#REF!</f>
        <v>#REF!</v>
      </c>
      <c r="F21" s="41">
        <f>G21+H21+I21+J21+K21</f>
        <v>110689.86502000001</v>
      </c>
      <c r="G21" s="43">
        <f>G26</f>
        <v>87000</v>
      </c>
      <c r="H21" s="43">
        <f>H26</f>
        <v>2.0000000000000002E-5</v>
      </c>
      <c r="I21" s="43">
        <f>I26+I29+I30</f>
        <v>3727.585</v>
      </c>
      <c r="J21" s="43">
        <f>J26+J29</f>
        <v>1875</v>
      </c>
      <c r="K21" s="43">
        <f>K29</f>
        <v>18087.28</v>
      </c>
      <c r="L21" s="169"/>
      <c r="M21" s="169"/>
    </row>
    <row r="22" spans="1:13" ht="33" customHeight="1" x14ac:dyDescent="0.3">
      <c r="A22" s="150"/>
      <c r="B22" s="173"/>
      <c r="C22" s="150"/>
      <c r="D22" s="69" t="s">
        <v>17</v>
      </c>
      <c r="E22" s="43">
        <v>0</v>
      </c>
      <c r="F22" s="41">
        <f>G22+H22+I22+J22+K22</f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170"/>
      <c r="M22" s="170"/>
    </row>
    <row r="23" spans="1:13" ht="33" customHeight="1" x14ac:dyDescent="0.3">
      <c r="A23" s="148" t="s">
        <v>20</v>
      </c>
      <c r="B23" s="165" t="s">
        <v>236</v>
      </c>
      <c r="C23" s="148" t="s">
        <v>12</v>
      </c>
      <c r="D23" s="40" t="s">
        <v>13</v>
      </c>
      <c r="E23" s="43"/>
      <c r="F23" s="41">
        <f>H23+G23</f>
        <v>232000.00002000001</v>
      </c>
      <c r="G23" s="41">
        <f>G24+G25+G26</f>
        <v>232000</v>
      </c>
      <c r="H23" s="43">
        <f>H24+H25+H26</f>
        <v>2.0000000000000002E-5</v>
      </c>
      <c r="I23" s="43">
        <v>0</v>
      </c>
      <c r="J23" s="43">
        <v>0</v>
      </c>
      <c r="K23" s="43">
        <v>0</v>
      </c>
      <c r="L23" s="168" t="s">
        <v>35</v>
      </c>
      <c r="M23" s="168" t="s">
        <v>329</v>
      </c>
    </row>
    <row r="24" spans="1:13" ht="33" customHeight="1" x14ac:dyDescent="0.3">
      <c r="A24" s="149"/>
      <c r="B24" s="166"/>
      <c r="C24" s="149"/>
      <c r="D24" s="40" t="s">
        <v>14</v>
      </c>
      <c r="E24" s="43"/>
      <c r="F24" s="41">
        <f>G24</f>
        <v>108750</v>
      </c>
      <c r="G24" s="41">
        <v>108750</v>
      </c>
      <c r="H24" s="43">
        <v>0</v>
      </c>
      <c r="I24" s="43">
        <v>0</v>
      </c>
      <c r="J24" s="43">
        <v>0</v>
      </c>
      <c r="K24" s="43">
        <v>0</v>
      </c>
      <c r="L24" s="169"/>
      <c r="M24" s="169"/>
    </row>
    <row r="25" spans="1:13" ht="33" customHeight="1" x14ac:dyDescent="0.3">
      <c r="A25" s="149"/>
      <c r="B25" s="166"/>
      <c r="C25" s="149"/>
      <c r="D25" s="69" t="s">
        <v>15</v>
      </c>
      <c r="E25" s="43"/>
      <c r="F25" s="41">
        <f>G25</f>
        <v>36250</v>
      </c>
      <c r="G25" s="41">
        <v>36250</v>
      </c>
      <c r="H25" s="43">
        <v>0</v>
      </c>
      <c r="I25" s="43">
        <v>0</v>
      </c>
      <c r="J25" s="43">
        <v>0</v>
      </c>
      <c r="K25" s="43">
        <v>0</v>
      </c>
      <c r="L25" s="169"/>
      <c r="M25" s="169"/>
    </row>
    <row r="26" spans="1:13" ht="33" customHeight="1" x14ac:dyDescent="0.3">
      <c r="A26" s="150"/>
      <c r="B26" s="167"/>
      <c r="C26" s="150"/>
      <c r="D26" s="69" t="s">
        <v>16</v>
      </c>
      <c r="E26" s="43"/>
      <c r="F26" s="41">
        <f>G26+H26+I26+J26+K26</f>
        <v>87000.000020000007</v>
      </c>
      <c r="G26" s="41">
        <v>87000</v>
      </c>
      <c r="H26" s="43">
        <v>2.0000000000000002E-5</v>
      </c>
      <c r="I26" s="43">
        <v>0</v>
      </c>
      <c r="J26" s="43">
        <v>0</v>
      </c>
      <c r="K26" s="43">
        <v>0</v>
      </c>
      <c r="L26" s="170"/>
      <c r="M26" s="170"/>
    </row>
    <row r="27" spans="1:13" ht="27.75" customHeight="1" x14ac:dyDescent="0.3">
      <c r="A27" s="220" t="s">
        <v>24</v>
      </c>
      <c r="B27" s="180" t="s">
        <v>241</v>
      </c>
      <c r="C27" s="163" t="s">
        <v>12</v>
      </c>
      <c r="D27" s="89" t="s">
        <v>22</v>
      </c>
      <c r="E27" s="44"/>
      <c r="F27" s="44">
        <f>G27+H27+I27+J27+K27</f>
        <v>57875</v>
      </c>
      <c r="G27" s="44">
        <f>G28+G29</f>
        <v>0</v>
      </c>
      <c r="H27" s="44">
        <f>H28+H29</f>
        <v>0</v>
      </c>
      <c r="I27" s="44">
        <f>I28+I29</f>
        <v>9433.93</v>
      </c>
      <c r="J27" s="44">
        <f>J28+J29</f>
        <v>5000</v>
      </c>
      <c r="K27" s="44">
        <f>K28+K29</f>
        <v>43441.07</v>
      </c>
      <c r="L27" s="164" t="s">
        <v>35</v>
      </c>
      <c r="M27" s="164" t="s">
        <v>330</v>
      </c>
    </row>
    <row r="28" spans="1:13" ht="39.75" customHeight="1" x14ac:dyDescent="0.3">
      <c r="A28" s="220"/>
      <c r="B28" s="180"/>
      <c r="C28" s="163"/>
      <c r="D28" s="89" t="s">
        <v>15</v>
      </c>
      <c r="E28" s="44"/>
      <c r="F28" s="44">
        <f>G28+H28+I28+J28+K28</f>
        <v>34375</v>
      </c>
      <c r="G28" s="44">
        <v>0</v>
      </c>
      <c r="H28" s="44">
        <v>0</v>
      </c>
      <c r="I28" s="44">
        <v>5896.21</v>
      </c>
      <c r="J28" s="44">
        <v>3125</v>
      </c>
      <c r="K28" s="44">
        <v>25353.79</v>
      </c>
      <c r="L28" s="164"/>
      <c r="M28" s="164"/>
    </row>
    <row r="29" spans="1:13" ht="39.75" customHeight="1" x14ac:dyDescent="0.3">
      <c r="A29" s="220"/>
      <c r="B29" s="180"/>
      <c r="C29" s="163"/>
      <c r="D29" s="89" t="s">
        <v>16</v>
      </c>
      <c r="E29" s="44"/>
      <c r="F29" s="44">
        <f>G29+H29+I29+J29+K29</f>
        <v>23500</v>
      </c>
      <c r="G29" s="44">
        <v>0</v>
      </c>
      <c r="H29" s="44">
        <v>0</v>
      </c>
      <c r="I29" s="44">
        <v>3537.72</v>
      </c>
      <c r="J29" s="44">
        <v>1875</v>
      </c>
      <c r="K29" s="44">
        <v>18087.28</v>
      </c>
      <c r="L29" s="164"/>
      <c r="M29" s="164"/>
    </row>
    <row r="30" spans="1:13" ht="72.75" customHeight="1" x14ac:dyDescent="0.3">
      <c r="A30" s="88" t="s">
        <v>344</v>
      </c>
      <c r="B30" s="89" t="s">
        <v>345</v>
      </c>
      <c r="C30" s="84" t="s">
        <v>328</v>
      </c>
      <c r="D30" s="89" t="s">
        <v>16</v>
      </c>
      <c r="E30" s="44"/>
      <c r="F30" s="44">
        <f>G30+H30+I30+J30+K30</f>
        <v>189.86500000000001</v>
      </c>
      <c r="G30" s="44">
        <v>0</v>
      </c>
      <c r="H30" s="44">
        <v>0</v>
      </c>
      <c r="I30" s="44">
        <v>189.86500000000001</v>
      </c>
      <c r="J30" s="44">
        <v>0</v>
      </c>
      <c r="K30" s="44">
        <v>0</v>
      </c>
      <c r="L30" s="67" t="s">
        <v>35</v>
      </c>
      <c r="M30" s="67" t="s">
        <v>23</v>
      </c>
    </row>
    <row r="31" spans="1:13" ht="34.5" customHeight="1" x14ac:dyDescent="0.3">
      <c r="A31" s="178" t="s">
        <v>34</v>
      </c>
      <c r="B31" s="173" t="s">
        <v>164</v>
      </c>
      <c r="C31" s="171" t="s">
        <v>12</v>
      </c>
      <c r="D31" s="69" t="s">
        <v>13</v>
      </c>
      <c r="E31" s="41">
        <v>0</v>
      </c>
      <c r="F31" s="41">
        <f>SUM(G31:K31)</f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164" t="s">
        <v>35</v>
      </c>
      <c r="M31" s="164" t="s">
        <v>19</v>
      </c>
    </row>
    <row r="32" spans="1:13" ht="34.5" customHeight="1" x14ac:dyDescent="0.3">
      <c r="A32" s="178"/>
      <c r="B32" s="173"/>
      <c r="C32" s="171"/>
      <c r="D32" s="69" t="s">
        <v>15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172"/>
      <c r="M32" s="172"/>
    </row>
    <row r="33" spans="1:13" ht="34.5" customHeight="1" x14ac:dyDescent="0.3">
      <c r="A33" s="178"/>
      <c r="B33" s="173"/>
      <c r="C33" s="171"/>
      <c r="D33" s="69" t="s">
        <v>16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172"/>
      <c r="M33" s="172"/>
    </row>
    <row r="34" spans="1:13" ht="34.5" customHeight="1" x14ac:dyDescent="0.3">
      <c r="A34" s="178"/>
      <c r="B34" s="173"/>
      <c r="C34" s="171"/>
      <c r="D34" s="69" t="s">
        <v>26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172"/>
      <c r="M34" s="172"/>
    </row>
    <row r="35" spans="1:13" ht="72.75" customHeight="1" x14ac:dyDescent="0.3">
      <c r="A35" s="87" t="s">
        <v>36</v>
      </c>
      <c r="B35" s="69" t="s">
        <v>165</v>
      </c>
      <c r="C35" s="67" t="s">
        <v>12</v>
      </c>
      <c r="D35" s="69" t="s">
        <v>38</v>
      </c>
      <c r="E35" s="41">
        <v>0</v>
      </c>
      <c r="F35" s="41">
        <f>SUM(G35:K35)</f>
        <v>17170.609179999999</v>
      </c>
      <c r="G35" s="41">
        <f>G36+G37</f>
        <v>5665.6410699999997</v>
      </c>
      <c r="H35" s="41">
        <f>H36+H37</f>
        <v>2504.9681099999998</v>
      </c>
      <c r="I35" s="41">
        <f>I36</f>
        <v>5000</v>
      </c>
      <c r="J35" s="41">
        <f>J36</f>
        <v>2000</v>
      </c>
      <c r="K35" s="41">
        <f>K36</f>
        <v>2000</v>
      </c>
      <c r="L35" s="67" t="s">
        <v>35</v>
      </c>
      <c r="M35" s="67" t="s">
        <v>19</v>
      </c>
    </row>
    <row r="36" spans="1:13" ht="84.75" customHeight="1" x14ac:dyDescent="0.3">
      <c r="A36" s="75" t="s">
        <v>43</v>
      </c>
      <c r="B36" s="69" t="s">
        <v>39</v>
      </c>
      <c r="C36" s="67" t="s">
        <v>12</v>
      </c>
      <c r="D36" s="69" t="s">
        <v>38</v>
      </c>
      <c r="E36" s="41">
        <v>0</v>
      </c>
      <c r="F36" s="41">
        <f>SUM(G36:K36)</f>
        <v>16860.768219999998</v>
      </c>
      <c r="G36" s="41">
        <f>5711.97-309.84096-46.32893</f>
        <v>5355.8001100000001</v>
      </c>
      <c r="H36" s="41">
        <f>3000-495.03189</f>
        <v>2504.9681099999998</v>
      </c>
      <c r="I36" s="41">
        <v>5000</v>
      </c>
      <c r="J36" s="41">
        <v>2000</v>
      </c>
      <c r="K36" s="41">
        <v>2000</v>
      </c>
      <c r="L36" s="67" t="s">
        <v>212</v>
      </c>
      <c r="M36" s="67" t="s">
        <v>23</v>
      </c>
    </row>
    <row r="37" spans="1:13" ht="94.5" customHeight="1" x14ac:dyDescent="0.3">
      <c r="A37" s="75" t="s">
        <v>40</v>
      </c>
      <c r="B37" s="69" t="s">
        <v>44</v>
      </c>
      <c r="C37" s="67" t="s">
        <v>12</v>
      </c>
      <c r="D37" s="69" t="s">
        <v>38</v>
      </c>
      <c r="E37" s="41">
        <v>0</v>
      </c>
      <c r="F37" s="41">
        <f>G37+H37+I37+J37+K37</f>
        <v>309.84096</v>
      </c>
      <c r="G37" s="41">
        <v>309.84096</v>
      </c>
      <c r="H37" s="41">
        <v>0</v>
      </c>
      <c r="I37" s="41">
        <v>0</v>
      </c>
      <c r="J37" s="41">
        <v>0</v>
      </c>
      <c r="K37" s="41">
        <v>0</v>
      </c>
      <c r="L37" s="67" t="s">
        <v>213</v>
      </c>
      <c r="M37" s="67" t="s">
        <v>23</v>
      </c>
    </row>
    <row r="38" spans="1:13" ht="108" customHeight="1" x14ac:dyDescent="0.3">
      <c r="A38" s="75" t="s">
        <v>45</v>
      </c>
      <c r="B38" s="69" t="s">
        <v>166</v>
      </c>
      <c r="C38" s="67" t="s">
        <v>12</v>
      </c>
      <c r="D38" s="69" t="s">
        <v>16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67" t="s">
        <v>35</v>
      </c>
      <c r="M38" s="67" t="s">
        <v>19</v>
      </c>
    </row>
    <row r="39" spans="1:13" ht="27" customHeight="1" x14ac:dyDescent="0.3">
      <c r="A39" s="148" t="s">
        <v>94</v>
      </c>
      <c r="B39" s="165" t="s">
        <v>342</v>
      </c>
      <c r="C39" s="168" t="s">
        <v>12</v>
      </c>
      <c r="D39" s="89" t="s">
        <v>22</v>
      </c>
      <c r="E39" s="41"/>
      <c r="F39" s="41">
        <f t="shared" ref="F39:K39" si="0">F40+F41</f>
        <v>16672.55</v>
      </c>
      <c r="G39" s="41">
        <f t="shared" si="0"/>
        <v>0</v>
      </c>
      <c r="H39" s="41">
        <f t="shared" si="0"/>
        <v>0</v>
      </c>
      <c r="I39" s="41">
        <f t="shared" si="0"/>
        <v>16672.55</v>
      </c>
      <c r="J39" s="41">
        <f t="shared" si="0"/>
        <v>0</v>
      </c>
      <c r="K39" s="41">
        <f t="shared" si="0"/>
        <v>0</v>
      </c>
      <c r="L39" s="164" t="s">
        <v>35</v>
      </c>
      <c r="M39" s="168" t="s">
        <v>19</v>
      </c>
    </row>
    <row r="40" spans="1:13" ht="34.5" customHeight="1" x14ac:dyDescent="0.3">
      <c r="A40" s="149"/>
      <c r="B40" s="166"/>
      <c r="C40" s="169"/>
      <c r="D40" s="89" t="s">
        <v>15</v>
      </c>
      <c r="E40" s="41"/>
      <c r="F40" s="41">
        <f t="shared" ref="F40:F52" si="1">G40+H40+I40+J40+K40</f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164"/>
      <c r="M40" s="169"/>
    </row>
    <row r="41" spans="1:13" ht="34.5" customHeight="1" x14ac:dyDescent="0.3">
      <c r="A41" s="150"/>
      <c r="B41" s="167"/>
      <c r="C41" s="170"/>
      <c r="D41" s="89" t="s">
        <v>16</v>
      </c>
      <c r="E41" s="41"/>
      <c r="F41" s="41">
        <f t="shared" si="1"/>
        <v>16672.55</v>
      </c>
      <c r="G41" s="44">
        <v>0</v>
      </c>
      <c r="H41" s="44">
        <v>0</v>
      </c>
      <c r="I41" s="44">
        <f>I44</f>
        <v>16672.55</v>
      </c>
      <c r="J41" s="44">
        <v>0</v>
      </c>
      <c r="K41" s="44">
        <v>0</v>
      </c>
      <c r="L41" s="164"/>
      <c r="M41" s="170"/>
    </row>
    <row r="42" spans="1:13" ht="29.25" customHeight="1" x14ac:dyDescent="0.3">
      <c r="A42" s="220" t="s">
        <v>316</v>
      </c>
      <c r="B42" s="180" t="s">
        <v>343</v>
      </c>
      <c r="C42" s="163" t="s">
        <v>12</v>
      </c>
      <c r="D42" s="89" t="s">
        <v>22</v>
      </c>
      <c r="E42" s="44"/>
      <c r="F42" s="44">
        <f t="shared" si="1"/>
        <v>16672.55</v>
      </c>
      <c r="G42" s="44">
        <v>0</v>
      </c>
      <c r="H42" s="44">
        <v>0</v>
      </c>
      <c r="I42" s="44">
        <f>I43+I44</f>
        <v>16672.55</v>
      </c>
      <c r="J42" s="44">
        <f>J43+J44</f>
        <v>0</v>
      </c>
      <c r="K42" s="44">
        <f>K43+K44</f>
        <v>0</v>
      </c>
      <c r="L42" s="164" t="s">
        <v>35</v>
      </c>
      <c r="M42" s="164" t="s">
        <v>331</v>
      </c>
    </row>
    <row r="43" spans="1:13" ht="39" customHeight="1" x14ac:dyDescent="0.3">
      <c r="A43" s="220"/>
      <c r="B43" s="180"/>
      <c r="C43" s="163"/>
      <c r="D43" s="89" t="s">
        <v>15</v>
      </c>
      <c r="E43" s="44"/>
      <c r="F43" s="44">
        <f t="shared" si="1"/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164"/>
      <c r="M43" s="164"/>
    </row>
    <row r="44" spans="1:13" ht="39" customHeight="1" x14ac:dyDescent="0.3">
      <c r="A44" s="220"/>
      <c r="B44" s="180"/>
      <c r="C44" s="163"/>
      <c r="D44" s="89" t="s">
        <v>16</v>
      </c>
      <c r="E44" s="44"/>
      <c r="F44" s="44">
        <f t="shared" si="1"/>
        <v>16672.55</v>
      </c>
      <c r="G44" s="44">
        <v>0</v>
      </c>
      <c r="H44" s="44">
        <v>0</v>
      </c>
      <c r="I44" s="44">
        <f>19800-3127.45</f>
        <v>16672.55</v>
      </c>
      <c r="J44" s="44">
        <v>0</v>
      </c>
      <c r="K44" s="44">
        <v>0</v>
      </c>
      <c r="L44" s="164"/>
      <c r="M44" s="164"/>
    </row>
    <row r="45" spans="1:13" ht="42.75" customHeight="1" x14ac:dyDescent="0.3">
      <c r="A45" s="171" t="s">
        <v>57</v>
      </c>
      <c r="B45" s="173" t="s">
        <v>208</v>
      </c>
      <c r="C45" s="164" t="s">
        <v>12</v>
      </c>
      <c r="D45" s="69" t="s">
        <v>22</v>
      </c>
      <c r="E45" s="45"/>
      <c r="F45" s="45">
        <f t="shared" si="1"/>
        <v>65176.84</v>
      </c>
      <c r="G45" s="45">
        <f>G46+G47+G48</f>
        <v>0</v>
      </c>
      <c r="H45" s="45">
        <f>H46+H47+H48</f>
        <v>65176.84</v>
      </c>
      <c r="I45" s="45">
        <f>I46+I47+I48</f>
        <v>0</v>
      </c>
      <c r="J45" s="45">
        <f>J46+J47+J48</f>
        <v>0</v>
      </c>
      <c r="K45" s="45">
        <f>K46+K47+K48</f>
        <v>0</v>
      </c>
      <c r="L45" s="164" t="s">
        <v>35</v>
      </c>
      <c r="M45" s="164"/>
    </row>
    <row r="46" spans="1:13" ht="42.75" customHeight="1" x14ac:dyDescent="0.3">
      <c r="A46" s="171"/>
      <c r="B46" s="173"/>
      <c r="C46" s="164"/>
      <c r="D46" s="69" t="s">
        <v>14</v>
      </c>
      <c r="E46" s="45"/>
      <c r="F46" s="45">
        <f t="shared" si="1"/>
        <v>11907.6</v>
      </c>
      <c r="G46" s="45">
        <f t="shared" ref="G46:K48" si="2">G50</f>
        <v>0</v>
      </c>
      <c r="H46" s="45">
        <f t="shared" si="2"/>
        <v>11907.6</v>
      </c>
      <c r="I46" s="45">
        <f t="shared" si="2"/>
        <v>0</v>
      </c>
      <c r="J46" s="45">
        <f t="shared" si="2"/>
        <v>0</v>
      </c>
      <c r="K46" s="45">
        <f t="shared" si="2"/>
        <v>0</v>
      </c>
      <c r="L46" s="164"/>
      <c r="M46" s="164"/>
    </row>
    <row r="47" spans="1:13" ht="42.75" customHeight="1" x14ac:dyDescent="0.3">
      <c r="A47" s="171"/>
      <c r="B47" s="173"/>
      <c r="C47" s="164"/>
      <c r="D47" s="69" t="s">
        <v>15</v>
      </c>
      <c r="E47" s="45"/>
      <c r="F47" s="45">
        <f t="shared" si="1"/>
        <v>28827.98</v>
      </c>
      <c r="G47" s="45">
        <f t="shared" si="2"/>
        <v>0</v>
      </c>
      <c r="H47" s="45">
        <f t="shared" si="2"/>
        <v>28827.98</v>
      </c>
      <c r="I47" s="45">
        <f t="shared" si="2"/>
        <v>0</v>
      </c>
      <c r="J47" s="45">
        <f t="shared" si="2"/>
        <v>0</v>
      </c>
      <c r="K47" s="45">
        <f t="shared" si="2"/>
        <v>0</v>
      </c>
      <c r="L47" s="164"/>
      <c r="M47" s="164"/>
    </row>
    <row r="48" spans="1:13" ht="42.75" customHeight="1" x14ac:dyDescent="0.3">
      <c r="A48" s="171"/>
      <c r="B48" s="173"/>
      <c r="C48" s="164"/>
      <c r="D48" s="69" t="s">
        <v>16</v>
      </c>
      <c r="E48" s="41">
        <v>0</v>
      </c>
      <c r="F48" s="41">
        <f t="shared" si="1"/>
        <v>24441.26</v>
      </c>
      <c r="G48" s="41">
        <f t="shared" si="2"/>
        <v>0</v>
      </c>
      <c r="H48" s="41">
        <f t="shared" si="2"/>
        <v>24441.26</v>
      </c>
      <c r="I48" s="41">
        <f t="shared" si="2"/>
        <v>0</v>
      </c>
      <c r="J48" s="41">
        <f t="shared" si="2"/>
        <v>0</v>
      </c>
      <c r="K48" s="41">
        <f t="shared" si="2"/>
        <v>0</v>
      </c>
      <c r="L48" s="164"/>
      <c r="M48" s="164"/>
    </row>
    <row r="49" spans="1:14" ht="39.75" customHeight="1" x14ac:dyDescent="0.3">
      <c r="A49" s="171" t="s">
        <v>59</v>
      </c>
      <c r="B49" s="173" t="s">
        <v>209</v>
      </c>
      <c r="C49" s="164" t="s">
        <v>12</v>
      </c>
      <c r="D49" s="69" t="s">
        <v>22</v>
      </c>
      <c r="E49" s="41"/>
      <c r="F49" s="41">
        <f t="shared" si="1"/>
        <v>65176.84</v>
      </c>
      <c r="G49" s="41">
        <f>G50+G51+G52</f>
        <v>0</v>
      </c>
      <c r="H49" s="41">
        <f>H50+H51+H52</f>
        <v>65176.84</v>
      </c>
      <c r="I49" s="41">
        <f>I50+I51+I52</f>
        <v>0</v>
      </c>
      <c r="J49" s="41">
        <f>J50+J51+J52</f>
        <v>0</v>
      </c>
      <c r="K49" s="41">
        <f>K50+K51+K52</f>
        <v>0</v>
      </c>
      <c r="L49" s="164" t="s">
        <v>35</v>
      </c>
      <c r="M49" s="164" t="s">
        <v>19</v>
      </c>
    </row>
    <row r="50" spans="1:14" ht="39.75" customHeight="1" x14ac:dyDescent="0.3">
      <c r="A50" s="171"/>
      <c r="B50" s="173"/>
      <c r="C50" s="164"/>
      <c r="D50" s="69" t="s">
        <v>14</v>
      </c>
      <c r="E50" s="41"/>
      <c r="F50" s="41">
        <f t="shared" si="1"/>
        <v>11907.6</v>
      </c>
      <c r="G50" s="41">
        <f t="shared" ref="G50:I52" si="3">G54</f>
        <v>0</v>
      </c>
      <c r="H50" s="41">
        <f t="shared" si="3"/>
        <v>11907.6</v>
      </c>
      <c r="I50" s="41">
        <f t="shared" si="3"/>
        <v>0</v>
      </c>
      <c r="J50" s="41">
        <f>J54+J58+J62+J66+J70+J74+J78+J82+J86+J90+J94+J98+J102+J106</f>
        <v>0</v>
      </c>
      <c r="K50" s="41">
        <f>K54+K58+K62+K66+K70+K74+K78+K82+K86+K90+K94+K98+K102+K106</f>
        <v>0</v>
      </c>
      <c r="L50" s="164"/>
      <c r="M50" s="164"/>
    </row>
    <row r="51" spans="1:14" ht="39.75" customHeight="1" x14ac:dyDescent="0.3">
      <c r="A51" s="171"/>
      <c r="B51" s="173"/>
      <c r="C51" s="164"/>
      <c r="D51" s="69" t="s">
        <v>15</v>
      </c>
      <c r="E51" s="41"/>
      <c r="F51" s="41">
        <f t="shared" si="1"/>
        <v>28827.98</v>
      </c>
      <c r="G51" s="41">
        <f t="shared" si="3"/>
        <v>0</v>
      </c>
      <c r="H51" s="41">
        <f t="shared" si="3"/>
        <v>28827.98</v>
      </c>
      <c r="I51" s="41">
        <f t="shared" si="3"/>
        <v>0</v>
      </c>
      <c r="J51" s="41">
        <f>J55+J59+J63+J67+J71+J75+J79+J83+J87+J91+J95+J99+J103+J107</f>
        <v>0</v>
      </c>
      <c r="K51" s="41">
        <f>K55+K59+K63+K67+K71+K75+K79+K83+K87+K91+K95+K99+K103+K107</f>
        <v>0</v>
      </c>
      <c r="L51" s="164"/>
      <c r="M51" s="164"/>
      <c r="N51" s="42"/>
    </row>
    <row r="52" spans="1:14" ht="39.75" customHeight="1" x14ac:dyDescent="0.3">
      <c r="A52" s="171"/>
      <c r="B52" s="173"/>
      <c r="C52" s="164"/>
      <c r="D52" s="69" t="s">
        <v>16</v>
      </c>
      <c r="E52" s="41">
        <v>0</v>
      </c>
      <c r="F52" s="41">
        <f t="shared" si="1"/>
        <v>24441.26</v>
      </c>
      <c r="G52" s="41">
        <f t="shared" si="3"/>
        <v>0</v>
      </c>
      <c r="H52" s="41">
        <f t="shared" si="3"/>
        <v>24441.26</v>
      </c>
      <c r="I52" s="41">
        <f t="shared" si="3"/>
        <v>0</v>
      </c>
      <c r="J52" s="41">
        <v>0</v>
      </c>
      <c r="K52" s="41">
        <v>0</v>
      </c>
      <c r="L52" s="164"/>
      <c r="M52" s="164"/>
    </row>
    <row r="53" spans="1:14" ht="30.75" customHeight="1" x14ac:dyDescent="0.3">
      <c r="A53" s="171" t="s">
        <v>99</v>
      </c>
      <c r="B53" s="173" t="s">
        <v>21</v>
      </c>
      <c r="C53" s="164" t="s">
        <v>12</v>
      </c>
      <c r="D53" s="69" t="s">
        <v>22</v>
      </c>
      <c r="E53" s="41"/>
      <c r="F53" s="41">
        <f>SUM(F54:F56)</f>
        <v>65176.84</v>
      </c>
      <c r="G53" s="41">
        <f>G54+G55+G56</f>
        <v>0</v>
      </c>
      <c r="H53" s="41">
        <f>H54+H55+H56</f>
        <v>65176.84</v>
      </c>
      <c r="I53" s="41">
        <f>I54+I55+I56</f>
        <v>0</v>
      </c>
      <c r="J53" s="41">
        <f>J54+J55+J56</f>
        <v>0</v>
      </c>
      <c r="K53" s="41">
        <f>K54+K55+K56</f>
        <v>0</v>
      </c>
      <c r="L53" s="164" t="s">
        <v>35</v>
      </c>
      <c r="M53" s="164" t="s">
        <v>329</v>
      </c>
    </row>
    <row r="54" spans="1:14" ht="30.75" customHeight="1" x14ac:dyDescent="0.3">
      <c r="A54" s="171"/>
      <c r="B54" s="173"/>
      <c r="C54" s="164"/>
      <c r="D54" s="69" t="s">
        <v>14</v>
      </c>
      <c r="E54" s="41"/>
      <c r="F54" s="41">
        <f t="shared" ref="F54:F108" si="4">SUM(G54:K54)</f>
        <v>11907.6</v>
      </c>
      <c r="G54" s="41">
        <v>0</v>
      </c>
      <c r="H54" s="41">
        <v>11907.6</v>
      </c>
      <c r="I54" s="41">
        <v>0</v>
      </c>
      <c r="J54" s="41">
        <v>0</v>
      </c>
      <c r="K54" s="41">
        <v>0</v>
      </c>
      <c r="L54" s="164"/>
      <c r="M54" s="164"/>
      <c r="N54" s="46"/>
    </row>
    <row r="55" spans="1:14" ht="30.75" customHeight="1" x14ac:dyDescent="0.3">
      <c r="A55" s="171"/>
      <c r="B55" s="173"/>
      <c r="C55" s="164"/>
      <c r="D55" s="69" t="s">
        <v>15</v>
      </c>
      <c r="E55" s="41"/>
      <c r="F55" s="41">
        <f t="shared" si="4"/>
        <v>28827.98</v>
      </c>
      <c r="G55" s="41">
        <v>0</v>
      </c>
      <c r="H55" s="41">
        <v>28827.98</v>
      </c>
      <c r="I55" s="41">
        <v>0</v>
      </c>
      <c r="J55" s="41">
        <v>0</v>
      </c>
      <c r="K55" s="41">
        <v>0</v>
      </c>
      <c r="L55" s="164"/>
      <c r="M55" s="164"/>
      <c r="N55" s="46"/>
    </row>
    <row r="56" spans="1:14" ht="38.25" customHeight="1" x14ac:dyDescent="0.3">
      <c r="A56" s="171"/>
      <c r="B56" s="173"/>
      <c r="C56" s="164"/>
      <c r="D56" s="69" t="s">
        <v>16</v>
      </c>
      <c r="E56" s="41"/>
      <c r="F56" s="41">
        <f t="shared" si="4"/>
        <v>24441.26</v>
      </c>
      <c r="G56" s="41">
        <v>0</v>
      </c>
      <c r="H56" s="41">
        <v>24441.26</v>
      </c>
      <c r="I56" s="41">
        <v>0</v>
      </c>
      <c r="J56" s="41">
        <v>0</v>
      </c>
      <c r="K56" s="41">
        <v>0</v>
      </c>
      <c r="L56" s="164"/>
      <c r="M56" s="164"/>
      <c r="N56" s="46"/>
    </row>
    <row r="57" spans="1:14" ht="38.25" customHeight="1" x14ac:dyDescent="0.3">
      <c r="A57" s="148" t="s">
        <v>103</v>
      </c>
      <c r="B57" s="165" t="s">
        <v>260</v>
      </c>
      <c r="C57" s="164" t="s">
        <v>12</v>
      </c>
      <c r="D57" s="69" t="s">
        <v>22</v>
      </c>
      <c r="E57" s="41"/>
      <c r="F57" s="41">
        <f t="shared" si="4"/>
        <v>0</v>
      </c>
      <c r="G57" s="41">
        <v>0</v>
      </c>
      <c r="H57" s="41">
        <v>0</v>
      </c>
      <c r="I57" s="41">
        <v>0</v>
      </c>
      <c r="J57" s="41">
        <f>J58+J59+J60</f>
        <v>0</v>
      </c>
      <c r="K57" s="41">
        <f>SUM(K58:K60)</f>
        <v>0</v>
      </c>
      <c r="L57" s="164" t="s">
        <v>35</v>
      </c>
      <c r="M57" s="164" t="s">
        <v>19</v>
      </c>
    </row>
    <row r="58" spans="1:14" ht="38.25" customHeight="1" x14ac:dyDescent="0.3">
      <c r="A58" s="149"/>
      <c r="B58" s="166"/>
      <c r="C58" s="164"/>
      <c r="D58" s="69" t="s">
        <v>14</v>
      </c>
      <c r="E58" s="41"/>
      <c r="F58" s="41">
        <f t="shared" si="4"/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164"/>
      <c r="M58" s="164"/>
    </row>
    <row r="59" spans="1:14" ht="38.25" customHeight="1" x14ac:dyDescent="0.3">
      <c r="A59" s="149"/>
      <c r="B59" s="166"/>
      <c r="C59" s="164"/>
      <c r="D59" s="69" t="s">
        <v>15</v>
      </c>
      <c r="E59" s="41"/>
      <c r="F59" s="41">
        <f t="shared" si="4"/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164"/>
      <c r="M59" s="164"/>
    </row>
    <row r="60" spans="1:14" ht="38.25" customHeight="1" x14ac:dyDescent="0.3">
      <c r="A60" s="150"/>
      <c r="B60" s="167"/>
      <c r="C60" s="164"/>
      <c r="D60" s="69" t="s">
        <v>16</v>
      </c>
      <c r="E60" s="41"/>
      <c r="F60" s="41">
        <f t="shared" si="4"/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164"/>
      <c r="M60" s="164"/>
    </row>
    <row r="61" spans="1:14" ht="38.25" customHeight="1" x14ac:dyDescent="0.3">
      <c r="A61" s="148" t="s">
        <v>106</v>
      </c>
      <c r="B61" s="165" t="s">
        <v>261</v>
      </c>
      <c r="C61" s="164" t="s">
        <v>12</v>
      </c>
      <c r="D61" s="69" t="s">
        <v>22</v>
      </c>
      <c r="E61" s="41"/>
      <c r="F61" s="41">
        <f t="shared" si="4"/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164" t="s">
        <v>35</v>
      </c>
      <c r="M61" s="164" t="s">
        <v>332</v>
      </c>
    </row>
    <row r="62" spans="1:14" ht="38.25" customHeight="1" x14ac:dyDescent="0.3">
      <c r="A62" s="149"/>
      <c r="B62" s="166"/>
      <c r="C62" s="164"/>
      <c r="D62" s="69" t="s">
        <v>14</v>
      </c>
      <c r="E62" s="41"/>
      <c r="F62" s="41">
        <f t="shared" si="4"/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164"/>
      <c r="M62" s="164"/>
    </row>
    <row r="63" spans="1:14" ht="38.25" customHeight="1" x14ac:dyDescent="0.3">
      <c r="A63" s="149"/>
      <c r="B63" s="166"/>
      <c r="C63" s="164"/>
      <c r="D63" s="69" t="s">
        <v>15</v>
      </c>
      <c r="E63" s="41"/>
      <c r="F63" s="41">
        <f t="shared" si="4"/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164"/>
      <c r="M63" s="164"/>
    </row>
    <row r="64" spans="1:14" ht="38.25" customHeight="1" x14ac:dyDescent="0.3">
      <c r="A64" s="150"/>
      <c r="B64" s="167"/>
      <c r="C64" s="164"/>
      <c r="D64" s="69" t="s">
        <v>16</v>
      </c>
      <c r="E64" s="41"/>
      <c r="F64" s="41">
        <f t="shared" si="4"/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164"/>
      <c r="M64" s="164"/>
    </row>
    <row r="65" spans="1:13" ht="38.25" customHeight="1" x14ac:dyDescent="0.3">
      <c r="A65" s="148" t="s">
        <v>198</v>
      </c>
      <c r="B65" s="165" t="s">
        <v>262</v>
      </c>
      <c r="C65" s="164" t="s">
        <v>12</v>
      </c>
      <c r="D65" s="69" t="s">
        <v>22</v>
      </c>
      <c r="E65" s="41"/>
      <c r="F65" s="41">
        <f t="shared" si="4"/>
        <v>0</v>
      </c>
      <c r="G65" s="41">
        <v>0</v>
      </c>
      <c r="H65" s="41">
        <v>0</v>
      </c>
      <c r="I65" s="41">
        <v>0</v>
      </c>
      <c r="J65" s="41">
        <f>J66+J67+J68</f>
        <v>0</v>
      </c>
      <c r="K65" s="41">
        <f>K66+K67+K68</f>
        <v>0</v>
      </c>
      <c r="L65" s="164" t="s">
        <v>35</v>
      </c>
      <c r="M65" s="164" t="s">
        <v>332</v>
      </c>
    </row>
    <row r="66" spans="1:13" ht="38.25" customHeight="1" x14ac:dyDescent="0.3">
      <c r="A66" s="149"/>
      <c r="B66" s="166"/>
      <c r="C66" s="164"/>
      <c r="D66" s="69" t="s">
        <v>14</v>
      </c>
      <c r="E66" s="41"/>
      <c r="F66" s="41">
        <f t="shared" si="4"/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164"/>
      <c r="M66" s="164"/>
    </row>
    <row r="67" spans="1:13" ht="38.25" customHeight="1" x14ac:dyDescent="0.3">
      <c r="A67" s="149"/>
      <c r="B67" s="166"/>
      <c r="C67" s="164"/>
      <c r="D67" s="69" t="s">
        <v>15</v>
      </c>
      <c r="E67" s="41"/>
      <c r="F67" s="41">
        <f t="shared" si="4"/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164"/>
      <c r="M67" s="164"/>
    </row>
    <row r="68" spans="1:13" ht="38.25" customHeight="1" x14ac:dyDescent="0.3">
      <c r="A68" s="150"/>
      <c r="B68" s="167"/>
      <c r="C68" s="164"/>
      <c r="D68" s="69" t="s">
        <v>16</v>
      </c>
      <c r="E68" s="41"/>
      <c r="F68" s="41">
        <f t="shared" si="4"/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164"/>
      <c r="M68" s="164"/>
    </row>
    <row r="69" spans="1:13" ht="38.25" customHeight="1" x14ac:dyDescent="0.3">
      <c r="A69" s="171" t="s">
        <v>263</v>
      </c>
      <c r="B69" s="173" t="s">
        <v>264</v>
      </c>
      <c r="C69" s="164" t="s">
        <v>12</v>
      </c>
      <c r="D69" s="69" t="s">
        <v>22</v>
      </c>
      <c r="E69" s="41"/>
      <c r="F69" s="41">
        <f t="shared" si="4"/>
        <v>0</v>
      </c>
      <c r="G69" s="41">
        <v>0</v>
      </c>
      <c r="H69" s="41">
        <v>0</v>
      </c>
      <c r="I69" s="41">
        <v>0</v>
      </c>
      <c r="J69" s="41">
        <v>0</v>
      </c>
      <c r="K69" s="41">
        <f>SUM(K70:K72)</f>
        <v>0</v>
      </c>
      <c r="L69" s="164" t="s">
        <v>35</v>
      </c>
      <c r="M69" s="164" t="s">
        <v>19</v>
      </c>
    </row>
    <row r="70" spans="1:13" ht="38.25" customHeight="1" x14ac:dyDescent="0.3">
      <c r="A70" s="171"/>
      <c r="B70" s="173"/>
      <c r="C70" s="164"/>
      <c r="D70" s="69" t="s">
        <v>14</v>
      </c>
      <c r="E70" s="41"/>
      <c r="F70" s="41">
        <f t="shared" si="4"/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164"/>
      <c r="M70" s="164"/>
    </row>
    <row r="71" spans="1:13" ht="38.25" customHeight="1" x14ac:dyDescent="0.3">
      <c r="A71" s="171"/>
      <c r="B71" s="173"/>
      <c r="C71" s="164"/>
      <c r="D71" s="69" t="s">
        <v>15</v>
      </c>
      <c r="E71" s="41"/>
      <c r="F71" s="41">
        <f t="shared" si="4"/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164"/>
      <c r="M71" s="164"/>
    </row>
    <row r="72" spans="1:13" ht="38.25" customHeight="1" x14ac:dyDescent="0.3">
      <c r="A72" s="171"/>
      <c r="B72" s="173"/>
      <c r="C72" s="164"/>
      <c r="D72" s="69" t="s">
        <v>16</v>
      </c>
      <c r="E72" s="41"/>
      <c r="F72" s="41">
        <f t="shared" si="4"/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164"/>
      <c r="M72" s="164"/>
    </row>
    <row r="73" spans="1:13" ht="38.25" customHeight="1" x14ac:dyDescent="0.3">
      <c r="A73" s="171" t="s">
        <v>265</v>
      </c>
      <c r="B73" s="173" t="s">
        <v>266</v>
      </c>
      <c r="C73" s="164" t="s">
        <v>12</v>
      </c>
      <c r="D73" s="69" t="s">
        <v>22</v>
      </c>
      <c r="E73" s="41"/>
      <c r="F73" s="41">
        <f t="shared" si="4"/>
        <v>0</v>
      </c>
      <c r="G73" s="41">
        <v>0</v>
      </c>
      <c r="H73" s="41">
        <v>0</v>
      </c>
      <c r="I73" s="41">
        <v>0</v>
      </c>
      <c r="J73" s="41">
        <v>0</v>
      </c>
      <c r="K73" s="41">
        <f>K74+K75+K76</f>
        <v>0</v>
      </c>
      <c r="L73" s="164" t="s">
        <v>35</v>
      </c>
      <c r="M73" s="164" t="s">
        <v>19</v>
      </c>
    </row>
    <row r="74" spans="1:13" ht="38.25" customHeight="1" x14ac:dyDescent="0.3">
      <c r="A74" s="171"/>
      <c r="B74" s="173"/>
      <c r="C74" s="164"/>
      <c r="D74" s="69" t="s">
        <v>14</v>
      </c>
      <c r="E74" s="41"/>
      <c r="F74" s="41">
        <f t="shared" si="4"/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164"/>
      <c r="M74" s="164"/>
    </row>
    <row r="75" spans="1:13" ht="38.25" customHeight="1" x14ac:dyDescent="0.3">
      <c r="A75" s="171"/>
      <c r="B75" s="173"/>
      <c r="C75" s="164"/>
      <c r="D75" s="69" t="s">
        <v>15</v>
      </c>
      <c r="E75" s="41"/>
      <c r="F75" s="41">
        <f t="shared" si="4"/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164"/>
      <c r="M75" s="164"/>
    </row>
    <row r="76" spans="1:13" ht="38.25" customHeight="1" x14ac:dyDescent="0.3">
      <c r="A76" s="171"/>
      <c r="B76" s="173"/>
      <c r="C76" s="164"/>
      <c r="D76" s="69" t="s">
        <v>16</v>
      </c>
      <c r="E76" s="41"/>
      <c r="F76" s="41">
        <f t="shared" si="4"/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164"/>
      <c r="M76" s="164"/>
    </row>
    <row r="77" spans="1:13" ht="38.25" customHeight="1" x14ac:dyDescent="0.3">
      <c r="A77" s="148" t="s">
        <v>267</v>
      </c>
      <c r="B77" s="165" t="s">
        <v>268</v>
      </c>
      <c r="C77" s="164" t="s">
        <v>12</v>
      </c>
      <c r="D77" s="69" t="s">
        <v>22</v>
      </c>
      <c r="E77" s="41"/>
      <c r="F77" s="41">
        <f t="shared" si="4"/>
        <v>0</v>
      </c>
      <c r="G77" s="41">
        <v>0</v>
      </c>
      <c r="H77" s="41">
        <v>0</v>
      </c>
      <c r="I77" s="41">
        <v>0</v>
      </c>
      <c r="J77" s="41">
        <f>J78+J79+J80</f>
        <v>0</v>
      </c>
      <c r="K77" s="41">
        <f>K78+K79+K80</f>
        <v>0</v>
      </c>
      <c r="L77" s="164" t="s">
        <v>35</v>
      </c>
      <c r="M77" s="164" t="s">
        <v>332</v>
      </c>
    </row>
    <row r="78" spans="1:13" ht="38.25" customHeight="1" x14ac:dyDescent="0.3">
      <c r="A78" s="149"/>
      <c r="B78" s="166"/>
      <c r="C78" s="164"/>
      <c r="D78" s="69" t="s">
        <v>14</v>
      </c>
      <c r="E78" s="41"/>
      <c r="F78" s="41">
        <f t="shared" si="4"/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164"/>
      <c r="M78" s="164"/>
    </row>
    <row r="79" spans="1:13" ht="38.25" customHeight="1" x14ac:dyDescent="0.3">
      <c r="A79" s="149"/>
      <c r="B79" s="166"/>
      <c r="C79" s="164"/>
      <c r="D79" s="69" t="s">
        <v>15</v>
      </c>
      <c r="E79" s="41"/>
      <c r="F79" s="41">
        <f t="shared" si="4"/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164"/>
      <c r="M79" s="164"/>
    </row>
    <row r="80" spans="1:13" ht="38.25" customHeight="1" x14ac:dyDescent="0.3">
      <c r="A80" s="150"/>
      <c r="B80" s="167"/>
      <c r="C80" s="164"/>
      <c r="D80" s="69" t="s">
        <v>16</v>
      </c>
      <c r="E80" s="41"/>
      <c r="F80" s="41">
        <f t="shared" si="4"/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164"/>
      <c r="M80" s="164"/>
    </row>
    <row r="81" spans="1:13" ht="38.25" customHeight="1" x14ac:dyDescent="0.3">
      <c r="A81" s="148" t="s">
        <v>269</v>
      </c>
      <c r="B81" s="165" t="s">
        <v>270</v>
      </c>
      <c r="C81" s="164" t="s">
        <v>12</v>
      </c>
      <c r="D81" s="69" t="s">
        <v>22</v>
      </c>
      <c r="E81" s="41"/>
      <c r="F81" s="41">
        <f t="shared" si="4"/>
        <v>0</v>
      </c>
      <c r="G81" s="41">
        <v>0</v>
      </c>
      <c r="H81" s="41">
        <v>0</v>
      </c>
      <c r="I81" s="41">
        <v>0</v>
      </c>
      <c r="J81" s="41">
        <v>0</v>
      </c>
      <c r="K81" s="41">
        <f>K82+K83+K84</f>
        <v>0</v>
      </c>
      <c r="L81" s="164" t="s">
        <v>35</v>
      </c>
      <c r="M81" s="164" t="s">
        <v>332</v>
      </c>
    </row>
    <row r="82" spans="1:13" ht="38.25" customHeight="1" x14ac:dyDescent="0.3">
      <c r="A82" s="149"/>
      <c r="B82" s="166"/>
      <c r="C82" s="164"/>
      <c r="D82" s="69" t="s">
        <v>14</v>
      </c>
      <c r="E82" s="41"/>
      <c r="F82" s="41">
        <f t="shared" si="4"/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164"/>
      <c r="M82" s="164"/>
    </row>
    <row r="83" spans="1:13" ht="38.25" customHeight="1" x14ac:dyDescent="0.3">
      <c r="A83" s="149"/>
      <c r="B83" s="166"/>
      <c r="C83" s="164"/>
      <c r="D83" s="69" t="s">
        <v>15</v>
      </c>
      <c r="E83" s="41"/>
      <c r="F83" s="41">
        <f t="shared" si="4"/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164"/>
      <c r="M83" s="164"/>
    </row>
    <row r="84" spans="1:13" ht="38.25" customHeight="1" x14ac:dyDescent="0.3">
      <c r="A84" s="150"/>
      <c r="B84" s="167"/>
      <c r="C84" s="164"/>
      <c r="D84" s="69" t="s">
        <v>16</v>
      </c>
      <c r="E84" s="41"/>
      <c r="F84" s="41">
        <f t="shared" si="4"/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164"/>
      <c r="M84" s="164"/>
    </row>
    <row r="85" spans="1:13" ht="38.25" customHeight="1" x14ac:dyDescent="0.3">
      <c r="A85" s="148" t="s">
        <v>271</v>
      </c>
      <c r="B85" s="165" t="s">
        <v>272</v>
      </c>
      <c r="C85" s="164" t="s">
        <v>12</v>
      </c>
      <c r="D85" s="69" t="s">
        <v>22</v>
      </c>
      <c r="E85" s="41"/>
      <c r="F85" s="41">
        <f t="shared" si="4"/>
        <v>0</v>
      </c>
      <c r="G85" s="41">
        <v>0</v>
      </c>
      <c r="H85" s="41">
        <v>0</v>
      </c>
      <c r="I85" s="41">
        <v>0</v>
      </c>
      <c r="J85" s="41">
        <f>J86+J87+J88</f>
        <v>0</v>
      </c>
      <c r="K85" s="41">
        <f>K86+K87+K88</f>
        <v>0</v>
      </c>
      <c r="L85" s="164" t="s">
        <v>35</v>
      </c>
      <c r="M85" s="164" t="s">
        <v>332</v>
      </c>
    </row>
    <row r="86" spans="1:13" ht="38.25" customHeight="1" x14ac:dyDescent="0.3">
      <c r="A86" s="149"/>
      <c r="B86" s="166"/>
      <c r="C86" s="164"/>
      <c r="D86" s="69" t="s">
        <v>14</v>
      </c>
      <c r="E86" s="41"/>
      <c r="F86" s="41">
        <f t="shared" si="4"/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164"/>
      <c r="M86" s="164"/>
    </row>
    <row r="87" spans="1:13" ht="38.25" customHeight="1" x14ac:dyDescent="0.3">
      <c r="A87" s="149"/>
      <c r="B87" s="166"/>
      <c r="C87" s="164"/>
      <c r="D87" s="69" t="s">
        <v>15</v>
      </c>
      <c r="E87" s="41"/>
      <c r="F87" s="41">
        <f t="shared" si="4"/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164"/>
      <c r="M87" s="164"/>
    </row>
    <row r="88" spans="1:13" ht="38.25" customHeight="1" x14ac:dyDescent="0.3">
      <c r="A88" s="150"/>
      <c r="B88" s="167"/>
      <c r="C88" s="164"/>
      <c r="D88" s="69" t="s">
        <v>16</v>
      </c>
      <c r="E88" s="41"/>
      <c r="F88" s="41">
        <f t="shared" si="4"/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164"/>
      <c r="M88" s="164"/>
    </row>
    <row r="89" spans="1:13" ht="38.25" customHeight="1" x14ac:dyDescent="0.3">
      <c r="A89" s="171" t="s">
        <v>273</v>
      </c>
      <c r="B89" s="173" t="s">
        <v>274</v>
      </c>
      <c r="C89" s="164" t="s">
        <v>12</v>
      </c>
      <c r="D89" s="69" t="s">
        <v>22</v>
      </c>
      <c r="E89" s="41"/>
      <c r="F89" s="41">
        <f t="shared" si="4"/>
        <v>0</v>
      </c>
      <c r="G89" s="41">
        <v>0</v>
      </c>
      <c r="H89" s="41">
        <v>0</v>
      </c>
      <c r="I89" s="41">
        <v>0</v>
      </c>
      <c r="J89" s="41">
        <v>0</v>
      </c>
      <c r="K89" s="41">
        <f>K90+K91+K92</f>
        <v>0</v>
      </c>
      <c r="L89" s="164" t="s">
        <v>35</v>
      </c>
      <c r="M89" s="164" t="s">
        <v>19</v>
      </c>
    </row>
    <row r="90" spans="1:13" ht="38.25" customHeight="1" x14ac:dyDescent="0.3">
      <c r="A90" s="171"/>
      <c r="B90" s="173"/>
      <c r="C90" s="164"/>
      <c r="D90" s="69" t="s">
        <v>14</v>
      </c>
      <c r="E90" s="41"/>
      <c r="F90" s="41">
        <f t="shared" si="4"/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164"/>
      <c r="M90" s="164"/>
    </row>
    <row r="91" spans="1:13" ht="38.25" customHeight="1" x14ac:dyDescent="0.3">
      <c r="A91" s="171"/>
      <c r="B91" s="173"/>
      <c r="C91" s="164"/>
      <c r="D91" s="69" t="s">
        <v>15</v>
      </c>
      <c r="E91" s="41"/>
      <c r="F91" s="41">
        <f t="shared" si="4"/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164"/>
      <c r="M91" s="164"/>
    </row>
    <row r="92" spans="1:13" ht="38.25" customHeight="1" x14ac:dyDescent="0.3">
      <c r="A92" s="171"/>
      <c r="B92" s="173"/>
      <c r="C92" s="164"/>
      <c r="D92" s="69" t="s">
        <v>16</v>
      </c>
      <c r="E92" s="41"/>
      <c r="F92" s="41">
        <f t="shared" si="4"/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164"/>
      <c r="M92" s="164"/>
    </row>
    <row r="93" spans="1:13" ht="38.25" customHeight="1" x14ac:dyDescent="0.3">
      <c r="A93" s="219" t="s">
        <v>275</v>
      </c>
      <c r="B93" s="173" t="s">
        <v>276</v>
      </c>
      <c r="C93" s="164" t="s">
        <v>12</v>
      </c>
      <c r="D93" s="103" t="s">
        <v>22</v>
      </c>
      <c r="E93" s="41"/>
      <c r="F93" s="41">
        <f t="shared" si="4"/>
        <v>0</v>
      </c>
      <c r="G93" s="41">
        <v>0</v>
      </c>
      <c r="H93" s="41">
        <v>0</v>
      </c>
      <c r="I93" s="41">
        <v>0</v>
      </c>
      <c r="J93" s="41">
        <v>0</v>
      </c>
      <c r="K93" s="41">
        <f>K94+K95+K96</f>
        <v>0</v>
      </c>
      <c r="L93" s="164" t="s">
        <v>35</v>
      </c>
      <c r="M93" s="164" t="s">
        <v>19</v>
      </c>
    </row>
    <row r="94" spans="1:13" ht="38.25" customHeight="1" x14ac:dyDescent="0.3">
      <c r="A94" s="171"/>
      <c r="B94" s="173"/>
      <c r="C94" s="164"/>
      <c r="D94" s="103" t="s">
        <v>14</v>
      </c>
      <c r="E94" s="41"/>
      <c r="F94" s="41">
        <f t="shared" si="4"/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164"/>
      <c r="M94" s="164"/>
    </row>
    <row r="95" spans="1:13" ht="38.25" customHeight="1" x14ac:dyDescent="0.3">
      <c r="A95" s="171"/>
      <c r="B95" s="173"/>
      <c r="C95" s="164"/>
      <c r="D95" s="103" t="s">
        <v>15</v>
      </c>
      <c r="E95" s="41"/>
      <c r="F95" s="41">
        <f t="shared" si="4"/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164"/>
      <c r="M95" s="164"/>
    </row>
    <row r="96" spans="1:13" ht="38.25" customHeight="1" x14ac:dyDescent="0.3">
      <c r="A96" s="171"/>
      <c r="B96" s="173"/>
      <c r="C96" s="164"/>
      <c r="D96" s="103" t="s">
        <v>16</v>
      </c>
      <c r="E96" s="41"/>
      <c r="F96" s="41">
        <f t="shared" si="4"/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164"/>
      <c r="M96" s="164"/>
    </row>
    <row r="97" spans="1:14" ht="38.25" customHeight="1" x14ac:dyDescent="0.3">
      <c r="A97" s="219" t="s">
        <v>277</v>
      </c>
      <c r="B97" s="173" t="s">
        <v>278</v>
      </c>
      <c r="C97" s="164" t="s">
        <v>12</v>
      </c>
      <c r="D97" s="103" t="s">
        <v>22</v>
      </c>
      <c r="E97" s="41"/>
      <c r="F97" s="41">
        <f t="shared" si="4"/>
        <v>0</v>
      </c>
      <c r="G97" s="41">
        <v>0</v>
      </c>
      <c r="H97" s="41">
        <v>0</v>
      </c>
      <c r="I97" s="41">
        <v>0</v>
      </c>
      <c r="J97" s="41">
        <v>0</v>
      </c>
      <c r="K97" s="41">
        <f>K98+K99+K100</f>
        <v>0</v>
      </c>
      <c r="L97" s="164" t="s">
        <v>35</v>
      </c>
      <c r="M97" s="164" t="s">
        <v>19</v>
      </c>
    </row>
    <row r="98" spans="1:14" ht="38.25" customHeight="1" x14ac:dyDescent="0.3">
      <c r="A98" s="171"/>
      <c r="B98" s="173"/>
      <c r="C98" s="164"/>
      <c r="D98" s="103" t="s">
        <v>14</v>
      </c>
      <c r="E98" s="41"/>
      <c r="F98" s="41">
        <f t="shared" si="4"/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164"/>
      <c r="M98" s="164"/>
    </row>
    <row r="99" spans="1:14" ht="38.25" customHeight="1" x14ac:dyDescent="0.3">
      <c r="A99" s="171"/>
      <c r="B99" s="173"/>
      <c r="C99" s="164"/>
      <c r="D99" s="103" t="s">
        <v>15</v>
      </c>
      <c r="E99" s="41"/>
      <c r="F99" s="41">
        <f t="shared" si="4"/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164"/>
      <c r="M99" s="164"/>
    </row>
    <row r="100" spans="1:14" ht="38.25" customHeight="1" x14ac:dyDescent="0.3">
      <c r="A100" s="171"/>
      <c r="B100" s="173"/>
      <c r="C100" s="164"/>
      <c r="D100" s="103" t="s">
        <v>16</v>
      </c>
      <c r="E100" s="41"/>
      <c r="F100" s="41">
        <f t="shared" si="4"/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164"/>
      <c r="M100" s="164"/>
    </row>
    <row r="101" spans="1:14" ht="38.25" customHeight="1" x14ac:dyDescent="0.3">
      <c r="A101" s="241" t="s">
        <v>279</v>
      </c>
      <c r="B101" s="165" t="s">
        <v>280</v>
      </c>
      <c r="C101" s="168" t="s">
        <v>12</v>
      </c>
      <c r="D101" s="69" t="s">
        <v>22</v>
      </c>
      <c r="E101" s="41"/>
      <c r="F101" s="41">
        <f t="shared" si="4"/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f>K102+K103+K104</f>
        <v>0</v>
      </c>
      <c r="L101" s="164" t="s">
        <v>35</v>
      </c>
      <c r="M101" s="164" t="s">
        <v>19</v>
      </c>
    </row>
    <row r="102" spans="1:14" ht="38.25" customHeight="1" x14ac:dyDescent="0.3">
      <c r="A102" s="149"/>
      <c r="B102" s="166"/>
      <c r="C102" s="169"/>
      <c r="D102" s="69" t="s">
        <v>14</v>
      </c>
      <c r="E102" s="41"/>
      <c r="F102" s="41">
        <f t="shared" si="4"/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164"/>
      <c r="M102" s="164"/>
    </row>
    <row r="103" spans="1:14" ht="38.25" customHeight="1" x14ac:dyDescent="0.3">
      <c r="A103" s="149"/>
      <c r="B103" s="166"/>
      <c r="C103" s="169"/>
      <c r="D103" s="69" t="s">
        <v>15</v>
      </c>
      <c r="E103" s="41"/>
      <c r="F103" s="41">
        <f t="shared" si="4"/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164"/>
      <c r="M103" s="164"/>
    </row>
    <row r="104" spans="1:14" ht="38.25" customHeight="1" x14ac:dyDescent="0.3">
      <c r="A104" s="150"/>
      <c r="B104" s="167"/>
      <c r="C104" s="170"/>
      <c r="D104" s="69" t="s">
        <v>16</v>
      </c>
      <c r="E104" s="41"/>
      <c r="F104" s="41">
        <f t="shared" si="4"/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164"/>
      <c r="M104" s="164"/>
    </row>
    <row r="105" spans="1:14" ht="38.25" customHeight="1" x14ac:dyDescent="0.3">
      <c r="A105" s="241" t="s">
        <v>281</v>
      </c>
      <c r="B105" s="165" t="s">
        <v>282</v>
      </c>
      <c r="C105" s="168" t="s">
        <v>12</v>
      </c>
      <c r="D105" s="69" t="s">
        <v>22</v>
      </c>
      <c r="E105" s="41"/>
      <c r="F105" s="41">
        <f t="shared" si="4"/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f>K106+K107+K108</f>
        <v>0</v>
      </c>
      <c r="L105" s="164" t="s">
        <v>35</v>
      </c>
      <c r="M105" s="164" t="s">
        <v>19</v>
      </c>
    </row>
    <row r="106" spans="1:14" ht="38.25" customHeight="1" x14ac:dyDescent="0.3">
      <c r="A106" s="149"/>
      <c r="B106" s="166"/>
      <c r="C106" s="169"/>
      <c r="D106" s="69" t="s">
        <v>14</v>
      </c>
      <c r="E106" s="41"/>
      <c r="F106" s="41">
        <f t="shared" si="4"/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164"/>
      <c r="M106" s="164"/>
    </row>
    <row r="107" spans="1:14" ht="38.25" customHeight="1" x14ac:dyDescent="0.3">
      <c r="A107" s="149"/>
      <c r="B107" s="166"/>
      <c r="C107" s="169"/>
      <c r="D107" s="69" t="s">
        <v>15</v>
      </c>
      <c r="E107" s="41"/>
      <c r="F107" s="41">
        <f t="shared" si="4"/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164"/>
      <c r="M107" s="164"/>
    </row>
    <row r="108" spans="1:14" ht="38.25" customHeight="1" x14ac:dyDescent="0.3">
      <c r="A108" s="150"/>
      <c r="B108" s="167"/>
      <c r="C108" s="170"/>
      <c r="D108" s="69" t="s">
        <v>16</v>
      </c>
      <c r="E108" s="41"/>
      <c r="F108" s="41">
        <f t="shared" si="4"/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164"/>
      <c r="M108" s="164"/>
    </row>
    <row r="109" spans="1:14" ht="36.75" customHeight="1" x14ac:dyDescent="0.3">
      <c r="A109" s="239"/>
      <c r="B109" s="174"/>
      <c r="C109" s="240"/>
      <c r="D109" s="47" t="s">
        <v>47</v>
      </c>
      <c r="E109" s="48" t="e">
        <f>SUM(E111:E112)</f>
        <v>#REF!</v>
      </c>
      <c r="F109" s="48">
        <f t="shared" ref="F109:K109" si="5">SUM(F110:F113)</f>
        <v>389084.86420000001</v>
      </c>
      <c r="G109" s="48">
        <f t="shared" si="5"/>
        <v>237665.64107000001</v>
      </c>
      <c r="H109" s="48">
        <f t="shared" si="5"/>
        <v>67681.808130000005</v>
      </c>
      <c r="I109" s="48">
        <f t="shared" si="5"/>
        <v>31296.344999999998</v>
      </c>
      <c r="J109" s="48">
        <f t="shared" si="5"/>
        <v>7000</v>
      </c>
      <c r="K109" s="48">
        <f t="shared" si="5"/>
        <v>45441.07</v>
      </c>
      <c r="L109" s="171"/>
      <c r="M109" s="171"/>
    </row>
    <row r="110" spans="1:14" ht="26.25" customHeight="1" x14ac:dyDescent="0.3">
      <c r="A110" s="239"/>
      <c r="B110" s="174"/>
      <c r="C110" s="240"/>
      <c r="D110" s="49" t="s">
        <v>14</v>
      </c>
      <c r="E110" s="48">
        <v>0</v>
      </c>
      <c r="F110" s="48">
        <f>G110+H110+I110+J110+K110</f>
        <v>120657.60000000001</v>
      </c>
      <c r="G110" s="48">
        <f t="shared" ref="G110:K112" si="6">G46+G14</f>
        <v>108750</v>
      </c>
      <c r="H110" s="48">
        <f t="shared" si="6"/>
        <v>11907.6</v>
      </c>
      <c r="I110" s="48">
        <f t="shared" si="6"/>
        <v>0</v>
      </c>
      <c r="J110" s="48">
        <f t="shared" si="6"/>
        <v>0</v>
      </c>
      <c r="K110" s="48">
        <f t="shared" si="6"/>
        <v>0</v>
      </c>
      <c r="L110" s="171"/>
      <c r="M110" s="171"/>
    </row>
    <row r="111" spans="1:14" ht="39" customHeight="1" x14ac:dyDescent="0.3">
      <c r="A111" s="239"/>
      <c r="B111" s="174"/>
      <c r="C111" s="240"/>
      <c r="D111" s="47" t="s">
        <v>15</v>
      </c>
      <c r="E111" s="48">
        <f>E15</f>
        <v>0</v>
      </c>
      <c r="F111" s="48">
        <f>G111+H111+I111+J111+K111</f>
        <v>99452.98000000001</v>
      </c>
      <c r="G111" s="48">
        <f t="shared" si="6"/>
        <v>36250</v>
      </c>
      <c r="H111" s="48">
        <f t="shared" si="6"/>
        <v>28827.98</v>
      </c>
      <c r="I111" s="48">
        <f t="shared" si="6"/>
        <v>5896.21</v>
      </c>
      <c r="J111" s="48">
        <f t="shared" si="6"/>
        <v>3125</v>
      </c>
      <c r="K111" s="48">
        <f t="shared" si="6"/>
        <v>25353.79</v>
      </c>
      <c r="L111" s="171"/>
      <c r="M111" s="171"/>
    </row>
    <row r="112" spans="1:14" ht="39" customHeight="1" x14ac:dyDescent="0.3">
      <c r="A112" s="239"/>
      <c r="B112" s="174"/>
      <c r="C112" s="240"/>
      <c r="D112" s="47" t="s">
        <v>38</v>
      </c>
      <c r="E112" s="48" t="e">
        <f>E16</f>
        <v>#REF!</v>
      </c>
      <c r="F112" s="48">
        <f>G112+H112+I112+J112+K112</f>
        <v>168974.28419999999</v>
      </c>
      <c r="G112" s="48">
        <f t="shared" si="6"/>
        <v>92665.641069999998</v>
      </c>
      <c r="H112" s="48">
        <f t="shared" si="6"/>
        <v>26946.22813</v>
      </c>
      <c r="I112" s="48">
        <f t="shared" si="6"/>
        <v>25400.134999999998</v>
      </c>
      <c r="J112" s="48">
        <f t="shared" si="6"/>
        <v>3875</v>
      </c>
      <c r="K112" s="48">
        <f t="shared" si="6"/>
        <v>20087.28</v>
      </c>
      <c r="L112" s="171"/>
      <c r="M112" s="171"/>
      <c r="N112" s="42"/>
    </row>
    <row r="113" spans="1:14" ht="39" customHeight="1" x14ac:dyDescent="0.3">
      <c r="A113" s="239"/>
      <c r="B113" s="174"/>
      <c r="C113" s="240"/>
      <c r="D113" s="47" t="s">
        <v>26</v>
      </c>
      <c r="E113" s="48">
        <v>0</v>
      </c>
      <c r="F113" s="48">
        <f>G113+H113+I113+J113+K113</f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171"/>
      <c r="M113" s="171"/>
    </row>
    <row r="114" spans="1:14" ht="33" customHeight="1" x14ac:dyDescent="0.3">
      <c r="A114" s="75"/>
      <c r="B114" s="174" t="s">
        <v>48</v>
      </c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1:14" ht="48.75" customHeight="1" x14ac:dyDescent="0.3">
      <c r="A115" s="171" t="s">
        <v>10</v>
      </c>
      <c r="B115" s="173" t="s">
        <v>49</v>
      </c>
      <c r="C115" s="164" t="s">
        <v>12</v>
      </c>
      <c r="D115" s="69" t="s">
        <v>13</v>
      </c>
      <c r="E115" s="41">
        <v>0</v>
      </c>
      <c r="F115" s="41">
        <f t="shared" ref="F115:K115" si="7">F116+F117</f>
        <v>1627898.5890899999</v>
      </c>
      <c r="G115" s="41">
        <f t="shared" si="7"/>
        <v>384089.42000000004</v>
      </c>
      <c r="H115" s="50">
        <f t="shared" si="7"/>
        <v>167905.21000000002</v>
      </c>
      <c r="I115" s="41">
        <f t="shared" si="7"/>
        <v>349693.95909000002</v>
      </c>
      <c r="J115" s="41">
        <f t="shared" si="7"/>
        <v>606210</v>
      </c>
      <c r="K115" s="41">
        <f t="shared" si="7"/>
        <v>120000</v>
      </c>
      <c r="L115" s="164" t="s">
        <v>35</v>
      </c>
      <c r="M115" s="164"/>
    </row>
    <row r="116" spans="1:14" ht="43.5" customHeight="1" x14ac:dyDescent="0.3">
      <c r="A116" s="171"/>
      <c r="B116" s="173"/>
      <c r="C116" s="164"/>
      <c r="D116" s="69" t="s">
        <v>16</v>
      </c>
      <c r="E116" s="41">
        <v>0</v>
      </c>
      <c r="F116" s="41">
        <f>G116+H116+I116+J116+K116</f>
        <v>618830.72908999992</v>
      </c>
      <c r="G116" s="41">
        <f>G118+G124+G140+G141</f>
        <v>150898.44</v>
      </c>
      <c r="H116" s="41">
        <f>H120+H124+H140+H141</f>
        <v>63244.36</v>
      </c>
      <c r="I116" s="41">
        <f>I120+I124+I141</f>
        <v>133451.59909</v>
      </c>
      <c r="J116" s="41">
        <f>J120+J124</f>
        <v>226236.33</v>
      </c>
      <c r="K116" s="41">
        <f>K120+K124</f>
        <v>45000</v>
      </c>
      <c r="L116" s="172"/>
      <c r="M116" s="172"/>
    </row>
    <row r="117" spans="1:14" ht="48" customHeight="1" x14ac:dyDescent="0.3">
      <c r="A117" s="171"/>
      <c r="B117" s="173"/>
      <c r="C117" s="164"/>
      <c r="D117" s="69" t="s">
        <v>15</v>
      </c>
      <c r="E117" s="41">
        <v>0</v>
      </c>
      <c r="F117" s="41">
        <f>G117+H117+I117+J117+K117</f>
        <v>1009067.8599999999</v>
      </c>
      <c r="G117" s="41">
        <f>G122</f>
        <v>233190.98</v>
      </c>
      <c r="H117" s="50">
        <f>H122+H119</f>
        <v>104660.85</v>
      </c>
      <c r="I117" s="41">
        <f>I122</f>
        <v>216242.36</v>
      </c>
      <c r="J117" s="41">
        <f>J122</f>
        <v>379973.67</v>
      </c>
      <c r="K117" s="41">
        <f>K122</f>
        <v>75000</v>
      </c>
      <c r="L117" s="172"/>
      <c r="M117" s="172"/>
    </row>
    <row r="118" spans="1:14" ht="52.5" customHeight="1" x14ac:dyDescent="0.3">
      <c r="A118" s="171" t="s">
        <v>18</v>
      </c>
      <c r="B118" s="173" t="s">
        <v>167</v>
      </c>
      <c r="C118" s="164" t="s">
        <v>12</v>
      </c>
      <c r="D118" s="69" t="s">
        <v>22</v>
      </c>
      <c r="E118" s="41">
        <v>0</v>
      </c>
      <c r="F118" s="41">
        <f>G118+H118+I118+J118+K118</f>
        <v>0</v>
      </c>
      <c r="G118" s="50">
        <f>G120+G119</f>
        <v>0</v>
      </c>
      <c r="H118" s="50">
        <f>H120+H119</f>
        <v>0</v>
      </c>
      <c r="I118" s="50">
        <f>I120+I119</f>
        <v>0</v>
      </c>
      <c r="J118" s="50">
        <f>J120+J119</f>
        <v>0</v>
      </c>
      <c r="K118" s="50">
        <f>K120+K119</f>
        <v>0</v>
      </c>
      <c r="L118" s="164" t="s">
        <v>35</v>
      </c>
      <c r="M118" s="164" t="s">
        <v>50</v>
      </c>
    </row>
    <row r="119" spans="1:14" ht="52.5" customHeight="1" x14ac:dyDescent="0.3">
      <c r="A119" s="171"/>
      <c r="B119" s="173"/>
      <c r="C119" s="164"/>
      <c r="D119" s="69" t="s">
        <v>15</v>
      </c>
      <c r="E119" s="41">
        <v>0</v>
      </c>
      <c r="F119" s="41">
        <f>G119+H119+I119+J119+K119</f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164"/>
      <c r="M119" s="164"/>
    </row>
    <row r="120" spans="1:14" ht="52.5" customHeight="1" x14ac:dyDescent="0.3">
      <c r="A120" s="171"/>
      <c r="B120" s="173"/>
      <c r="C120" s="164"/>
      <c r="D120" s="69" t="s">
        <v>16</v>
      </c>
      <c r="E120" s="41">
        <v>0</v>
      </c>
      <c r="F120" s="41">
        <f>G120+H120+I120+J120+K120</f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164"/>
      <c r="M120" s="164"/>
    </row>
    <row r="121" spans="1:14" ht="52.5" customHeight="1" x14ac:dyDescent="0.3">
      <c r="A121" s="182" t="s">
        <v>34</v>
      </c>
      <c r="B121" s="173" t="s">
        <v>168</v>
      </c>
      <c r="C121" s="164" t="s">
        <v>12</v>
      </c>
      <c r="D121" s="69" t="s">
        <v>13</v>
      </c>
      <c r="E121" s="41">
        <f t="shared" ref="E121:K121" si="8">E122+E124</f>
        <v>0</v>
      </c>
      <c r="F121" s="41">
        <f t="shared" si="8"/>
        <v>1613786.4890899998</v>
      </c>
      <c r="G121" s="41">
        <f>G122+G124</f>
        <v>373104.77</v>
      </c>
      <c r="H121" s="50">
        <f t="shared" si="8"/>
        <v>167905.21000000002</v>
      </c>
      <c r="I121" s="50">
        <f t="shared" si="8"/>
        <v>346566.50909000001</v>
      </c>
      <c r="J121" s="41">
        <f t="shared" si="8"/>
        <v>606210</v>
      </c>
      <c r="K121" s="41">
        <f t="shared" si="8"/>
        <v>120000</v>
      </c>
      <c r="L121" s="164" t="s">
        <v>35</v>
      </c>
      <c r="M121" s="164" t="s">
        <v>50</v>
      </c>
    </row>
    <row r="122" spans="1:14" ht="39" customHeight="1" x14ac:dyDescent="0.3">
      <c r="A122" s="182"/>
      <c r="B122" s="173"/>
      <c r="C122" s="164"/>
      <c r="D122" s="69" t="s">
        <v>158</v>
      </c>
      <c r="E122" s="41">
        <v>0</v>
      </c>
      <c r="F122" s="41">
        <f>SUM(G122:K122)</f>
        <v>1009067.8599999999</v>
      </c>
      <c r="G122" s="41">
        <f>G126</f>
        <v>233190.98</v>
      </c>
      <c r="H122" s="41">
        <f>H126</f>
        <v>104660.85</v>
      </c>
      <c r="I122" s="41">
        <f>I126+I132+I135</f>
        <v>216242.36</v>
      </c>
      <c r="J122" s="41">
        <f>J132+J135</f>
        <v>379973.67</v>
      </c>
      <c r="K122" s="41">
        <f>K132</f>
        <v>75000</v>
      </c>
      <c r="L122" s="164"/>
      <c r="M122" s="164"/>
    </row>
    <row r="123" spans="1:14" ht="35.25" customHeight="1" x14ac:dyDescent="0.3">
      <c r="A123" s="182"/>
      <c r="B123" s="173"/>
      <c r="C123" s="164"/>
      <c r="D123" s="69" t="s">
        <v>159</v>
      </c>
      <c r="E123" s="41">
        <v>0</v>
      </c>
      <c r="F123" s="41">
        <f>SUM(G123:K123)</f>
        <v>174295.69</v>
      </c>
      <c r="G123" s="41">
        <f>G127</f>
        <v>138222</v>
      </c>
      <c r="H123" s="41">
        <f>H127</f>
        <v>36073.69</v>
      </c>
      <c r="I123" s="41">
        <f>I127</f>
        <v>0</v>
      </c>
      <c r="J123" s="41">
        <v>0</v>
      </c>
      <c r="K123" s="41">
        <v>0</v>
      </c>
      <c r="L123" s="164"/>
      <c r="M123" s="164"/>
    </row>
    <row r="124" spans="1:14" ht="39.75" customHeight="1" x14ac:dyDescent="0.3">
      <c r="A124" s="182"/>
      <c r="B124" s="173"/>
      <c r="C124" s="164"/>
      <c r="D124" s="69" t="s">
        <v>16</v>
      </c>
      <c r="E124" s="41">
        <v>0</v>
      </c>
      <c r="F124" s="41">
        <f>SUM(G124:K124)</f>
        <v>604718.62909000006</v>
      </c>
      <c r="G124" s="41">
        <f>G128</f>
        <v>139913.79</v>
      </c>
      <c r="H124" s="41">
        <f>H128+H129</f>
        <v>63244.36</v>
      </c>
      <c r="I124" s="41">
        <f>I128+I129+I133+I136+I130</f>
        <v>130324.14909000001</v>
      </c>
      <c r="J124" s="41">
        <f>J133+J136</f>
        <v>226236.33</v>
      </c>
      <c r="K124" s="41">
        <f>K133</f>
        <v>45000</v>
      </c>
      <c r="L124" s="164"/>
      <c r="M124" s="164"/>
    </row>
    <row r="125" spans="1:14" ht="43.5" customHeight="1" x14ac:dyDescent="0.3">
      <c r="A125" s="182" t="s">
        <v>51</v>
      </c>
      <c r="B125" s="165" t="s">
        <v>240</v>
      </c>
      <c r="C125" s="164" t="s">
        <v>12</v>
      </c>
      <c r="D125" s="69" t="s">
        <v>13</v>
      </c>
      <c r="E125" s="41">
        <f>E126+E128</f>
        <v>0</v>
      </c>
      <c r="F125" s="41">
        <f>G125+H125+I125+J125+K125</f>
        <v>632431.32973</v>
      </c>
      <c r="G125" s="41">
        <f>G126+G128</f>
        <v>373104.77</v>
      </c>
      <c r="H125" s="41">
        <f>H126+H128</f>
        <v>167705.21000000002</v>
      </c>
      <c r="I125" s="41">
        <f>I126+I128+I140</f>
        <v>91621.349730000002</v>
      </c>
      <c r="J125" s="41">
        <f>J126+J128</f>
        <v>0</v>
      </c>
      <c r="K125" s="41">
        <f>K126+K128</f>
        <v>0</v>
      </c>
      <c r="L125" s="164" t="s">
        <v>35</v>
      </c>
      <c r="M125" s="164" t="s">
        <v>333</v>
      </c>
      <c r="N125" s="42"/>
    </row>
    <row r="126" spans="1:14" ht="33.75" customHeight="1" x14ac:dyDescent="0.3">
      <c r="A126" s="182"/>
      <c r="B126" s="166"/>
      <c r="C126" s="164"/>
      <c r="D126" s="69" t="s">
        <v>158</v>
      </c>
      <c r="E126" s="41">
        <v>0</v>
      </c>
      <c r="F126" s="41">
        <f>SUM(G126:K126)</f>
        <v>394819.76</v>
      </c>
      <c r="G126" s="41">
        <v>233190.98</v>
      </c>
      <c r="H126" s="41">
        <f>104660.85</f>
        <v>104660.85</v>
      </c>
      <c r="I126" s="41">
        <v>56967.93</v>
      </c>
      <c r="J126" s="41">
        <v>0</v>
      </c>
      <c r="K126" s="41">
        <v>0</v>
      </c>
      <c r="L126" s="164"/>
      <c r="M126" s="164"/>
      <c r="N126" s="42"/>
    </row>
    <row r="127" spans="1:14" ht="36" customHeight="1" x14ac:dyDescent="0.3">
      <c r="A127" s="182"/>
      <c r="B127" s="166"/>
      <c r="C127" s="164"/>
      <c r="D127" s="69" t="s">
        <v>159</v>
      </c>
      <c r="E127" s="41">
        <v>0</v>
      </c>
      <c r="F127" s="41">
        <f>SUM(G127:K127)</f>
        <v>174295.69</v>
      </c>
      <c r="G127" s="41">
        <v>138222</v>
      </c>
      <c r="H127" s="41">
        <v>36073.69</v>
      </c>
      <c r="I127" s="41">
        <v>0</v>
      </c>
      <c r="J127" s="41">
        <v>0</v>
      </c>
      <c r="K127" s="41">
        <v>0</v>
      </c>
      <c r="L127" s="164"/>
      <c r="M127" s="164"/>
    </row>
    <row r="128" spans="1:14" ht="36" customHeight="1" x14ac:dyDescent="0.3">
      <c r="A128" s="182"/>
      <c r="B128" s="167"/>
      <c r="C128" s="164"/>
      <c r="D128" s="69" t="s">
        <v>16</v>
      </c>
      <c r="E128" s="41">
        <v>0</v>
      </c>
      <c r="F128" s="41">
        <f>SUM(G128:K128)</f>
        <v>237611.56973000002</v>
      </c>
      <c r="G128" s="41">
        <v>139913.79</v>
      </c>
      <c r="H128" s="41">
        <f>63044.36</f>
        <v>63044.36</v>
      </c>
      <c r="I128" s="41">
        <v>34653.419730000001</v>
      </c>
      <c r="J128" s="41">
        <v>0</v>
      </c>
      <c r="K128" s="41">
        <v>0</v>
      </c>
      <c r="L128" s="164"/>
      <c r="M128" s="164"/>
    </row>
    <row r="129" spans="1:14" ht="86.25" customHeight="1" x14ac:dyDescent="0.3">
      <c r="A129" s="76" t="s">
        <v>160</v>
      </c>
      <c r="B129" s="72" t="s">
        <v>360</v>
      </c>
      <c r="C129" s="70" t="s">
        <v>12</v>
      </c>
      <c r="D129" s="69" t="s">
        <v>16</v>
      </c>
      <c r="E129" s="41"/>
      <c r="F129" s="41">
        <f>G129+H129+I129+J129+K129</f>
        <v>798</v>
      </c>
      <c r="G129" s="41">
        <v>0</v>
      </c>
      <c r="H129" s="41">
        <v>200</v>
      </c>
      <c r="I129" s="41">
        <v>598</v>
      </c>
      <c r="J129" s="41">
        <v>0</v>
      </c>
      <c r="K129" s="41">
        <v>0</v>
      </c>
      <c r="L129" s="70" t="s">
        <v>35</v>
      </c>
      <c r="M129" s="70" t="s">
        <v>53</v>
      </c>
    </row>
    <row r="130" spans="1:14" ht="86.25" customHeight="1" x14ac:dyDescent="0.3">
      <c r="A130" s="81" t="s">
        <v>237</v>
      </c>
      <c r="B130" s="69" t="s">
        <v>337</v>
      </c>
      <c r="C130" s="67" t="s">
        <v>12</v>
      </c>
      <c r="D130" s="69" t="s">
        <v>16</v>
      </c>
      <c r="E130" s="41"/>
      <c r="F130" s="41">
        <f>G130+H130+I130+J130+K130</f>
        <v>257.15935999999999</v>
      </c>
      <c r="G130" s="41">
        <v>0</v>
      </c>
      <c r="H130" s="41">
        <v>0</v>
      </c>
      <c r="I130" s="41">
        <v>257.15935999999999</v>
      </c>
      <c r="J130" s="41">
        <v>0</v>
      </c>
      <c r="K130" s="41">
        <v>0</v>
      </c>
      <c r="L130" s="67" t="s">
        <v>35</v>
      </c>
      <c r="M130" s="67" t="s">
        <v>53</v>
      </c>
      <c r="N130" s="42"/>
    </row>
    <row r="131" spans="1:14" ht="36" customHeight="1" x14ac:dyDescent="0.3">
      <c r="A131" s="182" t="s">
        <v>252</v>
      </c>
      <c r="B131" s="173" t="s">
        <v>242</v>
      </c>
      <c r="C131" s="164" t="s">
        <v>12</v>
      </c>
      <c r="D131" s="69" t="s">
        <v>13</v>
      </c>
      <c r="E131" s="41"/>
      <c r="F131" s="41">
        <f>G131+H131+I131+J131+K131</f>
        <v>200000</v>
      </c>
      <c r="G131" s="41">
        <f>G132+G133</f>
        <v>0</v>
      </c>
      <c r="H131" s="41">
        <f>H132+H133</f>
        <v>0</v>
      </c>
      <c r="I131" s="41">
        <f>I132+I133</f>
        <v>20000</v>
      </c>
      <c r="J131" s="41">
        <f>J132+J133</f>
        <v>60000</v>
      </c>
      <c r="K131" s="41">
        <f>K132+K133</f>
        <v>120000</v>
      </c>
      <c r="L131" s="164" t="s">
        <v>35</v>
      </c>
      <c r="M131" s="164" t="s">
        <v>334</v>
      </c>
    </row>
    <row r="132" spans="1:14" ht="36" customHeight="1" x14ac:dyDescent="0.3">
      <c r="A132" s="182"/>
      <c r="B132" s="173"/>
      <c r="C132" s="164"/>
      <c r="D132" s="69" t="s">
        <v>15</v>
      </c>
      <c r="E132" s="41"/>
      <c r="F132" s="41">
        <f>G132+H132+I132+J132+K132</f>
        <v>125000</v>
      </c>
      <c r="G132" s="41">
        <v>0</v>
      </c>
      <c r="H132" s="41">
        <v>0</v>
      </c>
      <c r="I132" s="41">
        <v>12500</v>
      </c>
      <c r="J132" s="41">
        <v>37500</v>
      </c>
      <c r="K132" s="41">
        <v>75000</v>
      </c>
      <c r="L132" s="164"/>
      <c r="M132" s="164"/>
    </row>
    <row r="133" spans="1:14" ht="36" customHeight="1" x14ac:dyDescent="0.3">
      <c r="A133" s="182"/>
      <c r="B133" s="173"/>
      <c r="C133" s="164"/>
      <c r="D133" s="69" t="s">
        <v>16</v>
      </c>
      <c r="E133" s="41"/>
      <c r="F133" s="41">
        <f>G133+H133+I133+J133+K133</f>
        <v>75000</v>
      </c>
      <c r="G133" s="41">
        <v>0</v>
      </c>
      <c r="H133" s="41">
        <v>0</v>
      </c>
      <c r="I133" s="41">
        <v>7500</v>
      </c>
      <c r="J133" s="41">
        <v>22500</v>
      </c>
      <c r="K133" s="41">
        <v>45000</v>
      </c>
      <c r="L133" s="164"/>
      <c r="M133" s="164"/>
    </row>
    <row r="134" spans="1:14" ht="36" customHeight="1" x14ac:dyDescent="0.3">
      <c r="A134" s="183" t="s">
        <v>284</v>
      </c>
      <c r="B134" s="186" t="s">
        <v>340</v>
      </c>
      <c r="C134" s="189" t="s">
        <v>12</v>
      </c>
      <c r="D134" s="89" t="s">
        <v>13</v>
      </c>
      <c r="E134" s="44"/>
      <c r="F134" s="44">
        <f t="shared" ref="F134:K134" si="9">F135+F136</f>
        <v>780300</v>
      </c>
      <c r="G134" s="44">
        <f t="shared" si="9"/>
        <v>0</v>
      </c>
      <c r="H134" s="44">
        <f t="shared" si="9"/>
        <v>0</v>
      </c>
      <c r="I134" s="44">
        <f t="shared" si="9"/>
        <v>234090</v>
      </c>
      <c r="J134" s="44">
        <f t="shared" si="9"/>
        <v>546210</v>
      </c>
      <c r="K134" s="41">
        <f t="shared" si="9"/>
        <v>0</v>
      </c>
      <c r="L134" s="168" t="s">
        <v>35</v>
      </c>
      <c r="M134" s="168" t="s">
        <v>334</v>
      </c>
    </row>
    <row r="135" spans="1:14" ht="36" customHeight="1" x14ac:dyDescent="0.3">
      <c r="A135" s="184"/>
      <c r="B135" s="187"/>
      <c r="C135" s="190"/>
      <c r="D135" s="89" t="s">
        <v>15</v>
      </c>
      <c r="E135" s="44"/>
      <c r="F135" s="44">
        <f>G135+H135+I135+J135+K135</f>
        <v>489248.1</v>
      </c>
      <c r="G135" s="44">
        <v>0</v>
      </c>
      <c r="H135" s="44">
        <v>0</v>
      </c>
      <c r="I135" s="44">
        <v>146774.43</v>
      </c>
      <c r="J135" s="44">
        <v>342473.67</v>
      </c>
      <c r="K135" s="41">
        <v>0</v>
      </c>
      <c r="L135" s="169"/>
      <c r="M135" s="169"/>
    </row>
    <row r="136" spans="1:14" ht="36" customHeight="1" x14ac:dyDescent="0.3">
      <c r="A136" s="185"/>
      <c r="B136" s="188"/>
      <c r="C136" s="191"/>
      <c r="D136" s="89" t="s">
        <v>16</v>
      </c>
      <c r="E136" s="44"/>
      <c r="F136" s="44">
        <f>G136+H136+I136+J136+K136</f>
        <v>291051.90000000002</v>
      </c>
      <c r="G136" s="44">
        <v>0</v>
      </c>
      <c r="H136" s="44">
        <v>0</v>
      </c>
      <c r="I136" s="44">
        <v>87315.57</v>
      </c>
      <c r="J136" s="44">
        <v>203736.33</v>
      </c>
      <c r="K136" s="41">
        <v>0</v>
      </c>
      <c r="L136" s="170"/>
      <c r="M136" s="170"/>
    </row>
    <row r="137" spans="1:14" ht="36" customHeight="1" x14ac:dyDescent="0.3">
      <c r="A137" s="182" t="s">
        <v>287</v>
      </c>
      <c r="B137" s="180" t="s">
        <v>366</v>
      </c>
      <c r="C137" s="181" t="s">
        <v>328</v>
      </c>
      <c r="D137" s="97" t="s">
        <v>13</v>
      </c>
      <c r="E137" s="44"/>
      <c r="F137" s="44">
        <f t="shared" ref="F137:F139" si="10">G137+H137+I137+J137+K137</f>
        <v>0</v>
      </c>
      <c r="G137" s="44">
        <f>G138+G139</f>
        <v>0</v>
      </c>
      <c r="H137" s="44">
        <f t="shared" ref="H137:K137" si="11">H138+H139</f>
        <v>0</v>
      </c>
      <c r="I137" s="44">
        <f t="shared" si="11"/>
        <v>0</v>
      </c>
      <c r="J137" s="44">
        <f t="shared" si="11"/>
        <v>0</v>
      </c>
      <c r="K137" s="44">
        <f t="shared" si="11"/>
        <v>0</v>
      </c>
      <c r="L137" s="164" t="s">
        <v>35</v>
      </c>
      <c r="M137" s="164" t="s">
        <v>50</v>
      </c>
    </row>
    <row r="138" spans="1:14" ht="36" customHeight="1" x14ac:dyDescent="0.3">
      <c r="A138" s="182"/>
      <c r="B138" s="180"/>
      <c r="C138" s="181"/>
      <c r="D138" s="97" t="s">
        <v>15</v>
      </c>
      <c r="E138" s="44"/>
      <c r="F138" s="44">
        <f t="shared" si="10"/>
        <v>0</v>
      </c>
      <c r="G138" s="44">
        <v>0</v>
      </c>
      <c r="H138" s="44">
        <v>0</v>
      </c>
      <c r="I138" s="44">
        <v>0</v>
      </c>
      <c r="J138" s="44">
        <v>0</v>
      </c>
      <c r="K138" s="41">
        <v>0</v>
      </c>
      <c r="L138" s="164"/>
      <c r="M138" s="164"/>
    </row>
    <row r="139" spans="1:14" ht="36" customHeight="1" x14ac:dyDescent="0.3">
      <c r="A139" s="182"/>
      <c r="B139" s="180"/>
      <c r="C139" s="181"/>
      <c r="D139" s="97" t="s">
        <v>16</v>
      </c>
      <c r="E139" s="44"/>
      <c r="F139" s="44">
        <f t="shared" si="10"/>
        <v>0</v>
      </c>
      <c r="G139" s="44">
        <v>0</v>
      </c>
      <c r="H139" s="44">
        <v>0</v>
      </c>
      <c r="I139" s="44">
        <v>0</v>
      </c>
      <c r="J139" s="44">
        <v>0</v>
      </c>
      <c r="K139" s="41">
        <v>0</v>
      </c>
      <c r="L139" s="164"/>
      <c r="M139" s="164"/>
    </row>
    <row r="140" spans="1:14" ht="69.75" customHeight="1" x14ac:dyDescent="0.3">
      <c r="A140" s="81" t="s">
        <v>54</v>
      </c>
      <c r="B140" s="89" t="s">
        <v>194</v>
      </c>
      <c r="C140" s="83" t="s">
        <v>12</v>
      </c>
      <c r="D140" s="89" t="s">
        <v>16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1">
        <v>0</v>
      </c>
      <c r="L140" s="67" t="s">
        <v>35</v>
      </c>
      <c r="M140" s="67" t="s">
        <v>50</v>
      </c>
    </row>
    <row r="141" spans="1:14" ht="77.25" customHeight="1" x14ac:dyDescent="0.3">
      <c r="A141" s="127" t="s">
        <v>45</v>
      </c>
      <c r="B141" s="125" t="s">
        <v>195</v>
      </c>
      <c r="C141" s="126" t="s">
        <v>12</v>
      </c>
      <c r="D141" s="125" t="s">
        <v>16</v>
      </c>
      <c r="E141" s="44">
        <v>0</v>
      </c>
      <c r="F141" s="44">
        <f>G141+H141+I141+J141+K141</f>
        <v>14112.099999999999</v>
      </c>
      <c r="G141" s="44">
        <f>G142+G143</f>
        <v>10984.65</v>
      </c>
      <c r="H141" s="44">
        <v>0</v>
      </c>
      <c r="I141" s="44">
        <f>I142+I143+I144</f>
        <v>3127.45</v>
      </c>
      <c r="J141" s="44">
        <v>0</v>
      </c>
      <c r="K141" s="41">
        <v>0</v>
      </c>
      <c r="L141" s="123" t="s">
        <v>35</v>
      </c>
      <c r="M141" s="123" t="s">
        <v>50</v>
      </c>
    </row>
    <row r="142" spans="1:14" ht="105" customHeight="1" x14ac:dyDescent="0.3">
      <c r="A142" s="81" t="s">
        <v>55</v>
      </c>
      <c r="B142" s="89" t="s">
        <v>56</v>
      </c>
      <c r="C142" s="83" t="s">
        <v>12</v>
      </c>
      <c r="D142" s="89" t="s">
        <v>16</v>
      </c>
      <c r="E142" s="44">
        <v>0</v>
      </c>
      <c r="F142" s="44">
        <f>SUM(G142:K142)</f>
        <v>3122.65</v>
      </c>
      <c r="G142" s="44">
        <f>3168-45.35</f>
        <v>3122.65</v>
      </c>
      <c r="H142" s="44">
        <v>0</v>
      </c>
      <c r="I142" s="44">
        <v>0</v>
      </c>
      <c r="J142" s="44">
        <v>0</v>
      </c>
      <c r="K142" s="41">
        <v>0</v>
      </c>
      <c r="L142" s="67" t="s">
        <v>35</v>
      </c>
      <c r="M142" s="67" t="s">
        <v>53</v>
      </c>
    </row>
    <row r="143" spans="1:14" ht="99" customHeight="1" x14ac:dyDescent="0.3">
      <c r="A143" s="77" t="s">
        <v>161</v>
      </c>
      <c r="B143" s="73" t="s">
        <v>162</v>
      </c>
      <c r="C143" s="67" t="s">
        <v>12</v>
      </c>
      <c r="D143" s="73" t="s">
        <v>16</v>
      </c>
      <c r="E143" s="43">
        <v>0</v>
      </c>
      <c r="F143" s="43">
        <f>SUM(G143:K143)</f>
        <v>7862</v>
      </c>
      <c r="G143" s="43">
        <v>7862</v>
      </c>
      <c r="H143" s="43">
        <v>0</v>
      </c>
      <c r="I143" s="43">
        <v>0</v>
      </c>
      <c r="J143" s="43">
        <v>0</v>
      </c>
      <c r="K143" s="43">
        <v>0</v>
      </c>
      <c r="L143" s="67" t="s">
        <v>35</v>
      </c>
      <c r="M143" s="67" t="s">
        <v>53</v>
      </c>
    </row>
    <row r="144" spans="1:14" ht="102" customHeight="1" x14ac:dyDescent="0.3">
      <c r="A144" s="115" t="s">
        <v>373</v>
      </c>
      <c r="B144" s="121" t="s">
        <v>374</v>
      </c>
      <c r="C144" s="113" t="s">
        <v>328</v>
      </c>
      <c r="D144" s="114" t="s">
        <v>16</v>
      </c>
      <c r="E144" s="43"/>
      <c r="F144" s="43">
        <f>SUM(G144:K144)</f>
        <v>3127.45</v>
      </c>
      <c r="G144" s="43">
        <v>0</v>
      </c>
      <c r="H144" s="43">
        <v>0</v>
      </c>
      <c r="I144" s="43">
        <v>3127.45</v>
      </c>
      <c r="J144" s="43">
        <v>0</v>
      </c>
      <c r="K144" s="43">
        <v>0</v>
      </c>
      <c r="L144" s="113" t="s">
        <v>35</v>
      </c>
      <c r="M144" s="113" t="s">
        <v>53</v>
      </c>
      <c r="N144" s="118"/>
    </row>
    <row r="145" spans="1:13" ht="45" customHeight="1" x14ac:dyDescent="0.3">
      <c r="A145" s="171" t="s">
        <v>57</v>
      </c>
      <c r="B145" s="173" t="s">
        <v>58</v>
      </c>
      <c r="C145" s="171" t="s">
        <v>12</v>
      </c>
      <c r="D145" s="69" t="s">
        <v>13</v>
      </c>
      <c r="E145" s="41">
        <f>E148</f>
        <v>0</v>
      </c>
      <c r="F145" s="41">
        <f t="shared" ref="F145:K145" si="12">SUM(F146:F148)</f>
        <v>456486.57131000003</v>
      </c>
      <c r="G145" s="41">
        <f t="shared" si="12"/>
        <v>9362.7863399999987</v>
      </c>
      <c r="H145" s="41">
        <f t="shared" si="12"/>
        <v>338583.22496999998</v>
      </c>
      <c r="I145" s="41">
        <f t="shared" si="12"/>
        <v>108540.56</v>
      </c>
      <c r="J145" s="41">
        <f t="shared" si="12"/>
        <v>0</v>
      </c>
      <c r="K145" s="41">
        <f t="shared" si="12"/>
        <v>0</v>
      </c>
      <c r="L145" s="164" t="s">
        <v>35</v>
      </c>
      <c r="M145" s="164"/>
    </row>
    <row r="146" spans="1:13" ht="45" customHeight="1" x14ac:dyDescent="0.3">
      <c r="A146" s="171"/>
      <c r="B146" s="173"/>
      <c r="C146" s="171"/>
      <c r="D146" s="69" t="s">
        <v>15</v>
      </c>
      <c r="E146" s="41">
        <v>0</v>
      </c>
      <c r="F146" s="41">
        <f>SUM(G146:K146)</f>
        <v>279892.95</v>
      </c>
      <c r="G146" s="41">
        <f>G164+G168</f>
        <v>0</v>
      </c>
      <c r="H146" s="41">
        <f>H164+H168</f>
        <v>213608.2</v>
      </c>
      <c r="I146" s="41">
        <f>I164</f>
        <v>66284.75</v>
      </c>
      <c r="J146" s="41">
        <f>J164</f>
        <v>0</v>
      </c>
      <c r="K146" s="41">
        <f>K149</f>
        <v>0</v>
      </c>
      <c r="L146" s="164"/>
      <c r="M146" s="164"/>
    </row>
    <row r="147" spans="1:13" ht="45" customHeight="1" x14ac:dyDescent="0.3">
      <c r="A147" s="171"/>
      <c r="B147" s="173"/>
      <c r="C147" s="171"/>
      <c r="D147" s="69" t="s">
        <v>38</v>
      </c>
      <c r="E147" s="41">
        <v>0</v>
      </c>
      <c r="F147" s="41">
        <f>SUM(G147:K147)</f>
        <v>176593.62130999999</v>
      </c>
      <c r="G147" s="41">
        <f>G150+G166+G158+G161+G165+G169+G170+G171+G172+G175</f>
        <v>9362.7863399999987</v>
      </c>
      <c r="H147" s="41">
        <f>H150+H166+H158+H161+H165+H169+H170+H171+H172+H175</f>
        <v>124975.02497</v>
      </c>
      <c r="I147" s="41">
        <f>I150+I166+I158+I161+I165+I169+I170+I171+I175</f>
        <v>42255.81</v>
      </c>
      <c r="J147" s="41">
        <f>J150+J166+J158+J161+J165+J169+J170</f>
        <v>0</v>
      </c>
      <c r="K147" s="41">
        <f>K150+K166+K158+K161+K165+K169+K170</f>
        <v>0</v>
      </c>
      <c r="L147" s="164"/>
      <c r="M147" s="164"/>
    </row>
    <row r="148" spans="1:13" ht="39" customHeight="1" x14ac:dyDescent="0.3">
      <c r="A148" s="171"/>
      <c r="B148" s="173"/>
      <c r="C148" s="171"/>
      <c r="D148" s="69" t="s">
        <v>26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164"/>
      <c r="M148" s="164"/>
    </row>
    <row r="149" spans="1:13" ht="66.75" hidden="1" customHeight="1" x14ac:dyDescent="0.3">
      <c r="A149" s="171" t="s">
        <v>59</v>
      </c>
      <c r="B149" s="173" t="s">
        <v>52</v>
      </c>
      <c r="C149" s="171" t="s">
        <v>12</v>
      </c>
      <c r="D149" s="69" t="s">
        <v>15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164" t="s">
        <v>35</v>
      </c>
      <c r="M149" s="164" t="s">
        <v>53</v>
      </c>
    </row>
    <row r="150" spans="1:13" ht="66.75" hidden="1" customHeight="1" x14ac:dyDescent="0.3">
      <c r="A150" s="171"/>
      <c r="B150" s="173"/>
      <c r="C150" s="171"/>
      <c r="D150" s="69" t="s">
        <v>16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164"/>
      <c r="M150" s="164"/>
    </row>
    <row r="151" spans="1:13" ht="54.75" customHeight="1" x14ac:dyDescent="0.3">
      <c r="A151" s="171" t="s">
        <v>59</v>
      </c>
      <c r="B151" s="173" t="s">
        <v>169</v>
      </c>
      <c r="C151" s="171" t="s">
        <v>12</v>
      </c>
      <c r="D151" s="69" t="s">
        <v>15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164" t="s">
        <v>35</v>
      </c>
      <c r="M151" s="164" t="s">
        <v>60</v>
      </c>
    </row>
    <row r="152" spans="1:13" ht="59.25" customHeight="1" x14ac:dyDescent="0.3">
      <c r="A152" s="171"/>
      <c r="B152" s="173"/>
      <c r="C152" s="171"/>
      <c r="D152" s="69" t="s">
        <v>38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164"/>
      <c r="M152" s="164"/>
    </row>
    <row r="153" spans="1:13" ht="39" customHeight="1" x14ac:dyDescent="0.3">
      <c r="A153" s="171" t="s">
        <v>61</v>
      </c>
      <c r="B153" s="173" t="s">
        <v>170</v>
      </c>
      <c r="C153" s="171" t="s">
        <v>12</v>
      </c>
      <c r="D153" s="69" t="s">
        <v>13</v>
      </c>
      <c r="E153" s="41">
        <v>0</v>
      </c>
      <c r="F153" s="41">
        <f>G153+H153+I153+J153+K153</f>
        <v>456486.57130999997</v>
      </c>
      <c r="G153" s="41">
        <f>G154+G155</f>
        <v>9362.7863399999987</v>
      </c>
      <c r="H153" s="41">
        <f>H154+H155</f>
        <v>338583.22496999998</v>
      </c>
      <c r="I153" s="41">
        <f>I154+I155</f>
        <v>108540.56</v>
      </c>
      <c r="J153" s="41">
        <f>J154+J155</f>
        <v>0</v>
      </c>
      <c r="K153" s="41">
        <f>K154+K155</f>
        <v>0</v>
      </c>
      <c r="L153" s="164" t="s">
        <v>35</v>
      </c>
      <c r="M153" s="164" t="s">
        <v>60</v>
      </c>
    </row>
    <row r="154" spans="1:13" ht="39" customHeight="1" x14ac:dyDescent="0.3">
      <c r="A154" s="171"/>
      <c r="B154" s="173"/>
      <c r="C154" s="171"/>
      <c r="D154" s="69" t="s">
        <v>15</v>
      </c>
      <c r="E154" s="41">
        <v>0</v>
      </c>
      <c r="F154" s="41">
        <f>G154+H154+I154+J154+K154</f>
        <v>279892.95</v>
      </c>
      <c r="G154" s="41">
        <f>G164+G168</f>
        <v>0</v>
      </c>
      <c r="H154" s="41">
        <f>H164+H168</f>
        <v>213608.2</v>
      </c>
      <c r="I154" s="41">
        <f>I164</f>
        <v>66284.75</v>
      </c>
      <c r="J154" s="41">
        <f>J164</f>
        <v>0</v>
      </c>
      <c r="K154" s="41">
        <v>0</v>
      </c>
      <c r="L154" s="164"/>
      <c r="M154" s="164"/>
    </row>
    <row r="155" spans="1:13" ht="39" customHeight="1" x14ac:dyDescent="0.3">
      <c r="A155" s="171"/>
      <c r="B155" s="173"/>
      <c r="C155" s="171"/>
      <c r="D155" s="69" t="s">
        <v>16</v>
      </c>
      <c r="E155" s="41">
        <v>0</v>
      </c>
      <c r="F155" s="41">
        <f>G155+H155+I155+J155+K155</f>
        <v>176593.62130999999</v>
      </c>
      <c r="G155" s="41">
        <f>G165+G169+G170+G172</f>
        <v>9362.7863399999987</v>
      </c>
      <c r="H155" s="41">
        <f>H165+H172+H169</f>
        <v>124975.02497</v>
      </c>
      <c r="I155" s="41">
        <f>I165</f>
        <v>42255.81</v>
      </c>
      <c r="J155" s="41">
        <f>J165</f>
        <v>0</v>
      </c>
      <c r="K155" s="41">
        <v>0</v>
      </c>
      <c r="L155" s="164"/>
      <c r="M155" s="164"/>
    </row>
    <row r="156" spans="1:13" ht="39" customHeight="1" x14ac:dyDescent="0.3">
      <c r="A156" s="171"/>
      <c r="B156" s="173"/>
      <c r="C156" s="171"/>
      <c r="D156" s="69" t="s">
        <v>17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164"/>
      <c r="M156" s="164"/>
    </row>
    <row r="157" spans="1:13" ht="49.5" customHeight="1" x14ac:dyDescent="0.3">
      <c r="A157" s="178" t="s">
        <v>62</v>
      </c>
      <c r="B157" s="173" t="s">
        <v>63</v>
      </c>
      <c r="C157" s="171" t="s">
        <v>12</v>
      </c>
      <c r="D157" s="69" t="s">
        <v>15</v>
      </c>
      <c r="E157" s="41">
        <v>0</v>
      </c>
      <c r="F157" s="41">
        <f>SUM(G157:K157)</f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164" t="s">
        <v>214</v>
      </c>
      <c r="M157" s="164" t="s">
        <v>53</v>
      </c>
    </row>
    <row r="158" spans="1:13" ht="48" customHeight="1" x14ac:dyDescent="0.3">
      <c r="A158" s="178"/>
      <c r="B158" s="173"/>
      <c r="C158" s="171"/>
      <c r="D158" s="69" t="s">
        <v>16</v>
      </c>
      <c r="E158" s="41">
        <v>0</v>
      </c>
      <c r="F158" s="41">
        <f>SUM(G158:K158)</f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164"/>
      <c r="M158" s="164"/>
    </row>
    <row r="159" spans="1:13" ht="42.75" customHeight="1" x14ac:dyDescent="0.3">
      <c r="A159" s="178"/>
      <c r="B159" s="173"/>
      <c r="C159" s="171"/>
      <c r="D159" s="69" t="s">
        <v>17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164"/>
      <c r="M159" s="164"/>
    </row>
    <row r="160" spans="1:13" ht="52.5" customHeight="1" x14ac:dyDescent="0.3">
      <c r="A160" s="178" t="s">
        <v>64</v>
      </c>
      <c r="B160" s="173" t="s">
        <v>65</v>
      </c>
      <c r="C160" s="171" t="s">
        <v>12</v>
      </c>
      <c r="D160" s="69" t="s">
        <v>15</v>
      </c>
      <c r="E160" s="41">
        <v>0</v>
      </c>
      <c r="F160" s="41">
        <f>SUM(G160:K160)</f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164" t="s">
        <v>215</v>
      </c>
      <c r="M160" s="164" t="s">
        <v>335</v>
      </c>
    </row>
    <row r="161" spans="1:14" ht="48.75" customHeight="1" x14ac:dyDescent="0.3">
      <c r="A161" s="178"/>
      <c r="B161" s="173"/>
      <c r="C161" s="171"/>
      <c r="D161" s="69" t="s">
        <v>16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164"/>
      <c r="M161" s="164"/>
    </row>
    <row r="162" spans="1:14" ht="57" customHeight="1" x14ac:dyDescent="0.3">
      <c r="A162" s="178"/>
      <c r="B162" s="173"/>
      <c r="C162" s="171"/>
      <c r="D162" s="69" t="s">
        <v>17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4">
        <v>0</v>
      </c>
      <c r="K162" s="41">
        <v>0</v>
      </c>
      <c r="L162" s="164"/>
      <c r="M162" s="164"/>
    </row>
    <row r="163" spans="1:14" ht="53.25" customHeight="1" x14ac:dyDescent="0.3">
      <c r="A163" s="175" t="s">
        <v>66</v>
      </c>
      <c r="B163" s="165" t="s">
        <v>362</v>
      </c>
      <c r="C163" s="148" t="s">
        <v>12</v>
      </c>
      <c r="D163" s="69" t="s">
        <v>22</v>
      </c>
      <c r="E163" s="41"/>
      <c r="F163" s="41">
        <f t="shared" ref="F163:K163" si="13">F164+F165</f>
        <v>447123.78497000004</v>
      </c>
      <c r="G163" s="41">
        <f t="shared" si="13"/>
        <v>0</v>
      </c>
      <c r="H163" s="41">
        <f t="shared" si="13"/>
        <v>338583.22496999998</v>
      </c>
      <c r="I163" s="41">
        <f t="shared" si="13"/>
        <v>108540.56</v>
      </c>
      <c r="J163" s="44">
        <f t="shared" si="13"/>
        <v>0</v>
      </c>
      <c r="K163" s="41">
        <f t="shared" si="13"/>
        <v>0</v>
      </c>
      <c r="L163" s="168" t="s">
        <v>216</v>
      </c>
      <c r="M163" s="168" t="s">
        <v>358</v>
      </c>
    </row>
    <row r="164" spans="1:14" ht="53.25" customHeight="1" x14ac:dyDescent="0.3">
      <c r="A164" s="176"/>
      <c r="B164" s="166"/>
      <c r="C164" s="149"/>
      <c r="D164" s="69" t="s">
        <v>15</v>
      </c>
      <c r="E164" s="41">
        <v>0</v>
      </c>
      <c r="F164" s="41">
        <f>SUM(G164:K164)</f>
        <v>279892.95</v>
      </c>
      <c r="G164" s="41">
        <v>0</v>
      </c>
      <c r="H164" s="41">
        <v>213608.2</v>
      </c>
      <c r="I164" s="41">
        <v>66284.75</v>
      </c>
      <c r="J164" s="44">
        <v>0</v>
      </c>
      <c r="K164" s="41">
        <v>0</v>
      </c>
      <c r="L164" s="169"/>
      <c r="M164" s="169"/>
      <c r="N164" s="46"/>
    </row>
    <row r="165" spans="1:14" ht="67.5" customHeight="1" x14ac:dyDescent="0.3">
      <c r="A165" s="177"/>
      <c r="B165" s="167"/>
      <c r="C165" s="150"/>
      <c r="D165" s="69" t="s">
        <v>16</v>
      </c>
      <c r="E165" s="41">
        <v>0</v>
      </c>
      <c r="F165" s="41">
        <f>SUM(G165:K165)</f>
        <v>167230.83497</v>
      </c>
      <c r="G165" s="41">
        <v>0</v>
      </c>
      <c r="H165" s="41">
        <f>124940.48+34.54497</f>
        <v>124975.02497</v>
      </c>
      <c r="I165" s="41">
        <v>42255.81</v>
      </c>
      <c r="J165" s="44">
        <v>0</v>
      </c>
      <c r="K165" s="41">
        <v>0</v>
      </c>
      <c r="L165" s="170"/>
      <c r="M165" s="170"/>
      <c r="N165" s="46"/>
    </row>
    <row r="166" spans="1:14" ht="102" customHeight="1" x14ac:dyDescent="0.3">
      <c r="A166" s="87" t="s">
        <v>67</v>
      </c>
      <c r="B166" s="69" t="s">
        <v>68</v>
      </c>
      <c r="C166" s="67" t="s">
        <v>12</v>
      </c>
      <c r="D166" s="69" t="s">
        <v>16</v>
      </c>
      <c r="E166" s="41">
        <v>0</v>
      </c>
      <c r="F166" s="41">
        <f>SUM(G166:K166)</f>
        <v>0</v>
      </c>
      <c r="G166" s="41">
        <v>0</v>
      </c>
      <c r="H166" s="50">
        <v>0</v>
      </c>
      <c r="I166" s="41">
        <v>0</v>
      </c>
      <c r="J166" s="41">
        <v>0</v>
      </c>
      <c r="K166" s="41">
        <v>0</v>
      </c>
      <c r="L166" s="67" t="s">
        <v>217</v>
      </c>
      <c r="M166" s="67" t="s">
        <v>53</v>
      </c>
    </row>
    <row r="167" spans="1:14" ht="57" customHeight="1" x14ac:dyDescent="0.3">
      <c r="A167" s="178" t="s">
        <v>70</v>
      </c>
      <c r="B167" s="173" t="s">
        <v>71</v>
      </c>
      <c r="C167" s="164" t="s">
        <v>12</v>
      </c>
      <c r="D167" s="69" t="s">
        <v>22</v>
      </c>
      <c r="E167" s="41">
        <f>E168+E169</f>
        <v>0</v>
      </c>
      <c r="F167" s="41">
        <f t="shared" ref="F167:K167" si="14">F169</f>
        <v>0</v>
      </c>
      <c r="G167" s="41">
        <f t="shared" si="14"/>
        <v>0</v>
      </c>
      <c r="H167" s="50">
        <f t="shared" si="14"/>
        <v>0</v>
      </c>
      <c r="I167" s="41">
        <f t="shared" si="14"/>
        <v>0</v>
      </c>
      <c r="J167" s="41">
        <f t="shared" si="14"/>
        <v>0</v>
      </c>
      <c r="K167" s="41">
        <f t="shared" si="14"/>
        <v>0</v>
      </c>
      <c r="L167" s="164" t="s">
        <v>217</v>
      </c>
      <c r="M167" s="164" t="s">
        <v>53</v>
      </c>
    </row>
    <row r="168" spans="1:14" ht="57" hidden="1" customHeight="1" x14ac:dyDescent="0.3">
      <c r="A168" s="179"/>
      <c r="B168" s="215"/>
      <c r="C168" s="172"/>
      <c r="D168" s="69"/>
      <c r="E168" s="41"/>
      <c r="F168" s="41"/>
      <c r="G168" s="41"/>
      <c r="H168" s="50"/>
      <c r="I168" s="41"/>
      <c r="J168" s="41"/>
      <c r="K168" s="41"/>
      <c r="L168" s="172"/>
      <c r="M168" s="172"/>
    </row>
    <row r="169" spans="1:14" ht="74.25" customHeight="1" x14ac:dyDescent="0.3">
      <c r="A169" s="178"/>
      <c r="B169" s="173"/>
      <c r="C169" s="164"/>
      <c r="D169" s="69" t="s">
        <v>16</v>
      </c>
      <c r="E169" s="41">
        <v>0</v>
      </c>
      <c r="F169" s="41">
        <f>SUM(G169:K169)</f>
        <v>0</v>
      </c>
      <c r="G169" s="41">
        <v>0</v>
      </c>
      <c r="H169" s="50">
        <v>0</v>
      </c>
      <c r="I169" s="41">
        <v>0</v>
      </c>
      <c r="J169" s="41">
        <v>0</v>
      </c>
      <c r="K169" s="41">
        <v>0</v>
      </c>
      <c r="L169" s="164"/>
      <c r="M169" s="164"/>
    </row>
    <row r="170" spans="1:14" ht="115.5" customHeight="1" x14ac:dyDescent="0.3">
      <c r="A170" s="87" t="s">
        <v>72</v>
      </c>
      <c r="B170" s="69" t="s">
        <v>73</v>
      </c>
      <c r="C170" s="67" t="s">
        <v>12</v>
      </c>
      <c r="D170" s="69" t="s">
        <v>16</v>
      </c>
      <c r="E170" s="41">
        <v>0</v>
      </c>
      <c r="F170" s="41">
        <f>SUM(G170:K170)</f>
        <v>9362.7863399999987</v>
      </c>
      <c r="G170" s="41">
        <f>47600-38237.21366</f>
        <v>9362.7863399999987</v>
      </c>
      <c r="H170" s="50">
        <v>0</v>
      </c>
      <c r="I170" s="41">
        <v>0</v>
      </c>
      <c r="J170" s="41">
        <v>0</v>
      </c>
      <c r="K170" s="41">
        <v>0</v>
      </c>
      <c r="L170" s="67" t="s">
        <v>218</v>
      </c>
      <c r="M170" s="67" t="s">
        <v>333</v>
      </c>
    </row>
    <row r="171" spans="1:14" ht="150.75" hidden="1" customHeight="1" x14ac:dyDescent="0.3">
      <c r="A171" s="87" t="s">
        <v>74</v>
      </c>
      <c r="B171" s="69" t="s">
        <v>75</v>
      </c>
      <c r="C171" s="67" t="s">
        <v>12</v>
      </c>
      <c r="D171" s="69" t="s">
        <v>16</v>
      </c>
      <c r="E171" s="41">
        <v>0</v>
      </c>
      <c r="F171" s="41">
        <f>SUM(G171:K171)</f>
        <v>0</v>
      </c>
      <c r="G171" s="41">
        <v>0</v>
      </c>
      <c r="H171" s="50">
        <v>0</v>
      </c>
      <c r="I171" s="41">
        <v>0</v>
      </c>
      <c r="J171" s="41">
        <v>0</v>
      </c>
      <c r="K171" s="41">
        <v>0</v>
      </c>
      <c r="L171" s="67" t="s">
        <v>69</v>
      </c>
      <c r="M171" s="67" t="s">
        <v>53</v>
      </c>
    </row>
    <row r="172" spans="1:14" ht="98.25" customHeight="1" x14ac:dyDescent="0.3">
      <c r="A172" s="137" t="s">
        <v>76</v>
      </c>
      <c r="B172" s="135" t="s">
        <v>77</v>
      </c>
      <c r="C172" s="136" t="s">
        <v>12</v>
      </c>
      <c r="D172" s="135" t="s">
        <v>16</v>
      </c>
      <c r="E172" s="41">
        <v>0</v>
      </c>
      <c r="F172" s="41">
        <f>SUM(G172:K172)</f>
        <v>0</v>
      </c>
      <c r="G172" s="41">
        <v>0</v>
      </c>
      <c r="H172" s="50">
        <v>0</v>
      </c>
      <c r="I172" s="41">
        <v>0</v>
      </c>
      <c r="J172" s="41">
        <v>0</v>
      </c>
      <c r="K172" s="41">
        <v>0</v>
      </c>
      <c r="L172" s="136" t="s">
        <v>219</v>
      </c>
      <c r="M172" s="136" t="s">
        <v>53</v>
      </c>
    </row>
    <row r="173" spans="1:14" ht="127.5" hidden="1" customHeight="1" x14ac:dyDescent="0.3">
      <c r="A173" s="137" t="s">
        <v>78</v>
      </c>
      <c r="B173" s="135" t="s">
        <v>37</v>
      </c>
      <c r="C173" s="136" t="s">
        <v>12</v>
      </c>
      <c r="D173" s="135" t="s">
        <v>16</v>
      </c>
      <c r="E173" s="41">
        <v>0</v>
      </c>
      <c r="F173" s="41">
        <v>0</v>
      </c>
      <c r="G173" s="41">
        <v>0</v>
      </c>
      <c r="H173" s="50">
        <v>0</v>
      </c>
      <c r="I173" s="41">
        <v>0</v>
      </c>
      <c r="J173" s="41">
        <v>0</v>
      </c>
      <c r="K173" s="41">
        <v>0</v>
      </c>
      <c r="L173" s="136" t="s">
        <v>35</v>
      </c>
      <c r="M173" s="136" t="s">
        <v>60</v>
      </c>
    </row>
    <row r="174" spans="1:14" ht="186.75" hidden="1" customHeight="1" x14ac:dyDescent="0.3">
      <c r="A174" s="137" t="s">
        <v>79</v>
      </c>
      <c r="B174" s="135" t="s">
        <v>46</v>
      </c>
      <c r="C174" s="136" t="s">
        <v>12</v>
      </c>
      <c r="D174" s="135" t="s">
        <v>16</v>
      </c>
      <c r="E174" s="41">
        <v>0</v>
      </c>
      <c r="F174" s="41">
        <f>SUM(G174:K174)</f>
        <v>0</v>
      </c>
      <c r="G174" s="41">
        <f>G175</f>
        <v>0</v>
      </c>
      <c r="H174" s="50">
        <f>H175</f>
        <v>0</v>
      </c>
      <c r="I174" s="41">
        <f>I175</f>
        <v>0</v>
      </c>
      <c r="J174" s="41">
        <f>J175</f>
        <v>0</v>
      </c>
      <c r="K174" s="41">
        <f>K175</f>
        <v>0</v>
      </c>
      <c r="L174" s="136" t="s">
        <v>35</v>
      </c>
      <c r="M174" s="136" t="s">
        <v>60</v>
      </c>
    </row>
    <row r="175" spans="1:14" ht="132" hidden="1" customHeight="1" x14ac:dyDescent="0.3">
      <c r="A175" s="137" t="s">
        <v>80</v>
      </c>
      <c r="B175" s="135" t="s">
        <v>75</v>
      </c>
      <c r="C175" s="136" t="s">
        <v>12</v>
      </c>
      <c r="D175" s="135" t="s">
        <v>16</v>
      </c>
      <c r="E175" s="41">
        <v>0</v>
      </c>
      <c r="F175" s="41">
        <f>G175+H175+I175+J175+K175</f>
        <v>0</v>
      </c>
      <c r="G175" s="41">
        <v>0</v>
      </c>
      <c r="H175" s="50">
        <v>0</v>
      </c>
      <c r="I175" s="41">
        <v>0</v>
      </c>
      <c r="J175" s="41">
        <v>0</v>
      </c>
      <c r="K175" s="41">
        <v>0</v>
      </c>
      <c r="L175" s="136" t="s">
        <v>69</v>
      </c>
      <c r="M175" s="136" t="s">
        <v>53</v>
      </c>
    </row>
    <row r="176" spans="1:14" ht="34.5" customHeight="1" x14ac:dyDescent="0.3">
      <c r="A176" s="171" t="s">
        <v>81</v>
      </c>
      <c r="B176" s="173" t="s">
        <v>207</v>
      </c>
      <c r="C176" s="171" t="s">
        <v>12</v>
      </c>
      <c r="D176" s="135" t="s">
        <v>13</v>
      </c>
      <c r="E176" s="41">
        <f t="shared" ref="E176:K176" si="15">E178</f>
        <v>0</v>
      </c>
      <c r="F176" s="41">
        <f t="shared" si="15"/>
        <v>0</v>
      </c>
      <c r="G176" s="41">
        <f t="shared" si="15"/>
        <v>0</v>
      </c>
      <c r="H176" s="41">
        <f t="shared" si="15"/>
        <v>0</v>
      </c>
      <c r="I176" s="41">
        <f t="shared" si="15"/>
        <v>0</v>
      </c>
      <c r="J176" s="41">
        <f t="shared" si="15"/>
        <v>0</v>
      </c>
      <c r="K176" s="41">
        <f t="shared" si="15"/>
        <v>0</v>
      </c>
      <c r="L176" s="164" t="s">
        <v>35</v>
      </c>
      <c r="M176" s="164"/>
    </row>
    <row r="177" spans="1:13" ht="34.5" customHeight="1" x14ac:dyDescent="0.3">
      <c r="A177" s="171"/>
      <c r="B177" s="173"/>
      <c r="C177" s="171"/>
      <c r="D177" s="135" t="s">
        <v>15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164"/>
      <c r="M177" s="164"/>
    </row>
    <row r="178" spans="1:13" ht="45.75" customHeight="1" x14ac:dyDescent="0.3">
      <c r="A178" s="171"/>
      <c r="B178" s="173"/>
      <c r="C178" s="171"/>
      <c r="D178" s="135" t="s">
        <v>38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164"/>
      <c r="M178" s="164"/>
    </row>
    <row r="179" spans="1:13" ht="34.5" customHeight="1" x14ac:dyDescent="0.3">
      <c r="A179" s="171" t="s">
        <v>83</v>
      </c>
      <c r="B179" s="173" t="s">
        <v>227</v>
      </c>
      <c r="C179" s="171" t="s">
        <v>12</v>
      </c>
      <c r="D179" s="69" t="s">
        <v>15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164" t="s">
        <v>35</v>
      </c>
      <c r="M179" s="164" t="s">
        <v>82</v>
      </c>
    </row>
    <row r="180" spans="1:13" ht="53.25" customHeight="1" x14ac:dyDescent="0.3">
      <c r="A180" s="171"/>
      <c r="B180" s="173"/>
      <c r="C180" s="171"/>
      <c r="D180" s="69" t="s">
        <v>38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164"/>
      <c r="M180" s="164"/>
    </row>
    <row r="181" spans="1:13" ht="39.75" customHeight="1" x14ac:dyDescent="0.3">
      <c r="A181" s="216"/>
      <c r="B181" s="197"/>
      <c r="C181" s="200"/>
      <c r="D181" s="47" t="s">
        <v>84</v>
      </c>
      <c r="E181" s="48">
        <f t="shared" ref="E181:K181" si="16">SUM(E182:E184)</f>
        <v>0</v>
      </c>
      <c r="F181" s="48">
        <f>SUM(F182:F184)</f>
        <v>2084385.1603999999</v>
      </c>
      <c r="G181" s="48">
        <f t="shared" si="16"/>
        <v>393452.20634000003</v>
      </c>
      <c r="H181" s="48">
        <f t="shared" si="16"/>
        <v>506488.43497000006</v>
      </c>
      <c r="I181" s="48">
        <f t="shared" si="16"/>
        <v>458234.51908999996</v>
      </c>
      <c r="J181" s="48">
        <f t="shared" si="16"/>
        <v>606210</v>
      </c>
      <c r="K181" s="48">
        <f t="shared" si="16"/>
        <v>120000</v>
      </c>
      <c r="L181" s="171"/>
      <c r="M181" s="171"/>
    </row>
    <row r="182" spans="1:13" ht="35.25" customHeight="1" x14ac:dyDescent="0.3">
      <c r="A182" s="217"/>
      <c r="B182" s="198"/>
      <c r="C182" s="201"/>
      <c r="D182" s="47" t="s">
        <v>15</v>
      </c>
      <c r="E182" s="48">
        <v>0</v>
      </c>
      <c r="F182" s="48">
        <f>SUM(G182:K182)</f>
        <v>1288960.81</v>
      </c>
      <c r="G182" s="48">
        <f>G146+G117</f>
        <v>233190.98</v>
      </c>
      <c r="H182" s="48">
        <f>H146+H117</f>
        <v>318269.05000000005</v>
      </c>
      <c r="I182" s="48">
        <f>I117+I146</f>
        <v>282527.11</v>
      </c>
      <c r="J182" s="48">
        <f>J117+J146</f>
        <v>379973.67</v>
      </c>
      <c r="K182" s="48">
        <f>K117+K146</f>
        <v>75000</v>
      </c>
      <c r="L182" s="171"/>
      <c r="M182" s="171"/>
    </row>
    <row r="183" spans="1:13" ht="49.5" customHeight="1" x14ac:dyDescent="0.3">
      <c r="A183" s="217"/>
      <c r="B183" s="198"/>
      <c r="C183" s="201"/>
      <c r="D183" s="47" t="s">
        <v>38</v>
      </c>
      <c r="E183" s="48">
        <f>E178</f>
        <v>0</v>
      </c>
      <c r="F183" s="48">
        <f>SUM(G183:K183)</f>
        <v>795424.3504</v>
      </c>
      <c r="G183" s="48">
        <f>G147+G116</f>
        <v>160261.22633999999</v>
      </c>
      <c r="H183" s="48">
        <f>H147+H116</f>
        <v>188219.38497000001</v>
      </c>
      <c r="I183" s="48">
        <f>I147+I116</f>
        <v>175707.40909</v>
      </c>
      <c r="J183" s="48">
        <f>J147+J116</f>
        <v>226236.33</v>
      </c>
      <c r="K183" s="48">
        <f>K147+K116</f>
        <v>45000</v>
      </c>
      <c r="L183" s="171"/>
      <c r="M183" s="171"/>
    </row>
    <row r="184" spans="1:13" ht="34.5" customHeight="1" x14ac:dyDescent="0.3">
      <c r="A184" s="218"/>
      <c r="B184" s="199"/>
      <c r="C184" s="202"/>
      <c r="D184" s="47" t="s">
        <v>26</v>
      </c>
      <c r="E184" s="48">
        <f>E148</f>
        <v>0</v>
      </c>
      <c r="F184" s="48">
        <f>SUM(G184:K184)</f>
        <v>0</v>
      </c>
      <c r="G184" s="48">
        <f>G148</f>
        <v>0</v>
      </c>
      <c r="H184" s="48">
        <f>H148</f>
        <v>0</v>
      </c>
      <c r="I184" s="48">
        <f>I148</f>
        <v>0</v>
      </c>
      <c r="J184" s="48">
        <f>J148</f>
        <v>0</v>
      </c>
      <c r="K184" s="48">
        <f>K148</f>
        <v>0</v>
      </c>
      <c r="L184" s="171"/>
      <c r="M184" s="171"/>
    </row>
    <row r="185" spans="1:13" s="33" customFormat="1" ht="36" customHeight="1" x14ac:dyDescent="0.25">
      <c r="A185" s="75"/>
      <c r="B185" s="174" t="s">
        <v>155</v>
      </c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</row>
    <row r="186" spans="1:13" ht="33" customHeight="1" x14ac:dyDescent="0.3">
      <c r="A186" s="148">
        <v>1</v>
      </c>
      <c r="B186" s="165" t="s">
        <v>228</v>
      </c>
      <c r="C186" s="148" t="s">
        <v>12</v>
      </c>
      <c r="D186" s="69" t="s">
        <v>22</v>
      </c>
      <c r="E186" s="43">
        <f>E189</f>
        <v>3260741.59</v>
      </c>
      <c r="F186" s="43">
        <f t="shared" ref="F186:K186" si="17">SUM(F187:F189)</f>
        <v>3691775.02642</v>
      </c>
      <c r="G186" s="43">
        <f t="shared" si="17"/>
        <v>510214.8</v>
      </c>
      <c r="H186" s="43">
        <f t="shared" si="17"/>
        <v>747493.52903000009</v>
      </c>
      <c r="I186" s="43">
        <f t="shared" si="17"/>
        <v>530188.24738999992</v>
      </c>
      <c r="J186" s="43">
        <f t="shared" si="17"/>
        <v>519397.76</v>
      </c>
      <c r="K186" s="43">
        <f t="shared" si="17"/>
        <v>1384480.69</v>
      </c>
      <c r="L186" s="168" t="s">
        <v>35</v>
      </c>
      <c r="M186" s="148"/>
    </row>
    <row r="187" spans="1:13" ht="33" customHeight="1" x14ac:dyDescent="0.3">
      <c r="A187" s="149"/>
      <c r="B187" s="166"/>
      <c r="C187" s="149"/>
      <c r="D187" s="69" t="s">
        <v>15</v>
      </c>
      <c r="E187" s="41">
        <v>0</v>
      </c>
      <c r="F187" s="41">
        <f>SUM(G187:K187)</f>
        <v>1061904.5900000001</v>
      </c>
      <c r="G187" s="41">
        <f>G191+G213+G241+G245</f>
        <v>80753</v>
      </c>
      <c r="H187" s="41">
        <f>H213+H191</f>
        <v>205596.02000000002</v>
      </c>
      <c r="I187" s="41">
        <f>I213+I191</f>
        <v>65844.759999999995</v>
      </c>
      <c r="J187" s="41">
        <f>J213+J191</f>
        <v>83722.040000000008</v>
      </c>
      <c r="K187" s="41">
        <f>K213+K191</f>
        <v>625988.77</v>
      </c>
      <c r="L187" s="169"/>
      <c r="M187" s="149"/>
    </row>
    <row r="188" spans="1:13" ht="33" customHeight="1" x14ac:dyDescent="0.3">
      <c r="A188" s="149"/>
      <c r="B188" s="166"/>
      <c r="C188" s="149"/>
      <c r="D188" s="69" t="s">
        <v>38</v>
      </c>
      <c r="E188" s="41">
        <v>0</v>
      </c>
      <c r="F188" s="41">
        <f>G188+H188+I188+J188+K188</f>
        <v>677464.86742000002</v>
      </c>
      <c r="G188" s="41">
        <f>G192+G214</f>
        <v>48451.8</v>
      </c>
      <c r="H188" s="41">
        <f>H192+H214+H249</f>
        <v>126201.94003</v>
      </c>
      <c r="I188" s="41">
        <f>I192+I214+I249</f>
        <v>80243.487389999995</v>
      </c>
      <c r="J188" s="41">
        <f>J192+J214+J249</f>
        <v>49875.72</v>
      </c>
      <c r="K188" s="41">
        <f>K192+K214+K249</f>
        <v>372691.92</v>
      </c>
      <c r="L188" s="169"/>
      <c r="M188" s="149"/>
    </row>
    <row r="189" spans="1:13" ht="41.25" customHeight="1" x14ac:dyDescent="0.3">
      <c r="A189" s="150"/>
      <c r="B189" s="167"/>
      <c r="C189" s="150"/>
      <c r="D189" s="69" t="s">
        <v>17</v>
      </c>
      <c r="E189" s="43">
        <f>E193+E247</f>
        <v>3260741.59</v>
      </c>
      <c r="F189" s="41">
        <f>G189+H189+I189+J189+K189</f>
        <v>1952405.5690000001</v>
      </c>
      <c r="G189" s="43">
        <f>G193+G247</f>
        <v>381010</v>
      </c>
      <c r="H189" s="43">
        <f>H193+H247</f>
        <v>415695.56900000002</v>
      </c>
      <c r="I189" s="43">
        <f>I193+I247</f>
        <v>384100</v>
      </c>
      <c r="J189" s="43">
        <f>J193+J247</f>
        <v>385800</v>
      </c>
      <c r="K189" s="43">
        <f>K193+K247</f>
        <v>385800</v>
      </c>
      <c r="L189" s="170"/>
      <c r="M189" s="150"/>
    </row>
    <row r="190" spans="1:13" ht="30.75" customHeight="1" x14ac:dyDescent="0.3">
      <c r="A190" s="171" t="s">
        <v>18</v>
      </c>
      <c r="B190" s="173" t="s">
        <v>171</v>
      </c>
      <c r="C190" s="171" t="s">
        <v>12</v>
      </c>
      <c r="D190" s="69" t="s">
        <v>22</v>
      </c>
      <c r="E190" s="41" t="e">
        <f>E191+E192+E193</f>
        <v>#REF!</v>
      </c>
      <c r="F190" s="41">
        <f t="shared" ref="F190:K190" si="18">F191+F192+F193</f>
        <v>297048.61350000004</v>
      </c>
      <c r="G190" s="41">
        <f t="shared" si="18"/>
        <v>31010</v>
      </c>
      <c r="H190" s="41">
        <f t="shared" si="18"/>
        <v>79625.429000000004</v>
      </c>
      <c r="I190" s="41">
        <f t="shared" si="18"/>
        <v>114813.1845</v>
      </c>
      <c r="J190" s="41">
        <f t="shared" si="18"/>
        <v>35800</v>
      </c>
      <c r="K190" s="41">
        <f t="shared" si="18"/>
        <v>35800</v>
      </c>
      <c r="L190" s="164" t="s">
        <v>35</v>
      </c>
      <c r="M190" s="164" t="s">
        <v>85</v>
      </c>
    </row>
    <row r="191" spans="1:13" ht="30.75" customHeight="1" x14ac:dyDescent="0.3">
      <c r="A191" s="171"/>
      <c r="B191" s="173"/>
      <c r="C191" s="171"/>
      <c r="D191" s="69" t="s">
        <v>15</v>
      </c>
      <c r="E191" s="41" t="e">
        <f>#REF!</f>
        <v>#REF!</v>
      </c>
      <c r="F191" s="41">
        <f>G191+H191+I191+J191+K191</f>
        <v>57699.26</v>
      </c>
      <c r="G191" s="41">
        <v>0</v>
      </c>
      <c r="H191" s="41">
        <f>H202+H206</f>
        <v>7491.26</v>
      </c>
      <c r="I191" s="41">
        <f>I202+I206</f>
        <v>50208</v>
      </c>
      <c r="J191" s="41">
        <f>J202+J206</f>
        <v>0</v>
      </c>
      <c r="K191" s="41">
        <f>K202+K206</f>
        <v>0</v>
      </c>
      <c r="L191" s="164"/>
      <c r="M191" s="164"/>
    </row>
    <row r="192" spans="1:13" ht="42.75" customHeight="1" x14ac:dyDescent="0.3">
      <c r="A192" s="171"/>
      <c r="B192" s="173"/>
      <c r="C192" s="171"/>
      <c r="D192" s="69" t="s">
        <v>38</v>
      </c>
      <c r="E192" s="41" t="e">
        <f>#REF!</f>
        <v>#REF!</v>
      </c>
      <c r="F192" s="41">
        <f>H192+I192+J192+K192+G192</f>
        <v>36943.784500000002</v>
      </c>
      <c r="G192" s="41">
        <f>G195+G196+G197+G198+G199</f>
        <v>0</v>
      </c>
      <c r="H192" s="41">
        <f>H195+H196+H197+H198+H199+H203+H207</f>
        <v>6438.6</v>
      </c>
      <c r="I192" s="41">
        <f>I195+I196+I197+I198+I199+I203+I207+I204+I208</f>
        <v>30505.184499999999</v>
      </c>
      <c r="J192" s="41">
        <f>J195+J196+J197+J198+J199+J203+J207</f>
        <v>0</v>
      </c>
      <c r="K192" s="41">
        <f>K195+K196+K197+K198+K199+K203+K207</f>
        <v>0</v>
      </c>
      <c r="L192" s="164"/>
      <c r="M192" s="164"/>
    </row>
    <row r="193" spans="1:14" ht="43.5" customHeight="1" x14ac:dyDescent="0.3">
      <c r="A193" s="171"/>
      <c r="B193" s="173"/>
      <c r="C193" s="171"/>
      <c r="D193" s="69" t="s">
        <v>17</v>
      </c>
      <c r="E193" s="45">
        <f>E200</f>
        <v>32560</v>
      </c>
      <c r="F193" s="41">
        <f>G193+H193+I193+J193+K193</f>
        <v>202405.56900000002</v>
      </c>
      <c r="G193" s="41">
        <f>G200</f>
        <v>31010</v>
      </c>
      <c r="H193" s="41">
        <f>H200</f>
        <v>65695.569000000003</v>
      </c>
      <c r="I193" s="41">
        <f>I200</f>
        <v>34100</v>
      </c>
      <c r="J193" s="41">
        <f>J200</f>
        <v>35800</v>
      </c>
      <c r="K193" s="41">
        <f>K200</f>
        <v>35800</v>
      </c>
      <c r="L193" s="164"/>
      <c r="M193" s="164"/>
    </row>
    <row r="194" spans="1:14" ht="23.25" hidden="1" customHeight="1" x14ac:dyDescent="0.3">
      <c r="A194" s="75"/>
      <c r="B194" s="69"/>
      <c r="C194" s="75"/>
      <c r="D194" s="69"/>
      <c r="E194" s="41"/>
      <c r="F194" s="41"/>
      <c r="G194" s="41"/>
      <c r="H194" s="41"/>
      <c r="I194" s="41"/>
      <c r="J194" s="41"/>
      <c r="K194" s="41"/>
      <c r="L194" s="67"/>
      <c r="M194" s="67"/>
    </row>
    <row r="195" spans="1:14" ht="90.75" customHeight="1" x14ac:dyDescent="0.3">
      <c r="A195" s="75" t="s">
        <v>20</v>
      </c>
      <c r="B195" s="69" t="s">
        <v>39</v>
      </c>
      <c r="C195" s="75" t="s">
        <v>12</v>
      </c>
      <c r="D195" s="69" t="s">
        <v>38</v>
      </c>
      <c r="E195" s="41">
        <v>0</v>
      </c>
      <c r="F195" s="41">
        <f>G195+I195</f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67" t="s">
        <v>220</v>
      </c>
      <c r="M195" s="67" t="s">
        <v>23</v>
      </c>
    </row>
    <row r="196" spans="1:14" ht="85.5" customHeight="1" x14ac:dyDescent="0.3">
      <c r="A196" s="75" t="s">
        <v>24</v>
      </c>
      <c r="B196" s="69" t="s">
        <v>41</v>
      </c>
      <c r="C196" s="75" t="s">
        <v>12</v>
      </c>
      <c r="D196" s="69" t="s">
        <v>38</v>
      </c>
      <c r="E196" s="41">
        <v>0</v>
      </c>
      <c r="F196" s="41">
        <f>SUM(G196:K196)</f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67" t="s">
        <v>221</v>
      </c>
      <c r="M196" s="67" t="s">
        <v>23</v>
      </c>
    </row>
    <row r="197" spans="1:14" ht="85.5" customHeight="1" x14ac:dyDescent="0.3">
      <c r="A197" s="75" t="s">
        <v>25</v>
      </c>
      <c r="B197" s="69" t="s">
        <v>42</v>
      </c>
      <c r="C197" s="75" t="s">
        <v>12</v>
      </c>
      <c r="D197" s="69" t="s">
        <v>38</v>
      </c>
      <c r="E197" s="41">
        <v>0</v>
      </c>
      <c r="F197" s="41">
        <f>SUM(G197:K197)</f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67" t="s">
        <v>222</v>
      </c>
      <c r="M197" s="67" t="s">
        <v>23</v>
      </c>
    </row>
    <row r="198" spans="1:14" ht="85.5" customHeight="1" x14ac:dyDescent="0.3">
      <c r="A198" s="75" t="s">
        <v>27</v>
      </c>
      <c r="B198" s="69" t="s">
        <v>89</v>
      </c>
      <c r="C198" s="75" t="s">
        <v>12</v>
      </c>
      <c r="D198" s="69" t="s">
        <v>38</v>
      </c>
      <c r="E198" s="41">
        <v>0</v>
      </c>
      <c r="F198" s="41">
        <f>SUM(G198:K198)</f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67" t="s">
        <v>223</v>
      </c>
      <c r="M198" s="67" t="s">
        <v>23</v>
      </c>
    </row>
    <row r="199" spans="1:14" ht="85.5" customHeight="1" x14ac:dyDescent="0.3">
      <c r="A199" s="75" t="s">
        <v>28</v>
      </c>
      <c r="B199" s="69" t="s">
        <v>41</v>
      </c>
      <c r="C199" s="75" t="s">
        <v>12</v>
      </c>
      <c r="D199" s="69" t="s">
        <v>38</v>
      </c>
      <c r="E199" s="41">
        <v>0</v>
      </c>
      <c r="F199" s="41">
        <f t="shared" ref="F199:F204" si="19">G199+H199+I199+J199+K199</f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67" t="s">
        <v>224</v>
      </c>
      <c r="M199" s="67" t="s">
        <v>23</v>
      </c>
    </row>
    <row r="200" spans="1:14" ht="91.5" customHeight="1" x14ac:dyDescent="0.3">
      <c r="A200" s="75" t="s">
        <v>29</v>
      </c>
      <c r="B200" s="69" t="s">
        <v>243</v>
      </c>
      <c r="C200" s="75" t="s">
        <v>12</v>
      </c>
      <c r="D200" s="69" t="s">
        <v>17</v>
      </c>
      <c r="E200" s="45">
        <v>32560</v>
      </c>
      <c r="F200" s="41">
        <f t="shared" si="19"/>
        <v>202405.56900000002</v>
      </c>
      <c r="G200" s="41">
        <v>31010</v>
      </c>
      <c r="H200" s="41">
        <v>65695.569000000003</v>
      </c>
      <c r="I200" s="41">
        <v>34100</v>
      </c>
      <c r="J200" s="41">
        <v>35800</v>
      </c>
      <c r="K200" s="41">
        <v>35800</v>
      </c>
      <c r="L200" s="67" t="s">
        <v>90</v>
      </c>
      <c r="M200" s="67" t="s">
        <v>109</v>
      </c>
    </row>
    <row r="201" spans="1:14" ht="39.75" customHeight="1" x14ac:dyDescent="0.3">
      <c r="A201" s="148" t="s">
        <v>30</v>
      </c>
      <c r="B201" s="186" t="s">
        <v>238</v>
      </c>
      <c r="C201" s="204" t="s">
        <v>12</v>
      </c>
      <c r="D201" s="89" t="s">
        <v>13</v>
      </c>
      <c r="E201" s="44"/>
      <c r="F201" s="44">
        <f t="shared" si="19"/>
        <v>62866.76</v>
      </c>
      <c r="G201" s="44">
        <f>G202+G203</f>
        <v>0</v>
      </c>
      <c r="H201" s="44">
        <f>H202+H203</f>
        <v>8533.9599999999991</v>
      </c>
      <c r="I201" s="44">
        <f>I202+I203</f>
        <v>54332.800000000003</v>
      </c>
      <c r="J201" s="44">
        <f>J202+J203</f>
        <v>0</v>
      </c>
      <c r="K201" s="44">
        <f>K202+K203</f>
        <v>0</v>
      </c>
      <c r="L201" s="168" t="s">
        <v>35</v>
      </c>
      <c r="M201" s="168" t="s">
        <v>85</v>
      </c>
    </row>
    <row r="202" spans="1:14" ht="44.25" customHeight="1" x14ac:dyDescent="0.3">
      <c r="A202" s="149"/>
      <c r="B202" s="187"/>
      <c r="C202" s="205"/>
      <c r="D202" s="89" t="s">
        <v>15</v>
      </c>
      <c r="E202" s="44"/>
      <c r="F202" s="44">
        <f t="shared" si="19"/>
        <v>38490.86</v>
      </c>
      <c r="G202" s="44">
        <v>0</v>
      </c>
      <c r="H202" s="44">
        <v>4532.8599999999997</v>
      </c>
      <c r="I202" s="44">
        <v>33958</v>
      </c>
      <c r="J202" s="44">
        <v>0</v>
      </c>
      <c r="K202" s="44">
        <v>0</v>
      </c>
      <c r="L202" s="169"/>
      <c r="M202" s="169"/>
    </row>
    <row r="203" spans="1:14" ht="42" customHeight="1" x14ac:dyDescent="0.3">
      <c r="A203" s="150"/>
      <c r="B203" s="188"/>
      <c r="C203" s="206"/>
      <c r="D203" s="89" t="s">
        <v>16</v>
      </c>
      <c r="E203" s="44"/>
      <c r="F203" s="44">
        <f t="shared" si="19"/>
        <v>24375.899999999998</v>
      </c>
      <c r="G203" s="44">
        <v>0</v>
      </c>
      <c r="H203" s="44">
        <v>4001.1</v>
      </c>
      <c r="I203" s="44">
        <v>20374.8</v>
      </c>
      <c r="J203" s="44">
        <v>0</v>
      </c>
      <c r="K203" s="44">
        <v>0</v>
      </c>
      <c r="L203" s="170"/>
      <c r="M203" s="170"/>
    </row>
    <row r="204" spans="1:14" ht="82.5" customHeight="1" x14ac:dyDescent="0.3">
      <c r="A204" s="79" t="s">
        <v>31</v>
      </c>
      <c r="B204" s="74" t="s">
        <v>338</v>
      </c>
      <c r="C204" s="68" t="s">
        <v>328</v>
      </c>
      <c r="D204" s="89" t="s">
        <v>16</v>
      </c>
      <c r="E204" s="44"/>
      <c r="F204" s="44">
        <f t="shared" si="19"/>
        <v>230.73499999999996</v>
      </c>
      <c r="G204" s="44">
        <v>0</v>
      </c>
      <c r="H204" s="44">
        <v>0</v>
      </c>
      <c r="I204" s="132">
        <f>599.9-179.3-189.865</f>
        <v>230.73499999999996</v>
      </c>
      <c r="J204" s="44">
        <v>0</v>
      </c>
      <c r="K204" s="44">
        <v>0</v>
      </c>
      <c r="L204" s="71" t="s">
        <v>35</v>
      </c>
      <c r="M204" s="71" t="s">
        <v>85</v>
      </c>
      <c r="N204" s="120"/>
    </row>
    <row r="205" spans="1:14" ht="36" customHeight="1" x14ac:dyDescent="0.3">
      <c r="A205" s="171" t="s">
        <v>32</v>
      </c>
      <c r="B205" s="180" t="s">
        <v>239</v>
      </c>
      <c r="C205" s="163" t="s">
        <v>12</v>
      </c>
      <c r="D205" s="89" t="s">
        <v>13</v>
      </c>
      <c r="E205" s="51"/>
      <c r="F205" s="44">
        <f t="shared" ref="F205:K205" si="20">F206+F207</f>
        <v>31395.9</v>
      </c>
      <c r="G205" s="44">
        <f t="shared" si="20"/>
        <v>0</v>
      </c>
      <c r="H205" s="44">
        <f t="shared" si="20"/>
        <v>5395.9</v>
      </c>
      <c r="I205" s="44">
        <f t="shared" si="20"/>
        <v>26000</v>
      </c>
      <c r="J205" s="44">
        <f t="shared" si="20"/>
        <v>0</v>
      </c>
      <c r="K205" s="44">
        <f t="shared" si="20"/>
        <v>0</v>
      </c>
      <c r="L205" s="164" t="s">
        <v>35</v>
      </c>
      <c r="M205" s="164" t="s">
        <v>85</v>
      </c>
    </row>
    <row r="206" spans="1:14" ht="44.25" customHeight="1" x14ac:dyDescent="0.3">
      <c r="A206" s="171"/>
      <c r="B206" s="180"/>
      <c r="C206" s="163"/>
      <c r="D206" s="89" t="s">
        <v>15</v>
      </c>
      <c r="E206" s="51"/>
      <c r="F206" s="44">
        <f t="shared" ref="F206:F211" si="21">G206+H206+J206+I206+K206</f>
        <v>19208.400000000001</v>
      </c>
      <c r="G206" s="44">
        <v>0</v>
      </c>
      <c r="H206" s="44">
        <v>2958.4</v>
      </c>
      <c r="I206" s="44">
        <v>16250</v>
      </c>
      <c r="J206" s="44">
        <v>0</v>
      </c>
      <c r="K206" s="44">
        <v>0</v>
      </c>
      <c r="L206" s="164"/>
      <c r="M206" s="164"/>
    </row>
    <row r="207" spans="1:14" ht="44.25" customHeight="1" x14ac:dyDescent="0.3">
      <c r="A207" s="171"/>
      <c r="B207" s="180"/>
      <c r="C207" s="163"/>
      <c r="D207" s="89" t="s">
        <v>16</v>
      </c>
      <c r="E207" s="51"/>
      <c r="F207" s="44">
        <f t="shared" si="21"/>
        <v>12187.5</v>
      </c>
      <c r="G207" s="44">
        <v>0</v>
      </c>
      <c r="H207" s="44">
        <v>2437.5</v>
      </c>
      <c r="I207" s="44">
        <v>9750</v>
      </c>
      <c r="J207" s="44">
        <v>0</v>
      </c>
      <c r="K207" s="44">
        <v>0</v>
      </c>
      <c r="L207" s="164"/>
      <c r="M207" s="164"/>
    </row>
    <row r="208" spans="1:14" ht="74.25" customHeight="1" x14ac:dyDescent="0.3">
      <c r="A208" s="75" t="s">
        <v>33</v>
      </c>
      <c r="B208" s="89" t="s">
        <v>318</v>
      </c>
      <c r="C208" s="84" t="s">
        <v>12</v>
      </c>
      <c r="D208" s="89" t="s">
        <v>16</v>
      </c>
      <c r="E208" s="51"/>
      <c r="F208" s="44">
        <f t="shared" si="21"/>
        <v>149.64949999999999</v>
      </c>
      <c r="G208" s="44">
        <v>0</v>
      </c>
      <c r="H208" s="44">
        <v>0</v>
      </c>
      <c r="I208" s="44">
        <f>406.80886-257.15936</f>
        <v>149.64949999999999</v>
      </c>
      <c r="J208" s="44">
        <v>0</v>
      </c>
      <c r="K208" s="44">
        <v>0</v>
      </c>
      <c r="L208" s="67" t="s">
        <v>35</v>
      </c>
      <c r="M208" s="67" t="s">
        <v>85</v>
      </c>
    </row>
    <row r="209" spans="1:14" ht="36.75" customHeight="1" x14ac:dyDescent="0.3">
      <c r="A209" s="148" t="s">
        <v>347</v>
      </c>
      <c r="B209" s="186" t="s">
        <v>348</v>
      </c>
      <c r="C209" s="204" t="s">
        <v>328</v>
      </c>
      <c r="D209" s="89" t="s">
        <v>13</v>
      </c>
      <c r="E209" s="51"/>
      <c r="F209" s="44">
        <f t="shared" si="21"/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168" t="s">
        <v>35</v>
      </c>
      <c r="M209" s="168" t="s">
        <v>346</v>
      </c>
    </row>
    <row r="210" spans="1:14" ht="36.75" customHeight="1" x14ac:dyDescent="0.3">
      <c r="A210" s="149"/>
      <c r="B210" s="187"/>
      <c r="C210" s="205"/>
      <c r="D210" s="89" t="s">
        <v>15</v>
      </c>
      <c r="E210" s="51"/>
      <c r="F210" s="44">
        <f t="shared" si="21"/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169"/>
      <c r="M210" s="169"/>
    </row>
    <row r="211" spans="1:14" ht="36.75" customHeight="1" x14ac:dyDescent="0.3">
      <c r="A211" s="150"/>
      <c r="B211" s="188"/>
      <c r="C211" s="206"/>
      <c r="D211" s="89" t="s">
        <v>16</v>
      </c>
      <c r="E211" s="51"/>
      <c r="F211" s="44">
        <f t="shared" si="21"/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170"/>
      <c r="M211" s="170"/>
    </row>
    <row r="212" spans="1:14" ht="45" customHeight="1" x14ac:dyDescent="0.3">
      <c r="A212" s="171" t="s">
        <v>34</v>
      </c>
      <c r="B212" s="173" t="s">
        <v>172</v>
      </c>
      <c r="C212" s="171" t="s">
        <v>12</v>
      </c>
      <c r="D212" s="103" t="s">
        <v>22</v>
      </c>
      <c r="E212" s="41">
        <v>0</v>
      </c>
      <c r="F212" s="41">
        <f>G212+I212+H212+J212+K212</f>
        <v>1643876.41292</v>
      </c>
      <c r="G212" s="41">
        <f>G213+G214</f>
        <v>129204.8</v>
      </c>
      <c r="H212" s="41">
        <f>H213+H214</f>
        <v>317018.10002999997</v>
      </c>
      <c r="I212" s="41">
        <f>I213+I214</f>
        <v>65375.062890000001</v>
      </c>
      <c r="J212" s="41">
        <f>J213+J214</f>
        <v>133597.76000000001</v>
      </c>
      <c r="K212" s="41">
        <f>K213+K214</f>
        <v>998680.69</v>
      </c>
      <c r="L212" s="164" t="s">
        <v>90</v>
      </c>
      <c r="M212" s="164" t="s">
        <v>85</v>
      </c>
    </row>
    <row r="213" spans="1:14" ht="36" customHeight="1" x14ac:dyDescent="0.3">
      <c r="A213" s="171"/>
      <c r="B213" s="173"/>
      <c r="C213" s="171"/>
      <c r="D213" s="103" t="s">
        <v>15</v>
      </c>
      <c r="E213" s="41">
        <v>0</v>
      </c>
      <c r="F213" s="41">
        <f>G213+I213+H213+J213+K213</f>
        <v>1004205.3300000001</v>
      </c>
      <c r="G213" s="41">
        <f>G217</f>
        <v>80753</v>
      </c>
      <c r="H213" s="41">
        <f>H217</f>
        <v>198104.76</v>
      </c>
      <c r="I213" s="41">
        <f>I217+I239</f>
        <v>15636.76</v>
      </c>
      <c r="J213" s="41">
        <f>J223+J227+J230+J239</f>
        <v>83722.040000000008</v>
      </c>
      <c r="K213" s="41">
        <f>K223+K227+K230</f>
        <v>625988.77</v>
      </c>
      <c r="L213" s="164"/>
      <c r="M213" s="172"/>
    </row>
    <row r="214" spans="1:14" ht="38.25" customHeight="1" x14ac:dyDescent="0.3">
      <c r="A214" s="171"/>
      <c r="B214" s="173"/>
      <c r="C214" s="171"/>
      <c r="D214" s="103" t="s">
        <v>38</v>
      </c>
      <c r="E214" s="41">
        <v>0</v>
      </c>
      <c r="F214" s="41">
        <f>G214+I214+H214+J214+K214</f>
        <v>639671.08291999996</v>
      </c>
      <c r="G214" s="41">
        <f>G218</f>
        <v>48451.8</v>
      </c>
      <c r="H214" s="41">
        <f>H218+H220</f>
        <v>118913.34002999999</v>
      </c>
      <c r="I214" s="41">
        <f>I218+I220+I219+I221+I237+I240</f>
        <v>49738.302889999999</v>
      </c>
      <c r="J214" s="41">
        <f>J224+J231+J240</f>
        <v>49875.72</v>
      </c>
      <c r="K214" s="41">
        <f>K224+K231</f>
        <v>372691.92</v>
      </c>
      <c r="L214" s="164"/>
      <c r="M214" s="172"/>
    </row>
    <row r="215" spans="1:14" ht="34.5" customHeight="1" x14ac:dyDescent="0.3">
      <c r="A215" s="171"/>
      <c r="B215" s="173"/>
      <c r="C215" s="171"/>
      <c r="D215" s="103" t="s">
        <v>17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164"/>
      <c r="M215" s="172"/>
    </row>
    <row r="216" spans="1:14" ht="31.5" customHeight="1" x14ac:dyDescent="0.3">
      <c r="A216" s="171" t="s">
        <v>51</v>
      </c>
      <c r="B216" s="173" t="s">
        <v>206</v>
      </c>
      <c r="C216" s="171" t="s">
        <v>12</v>
      </c>
      <c r="D216" s="103" t="s">
        <v>22</v>
      </c>
      <c r="E216" s="41">
        <v>0</v>
      </c>
      <c r="F216" s="41">
        <f>G216+H216+I216</f>
        <v>446841.99210999999</v>
      </c>
      <c r="G216" s="41">
        <f>G217+G218</f>
        <v>129204.8</v>
      </c>
      <c r="H216" s="41">
        <f>H217+H218</f>
        <v>316968.09999999998</v>
      </c>
      <c r="I216" s="41">
        <f>I217+I218</f>
        <v>669.09211000000005</v>
      </c>
      <c r="J216" s="41">
        <v>0</v>
      </c>
      <c r="K216" s="41">
        <v>0</v>
      </c>
      <c r="L216" s="164" t="s">
        <v>90</v>
      </c>
      <c r="M216" s="164" t="s">
        <v>336</v>
      </c>
    </row>
    <row r="217" spans="1:14" ht="36" customHeight="1" x14ac:dyDescent="0.3">
      <c r="A217" s="171"/>
      <c r="B217" s="173"/>
      <c r="C217" s="171"/>
      <c r="D217" s="103" t="s">
        <v>15</v>
      </c>
      <c r="E217" s="41">
        <v>0</v>
      </c>
      <c r="F217" s="41">
        <f>G217+H217</f>
        <v>278857.76</v>
      </c>
      <c r="G217" s="41">
        <v>80753</v>
      </c>
      <c r="H217" s="41">
        <v>198104.76</v>
      </c>
      <c r="I217" s="41">
        <v>0</v>
      </c>
      <c r="J217" s="41">
        <v>0</v>
      </c>
      <c r="K217" s="41">
        <v>0</v>
      </c>
      <c r="L217" s="164"/>
      <c r="M217" s="172"/>
    </row>
    <row r="218" spans="1:14" ht="43.5" customHeight="1" x14ac:dyDescent="0.3">
      <c r="A218" s="171"/>
      <c r="B218" s="173"/>
      <c r="C218" s="171"/>
      <c r="D218" s="103" t="s">
        <v>38</v>
      </c>
      <c r="E218" s="41">
        <v>0</v>
      </c>
      <c r="F218" s="41">
        <f>G218+H218+I218</f>
        <v>167984.23211000001</v>
      </c>
      <c r="G218" s="41">
        <v>48451.8</v>
      </c>
      <c r="H218" s="41">
        <v>118863.34</v>
      </c>
      <c r="I218" s="41">
        <v>669.09211000000005</v>
      </c>
      <c r="J218" s="41">
        <v>0</v>
      </c>
      <c r="K218" s="41">
        <v>0</v>
      </c>
      <c r="L218" s="164"/>
      <c r="M218" s="172"/>
      <c r="N218" s="42"/>
    </row>
    <row r="219" spans="1:14" ht="116.25" customHeight="1" x14ac:dyDescent="0.3">
      <c r="A219" s="75" t="s">
        <v>160</v>
      </c>
      <c r="B219" s="69" t="s">
        <v>312</v>
      </c>
      <c r="C219" s="75" t="s">
        <v>12</v>
      </c>
      <c r="D219" s="69" t="s">
        <v>38</v>
      </c>
      <c r="E219" s="41"/>
      <c r="F219" s="41">
        <f>G219+H219+I219+J219+K219</f>
        <v>569.01077999999995</v>
      </c>
      <c r="G219" s="41">
        <v>0</v>
      </c>
      <c r="H219" s="41">
        <v>0</v>
      </c>
      <c r="I219" s="41">
        <v>569.01077999999995</v>
      </c>
      <c r="J219" s="41">
        <v>0</v>
      </c>
      <c r="K219" s="41">
        <v>0</v>
      </c>
      <c r="L219" s="67" t="s">
        <v>90</v>
      </c>
      <c r="M219" s="67" t="s">
        <v>313</v>
      </c>
      <c r="N219" s="42"/>
    </row>
    <row r="220" spans="1:14" ht="90" customHeight="1" x14ac:dyDescent="0.3">
      <c r="A220" s="75" t="s">
        <v>237</v>
      </c>
      <c r="B220" s="69" t="s">
        <v>361</v>
      </c>
      <c r="C220" s="75" t="s">
        <v>12</v>
      </c>
      <c r="D220" s="69" t="s">
        <v>38</v>
      </c>
      <c r="E220" s="41"/>
      <c r="F220" s="41">
        <f>G220+H220+I220+J220+K220</f>
        <v>50.000030000000002</v>
      </c>
      <c r="G220" s="41">
        <v>0</v>
      </c>
      <c r="H220" s="41">
        <v>50.000030000000002</v>
      </c>
      <c r="I220" s="41">
        <v>0</v>
      </c>
      <c r="J220" s="41">
        <v>0</v>
      </c>
      <c r="K220" s="41">
        <v>0</v>
      </c>
      <c r="L220" s="67" t="s">
        <v>90</v>
      </c>
      <c r="M220" s="67" t="s">
        <v>85</v>
      </c>
      <c r="N220" s="42"/>
    </row>
    <row r="221" spans="1:14" ht="104.25" customHeight="1" x14ac:dyDescent="0.3">
      <c r="A221" s="79" t="s">
        <v>252</v>
      </c>
      <c r="B221" s="74" t="s">
        <v>319</v>
      </c>
      <c r="C221" s="68" t="s">
        <v>328</v>
      </c>
      <c r="D221" s="89" t="s">
        <v>16</v>
      </c>
      <c r="E221" s="44"/>
      <c r="F221" s="44">
        <f>G221+H221+I221+J221+K221</f>
        <v>598</v>
      </c>
      <c r="G221" s="44">
        <v>0</v>
      </c>
      <c r="H221" s="44">
        <v>0</v>
      </c>
      <c r="I221" s="44">
        <v>598</v>
      </c>
      <c r="J221" s="44">
        <v>0</v>
      </c>
      <c r="K221" s="41">
        <v>0</v>
      </c>
      <c r="L221" s="71" t="s">
        <v>90</v>
      </c>
      <c r="M221" s="71" t="s">
        <v>85</v>
      </c>
      <c r="N221" s="42"/>
    </row>
    <row r="222" spans="1:14" ht="44.25" customHeight="1" x14ac:dyDescent="0.3">
      <c r="A222" s="219" t="s">
        <v>284</v>
      </c>
      <c r="B222" s="180" t="s">
        <v>91</v>
      </c>
      <c r="C222" s="181" t="s">
        <v>12</v>
      </c>
      <c r="D222" s="89" t="s">
        <v>22</v>
      </c>
      <c r="E222" s="44">
        <v>0</v>
      </c>
      <c r="F222" s="44">
        <f>SUM(G222:K222)</f>
        <v>113894.21</v>
      </c>
      <c r="G222" s="52">
        <f>G223+G224</f>
        <v>0</v>
      </c>
      <c r="H222" s="52">
        <f>H223+H224</f>
        <v>0</v>
      </c>
      <c r="I222" s="52">
        <f>I223+I224</f>
        <v>0</v>
      </c>
      <c r="J222" s="52">
        <f>J223+J224</f>
        <v>21879.73</v>
      </c>
      <c r="K222" s="52">
        <f>K223+K224</f>
        <v>92014.48000000001</v>
      </c>
      <c r="L222" s="181" t="s">
        <v>35</v>
      </c>
      <c r="M222" s="181" t="s">
        <v>334</v>
      </c>
      <c r="N222" s="53"/>
    </row>
    <row r="223" spans="1:14" ht="44.25" customHeight="1" x14ac:dyDescent="0.3">
      <c r="A223" s="179"/>
      <c r="B223" s="180"/>
      <c r="C223" s="181"/>
      <c r="D223" s="89" t="s">
        <v>15</v>
      </c>
      <c r="E223" s="44">
        <v>0</v>
      </c>
      <c r="F223" s="44">
        <f>SUM(G223:K223)</f>
        <v>71183.88</v>
      </c>
      <c r="G223" s="44">
        <v>0</v>
      </c>
      <c r="H223" s="52">
        <v>0</v>
      </c>
      <c r="I223" s="52">
        <v>0</v>
      </c>
      <c r="J223" s="52">
        <v>13674.83</v>
      </c>
      <c r="K223" s="44">
        <v>57509.05</v>
      </c>
      <c r="L223" s="233"/>
      <c r="M223" s="181"/>
      <c r="N223" s="53"/>
    </row>
    <row r="224" spans="1:14" ht="44.25" customHeight="1" x14ac:dyDescent="0.3">
      <c r="A224" s="179"/>
      <c r="B224" s="180"/>
      <c r="C224" s="181"/>
      <c r="D224" s="89" t="s">
        <v>16</v>
      </c>
      <c r="E224" s="44">
        <v>0</v>
      </c>
      <c r="F224" s="44">
        <f>SUM(G224:K224)</f>
        <v>42710.33</v>
      </c>
      <c r="G224" s="44">
        <v>0</v>
      </c>
      <c r="H224" s="52">
        <v>0</v>
      </c>
      <c r="I224" s="52">
        <v>0</v>
      </c>
      <c r="J224" s="52">
        <v>8204.9</v>
      </c>
      <c r="K224" s="44">
        <v>34505.43</v>
      </c>
      <c r="L224" s="233"/>
      <c r="M224" s="181"/>
      <c r="N224" s="53"/>
    </row>
    <row r="225" spans="1:14" ht="40.5" customHeight="1" x14ac:dyDescent="0.3">
      <c r="A225" s="171" t="s">
        <v>287</v>
      </c>
      <c r="B225" s="180" t="s">
        <v>244</v>
      </c>
      <c r="C225" s="181" t="s">
        <v>12</v>
      </c>
      <c r="D225" s="89" t="s">
        <v>22</v>
      </c>
      <c r="E225" s="44"/>
      <c r="F225" s="44">
        <f t="shared" ref="F225:K225" si="22">F226+F227+F228</f>
        <v>0</v>
      </c>
      <c r="G225" s="44">
        <f t="shared" si="22"/>
        <v>0</v>
      </c>
      <c r="H225" s="44">
        <f t="shared" si="22"/>
        <v>0</v>
      </c>
      <c r="I225" s="44">
        <f t="shared" si="22"/>
        <v>0</v>
      </c>
      <c r="J225" s="44">
        <f t="shared" si="22"/>
        <v>0</v>
      </c>
      <c r="K225" s="44">
        <f t="shared" si="22"/>
        <v>0</v>
      </c>
      <c r="L225" s="181" t="s">
        <v>35</v>
      </c>
      <c r="M225" s="181" t="s">
        <v>50</v>
      </c>
      <c r="N225" s="53"/>
    </row>
    <row r="226" spans="1:14" ht="40.5" customHeight="1" x14ac:dyDescent="0.3">
      <c r="A226" s="171"/>
      <c r="B226" s="180"/>
      <c r="C226" s="181"/>
      <c r="D226" s="89" t="s">
        <v>16</v>
      </c>
      <c r="E226" s="44"/>
      <c r="F226" s="44">
        <f t="shared" ref="F226:F231" si="23">G226+H226+I226+J226+K226</f>
        <v>0</v>
      </c>
      <c r="G226" s="44">
        <v>0</v>
      </c>
      <c r="H226" s="52">
        <v>0</v>
      </c>
      <c r="I226" s="52">
        <v>0</v>
      </c>
      <c r="J226" s="44">
        <v>0</v>
      </c>
      <c r="K226" s="44">
        <v>0</v>
      </c>
      <c r="L226" s="181"/>
      <c r="M226" s="181"/>
      <c r="N226" s="53"/>
    </row>
    <row r="227" spans="1:14" ht="40.5" customHeight="1" x14ac:dyDescent="0.3">
      <c r="A227" s="171"/>
      <c r="B227" s="180"/>
      <c r="C227" s="181"/>
      <c r="D227" s="89" t="s">
        <v>15</v>
      </c>
      <c r="E227" s="44"/>
      <c r="F227" s="44">
        <f t="shared" si="23"/>
        <v>0</v>
      </c>
      <c r="G227" s="44">
        <v>0</v>
      </c>
      <c r="H227" s="52">
        <v>0</v>
      </c>
      <c r="I227" s="52">
        <v>0</v>
      </c>
      <c r="J227" s="44">
        <v>0</v>
      </c>
      <c r="K227" s="44">
        <v>0</v>
      </c>
      <c r="L227" s="181"/>
      <c r="M227" s="181"/>
      <c r="N227" s="53"/>
    </row>
    <row r="228" spans="1:14" ht="40.5" customHeight="1" x14ac:dyDescent="0.3">
      <c r="A228" s="171"/>
      <c r="B228" s="180"/>
      <c r="C228" s="181"/>
      <c r="D228" s="69" t="s">
        <v>17</v>
      </c>
      <c r="E228" s="44"/>
      <c r="F228" s="44">
        <f t="shared" si="23"/>
        <v>0</v>
      </c>
      <c r="G228" s="44">
        <v>0</v>
      </c>
      <c r="H228" s="52">
        <v>0</v>
      </c>
      <c r="I228" s="52">
        <v>0</v>
      </c>
      <c r="J228" s="44">
        <v>0</v>
      </c>
      <c r="K228" s="44">
        <v>0</v>
      </c>
      <c r="L228" s="181"/>
      <c r="M228" s="181"/>
      <c r="N228" s="53"/>
    </row>
    <row r="229" spans="1:14" ht="40.5" customHeight="1" x14ac:dyDescent="0.3">
      <c r="A229" s="171" t="s">
        <v>296</v>
      </c>
      <c r="B229" s="180" t="s">
        <v>285</v>
      </c>
      <c r="C229" s="181" t="s">
        <v>12</v>
      </c>
      <c r="D229" s="106" t="s">
        <v>22</v>
      </c>
      <c r="E229" s="44"/>
      <c r="F229" s="44">
        <f t="shared" si="23"/>
        <v>960193.21</v>
      </c>
      <c r="G229" s="44">
        <v>0</v>
      </c>
      <c r="H229" s="52">
        <v>0</v>
      </c>
      <c r="I229" s="52">
        <v>0</v>
      </c>
      <c r="J229" s="44">
        <f>J230+J231</f>
        <v>53527</v>
      </c>
      <c r="K229" s="44">
        <f>K230+K231</f>
        <v>906666.21</v>
      </c>
      <c r="L229" s="181" t="s">
        <v>286</v>
      </c>
      <c r="M229" s="181" t="s">
        <v>371</v>
      </c>
      <c r="N229" s="53"/>
    </row>
    <row r="230" spans="1:14" ht="40.5" customHeight="1" x14ac:dyDescent="0.3">
      <c r="A230" s="171"/>
      <c r="B230" s="180"/>
      <c r="C230" s="181"/>
      <c r="D230" s="106" t="s">
        <v>15</v>
      </c>
      <c r="E230" s="44"/>
      <c r="F230" s="44">
        <f t="shared" si="23"/>
        <v>602041.15</v>
      </c>
      <c r="G230" s="44">
        <v>0</v>
      </c>
      <c r="H230" s="52">
        <v>0</v>
      </c>
      <c r="I230" s="52">
        <v>0</v>
      </c>
      <c r="J230" s="52">
        <v>33561.43</v>
      </c>
      <c r="K230" s="44">
        <v>568479.72</v>
      </c>
      <c r="L230" s="181"/>
      <c r="M230" s="181"/>
      <c r="N230" s="53"/>
    </row>
    <row r="231" spans="1:14" ht="40.5" customHeight="1" x14ac:dyDescent="0.3">
      <c r="A231" s="171"/>
      <c r="B231" s="180"/>
      <c r="C231" s="181"/>
      <c r="D231" s="106" t="s">
        <v>16</v>
      </c>
      <c r="E231" s="44"/>
      <c r="F231" s="44">
        <f t="shared" si="23"/>
        <v>358152.06</v>
      </c>
      <c r="G231" s="44">
        <v>0</v>
      </c>
      <c r="H231" s="52">
        <v>0</v>
      </c>
      <c r="I231" s="52">
        <v>0</v>
      </c>
      <c r="J231" s="44">
        <v>19965.57</v>
      </c>
      <c r="K231" s="44">
        <v>338186.49</v>
      </c>
      <c r="L231" s="181"/>
      <c r="M231" s="181"/>
      <c r="N231" s="53"/>
    </row>
    <row r="232" spans="1:14" ht="40.5" customHeight="1" x14ac:dyDescent="0.3">
      <c r="A232" s="171" t="s">
        <v>309</v>
      </c>
      <c r="B232" s="173" t="s">
        <v>86</v>
      </c>
      <c r="C232" s="171" t="s">
        <v>12</v>
      </c>
      <c r="D232" s="103" t="s">
        <v>15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164" t="s">
        <v>87</v>
      </c>
      <c r="M232" s="164" t="s">
        <v>88</v>
      </c>
      <c r="N232" s="53"/>
    </row>
    <row r="233" spans="1:14" ht="40.5" customHeight="1" x14ac:dyDescent="0.3">
      <c r="A233" s="171"/>
      <c r="B233" s="173"/>
      <c r="C233" s="171"/>
      <c r="D233" s="103" t="s">
        <v>38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164"/>
      <c r="M233" s="164"/>
      <c r="N233" s="53"/>
    </row>
    <row r="234" spans="1:14" ht="40.5" customHeight="1" x14ac:dyDescent="0.3">
      <c r="A234" s="171"/>
      <c r="B234" s="173"/>
      <c r="C234" s="171"/>
      <c r="D234" s="103" t="s">
        <v>17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164"/>
      <c r="M234" s="164"/>
      <c r="N234" s="53"/>
    </row>
    <row r="235" spans="1:14" ht="43.5" customHeight="1" x14ac:dyDescent="0.3">
      <c r="A235" s="171" t="s">
        <v>320</v>
      </c>
      <c r="B235" s="180" t="s">
        <v>339</v>
      </c>
      <c r="C235" s="163" t="s">
        <v>12</v>
      </c>
      <c r="D235" s="89" t="s">
        <v>22</v>
      </c>
      <c r="E235" s="44"/>
      <c r="F235" s="44">
        <f>F236+F237</f>
        <v>38599.949999999997</v>
      </c>
      <c r="G235" s="44">
        <v>0</v>
      </c>
      <c r="H235" s="44">
        <v>0</v>
      </c>
      <c r="I235" s="44">
        <f>I236+I237</f>
        <v>38599.949999999997</v>
      </c>
      <c r="J235" s="44">
        <v>0</v>
      </c>
      <c r="K235" s="41">
        <v>0</v>
      </c>
      <c r="L235" s="164" t="s">
        <v>35</v>
      </c>
      <c r="M235" s="164" t="s">
        <v>370</v>
      </c>
      <c r="N235" s="53"/>
    </row>
    <row r="236" spans="1:14" ht="43.5" customHeight="1" x14ac:dyDescent="0.3">
      <c r="A236" s="171"/>
      <c r="B236" s="180"/>
      <c r="C236" s="163"/>
      <c r="D236" s="89" t="s">
        <v>15</v>
      </c>
      <c r="E236" s="44"/>
      <c r="F236" s="44">
        <f>G236+H236+I236+J236+K236</f>
        <v>0</v>
      </c>
      <c r="G236" s="44">
        <v>0</v>
      </c>
      <c r="H236" s="44">
        <v>0</v>
      </c>
      <c r="I236" s="44">
        <v>0</v>
      </c>
      <c r="J236" s="44">
        <v>0</v>
      </c>
      <c r="K236" s="41">
        <v>0</v>
      </c>
      <c r="L236" s="164"/>
      <c r="M236" s="164"/>
      <c r="N236" s="53"/>
    </row>
    <row r="237" spans="1:14" ht="120.75" customHeight="1" x14ac:dyDescent="0.3">
      <c r="A237" s="171"/>
      <c r="B237" s="180"/>
      <c r="C237" s="163"/>
      <c r="D237" s="89" t="s">
        <v>16</v>
      </c>
      <c r="E237" s="44"/>
      <c r="F237" s="44">
        <f>G237+H237+I237+J237+K237</f>
        <v>38599.949999999997</v>
      </c>
      <c r="G237" s="44">
        <v>0</v>
      </c>
      <c r="H237" s="44">
        <v>0</v>
      </c>
      <c r="I237" s="44">
        <v>38599.949999999997</v>
      </c>
      <c r="J237" s="44">
        <v>0</v>
      </c>
      <c r="K237" s="41">
        <v>0</v>
      </c>
      <c r="L237" s="164"/>
      <c r="M237" s="164"/>
      <c r="N237" s="53"/>
    </row>
    <row r="238" spans="1:14" ht="36.75" customHeight="1" x14ac:dyDescent="0.3">
      <c r="A238" s="148" t="s">
        <v>356</v>
      </c>
      <c r="B238" s="186" t="s">
        <v>357</v>
      </c>
      <c r="C238" s="204" t="s">
        <v>328</v>
      </c>
      <c r="D238" s="89" t="s">
        <v>22</v>
      </c>
      <c r="E238" s="44"/>
      <c r="F238" s="44">
        <f>G238+H238+I238+J238+K238</f>
        <v>83130.040000000008</v>
      </c>
      <c r="G238" s="44">
        <f>G239+G240</f>
        <v>0</v>
      </c>
      <c r="H238" s="44">
        <f>H239+H240</f>
        <v>0</v>
      </c>
      <c r="I238" s="44">
        <f>I239+I240</f>
        <v>24939.010000000002</v>
      </c>
      <c r="J238" s="44">
        <f>J239+J240</f>
        <v>58191.03</v>
      </c>
      <c r="K238" s="44">
        <f>K239+K240</f>
        <v>0</v>
      </c>
      <c r="L238" s="168" t="s">
        <v>90</v>
      </c>
      <c r="M238" s="168" t="s">
        <v>359</v>
      </c>
      <c r="N238" s="53"/>
    </row>
    <row r="239" spans="1:14" ht="36.75" customHeight="1" x14ac:dyDescent="0.3">
      <c r="A239" s="149"/>
      <c r="B239" s="187"/>
      <c r="C239" s="205"/>
      <c r="D239" s="89" t="s">
        <v>15</v>
      </c>
      <c r="E239" s="44"/>
      <c r="F239" s="44">
        <f>G239+H239+I239+J239+K239</f>
        <v>52122.54</v>
      </c>
      <c r="G239" s="44">
        <v>0</v>
      </c>
      <c r="H239" s="44">
        <v>0</v>
      </c>
      <c r="I239" s="44">
        <v>15636.76</v>
      </c>
      <c r="J239" s="44">
        <v>36485.78</v>
      </c>
      <c r="K239" s="41">
        <v>0</v>
      </c>
      <c r="L239" s="169"/>
      <c r="M239" s="169"/>
      <c r="N239" s="53"/>
    </row>
    <row r="240" spans="1:14" ht="36.75" customHeight="1" x14ac:dyDescent="0.3">
      <c r="A240" s="150"/>
      <c r="B240" s="188"/>
      <c r="C240" s="206"/>
      <c r="D240" s="89" t="s">
        <v>16</v>
      </c>
      <c r="E240" s="44"/>
      <c r="F240" s="44">
        <f>G240+H240+I240+J240+K240</f>
        <v>31007.5</v>
      </c>
      <c r="G240" s="44">
        <v>0</v>
      </c>
      <c r="H240" s="44">
        <v>0</v>
      </c>
      <c r="I240" s="44">
        <v>9302.25</v>
      </c>
      <c r="J240" s="44">
        <v>21705.25</v>
      </c>
      <c r="K240" s="41">
        <v>0</v>
      </c>
      <c r="L240" s="170"/>
      <c r="M240" s="170"/>
      <c r="N240" s="53"/>
    </row>
    <row r="241" spans="1:16384" ht="41.25" customHeight="1" x14ac:dyDescent="0.3">
      <c r="A241" s="171" t="s">
        <v>54</v>
      </c>
      <c r="B241" s="173" t="s">
        <v>173</v>
      </c>
      <c r="C241" s="171" t="s">
        <v>12</v>
      </c>
      <c r="D241" s="69" t="s">
        <v>15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164" t="s">
        <v>90</v>
      </c>
      <c r="M241" s="164" t="s">
        <v>92</v>
      </c>
    </row>
    <row r="242" spans="1:16384" ht="41.25" customHeight="1" x14ac:dyDescent="0.3">
      <c r="A242" s="171"/>
      <c r="B242" s="173"/>
      <c r="C242" s="171"/>
      <c r="D242" s="69" t="s">
        <v>38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164"/>
      <c r="M242" s="164"/>
    </row>
    <row r="243" spans="1:16384" ht="41.25" customHeight="1" x14ac:dyDescent="0.3">
      <c r="A243" s="171"/>
      <c r="B243" s="173"/>
      <c r="C243" s="171"/>
      <c r="D243" s="69" t="s">
        <v>17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164"/>
      <c r="M243" s="164"/>
    </row>
    <row r="244" spans="1:16384" ht="41.25" customHeight="1" x14ac:dyDescent="0.3">
      <c r="A244" s="148" t="s">
        <v>45</v>
      </c>
      <c r="B244" s="165" t="s">
        <v>174</v>
      </c>
      <c r="C244" s="148" t="s">
        <v>12</v>
      </c>
      <c r="D244" s="69" t="s">
        <v>22</v>
      </c>
      <c r="E244" s="41"/>
      <c r="F244" s="41">
        <f t="shared" ref="F244:K244" si="24">F245+F246+F247</f>
        <v>1750000</v>
      </c>
      <c r="G244" s="41">
        <f t="shared" si="24"/>
        <v>350000</v>
      </c>
      <c r="H244" s="41">
        <f t="shared" si="24"/>
        <v>350000</v>
      </c>
      <c r="I244" s="41">
        <f t="shared" si="24"/>
        <v>350000</v>
      </c>
      <c r="J244" s="41">
        <f t="shared" si="24"/>
        <v>350000</v>
      </c>
      <c r="K244" s="41">
        <f t="shared" si="24"/>
        <v>350000</v>
      </c>
      <c r="L244" s="168" t="s">
        <v>90</v>
      </c>
      <c r="M244" s="168" t="s">
        <v>93</v>
      </c>
    </row>
    <row r="245" spans="1:16384" ht="40.5" customHeight="1" x14ac:dyDescent="0.3">
      <c r="A245" s="149"/>
      <c r="B245" s="166"/>
      <c r="C245" s="149"/>
      <c r="D245" s="69" t="s">
        <v>15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169"/>
      <c r="M245" s="169"/>
    </row>
    <row r="246" spans="1:16384" ht="39" customHeight="1" x14ac:dyDescent="0.3">
      <c r="A246" s="149"/>
      <c r="B246" s="166"/>
      <c r="C246" s="149"/>
      <c r="D246" s="69" t="s">
        <v>38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169"/>
      <c r="M246" s="169"/>
    </row>
    <row r="247" spans="1:16384" ht="38.25" customHeight="1" x14ac:dyDescent="0.3">
      <c r="A247" s="150"/>
      <c r="B247" s="167"/>
      <c r="C247" s="150"/>
      <c r="D247" s="69" t="s">
        <v>17</v>
      </c>
      <c r="E247" s="50">
        <f>E248</f>
        <v>3228181.59</v>
      </c>
      <c r="F247" s="50">
        <f>SUM(G247:K247)</f>
        <v>1750000</v>
      </c>
      <c r="G247" s="50">
        <f>G248</f>
        <v>350000</v>
      </c>
      <c r="H247" s="50">
        <f>H248</f>
        <v>350000</v>
      </c>
      <c r="I247" s="50">
        <f>I248</f>
        <v>350000</v>
      </c>
      <c r="J247" s="50">
        <f>J248</f>
        <v>350000</v>
      </c>
      <c r="K247" s="50">
        <f>K248</f>
        <v>350000</v>
      </c>
      <c r="L247" s="170"/>
      <c r="M247" s="170"/>
    </row>
    <row r="248" spans="1:16384" ht="210.75" customHeight="1" x14ac:dyDescent="0.3">
      <c r="A248" s="87" t="s">
        <v>55</v>
      </c>
      <c r="B248" s="69" t="s">
        <v>110</v>
      </c>
      <c r="C248" s="67" t="s">
        <v>12</v>
      </c>
      <c r="D248" s="69" t="s">
        <v>17</v>
      </c>
      <c r="E248" s="50">
        <v>3228181.59</v>
      </c>
      <c r="F248" s="50">
        <f>SUM(G248:K248)</f>
        <v>1750000</v>
      </c>
      <c r="G248" s="50">
        <v>350000</v>
      </c>
      <c r="H248" s="50">
        <v>350000</v>
      </c>
      <c r="I248" s="50">
        <v>350000</v>
      </c>
      <c r="J248" s="50">
        <v>350000</v>
      </c>
      <c r="K248" s="50">
        <v>350000</v>
      </c>
      <c r="L248" s="67" t="s">
        <v>95</v>
      </c>
      <c r="M248" s="67" t="s">
        <v>111</v>
      </c>
    </row>
    <row r="249" spans="1:16384" ht="147.75" customHeight="1" x14ac:dyDescent="0.3">
      <c r="A249" s="87" t="s">
        <v>94</v>
      </c>
      <c r="B249" s="69" t="s">
        <v>314</v>
      </c>
      <c r="C249" s="67" t="s">
        <v>12</v>
      </c>
      <c r="D249" s="69" t="s">
        <v>38</v>
      </c>
      <c r="E249" s="50"/>
      <c r="F249" s="50">
        <f>SUM(G249:K249)</f>
        <v>850</v>
      </c>
      <c r="G249" s="50">
        <f>G250</f>
        <v>0</v>
      </c>
      <c r="H249" s="50">
        <f>H250</f>
        <v>850</v>
      </c>
      <c r="I249" s="50">
        <f>I250</f>
        <v>0</v>
      </c>
      <c r="J249" s="50">
        <f>J250</f>
        <v>0</v>
      </c>
      <c r="K249" s="50">
        <f>K250</f>
        <v>0</v>
      </c>
      <c r="L249" s="67" t="s">
        <v>95</v>
      </c>
      <c r="M249" s="67"/>
    </row>
    <row r="250" spans="1:16384" ht="103.5" customHeight="1" x14ac:dyDescent="0.3">
      <c r="A250" s="87" t="s">
        <v>316</v>
      </c>
      <c r="B250" s="69" t="s">
        <v>297</v>
      </c>
      <c r="C250" s="67" t="s">
        <v>12</v>
      </c>
      <c r="D250" s="69" t="s">
        <v>38</v>
      </c>
      <c r="E250" s="50"/>
      <c r="F250" s="50">
        <f>SUM(G250:K250)</f>
        <v>850</v>
      </c>
      <c r="G250" s="50">
        <v>0</v>
      </c>
      <c r="H250" s="50">
        <v>850</v>
      </c>
      <c r="I250" s="50">
        <v>0</v>
      </c>
      <c r="J250" s="50">
        <v>0</v>
      </c>
      <c r="K250" s="50">
        <v>0</v>
      </c>
      <c r="L250" s="67" t="s">
        <v>95</v>
      </c>
      <c r="M250" s="67" t="s">
        <v>298</v>
      </c>
    </row>
    <row r="251" spans="1:16384" ht="33.75" customHeight="1" x14ac:dyDescent="0.3">
      <c r="A251" s="178" t="s">
        <v>295</v>
      </c>
      <c r="B251" s="173" t="s">
        <v>303</v>
      </c>
      <c r="C251" s="164" t="s">
        <v>12</v>
      </c>
      <c r="D251" s="69" t="s">
        <v>22</v>
      </c>
      <c r="E251" s="50"/>
      <c r="F251" s="50">
        <f>G251+H251+I251+J251+K251</f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164" t="s">
        <v>95</v>
      </c>
      <c r="M251" s="164" t="s">
        <v>304</v>
      </c>
    </row>
    <row r="252" spans="1:16384" ht="33.75" customHeight="1" x14ac:dyDescent="0.3">
      <c r="A252" s="193"/>
      <c r="B252" s="208"/>
      <c r="C252" s="203"/>
      <c r="D252" s="69" t="s">
        <v>15</v>
      </c>
      <c r="E252" s="50"/>
      <c r="F252" s="50">
        <f>G252+H252+I252+J252+K252</f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203"/>
      <c r="M252" s="203"/>
    </row>
    <row r="253" spans="1:16384" ht="33.75" customHeight="1" x14ac:dyDescent="0.3">
      <c r="A253" s="193"/>
      <c r="B253" s="208"/>
      <c r="C253" s="203"/>
      <c r="D253" s="69" t="s">
        <v>38</v>
      </c>
      <c r="E253" s="50"/>
      <c r="F253" s="50">
        <f>G253+H253+I253+J253+K253</f>
        <v>0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203"/>
      <c r="M253" s="203"/>
    </row>
    <row r="254" spans="1:16384" s="54" customFormat="1" ht="31.5" customHeight="1" x14ac:dyDescent="0.3">
      <c r="A254" s="171" t="s">
        <v>57</v>
      </c>
      <c r="B254" s="173" t="s">
        <v>96</v>
      </c>
      <c r="C254" s="164" t="s">
        <v>12</v>
      </c>
      <c r="D254" s="69" t="s">
        <v>22</v>
      </c>
      <c r="E254" s="41">
        <v>0</v>
      </c>
      <c r="F254" s="41">
        <f>SUM(G254:K254)</f>
        <v>411484.76112000004</v>
      </c>
      <c r="G254" s="41">
        <f>SUM(G255:G256)</f>
        <v>410562.04998000001</v>
      </c>
      <c r="H254" s="41">
        <f>H255+H256</f>
        <v>922.71114</v>
      </c>
      <c r="I254" s="41">
        <f>I255+I256</f>
        <v>0</v>
      </c>
      <c r="J254" s="41">
        <f>J255+J256</f>
        <v>0</v>
      </c>
      <c r="K254" s="41">
        <v>0</v>
      </c>
      <c r="L254" s="164" t="s">
        <v>97</v>
      </c>
      <c r="M254" s="16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  <c r="IV254" s="34"/>
      <c r="IW254" s="34"/>
      <c r="IX254" s="34"/>
      <c r="IY254" s="34"/>
      <c r="IZ254" s="34"/>
      <c r="JA254" s="34"/>
      <c r="JB254" s="34"/>
      <c r="JC254" s="34"/>
      <c r="JD254" s="34"/>
      <c r="JE254" s="34"/>
      <c r="JF254" s="34"/>
      <c r="JG254" s="34"/>
      <c r="JH254" s="34"/>
      <c r="JI254" s="34"/>
      <c r="JJ254" s="34"/>
      <c r="JK254" s="34"/>
      <c r="JL254" s="34"/>
      <c r="JM254" s="34"/>
      <c r="JN254" s="34"/>
      <c r="JO254" s="34"/>
      <c r="JP254" s="34"/>
      <c r="JQ254" s="34"/>
      <c r="JR254" s="34"/>
      <c r="JS254" s="34"/>
      <c r="JT254" s="34"/>
      <c r="JU254" s="34"/>
      <c r="JV254" s="34"/>
      <c r="JW254" s="34"/>
      <c r="JX254" s="34"/>
      <c r="JY254" s="34"/>
      <c r="JZ254" s="34"/>
      <c r="KA254" s="34"/>
      <c r="KB254" s="34"/>
      <c r="KC254" s="34"/>
      <c r="KD254" s="34"/>
      <c r="KE254" s="34"/>
      <c r="KF254" s="34"/>
      <c r="KG254" s="34"/>
      <c r="KH254" s="34"/>
      <c r="KI254" s="34"/>
      <c r="KJ254" s="34"/>
      <c r="KK254" s="34"/>
      <c r="KL254" s="34"/>
      <c r="KM254" s="34"/>
      <c r="KN254" s="34"/>
      <c r="KO254" s="34"/>
      <c r="KP254" s="34"/>
      <c r="KQ254" s="34"/>
      <c r="KR254" s="34"/>
      <c r="KS254" s="34"/>
      <c r="KT254" s="34"/>
      <c r="KU254" s="34"/>
      <c r="KV254" s="34"/>
      <c r="KW254" s="34"/>
      <c r="KX254" s="34"/>
      <c r="KY254" s="34"/>
      <c r="KZ254" s="34"/>
      <c r="LA254" s="34"/>
      <c r="LB254" s="34"/>
      <c r="LC254" s="34"/>
      <c r="LD254" s="34"/>
      <c r="LE254" s="34"/>
      <c r="LF254" s="34"/>
      <c r="LG254" s="34"/>
      <c r="LH254" s="34"/>
      <c r="LI254" s="34"/>
      <c r="LJ254" s="34"/>
      <c r="LK254" s="34"/>
      <c r="LL254" s="34"/>
      <c r="LM254" s="34"/>
      <c r="LN254" s="34"/>
      <c r="LO254" s="34"/>
      <c r="LP254" s="34"/>
      <c r="LQ254" s="34"/>
      <c r="LR254" s="34"/>
      <c r="LS254" s="34"/>
      <c r="LT254" s="34"/>
      <c r="LU254" s="34"/>
      <c r="LV254" s="34"/>
      <c r="LW254" s="34"/>
      <c r="LX254" s="34"/>
      <c r="LY254" s="34"/>
      <c r="LZ254" s="34"/>
      <c r="MA254" s="34"/>
      <c r="MB254" s="34"/>
      <c r="MC254" s="34"/>
      <c r="MD254" s="34"/>
      <c r="ME254" s="34"/>
      <c r="MF254" s="34"/>
      <c r="MG254" s="34"/>
      <c r="MH254" s="34"/>
      <c r="MI254" s="34"/>
      <c r="MJ254" s="34"/>
      <c r="MK254" s="34"/>
      <c r="ML254" s="34"/>
      <c r="MM254" s="34"/>
      <c r="MN254" s="34"/>
      <c r="MO254" s="34"/>
      <c r="MP254" s="34"/>
      <c r="MQ254" s="34"/>
      <c r="MR254" s="34"/>
      <c r="MS254" s="34"/>
      <c r="MT254" s="34"/>
      <c r="MU254" s="34"/>
      <c r="MV254" s="34"/>
      <c r="MW254" s="34"/>
      <c r="MX254" s="34"/>
      <c r="MY254" s="34"/>
      <c r="MZ254" s="34"/>
      <c r="NA254" s="34"/>
      <c r="NB254" s="34"/>
      <c r="NC254" s="34"/>
      <c r="ND254" s="34"/>
      <c r="NE254" s="34"/>
      <c r="NF254" s="34"/>
      <c r="NG254" s="34"/>
      <c r="NH254" s="34"/>
      <c r="NI254" s="34"/>
      <c r="NJ254" s="34"/>
      <c r="NK254" s="34"/>
      <c r="NL254" s="34"/>
      <c r="NM254" s="34"/>
      <c r="NN254" s="34"/>
      <c r="NO254" s="34"/>
      <c r="NP254" s="34"/>
      <c r="NQ254" s="34"/>
      <c r="NR254" s="34"/>
      <c r="NS254" s="34"/>
      <c r="NT254" s="34"/>
      <c r="NU254" s="34"/>
      <c r="NV254" s="34"/>
      <c r="NW254" s="34"/>
      <c r="NX254" s="34"/>
      <c r="NY254" s="34"/>
      <c r="NZ254" s="34"/>
      <c r="OA254" s="34"/>
      <c r="OB254" s="34"/>
      <c r="OC254" s="34"/>
      <c r="OD254" s="34"/>
      <c r="OE254" s="34"/>
      <c r="OF254" s="34"/>
      <c r="OG254" s="34"/>
      <c r="OH254" s="34"/>
      <c r="OI254" s="34"/>
      <c r="OJ254" s="34"/>
      <c r="OK254" s="34"/>
      <c r="OL254" s="34"/>
      <c r="OM254" s="34"/>
      <c r="ON254" s="34"/>
      <c r="OO254" s="34"/>
      <c r="OP254" s="34"/>
      <c r="OQ254" s="34"/>
      <c r="OR254" s="34"/>
      <c r="OS254" s="34"/>
      <c r="OT254" s="34"/>
      <c r="OU254" s="34"/>
      <c r="OV254" s="34"/>
      <c r="OW254" s="34"/>
      <c r="OX254" s="34"/>
      <c r="OY254" s="34"/>
      <c r="OZ254" s="34"/>
      <c r="PA254" s="34"/>
      <c r="PB254" s="34"/>
      <c r="PC254" s="34"/>
      <c r="PD254" s="34"/>
      <c r="PE254" s="34"/>
      <c r="PF254" s="34"/>
      <c r="PG254" s="34"/>
      <c r="PH254" s="34"/>
      <c r="PI254" s="34"/>
      <c r="PJ254" s="34"/>
      <c r="PK254" s="34"/>
      <c r="PL254" s="34"/>
      <c r="PM254" s="34"/>
      <c r="PN254" s="34"/>
      <c r="PO254" s="34"/>
      <c r="PP254" s="34"/>
      <c r="PQ254" s="34"/>
      <c r="PR254" s="34"/>
      <c r="PS254" s="34"/>
      <c r="PT254" s="34"/>
      <c r="PU254" s="34"/>
      <c r="PV254" s="34"/>
      <c r="PW254" s="34"/>
      <c r="PX254" s="34"/>
      <c r="PY254" s="34"/>
      <c r="PZ254" s="34"/>
      <c r="QA254" s="34"/>
      <c r="QB254" s="34"/>
      <c r="QC254" s="34"/>
      <c r="QD254" s="34"/>
      <c r="QE254" s="34"/>
      <c r="QF254" s="34"/>
      <c r="QG254" s="34"/>
      <c r="QH254" s="34"/>
      <c r="QI254" s="34"/>
      <c r="QJ254" s="34"/>
      <c r="QK254" s="34"/>
      <c r="QL254" s="34"/>
      <c r="QM254" s="34"/>
      <c r="QN254" s="34"/>
      <c r="QO254" s="34"/>
      <c r="QP254" s="34"/>
      <c r="QQ254" s="34"/>
      <c r="QR254" s="34"/>
      <c r="QS254" s="34"/>
      <c r="QT254" s="34"/>
      <c r="QU254" s="34"/>
      <c r="QV254" s="34"/>
      <c r="QW254" s="34"/>
      <c r="QX254" s="34"/>
      <c r="QY254" s="34"/>
      <c r="QZ254" s="34"/>
      <c r="RA254" s="34"/>
      <c r="RB254" s="34"/>
      <c r="RC254" s="34"/>
      <c r="RD254" s="34"/>
      <c r="RE254" s="34"/>
      <c r="RF254" s="34"/>
      <c r="RG254" s="34"/>
      <c r="RH254" s="34"/>
      <c r="RI254" s="34"/>
      <c r="RJ254" s="34"/>
      <c r="RK254" s="34"/>
      <c r="RL254" s="34"/>
      <c r="RM254" s="34"/>
      <c r="RN254" s="34"/>
      <c r="RO254" s="34"/>
      <c r="RP254" s="34"/>
      <c r="RQ254" s="34"/>
      <c r="RR254" s="34"/>
      <c r="RS254" s="34"/>
      <c r="RT254" s="34"/>
      <c r="RU254" s="34"/>
      <c r="RV254" s="34"/>
      <c r="RW254" s="34"/>
      <c r="RX254" s="34"/>
      <c r="RY254" s="34"/>
      <c r="RZ254" s="34"/>
      <c r="SA254" s="34"/>
      <c r="SB254" s="34"/>
      <c r="SC254" s="34"/>
      <c r="SD254" s="34"/>
      <c r="SE254" s="34"/>
      <c r="SF254" s="34"/>
      <c r="SG254" s="34"/>
      <c r="SH254" s="34"/>
      <c r="SI254" s="34"/>
      <c r="SJ254" s="34"/>
      <c r="SK254" s="34"/>
      <c r="SL254" s="34"/>
      <c r="SM254" s="34"/>
      <c r="SN254" s="34"/>
      <c r="SO254" s="34"/>
      <c r="SP254" s="34"/>
      <c r="SQ254" s="34"/>
      <c r="SR254" s="34"/>
      <c r="SS254" s="34"/>
      <c r="ST254" s="34"/>
      <c r="SU254" s="34"/>
      <c r="SV254" s="34"/>
      <c r="SW254" s="34"/>
      <c r="SX254" s="34"/>
      <c r="SY254" s="34"/>
      <c r="SZ254" s="34"/>
      <c r="TA254" s="34"/>
      <c r="TB254" s="34"/>
      <c r="TC254" s="34"/>
      <c r="TD254" s="34"/>
      <c r="TE254" s="34"/>
      <c r="TF254" s="34"/>
      <c r="TG254" s="34"/>
      <c r="TH254" s="34"/>
      <c r="TI254" s="34"/>
      <c r="TJ254" s="34"/>
      <c r="TK254" s="34"/>
      <c r="TL254" s="34"/>
      <c r="TM254" s="34"/>
      <c r="TN254" s="34"/>
      <c r="TO254" s="34"/>
      <c r="TP254" s="34"/>
      <c r="TQ254" s="34"/>
      <c r="TR254" s="34"/>
      <c r="TS254" s="34"/>
      <c r="TT254" s="34"/>
      <c r="TU254" s="34"/>
      <c r="TV254" s="34"/>
      <c r="TW254" s="34"/>
      <c r="TX254" s="34"/>
      <c r="TY254" s="34"/>
      <c r="TZ254" s="34"/>
      <c r="UA254" s="34"/>
      <c r="UB254" s="34"/>
      <c r="UC254" s="34"/>
      <c r="UD254" s="34"/>
      <c r="UE254" s="34"/>
      <c r="UF254" s="34"/>
      <c r="UG254" s="34"/>
      <c r="UH254" s="34"/>
      <c r="UI254" s="34"/>
      <c r="UJ254" s="34"/>
      <c r="UK254" s="34"/>
      <c r="UL254" s="34"/>
      <c r="UM254" s="34"/>
      <c r="UN254" s="34"/>
      <c r="UO254" s="34"/>
      <c r="UP254" s="34"/>
      <c r="UQ254" s="34"/>
      <c r="UR254" s="34"/>
      <c r="US254" s="34"/>
      <c r="UT254" s="34"/>
      <c r="UU254" s="34"/>
      <c r="UV254" s="34"/>
      <c r="UW254" s="34"/>
      <c r="UX254" s="34"/>
      <c r="UY254" s="34"/>
      <c r="UZ254" s="34"/>
      <c r="VA254" s="34"/>
      <c r="VB254" s="34"/>
      <c r="VC254" s="34"/>
      <c r="VD254" s="34"/>
      <c r="VE254" s="34"/>
      <c r="VF254" s="34"/>
      <c r="VG254" s="34"/>
      <c r="VH254" s="34"/>
      <c r="VI254" s="34"/>
      <c r="VJ254" s="34"/>
      <c r="VK254" s="34"/>
      <c r="VL254" s="34"/>
      <c r="VM254" s="34"/>
      <c r="VN254" s="34"/>
      <c r="VO254" s="34"/>
      <c r="VP254" s="34"/>
      <c r="VQ254" s="34"/>
      <c r="VR254" s="34"/>
      <c r="VS254" s="34"/>
      <c r="VT254" s="34"/>
      <c r="VU254" s="34"/>
      <c r="VV254" s="34"/>
      <c r="VW254" s="34"/>
      <c r="VX254" s="34"/>
      <c r="VY254" s="34"/>
      <c r="VZ254" s="34"/>
      <c r="WA254" s="34"/>
      <c r="WB254" s="34"/>
      <c r="WC254" s="34"/>
      <c r="WD254" s="34"/>
      <c r="WE254" s="34"/>
      <c r="WF254" s="34"/>
      <c r="WG254" s="34"/>
      <c r="WH254" s="34"/>
      <c r="WI254" s="34"/>
      <c r="WJ254" s="34"/>
      <c r="WK254" s="34"/>
      <c r="WL254" s="34"/>
      <c r="WM254" s="34"/>
      <c r="WN254" s="34"/>
      <c r="WO254" s="34"/>
      <c r="WP254" s="34"/>
      <c r="WQ254" s="34"/>
      <c r="WR254" s="34"/>
      <c r="WS254" s="34"/>
      <c r="WT254" s="34"/>
      <c r="WU254" s="34"/>
      <c r="WV254" s="34"/>
      <c r="WW254" s="34"/>
      <c r="WX254" s="34"/>
      <c r="WY254" s="34"/>
      <c r="WZ254" s="34"/>
      <c r="XA254" s="34"/>
      <c r="XB254" s="34"/>
      <c r="XC254" s="34"/>
      <c r="XD254" s="34"/>
      <c r="XE254" s="34"/>
      <c r="XF254" s="34"/>
      <c r="XG254" s="34"/>
      <c r="XH254" s="34"/>
      <c r="XI254" s="34"/>
      <c r="XJ254" s="34"/>
      <c r="XK254" s="34"/>
      <c r="XL254" s="34"/>
      <c r="XM254" s="34"/>
      <c r="XN254" s="34"/>
      <c r="XO254" s="34"/>
      <c r="XP254" s="34"/>
      <c r="XQ254" s="34"/>
      <c r="XR254" s="34"/>
      <c r="XS254" s="34"/>
      <c r="XT254" s="34"/>
      <c r="XU254" s="34"/>
      <c r="XV254" s="34"/>
      <c r="XW254" s="34"/>
      <c r="XX254" s="34"/>
      <c r="XY254" s="34"/>
      <c r="XZ254" s="34"/>
      <c r="YA254" s="34"/>
      <c r="YB254" s="34"/>
      <c r="YC254" s="34"/>
      <c r="YD254" s="34"/>
      <c r="YE254" s="34"/>
      <c r="YF254" s="34"/>
      <c r="YG254" s="34"/>
      <c r="YH254" s="34"/>
      <c r="YI254" s="34"/>
      <c r="YJ254" s="34"/>
      <c r="YK254" s="34"/>
      <c r="YL254" s="34"/>
      <c r="YM254" s="34"/>
      <c r="YN254" s="34"/>
      <c r="YO254" s="34"/>
      <c r="YP254" s="34"/>
      <c r="YQ254" s="34"/>
      <c r="YR254" s="34"/>
      <c r="YS254" s="34"/>
      <c r="YT254" s="34"/>
      <c r="YU254" s="34"/>
      <c r="YV254" s="34"/>
      <c r="YW254" s="34"/>
      <c r="YX254" s="34"/>
      <c r="YY254" s="34"/>
      <c r="YZ254" s="34"/>
      <c r="ZA254" s="34"/>
      <c r="ZB254" s="34"/>
      <c r="ZC254" s="34"/>
      <c r="ZD254" s="34"/>
      <c r="ZE254" s="34"/>
      <c r="ZF254" s="34"/>
      <c r="ZG254" s="34"/>
      <c r="ZH254" s="34"/>
      <c r="ZI254" s="34"/>
      <c r="ZJ254" s="34"/>
      <c r="ZK254" s="34"/>
      <c r="ZL254" s="34"/>
      <c r="ZM254" s="34"/>
      <c r="ZN254" s="34"/>
      <c r="ZO254" s="34"/>
      <c r="ZP254" s="34"/>
      <c r="ZQ254" s="34"/>
      <c r="ZR254" s="34"/>
      <c r="ZS254" s="34"/>
      <c r="ZT254" s="34"/>
      <c r="ZU254" s="34"/>
      <c r="ZV254" s="34"/>
      <c r="ZW254" s="34"/>
      <c r="ZX254" s="34"/>
      <c r="ZY254" s="34"/>
      <c r="ZZ254" s="34"/>
      <c r="AAA254" s="34"/>
      <c r="AAB254" s="34"/>
      <c r="AAC254" s="34"/>
      <c r="AAD254" s="34"/>
      <c r="AAE254" s="34"/>
      <c r="AAF254" s="34"/>
      <c r="AAG254" s="34"/>
      <c r="AAH254" s="34"/>
      <c r="AAI254" s="34"/>
      <c r="AAJ254" s="34"/>
      <c r="AAK254" s="34"/>
      <c r="AAL254" s="34"/>
      <c r="AAM254" s="34"/>
      <c r="AAN254" s="34"/>
      <c r="AAO254" s="34"/>
      <c r="AAP254" s="34"/>
      <c r="AAQ254" s="34"/>
      <c r="AAR254" s="34"/>
      <c r="AAS254" s="34"/>
      <c r="AAT254" s="34"/>
      <c r="AAU254" s="34"/>
      <c r="AAV254" s="34"/>
      <c r="AAW254" s="34"/>
      <c r="AAX254" s="34"/>
      <c r="AAY254" s="34"/>
      <c r="AAZ254" s="34"/>
      <c r="ABA254" s="34"/>
      <c r="ABB254" s="34"/>
      <c r="ABC254" s="34"/>
      <c r="ABD254" s="34"/>
      <c r="ABE254" s="34"/>
      <c r="ABF254" s="34"/>
      <c r="ABG254" s="34"/>
      <c r="ABH254" s="34"/>
      <c r="ABI254" s="34"/>
      <c r="ABJ254" s="34"/>
      <c r="ABK254" s="34"/>
      <c r="ABL254" s="34"/>
      <c r="ABM254" s="34"/>
      <c r="ABN254" s="34"/>
      <c r="ABO254" s="34"/>
      <c r="ABP254" s="34"/>
      <c r="ABQ254" s="34"/>
      <c r="ABR254" s="34"/>
      <c r="ABS254" s="34"/>
      <c r="ABT254" s="34"/>
      <c r="ABU254" s="34"/>
      <c r="ABV254" s="34"/>
      <c r="ABW254" s="34"/>
      <c r="ABX254" s="34"/>
      <c r="ABY254" s="34"/>
      <c r="ABZ254" s="34"/>
      <c r="ACA254" s="34"/>
      <c r="ACB254" s="34"/>
      <c r="ACC254" s="34"/>
      <c r="ACD254" s="34"/>
      <c r="ACE254" s="34"/>
      <c r="ACF254" s="34"/>
      <c r="ACG254" s="34"/>
      <c r="ACH254" s="34"/>
      <c r="ACI254" s="34"/>
      <c r="ACJ254" s="34"/>
      <c r="ACK254" s="34"/>
      <c r="ACL254" s="34"/>
      <c r="ACM254" s="34"/>
      <c r="ACN254" s="34"/>
      <c r="ACO254" s="34"/>
      <c r="ACP254" s="34"/>
      <c r="ACQ254" s="34"/>
      <c r="ACR254" s="34"/>
      <c r="ACS254" s="34"/>
      <c r="ACT254" s="34"/>
      <c r="ACU254" s="34"/>
      <c r="ACV254" s="34"/>
      <c r="ACW254" s="34"/>
      <c r="ACX254" s="34"/>
      <c r="ACY254" s="34"/>
      <c r="ACZ254" s="34"/>
      <c r="ADA254" s="34"/>
      <c r="ADB254" s="34"/>
      <c r="ADC254" s="34"/>
      <c r="ADD254" s="34"/>
      <c r="ADE254" s="34"/>
      <c r="ADF254" s="34"/>
      <c r="ADG254" s="34"/>
      <c r="ADH254" s="34"/>
      <c r="ADI254" s="34"/>
      <c r="ADJ254" s="34"/>
      <c r="ADK254" s="34"/>
      <c r="ADL254" s="34"/>
      <c r="ADM254" s="34"/>
      <c r="ADN254" s="34"/>
      <c r="ADO254" s="34"/>
      <c r="ADP254" s="34"/>
      <c r="ADQ254" s="34"/>
      <c r="ADR254" s="34"/>
      <c r="ADS254" s="34"/>
      <c r="ADT254" s="34"/>
      <c r="ADU254" s="34"/>
      <c r="ADV254" s="34"/>
      <c r="ADW254" s="34"/>
      <c r="ADX254" s="34"/>
      <c r="ADY254" s="34"/>
      <c r="ADZ254" s="34"/>
      <c r="AEA254" s="34"/>
      <c r="AEB254" s="34"/>
      <c r="AEC254" s="34"/>
      <c r="AED254" s="34"/>
      <c r="AEE254" s="34"/>
      <c r="AEF254" s="34"/>
      <c r="AEG254" s="34"/>
      <c r="AEH254" s="34"/>
      <c r="AEI254" s="34"/>
      <c r="AEJ254" s="34"/>
      <c r="AEK254" s="34"/>
      <c r="AEL254" s="34"/>
      <c r="AEM254" s="34"/>
      <c r="AEN254" s="34"/>
      <c r="AEO254" s="34"/>
      <c r="AEP254" s="34"/>
      <c r="AEQ254" s="34"/>
      <c r="AER254" s="34"/>
      <c r="AES254" s="34"/>
      <c r="AET254" s="34"/>
      <c r="AEU254" s="34"/>
      <c r="AEV254" s="34"/>
      <c r="AEW254" s="34"/>
      <c r="AEX254" s="34"/>
      <c r="AEY254" s="34"/>
      <c r="AEZ254" s="34"/>
      <c r="AFA254" s="34"/>
      <c r="AFB254" s="34"/>
      <c r="AFC254" s="34"/>
      <c r="AFD254" s="34"/>
      <c r="AFE254" s="34"/>
      <c r="AFF254" s="34"/>
      <c r="AFG254" s="34"/>
      <c r="AFH254" s="34"/>
      <c r="AFI254" s="34"/>
      <c r="AFJ254" s="34"/>
      <c r="AFK254" s="34"/>
      <c r="AFL254" s="34"/>
      <c r="AFM254" s="34"/>
      <c r="AFN254" s="34"/>
      <c r="AFO254" s="34"/>
      <c r="AFP254" s="34"/>
      <c r="AFQ254" s="34"/>
      <c r="AFR254" s="34"/>
      <c r="AFS254" s="34"/>
      <c r="AFT254" s="34"/>
      <c r="AFU254" s="34"/>
      <c r="AFV254" s="34"/>
      <c r="AFW254" s="34"/>
      <c r="AFX254" s="34"/>
      <c r="AFY254" s="34"/>
      <c r="AFZ254" s="34"/>
      <c r="AGA254" s="34"/>
      <c r="AGB254" s="34"/>
      <c r="AGC254" s="34"/>
      <c r="AGD254" s="34"/>
      <c r="AGE254" s="34"/>
      <c r="AGF254" s="34"/>
      <c r="AGG254" s="34"/>
      <c r="AGH254" s="34"/>
      <c r="AGI254" s="34"/>
      <c r="AGJ254" s="34"/>
      <c r="AGK254" s="34"/>
      <c r="AGL254" s="34"/>
      <c r="AGM254" s="34"/>
      <c r="AGN254" s="34"/>
      <c r="AGO254" s="34"/>
      <c r="AGP254" s="34"/>
      <c r="AGQ254" s="34"/>
      <c r="AGR254" s="34"/>
      <c r="AGS254" s="34"/>
      <c r="AGT254" s="34"/>
      <c r="AGU254" s="34"/>
      <c r="AGV254" s="34"/>
      <c r="AGW254" s="34"/>
      <c r="AGX254" s="34"/>
      <c r="AGY254" s="34"/>
      <c r="AGZ254" s="34"/>
      <c r="AHA254" s="34"/>
      <c r="AHB254" s="34"/>
      <c r="AHC254" s="34"/>
      <c r="AHD254" s="34"/>
      <c r="AHE254" s="34"/>
      <c r="AHF254" s="34"/>
      <c r="AHG254" s="34"/>
      <c r="AHH254" s="34"/>
      <c r="AHI254" s="34"/>
      <c r="AHJ254" s="34"/>
      <c r="AHK254" s="34"/>
      <c r="AHL254" s="34"/>
      <c r="AHM254" s="34"/>
      <c r="AHN254" s="34"/>
      <c r="AHO254" s="34"/>
      <c r="AHP254" s="34"/>
      <c r="AHQ254" s="34"/>
      <c r="AHR254" s="34"/>
      <c r="AHS254" s="34"/>
      <c r="AHT254" s="34"/>
      <c r="AHU254" s="34"/>
      <c r="AHV254" s="34"/>
      <c r="AHW254" s="34"/>
      <c r="AHX254" s="34"/>
      <c r="AHY254" s="34"/>
      <c r="AHZ254" s="34"/>
      <c r="AIA254" s="34"/>
      <c r="AIB254" s="34"/>
      <c r="AIC254" s="34"/>
      <c r="AID254" s="34"/>
      <c r="AIE254" s="34"/>
      <c r="AIF254" s="34"/>
      <c r="AIG254" s="34"/>
      <c r="AIH254" s="34"/>
      <c r="AII254" s="34"/>
      <c r="AIJ254" s="34"/>
      <c r="AIK254" s="34"/>
      <c r="AIL254" s="34"/>
      <c r="AIM254" s="34"/>
      <c r="AIN254" s="34"/>
      <c r="AIO254" s="34"/>
      <c r="AIP254" s="34"/>
      <c r="AIQ254" s="34"/>
      <c r="AIR254" s="34"/>
      <c r="AIS254" s="34"/>
      <c r="AIT254" s="34"/>
      <c r="AIU254" s="34"/>
      <c r="AIV254" s="34"/>
      <c r="AIW254" s="34"/>
      <c r="AIX254" s="34"/>
      <c r="AIY254" s="34"/>
      <c r="AIZ254" s="34"/>
      <c r="AJA254" s="34"/>
      <c r="AJB254" s="34"/>
      <c r="AJC254" s="34"/>
      <c r="AJD254" s="34"/>
      <c r="AJE254" s="34"/>
      <c r="AJF254" s="34"/>
      <c r="AJG254" s="34"/>
      <c r="AJH254" s="34"/>
      <c r="AJI254" s="34"/>
      <c r="AJJ254" s="34"/>
      <c r="AJK254" s="34"/>
      <c r="AJL254" s="34"/>
      <c r="AJM254" s="34"/>
      <c r="AJN254" s="34"/>
      <c r="AJO254" s="34"/>
      <c r="AJP254" s="34"/>
      <c r="AJQ254" s="34"/>
      <c r="AJR254" s="34"/>
      <c r="AJS254" s="34"/>
      <c r="AJT254" s="34"/>
      <c r="AJU254" s="34"/>
      <c r="AJV254" s="34"/>
      <c r="AJW254" s="34"/>
      <c r="AJX254" s="34"/>
      <c r="AJY254" s="34"/>
      <c r="AJZ254" s="34"/>
      <c r="AKA254" s="34"/>
      <c r="AKB254" s="34"/>
      <c r="AKC254" s="34"/>
      <c r="AKD254" s="34"/>
      <c r="AKE254" s="34"/>
      <c r="AKF254" s="34"/>
      <c r="AKG254" s="34"/>
      <c r="AKH254" s="34"/>
      <c r="AKI254" s="34"/>
      <c r="AKJ254" s="34"/>
      <c r="AKK254" s="34"/>
      <c r="AKL254" s="34"/>
      <c r="AKM254" s="34"/>
      <c r="AKN254" s="34"/>
      <c r="AKO254" s="34"/>
      <c r="AKP254" s="34"/>
      <c r="AKQ254" s="34"/>
      <c r="AKR254" s="34"/>
      <c r="AKS254" s="34"/>
      <c r="AKT254" s="34"/>
      <c r="AKU254" s="34"/>
      <c r="AKV254" s="34"/>
      <c r="AKW254" s="34"/>
      <c r="AKX254" s="34"/>
      <c r="AKY254" s="34"/>
      <c r="AKZ254" s="34"/>
      <c r="ALA254" s="34"/>
      <c r="ALB254" s="34"/>
      <c r="ALC254" s="34"/>
      <c r="ALD254" s="34"/>
      <c r="ALE254" s="34"/>
      <c r="ALF254" s="34"/>
      <c r="ALG254" s="34"/>
      <c r="ALH254" s="34"/>
      <c r="ALI254" s="34"/>
      <c r="ALJ254" s="34"/>
      <c r="ALK254" s="34"/>
      <c r="ALL254" s="34"/>
      <c r="ALM254" s="34"/>
      <c r="ALN254" s="34"/>
      <c r="ALO254" s="34"/>
      <c r="ALP254" s="34"/>
      <c r="ALQ254" s="34"/>
      <c r="ALR254" s="34"/>
      <c r="ALS254" s="34"/>
      <c r="ALT254" s="34"/>
      <c r="ALU254" s="34"/>
      <c r="ALV254" s="34"/>
      <c r="ALW254" s="34"/>
      <c r="ALX254" s="34"/>
      <c r="ALY254" s="34"/>
      <c r="ALZ254" s="34"/>
      <c r="AMA254" s="34"/>
      <c r="AMB254" s="34"/>
      <c r="AMC254" s="34"/>
      <c r="AMD254" s="34"/>
      <c r="AME254" s="34"/>
      <c r="AMF254" s="34"/>
      <c r="AMG254" s="34"/>
      <c r="AMH254" s="34"/>
      <c r="AMI254" s="34"/>
      <c r="AMJ254" s="34"/>
      <c r="AMK254" s="34"/>
      <c r="AML254" s="34"/>
      <c r="AMM254" s="34"/>
      <c r="AMN254" s="34"/>
      <c r="AMO254" s="34"/>
      <c r="AMP254" s="34"/>
      <c r="AMQ254" s="34"/>
      <c r="AMR254" s="34"/>
      <c r="AMS254" s="34"/>
      <c r="AMT254" s="34"/>
      <c r="AMU254" s="34"/>
      <c r="AMV254" s="34"/>
      <c r="AMW254" s="34"/>
      <c r="AMX254" s="34"/>
      <c r="AMY254" s="34"/>
      <c r="AMZ254" s="34"/>
      <c r="ANA254" s="34"/>
      <c r="ANB254" s="34"/>
      <c r="ANC254" s="34"/>
      <c r="AND254" s="34"/>
      <c r="ANE254" s="34"/>
      <c r="ANF254" s="34"/>
      <c r="ANG254" s="34"/>
      <c r="ANH254" s="34"/>
      <c r="ANI254" s="34"/>
      <c r="ANJ254" s="34"/>
      <c r="ANK254" s="34"/>
      <c r="ANL254" s="34"/>
      <c r="ANM254" s="34"/>
      <c r="ANN254" s="34"/>
      <c r="ANO254" s="34"/>
      <c r="ANP254" s="34"/>
      <c r="ANQ254" s="34"/>
      <c r="ANR254" s="34"/>
      <c r="ANS254" s="34"/>
      <c r="ANT254" s="34"/>
      <c r="ANU254" s="34"/>
      <c r="ANV254" s="34"/>
      <c r="ANW254" s="34"/>
      <c r="ANX254" s="34"/>
      <c r="ANY254" s="34"/>
      <c r="ANZ254" s="34"/>
      <c r="AOA254" s="34"/>
      <c r="AOB254" s="34"/>
      <c r="AOC254" s="34"/>
      <c r="AOD254" s="34"/>
      <c r="AOE254" s="34"/>
      <c r="AOF254" s="34"/>
      <c r="AOG254" s="34"/>
      <c r="AOH254" s="34"/>
      <c r="AOI254" s="34"/>
      <c r="AOJ254" s="34"/>
      <c r="AOK254" s="34"/>
      <c r="AOL254" s="34"/>
      <c r="AOM254" s="34"/>
      <c r="AON254" s="34"/>
      <c r="AOO254" s="34"/>
      <c r="AOP254" s="34"/>
      <c r="AOQ254" s="34"/>
      <c r="AOR254" s="34"/>
      <c r="AOS254" s="34"/>
      <c r="AOT254" s="34"/>
      <c r="AOU254" s="34"/>
      <c r="AOV254" s="34"/>
      <c r="AOW254" s="34"/>
      <c r="AOX254" s="34"/>
      <c r="AOY254" s="34"/>
      <c r="AOZ254" s="34"/>
      <c r="APA254" s="34"/>
      <c r="APB254" s="34"/>
      <c r="APC254" s="34"/>
      <c r="APD254" s="34"/>
      <c r="APE254" s="34"/>
      <c r="APF254" s="34"/>
      <c r="APG254" s="34"/>
      <c r="APH254" s="34"/>
      <c r="API254" s="34"/>
      <c r="APJ254" s="34"/>
      <c r="APK254" s="34"/>
      <c r="APL254" s="34"/>
      <c r="APM254" s="34"/>
      <c r="APN254" s="34"/>
      <c r="APO254" s="34"/>
      <c r="APP254" s="34"/>
      <c r="APQ254" s="34"/>
      <c r="APR254" s="34"/>
      <c r="APS254" s="34"/>
      <c r="APT254" s="34"/>
      <c r="APU254" s="34"/>
      <c r="APV254" s="34"/>
      <c r="APW254" s="34"/>
      <c r="APX254" s="34"/>
      <c r="APY254" s="34"/>
      <c r="APZ254" s="34"/>
      <c r="AQA254" s="34"/>
      <c r="AQB254" s="34"/>
      <c r="AQC254" s="34"/>
      <c r="AQD254" s="34"/>
      <c r="AQE254" s="34"/>
      <c r="AQF254" s="34"/>
      <c r="AQG254" s="34"/>
      <c r="AQH254" s="34"/>
      <c r="AQI254" s="34"/>
      <c r="AQJ254" s="34"/>
      <c r="AQK254" s="34"/>
      <c r="AQL254" s="34"/>
      <c r="AQM254" s="34"/>
      <c r="AQN254" s="34"/>
      <c r="AQO254" s="34"/>
      <c r="AQP254" s="34"/>
      <c r="AQQ254" s="34"/>
      <c r="AQR254" s="34"/>
      <c r="AQS254" s="34"/>
      <c r="AQT254" s="34"/>
      <c r="AQU254" s="34"/>
      <c r="AQV254" s="34"/>
      <c r="AQW254" s="34"/>
      <c r="AQX254" s="34"/>
      <c r="AQY254" s="34"/>
      <c r="AQZ254" s="34"/>
      <c r="ARA254" s="34"/>
      <c r="ARB254" s="34"/>
      <c r="ARC254" s="34"/>
      <c r="ARD254" s="34"/>
      <c r="ARE254" s="34"/>
      <c r="ARF254" s="34"/>
      <c r="ARG254" s="34"/>
      <c r="ARH254" s="34"/>
      <c r="ARI254" s="34"/>
      <c r="ARJ254" s="34"/>
      <c r="ARK254" s="34"/>
      <c r="ARL254" s="34"/>
      <c r="ARM254" s="34"/>
      <c r="ARN254" s="34"/>
      <c r="ARO254" s="34"/>
      <c r="ARP254" s="34"/>
      <c r="ARQ254" s="34"/>
      <c r="ARR254" s="34"/>
      <c r="ARS254" s="34"/>
      <c r="ART254" s="34"/>
      <c r="ARU254" s="34"/>
      <c r="ARV254" s="34"/>
      <c r="ARW254" s="34"/>
      <c r="ARX254" s="34"/>
      <c r="ARY254" s="34"/>
      <c r="ARZ254" s="34"/>
      <c r="ASA254" s="34"/>
      <c r="ASB254" s="34"/>
      <c r="ASC254" s="34"/>
      <c r="ASD254" s="34"/>
      <c r="ASE254" s="34"/>
      <c r="ASF254" s="34"/>
      <c r="ASG254" s="34"/>
      <c r="ASH254" s="34"/>
      <c r="ASI254" s="34"/>
      <c r="ASJ254" s="34"/>
      <c r="ASK254" s="34"/>
      <c r="ASL254" s="34"/>
      <c r="ASM254" s="34"/>
      <c r="ASN254" s="34"/>
      <c r="ASO254" s="34"/>
      <c r="ASP254" s="34"/>
      <c r="ASQ254" s="34"/>
      <c r="ASR254" s="34"/>
      <c r="ASS254" s="34"/>
      <c r="AST254" s="34"/>
      <c r="ASU254" s="34"/>
      <c r="ASV254" s="34"/>
      <c r="ASW254" s="34"/>
      <c r="ASX254" s="34"/>
      <c r="ASY254" s="34"/>
      <c r="ASZ254" s="34"/>
      <c r="ATA254" s="34"/>
      <c r="ATB254" s="34"/>
      <c r="ATC254" s="34"/>
      <c r="ATD254" s="34"/>
      <c r="ATE254" s="34"/>
      <c r="ATF254" s="34"/>
      <c r="ATG254" s="34"/>
      <c r="ATH254" s="34"/>
      <c r="ATI254" s="34"/>
      <c r="ATJ254" s="34"/>
      <c r="ATK254" s="34"/>
      <c r="ATL254" s="34"/>
      <c r="ATM254" s="34"/>
      <c r="ATN254" s="34"/>
      <c r="ATO254" s="34"/>
      <c r="ATP254" s="34"/>
      <c r="ATQ254" s="34"/>
      <c r="ATR254" s="34"/>
      <c r="ATS254" s="34"/>
      <c r="ATT254" s="34"/>
      <c r="ATU254" s="34"/>
      <c r="ATV254" s="34"/>
      <c r="ATW254" s="34"/>
      <c r="ATX254" s="34"/>
      <c r="ATY254" s="34"/>
      <c r="ATZ254" s="34"/>
      <c r="AUA254" s="34"/>
      <c r="AUB254" s="34"/>
      <c r="AUC254" s="34"/>
      <c r="AUD254" s="34"/>
      <c r="AUE254" s="34"/>
      <c r="AUF254" s="34"/>
      <c r="AUG254" s="34"/>
      <c r="AUH254" s="34"/>
      <c r="AUI254" s="34"/>
      <c r="AUJ254" s="34"/>
      <c r="AUK254" s="34"/>
      <c r="AUL254" s="34"/>
      <c r="AUM254" s="34"/>
      <c r="AUN254" s="34"/>
      <c r="AUO254" s="34"/>
      <c r="AUP254" s="34"/>
      <c r="AUQ254" s="34"/>
      <c r="AUR254" s="34"/>
      <c r="AUS254" s="34"/>
      <c r="AUT254" s="34"/>
      <c r="AUU254" s="34"/>
      <c r="AUV254" s="34"/>
      <c r="AUW254" s="34"/>
      <c r="AUX254" s="34"/>
      <c r="AUY254" s="34"/>
      <c r="AUZ254" s="34"/>
      <c r="AVA254" s="34"/>
      <c r="AVB254" s="34"/>
      <c r="AVC254" s="34"/>
      <c r="AVD254" s="34"/>
      <c r="AVE254" s="34"/>
      <c r="AVF254" s="34"/>
      <c r="AVG254" s="34"/>
      <c r="AVH254" s="34"/>
      <c r="AVI254" s="34"/>
      <c r="AVJ254" s="34"/>
      <c r="AVK254" s="34"/>
      <c r="AVL254" s="34"/>
      <c r="AVM254" s="34"/>
      <c r="AVN254" s="34"/>
      <c r="AVO254" s="34"/>
      <c r="AVP254" s="34"/>
      <c r="AVQ254" s="34"/>
      <c r="AVR254" s="34"/>
      <c r="AVS254" s="34"/>
      <c r="AVT254" s="34"/>
      <c r="AVU254" s="34"/>
      <c r="AVV254" s="34"/>
      <c r="AVW254" s="34"/>
      <c r="AVX254" s="34"/>
      <c r="AVY254" s="34"/>
      <c r="AVZ254" s="34"/>
      <c r="AWA254" s="34"/>
      <c r="AWB254" s="34"/>
      <c r="AWC254" s="34"/>
      <c r="AWD254" s="34"/>
      <c r="AWE254" s="34"/>
      <c r="AWF254" s="34"/>
      <c r="AWG254" s="34"/>
      <c r="AWH254" s="34"/>
      <c r="AWI254" s="34"/>
      <c r="AWJ254" s="34"/>
      <c r="AWK254" s="34"/>
      <c r="AWL254" s="34"/>
      <c r="AWM254" s="34"/>
      <c r="AWN254" s="34"/>
      <c r="AWO254" s="34"/>
      <c r="AWP254" s="34"/>
      <c r="AWQ254" s="34"/>
      <c r="AWR254" s="34"/>
      <c r="AWS254" s="34"/>
      <c r="AWT254" s="34"/>
      <c r="AWU254" s="34"/>
      <c r="AWV254" s="34"/>
      <c r="AWW254" s="34"/>
      <c r="AWX254" s="34"/>
      <c r="AWY254" s="34"/>
      <c r="AWZ254" s="34"/>
      <c r="AXA254" s="34"/>
      <c r="AXB254" s="34"/>
      <c r="AXC254" s="34"/>
      <c r="AXD254" s="34"/>
      <c r="AXE254" s="34"/>
      <c r="AXF254" s="34"/>
      <c r="AXG254" s="34"/>
      <c r="AXH254" s="34"/>
      <c r="AXI254" s="34"/>
      <c r="AXJ254" s="34"/>
      <c r="AXK254" s="34"/>
      <c r="AXL254" s="34"/>
      <c r="AXM254" s="34"/>
      <c r="AXN254" s="34"/>
      <c r="AXO254" s="34"/>
      <c r="AXP254" s="34"/>
      <c r="AXQ254" s="34"/>
      <c r="AXR254" s="34"/>
      <c r="AXS254" s="34"/>
      <c r="AXT254" s="34"/>
      <c r="AXU254" s="34"/>
      <c r="AXV254" s="34"/>
      <c r="AXW254" s="34"/>
      <c r="AXX254" s="34"/>
      <c r="AXY254" s="34"/>
      <c r="AXZ254" s="34"/>
      <c r="AYA254" s="34"/>
      <c r="AYB254" s="34"/>
      <c r="AYC254" s="34"/>
      <c r="AYD254" s="34"/>
      <c r="AYE254" s="34"/>
      <c r="AYF254" s="34"/>
      <c r="AYG254" s="34"/>
      <c r="AYH254" s="34"/>
      <c r="AYI254" s="34"/>
      <c r="AYJ254" s="34"/>
      <c r="AYK254" s="34"/>
      <c r="AYL254" s="34"/>
      <c r="AYM254" s="34"/>
      <c r="AYN254" s="34"/>
      <c r="AYO254" s="34"/>
      <c r="AYP254" s="34"/>
      <c r="AYQ254" s="34"/>
      <c r="AYR254" s="34"/>
      <c r="AYS254" s="34"/>
      <c r="AYT254" s="34"/>
      <c r="AYU254" s="34"/>
      <c r="AYV254" s="34"/>
      <c r="AYW254" s="34"/>
      <c r="AYX254" s="34"/>
      <c r="AYY254" s="34"/>
      <c r="AYZ254" s="34"/>
      <c r="AZA254" s="34"/>
      <c r="AZB254" s="34"/>
      <c r="AZC254" s="34"/>
      <c r="AZD254" s="34"/>
      <c r="AZE254" s="34"/>
      <c r="AZF254" s="34"/>
      <c r="AZG254" s="34"/>
      <c r="AZH254" s="34"/>
      <c r="AZI254" s="34"/>
      <c r="AZJ254" s="34"/>
      <c r="AZK254" s="34"/>
      <c r="AZL254" s="34"/>
      <c r="AZM254" s="34"/>
      <c r="AZN254" s="34"/>
      <c r="AZO254" s="34"/>
      <c r="AZP254" s="34"/>
      <c r="AZQ254" s="34"/>
      <c r="AZR254" s="34"/>
      <c r="AZS254" s="34"/>
      <c r="AZT254" s="34"/>
      <c r="AZU254" s="34"/>
      <c r="AZV254" s="34"/>
      <c r="AZW254" s="34"/>
      <c r="AZX254" s="34"/>
      <c r="AZY254" s="34"/>
      <c r="AZZ254" s="34"/>
      <c r="BAA254" s="34"/>
      <c r="BAB254" s="34"/>
      <c r="BAC254" s="34"/>
      <c r="BAD254" s="34"/>
      <c r="BAE254" s="34"/>
      <c r="BAF254" s="34"/>
      <c r="BAG254" s="34"/>
      <c r="BAH254" s="34"/>
      <c r="BAI254" s="34"/>
      <c r="BAJ254" s="34"/>
      <c r="BAK254" s="34"/>
      <c r="BAL254" s="34"/>
      <c r="BAM254" s="34"/>
      <c r="BAN254" s="34"/>
      <c r="BAO254" s="34"/>
      <c r="BAP254" s="34"/>
      <c r="BAQ254" s="34"/>
      <c r="BAR254" s="34"/>
      <c r="BAS254" s="34"/>
      <c r="BAT254" s="34"/>
      <c r="BAU254" s="34"/>
      <c r="BAV254" s="34"/>
      <c r="BAW254" s="34"/>
      <c r="BAX254" s="34"/>
      <c r="BAY254" s="34"/>
      <c r="BAZ254" s="34"/>
      <c r="BBA254" s="34"/>
      <c r="BBB254" s="34"/>
      <c r="BBC254" s="34"/>
      <c r="BBD254" s="34"/>
      <c r="BBE254" s="34"/>
      <c r="BBF254" s="34"/>
      <c r="BBG254" s="34"/>
      <c r="BBH254" s="34"/>
      <c r="BBI254" s="34"/>
      <c r="BBJ254" s="34"/>
      <c r="BBK254" s="34"/>
      <c r="BBL254" s="34"/>
      <c r="BBM254" s="34"/>
      <c r="BBN254" s="34"/>
      <c r="BBO254" s="34"/>
      <c r="BBP254" s="34"/>
      <c r="BBQ254" s="34"/>
      <c r="BBR254" s="34"/>
      <c r="BBS254" s="34"/>
      <c r="BBT254" s="34"/>
      <c r="BBU254" s="34"/>
      <c r="BBV254" s="34"/>
      <c r="BBW254" s="34"/>
      <c r="BBX254" s="34"/>
      <c r="BBY254" s="34"/>
      <c r="BBZ254" s="34"/>
      <c r="BCA254" s="34"/>
      <c r="BCB254" s="34"/>
      <c r="BCC254" s="34"/>
      <c r="BCD254" s="34"/>
      <c r="BCE254" s="34"/>
      <c r="BCF254" s="34"/>
      <c r="BCG254" s="34"/>
      <c r="BCH254" s="34"/>
      <c r="BCI254" s="34"/>
      <c r="BCJ254" s="34"/>
      <c r="BCK254" s="34"/>
      <c r="BCL254" s="34"/>
      <c r="BCM254" s="34"/>
      <c r="BCN254" s="34"/>
      <c r="BCO254" s="34"/>
      <c r="BCP254" s="34"/>
      <c r="BCQ254" s="34"/>
      <c r="BCR254" s="34"/>
      <c r="BCS254" s="34"/>
      <c r="BCT254" s="34"/>
      <c r="BCU254" s="34"/>
      <c r="BCV254" s="34"/>
      <c r="BCW254" s="34"/>
      <c r="BCX254" s="34"/>
      <c r="BCY254" s="34"/>
      <c r="BCZ254" s="34"/>
      <c r="BDA254" s="34"/>
      <c r="BDB254" s="34"/>
      <c r="BDC254" s="34"/>
      <c r="BDD254" s="34"/>
      <c r="BDE254" s="34"/>
      <c r="BDF254" s="34"/>
      <c r="BDG254" s="34"/>
      <c r="BDH254" s="34"/>
      <c r="BDI254" s="34"/>
      <c r="BDJ254" s="34"/>
      <c r="BDK254" s="34"/>
      <c r="BDL254" s="34"/>
      <c r="BDM254" s="34"/>
      <c r="BDN254" s="34"/>
      <c r="BDO254" s="34"/>
      <c r="BDP254" s="34"/>
      <c r="BDQ254" s="34"/>
      <c r="BDR254" s="34"/>
      <c r="BDS254" s="34"/>
      <c r="BDT254" s="34"/>
      <c r="BDU254" s="34"/>
      <c r="BDV254" s="34"/>
      <c r="BDW254" s="34"/>
      <c r="BDX254" s="34"/>
      <c r="BDY254" s="34"/>
      <c r="BDZ254" s="34"/>
      <c r="BEA254" s="34"/>
      <c r="BEB254" s="34"/>
      <c r="BEC254" s="34"/>
      <c r="BED254" s="34"/>
      <c r="BEE254" s="34"/>
      <c r="BEF254" s="34"/>
      <c r="BEG254" s="34"/>
      <c r="BEH254" s="34"/>
      <c r="BEI254" s="34"/>
      <c r="BEJ254" s="34"/>
      <c r="BEK254" s="34"/>
      <c r="BEL254" s="34"/>
      <c r="BEM254" s="34"/>
      <c r="BEN254" s="34"/>
      <c r="BEO254" s="34"/>
      <c r="BEP254" s="34"/>
      <c r="BEQ254" s="34"/>
      <c r="BER254" s="34"/>
      <c r="BES254" s="34"/>
      <c r="BET254" s="34"/>
      <c r="BEU254" s="34"/>
      <c r="BEV254" s="34"/>
      <c r="BEW254" s="34"/>
      <c r="BEX254" s="34"/>
      <c r="BEY254" s="34"/>
      <c r="BEZ254" s="34"/>
      <c r="BFA254" s="34"/>
      <c r="BFB254" s="34"/>
      <c r="BFC254" s="34"/>
      <c r="BFD254" s="34"/>
      <c r="BFE254" s="34"/>
      <c r="BFF254" s="34"/>
      <c r="BFG254" s="34"/>
      <c r="BFH254" s="34"/>
      <c r="BFI254" s="34"/>
      <c r="BFJ254" s="34"/>
      <c r="BFK254" s="34"/>
      <c r="BFL254" s="34"/>
      <c r="BFM254" s="34"/>
      <c r="BFN254" s="34"/>
      <c r="BFO254" s="34"/>
      <c r="BFP254" s="34"/>
      <c r="BFQ254" s="34"/>
      <c r="BFR254" s="34"/>
      <c r="BFS254" s="34"/>
      <c r="BFT254" s="34"/>
      <c r="BFU254" s="34"/>
      <c r="BFV254" s="34"/>
      <c r="BFW254" s="34"/>
      <c r="BFX254" s="34"/>
      <c r="BFY254" s="34"/>
      <c r="BFZ254" s="34"/>
      <c r="BGA254" s="34"/>
      <c r="BGB254" s="34"/>
      <c r="BGC254" s="34"/>
      <c r="BGD254" s="34"/>
      <c r="BGE254" s="34"/>
      <c r="BGF254" s="34"/>
      <c r="BGG254" s="34"/>
      <c r="BGH254" s="34"/>
      <c r="BGI254" s="34"/>
      <c r="BGJ254" s="34"/>
      <c r="BGK254" s="34"/>
      <c r="BGL254" s="34"/>
      <c r="BGM254" s="34"/>
      <c r="BGN254" s="34"/>
      <c r="BGO254" s="34"/>
      <c r="BGP254" s="34"/>
      <c r="BGQ254" s="34"/>
      <c r="BGR254" s="34"/>
      <c r="BGS254" s="34"/>
      <c r="BGT254" s="34"/>
      <c r="BGU254" s="34"/>
      <c r="BGV254" s="34"/>
      <c r="BGW254" s="34"/>
      <c r="BGX254" s="34"/>
      <c r="BGY254" s="34"/>
      <c r="BGZ254" s="34"/>
      <c r="BHA254" s="34"/>
      <c r="BHB254" s="34"/>
      <c r="BHC254" s="34"/>
      <c r="BHD254" s="34"/>
      <c r="BHE254" s="34"/>
      <c r="BHF254" s="34"/>
      <c r="BHG254" s="34"/>
      <c r="BHH254" s="34"/>
      <c r="BHI254" s="34"/>
      <c r="BHJ254" s="34"/>
      <c r="BHK254" s="34"/>
      <c r="BHL254" s="34"/>
      <c r="BHM254" s="34"/>
      <c r="BHN254" s="34"/>
      <c r="BHO254" s="34"/>
      <c r="BHP254" s="34"/>
      <c r="BHQ254" s="34"/>
      <c r="BHR254" s="34"/>
      <c r="BHS254" s="34"/>
      <c r="BHT254" s="34"/>
      <c r="BHU254" s="34"/>
      <c r="BHV254" s="34"/>
      <c r="BHW254" s="34"/>
      <c r="BHX254" s="34"/>
      <c r="BHY254" s="34"/>
      <c r="BHZ254" s="34"/>
      <c r="BIA254" s="34"/>
      <c r="BIB254" s="34"/>
      <c r="BIC254" s="34"/>
      <c r="BID254" s="34"/>
      <c r="BIE254" s="34"/>
      <c r="BIF254" s="34"/>
      <c r="BIG254" s="34"/>
      <c r="BIH254" s="34"/>
      <c r="BII254" s="34"/>
      <c r="BIJ254" s="34"/>
      <c r="BIK254" s="34"/>
      <c r="BIL254" s="34"/>
      <c r="BIM254" s="34"/>
      <c r="BIN254" s="34"/>
      <c r="BIO254" s="34"/>
      <c r="BIP254" s="34"/>
      <c r="BIQ254" s="34"/>
      <c r="BIR254" s="34"/>
      <c r="BIS254" s="34"/>
      <c r="BIT254" s="34"/>
      <c r="BIU254" s="34"/>
      <c r="BIV254" s="34"/>
      <c r="BIW254" s="34"/>
      <c r="BIX254" s="34"/>
      <c r="BIY254" s="34"/>
      <c r="BIZ254" s="34"/>
      <c r="BJA254" s="34"/>
      <c r="BJB254" s="34"/>
      <c r="BJC254" s="34"/>
      <c r="BJD254" s="34"/>
      <c r="BJE254" s="34"/>
      <c r="BJF254" s="34"/>
      <c r="BJG254" s="34"/>
      <c r="BJH254" s="34"/>
      <c r="BJI254" s="34"/>
      <c r="BJJ254" s="34"/>
      <c r="BJK254" s="34"/>
      <c r="BJL254" s="34"/>
      <c r="BJM254" s="34"/>
      <c r="BJN254" s="34"/>
      <c r="BJO254" s="34"/>
      <c r="BJP254" s="34"/>
      <c r="BJQ254" s="34"/>
      <c r="BJR254" s="34"/>
      <c r="BJS254" s="34"/>
      <c r="BJT254" s="34"/>
      <c r="BJU254" s="34"/>
      <c r="BJV254" s="34"/>
      <c r="BJW254" s="34"/>
      <c r="BJX254" s="34"/>
      <c r="BJY254" s="34"/>
      <c r="BJZ254" s="34"/>
      <c r="BKA254" s="34"/>
      <c r="BKB254" s="34"/>
      <c r="BKC254" s="34"/>
      <c r="BKD254" s="34"/>
      <c r="BKE254" s="34"/>
      <c r="BKF254" s="34"/>
      <c r="BKG254" s="34"/>
      <c r="BKH254" s="34"/>
      <c r="BKI254" s="34"/>
      <c r="BKJ254" s="34"/>
      <c r="BKK254" s="34"/>
      <c r="BKL254" s="34"/>
      <c r="BKM254" s="34"/>
      <c r="BKN254" s="34"/>
      <c r="BKO254" s="34"/>
      <c r="BKP254" s="34"/>
      <c r="BKQ254" s="34"/>
      <c r="BKR254" s="34"/>
      <c r="BKS254" s="34"/>
      <c r="BKT254" s="34"/>
      <c r="BKU254" s="34"/>
      <c r="BKV254" s="34"/>
      <c r="BKW254" s="34"/>
      <c r="BKX254" s="34"/>
      <c r="BKY254" s="34"/>
      <c r="BKZ254" s="34"/>
      <c r="BLA254" s="34"/>
      <c r="BLB254" s="34"/>
      <c r="BLC254" s="34"/>
      <c r="BLD254" s="34"/>
      <c r="BLE254" s="34"/>
      <c r="BLF254" s="34"/>
      <c r="BLG254" s="34"/>
      <c r="BLH254" s="34"/>
      <c r="BLI254" s="34"/>
      <c r="BLJ254" s="34"/>
      <c r="BLK254" s="34"/>
      <c r="BLL254" s="34"/>
      <c r="BLM254" s="34"/>
      <c r="BLN254" s="34"/>
      <c r="BLO254" s="34"/>
      <c r="BLP254" s="34"/>
      <c r="BLQ254" s="34"/>
      <c r="BLR254" s="34"/>
      <c r="BLS254" s="34"/>
      <c r="BLT254" s="34"/>
      <c r="BLU254" s="34"/>
      <c r="BLV254" s="34"/>
      <c r="BLW254" s="34"/>
      <c r="BLX254" s="34"/>
      <c r="BLY254" s="34"/>
      <c r="BLZ254" s="34"/>
      <c r="BMA254" s="34"/>
      <c r="BMB254" s="34"/>
      <c r="BMC254" s="34"/>
      <c r="BMD254" s="34"/>
      <c r="BME254" s="34"/>
      <c r="BMF254" s="34"/>
      <c r="BMG254" s="34"/>
      <c r="BMH254" s="34"/>
      <c r="BMI254" s="34"/>
      <c r="BMJ254" s="34"/>
      <c r="BMK254" s="34"/>
      <c r="BML254" s="34"/>
      <c r="BMM254" s="34"/>
      <c r="BMN254" s="34"/>
      <c r="BMO254" s="34"/>
      <c r="BMP254" s="34"/>
      <c r="BMQ254" s="34"/>
      <c r="BMR254" s="34"/>
      <c r="BMS254" s="34"/>
      <c r="BMT254" s="34"/>
      <c r="BMU254" s="34"/>
      <c r="BMV254" s="34"/>
      <c r="BMW254" s="34"/>
      <c r="BMX254" s="34"/>
      <c r="BMY254" s="34"/>
      <c r="BMZ254" s="34"/>
      <c r="BNA254" s="34"/>
      <c r="BNB254" s="34"/>
      <c r="BNC254" s="34"/>
      <c r="BND254" s="34"/>
      <c r="BNE254" s="34"/>
      <c r="BNF254" s="34"/>
      <c r="BNG254" s="34"/>
      <c r="BNH254" s="34"/>
      <c r="BNI254" s="34"/>
      <c r="BNJ254" s="34"/>
      <c r="BNK254" s="34"/>
      <c r="BNL254" s="34"/>
      <c r="BNM254" s="34"/>
      <c r="BNN254" s="34"/>
      <c r="BNO254" s="34"/>
      <c r="BNP254" s="34"/>
      <c r="BNQ254" s="34"/>
      <c r="BNR254" s="34"/>
      <c r="BNS254" s="34"/>
      <c r="BNT254" s="34"/>
      <c r="BNU254" s="34"/>
      <c r="BNV254" s="34"/>
      <c r="BNW254" s="34"/>
      <c r="BNX254" s="34"/>
      <c r="BNY254" s="34"/>
      <c r="BNZ254" s="34"/>
      <c r="BOA254" s="34"/>
      <c r="BOB254" s="34"/>
      <c r="BOC254" s="34"/>
      <c r="BOD254" s="34"/>
      <c r="BOE254" s="34"/>
      <c r="BOF254" s="34"/>
      <c r="BOG254" s="34"/>
      <c r="BOH254" s="34"/>
      <c r="BOI254" s="34"/>
      <c r="BOJ254" s="34"/>
      <c r="BOK254" s="34"/>
      <c r="BOL254" s="34"/>
      <c r="BOM254" s="34"/>
      <c r="BON254" s="34"/>
      <c r="BOO254" s="34"/>
      <c r="BOP254" s="34"/>
      <c r="BOQ254" s="34"/>
      <c r="BOR254" s="34"/>
      <c r="BOS254" s="34"/>
      <c r="BOT254" s="34"/>
      <c r="BOU254" s="34"/>
      <c r="BOV254" s="34"/>
      <c r="BOW254" s="34"/>
      <c r="BOX254" s="34"/>
      <c r="BOY254" s="34"/>
      <c r="BOZ254" s="34"/>
      <c r="BPA254" s="34"/>
      <c r="BPB254" s="34"/>
      <c r="BPC254" s="34"/>
      <c r="BPD254" s="34"/>
      <c r="BPE254" s="34"/>
      <c r="BPF254" s="34"/>
      <c r="BPG254" s="34"/>
      <c r="BPH254" s="34"/>
      <c r="BPI254" s="34"/>
      <c r="BPJ254" s="34"/>
      <c r="BPK254" s="34"/>
      <c r="BPL254" s="34"/>
      <c r="BPM254" s="34"/>
      <c r="BPN254" s="34"/>
      <c r="BPO254" s="34"/>
      <c r="BPP254" s="34"/>
      <c r="BPQ254" s="34"/>
      <c r="BPR254" s="34"/>
      <c r="BPS254" s="34"/>
      <c r="BPT254" s="34"/>
      <c r="BPU254" s="34"/>
      <c r="BPV254" s="34"/>
      <c r="BPW254" s="34"/>
      <c r="BPX254" s="34"/>
      <c r="BPY254" s="34"/>
      <c r="BPZ254" s="34"/>
      <c r="BQA254" s="34"/>
      <c r="BQB254" s="34"/>
      <c r="BQC254" s="34"/>
      <c r="BQD254" s="34"/>
      <c r="BQE254" s="34"/>
      <c r="BQF254" s="34"/>
      <c r="BQG254" s="34"/>
      <c r="BQH254" s="34"/>
      <c r="BQI254" s="34"/>
      <c r="BQJ254" s="34"/>
      <c r="BQK254" s="34"/>
      <c r="BQL254" s="34"/>
      <c r="BQM254" s="34"/>
      <c r="BQN254" s="34"/>
      <c r="BQO254" s="34"/>
      <c r="BQP254" s="34"/>
      <c r="BQQ254" s="34"/>
      <c r="BQR254" s="34"/>
      <c r="BQS254" s="34"/>
      <c r="BQT254" s="34"/>
      <c r="BQU254" s="34"/>
      <c r="BQV254" s="34"/>
      <c r="BQW254" s="34"/>
      <c r="BQX254" s="34"/>
      <c r="BQY254" s="34"/>
      <c r="BQZ254" s="34"/>
      <c r="BRA254" s="34"/>
      <c r="BRB254" s="34"/>
      <c r="BRC254" s="34"/>
      <c r="BRD254" s="34"/>
      <c r="BRE254" s="34"/>
      <c r="BRF254" s="34"/>
      <c r="BRG254" s="34"/>
      <c r="BRH254" s="34"/>
      <c r="BRI254" s="34"/>
      <c r="BRJ254" s="34"/>
      <c r="BRK254" s="34"/>
      <c r="BRL254" s="34"/>
      <c r="BRM254" s="34"/>
      <c r="BRN254" s="34"/>
      <c r="BRO254" s="34"/>
      <c r="BRP254" s="34"/>
      <c r="BRQ254" s="34"/>
      <c r="BRR254" s="34"/>
      <c r="BRS254" s="34"/>
      <c r="BRT254" s="34"/>
      <c r="BRU254" s="34"/>
      <c r="BRV254" s="34"/>
      <c r="BRW254" s="34"/>
      <c r="BRX254" s="34"/>
      <c r="BRY254" s="34"/>
      <c r="BRZ254" s="34"/>
      <c r="BSA254" s="34"/>
      <c r="BSB254" s="34"/>
      <c r="BSC254" s="34"/>
      <c r="BSD254" s="34"/>
      <c r="BSE254" s="34"/>
      <c r="BSF254" s="34"/>
      <c r="BSG254" s="34"/>
      <c r="BSH254" s="34"/>
      <c r="BSI254" s="34"/>
      <c r="BSJ254" s="34"/>
      <c r="BSK254" s="34"/>
      <c r="BSL254" s="34"/>
      <c r="BSM254" s="34"/>
      <c r="BSN254" s="34"/>
      <c r="BSO254" s="34"/>
      <c r="BSP254" s="34"/>
      <c r="BSQ254" s="34"/>
      <c r="BSR254" s="34"/>
      <c r="BSS254" s="34"/>
      <c r="BST254" s="34"/>
      <c r="BSU254" s="34"/>
      <c r="BSV254" s="34"/>
      <c r="BSW254" s="34"/>
      <c r="BSX254" s="34"/>
      <c r="BSY254" s="34"/>
      <c r="BSZ254" s="34"/>
      <c r="BTA254" s="34"/>
      <c r="BTB254" s="34"/>
      <c r="BTC254" s="34"/>
      <c r="BTD254" s="34"/>
      <c r="BTE254" s="34"/>
      <c r="BTF254" s="34"/>
      <c r="BTG254" s="34"/>
      <c r="BTH254" s="34"/>
      <c r="BTI254" s="34"/>
      <c r="BTJ254" s="34"/>
      <c r="BTK254" s="34"/>
      <c r="BTL254" s="34"/>
      <c r="BTM254" s="34"/>
      <c r="BTN254" s="34"/>
      <c r="BTO254" s="34"/>
      <c r="BTP254" s="34"/>
      <c r="BTQ254" s="34"/>
      <c r="BTR254" s="34"/>
      <c r="BTS254" s="34"/>
      <c r="BTT254" s="34"/>
      <c r="BTU254" s="34"/>
      <c r="BTV254" s="34"/>
      <c r="BTW254" s="34"/>
      <c r="BTX254" s="34"/>
      <c r="BTY254" s="34"/>
      <c r="BTZ254" s="34"/>
      <c r="BUA254" s="34"/>
      <c r="BUB254" s="34"/>
      <c r="BUC254" s="34"/>
      <c r="BUD254" s="34"/>
      <c r="BUE254" s="34"/>
      <c r="BUF254" s="34"/>
      <c r="BUG254" s="34"/>
      <c r="BUH254" s="34"/>
      <c r="BUI254" s="34"/>
      <c r="BUJ254" s="34"/>
      <c r="BUK254" s="34"/>
      <c r="BUL254" s="34"/>
      <c r="BUM254" s="34"/>
      <c r="BUN254" s="34"/>
      <c r="BUO254" s="34"/>
      <c r="BUP254" s="34"/>
      <c r="BUQ254" s="34"/>
      <c r="BUR254" s="34"/>
      <c r="BUS254" s="34"/>
      <c r="BUT254" s="34"/>
      <c r="BUU254" s="34"/>
      <c r="BUV254" s="34"/>
      <c r="BUW254" s="34"/>
      <c r="BUX254" s="34"/>
      <c r="BUY254" s="34"/>
      <c r="BUZ254" s="34"/>
      <c r="BVA254" s="34"/>
      <c r="BVB254" s="34"/>
      <c r="BVC254" s="34"/>
      <c r="BVD254" s="34"/>
      <c r="BVE254" s="34"/>
      <c r="BVF254" s="34"/>
      <c r="BVG254" s="34"/>
      <c r="BVH254" s="34"/>
      <c r="BVI254" s="34"/>
      <c r="BVJ254" s="34"/>
      <c r="BVK254" s="34"/>
      <c r="BVL254" s="34"/>
      <c r="BVM254" s="34"/>
      <c r="BVN254" s="34"/>
      <c r="BVO254" s="34"/>
      <c r="BVP254" s="34"/>
      <c r="BVQ254" s="34"/>
      <c r="BVR254" s="34"/>
      <c r="BVS254" s="34"/>
      <c r="BVT254" s="34"/>
      <c r="BVU254" s="34"/>
      <c r="BVV254" s="34"/>
      <c r="BVW254" s="34"/>
      <c r="BVX254" s="34"/>
      <c r="BVY254" s="34"/>
      <c r="BVZ254" s="34"/>
      <c r="BWA254" s="34"/>
      <c r="BWB254" s="34"/>
      <c r="BWC254" s="34"/>
      <c r="BWD254" s="34"/>
      <c r="BWE254" s="34"/>
      <c r="BWF254" s="34"/>
      <c r="BWG254" s="34"/>
      <c r="BWH254" s="34"/>
      <c r="BWI254" s="34"/>
      <c r="BWJ254" s="34"/>
      <c r="BWK254" s="34"/>
      <c r="BWL254" s="34"/>
      <c r="BWM254" s="34"/>
      <c r="BWN254" s="34"/>
      <c r="BWO254" s="34"/>
      <c r="BWP254" s="34"/>
      <c r="BWQ254" s="34"/>
      <c r="BWR254" s="34"/>
      <c r="BWS254" s="34"/>
      <c r="BWT254" s="34"/>
      <c r="BWU254" s="34"/>
      <c r="BWV254" s="34"/>
      <c r="BWW254" s="34"/>
      <c r="BWX254" s="34"/>
      <c r="BWY254" s="34"/>
      <c r="BWZ254" s="34"/>
      <c r="BXA254" s="34"/>
      <c r="BXB254" s="34"/>
      <c r="BXC254" s="34"/>
      <c r="BXD254" s="34"/>
      <c r="BXE254" s="34"/>
      <c r="BXF254" s="34"/>
      <c r="BXG254" s="34"/>
      <c r="BXH254" s="34"/>
      <c r="BXI254" s="34"/>
      <c r="BXJ254" s="34"/>
      <c r="BXK254" s="34"/>
      <c r="BXL254" s="34"/>
      <c r="BXM254" s="34"/>
      <c r="BXN254" s="34"/>
      <c r="BXO254" s="34"/>
      <c r="BXP254" s="34"/>
      <c r="BXQ254" s="34"/>
      <c r="BXR254" s="34"/>
      <c r="BXS254" s="34"/>
      <c r="BXT254" s="34"/>
      <c r="BXU254" s="34"/>
      <c r="BXV254" s="34"/>
      <c r="BXW254" s="34"/>
      <c r="BXX254" s="34"/>
      <c r="BXY254" s="34"/>
      <c r="BXZ254" s="34"/>
      <c r="BYA254" s="34"/>
      <c r="BYB254" s="34"/>
      <c r="BYC254" s="34"/>
      <c r="BYD254" s="34"/>
      <c r="BYE254" s="34"/>
      <c r="BYF254" s="34"/>
      <c r="BYG254" s="34"/>
      <c r="BYH254" s="34"/>
      <c r="BYI254" s="34"/>
      <c r="BYJ254" s="34"/>
      <c r="BYK254" s="34"/>
      <c r="BYL254" s="34"/>
      <c r="BYM254" s="34"/>
      <c r="BYN254" s="34"/>
      <c r="BYO254" s="34"/>
      <c r="BYP254" s="34"/>
      <c r="BYQ254" s="34"/>
      <c r="BYR254" s="34"/>
      <c r="BYS254" s="34"/>
      <c r="BYT254" s="34"/>
      <c r="BYU254" s="34"/>
      <c r="BYV254" s="34"/>
      <c r="BYW254" s="34"/>
      <c r="BYX254" s="34"/>
      <c r="BYY254" s="34"/>
      <c r="BYZ254" s="34"/>
      <c r="BZA254" s="34"/>
      <c r="BZB254" s="34"/>
      <c r="BZC254" s="34"/>
      <c r="BZD254" s="34"/>
      <c r="BZE254" s="34"/>
      <c r="BZF254" s="34"/>
      <c r="BZG254" s="34"/>
      <c r="BZH254" s="34"/>
      <c r="BZI254" s="34"/>
      <c r="BZJ254" s="34"/>
      <c r="BZK254" s="34"/>
      <c r="BZL254" s="34"/>
      <c r="BZM254" s="34"/>
      <c r="BZN254" s="34"/>
      <c r="BZO254" s="34"/>
      <c r="BZP254" s="34"/>
      <c r="BZQ254" s="34"/>
      <c r="BZR254" s="34"/>
      <c r="BZS254" s="34"/>
      <c r="BZT254" s="34"/>
      <c r="BZU254" s="34"/>
      <c r="BZV254" s="34"/>
      <c r="BZW254" s="34"/>
      <c r="BZX254" s="34"/>
      <c r="BZY254" s="34"/>
      <c r="BZZ254" s="34"/>
      <c r="CAA254" s="34"/>
      <c r="CAB254" s="34"/>
      <c r="CAC254" s="34"/>
      <c r="CAD254" s="34"/>
      <c r="CAE254" s="34"/>
      <c r="CAF254" s="34"/>
      <c r="CAG254" s="34"/>
      <c r="CAH254" s="34"/>
      <c r="CAI254" s="34"/>
      <c r="CAJ254" s="34"/>
      <c r="CAK254" s="34"/>
      <c r="CAL254" s="34"/>
      <c r="CAM254" s="34"/>
      <c r="CAN254" s="34"/>
      <c r="CAO254" s="34"/>
      <c r="CAP254" s="34"/>
      <c r="CAQ254" s="34"/>
      <c r="CAR254" s="34"/>
      <c r="CAS254" s="34"/>
      <c r="CAT254" s="34"/>
      <c r="CAU254" s="34"/>
      <c r="CAV254" s="34"/>
      <c r="CAW254" s="34"/>
      <c r="CAX254" s="34"/>
      <c r="CAY254" s="34"/>
      <c r="CAZ254" s="34"/>
      <c r="CBA254" s="34"/>
      <c r="CBB254" s="34"/>
      <c r="CBC254" s="34"/>
      <c r="CBD254" s="34"/>
      <c r="CBE254" s="34"/>
      <c r="CBF254" s="34"/>
      <c r="CBG254" s="34"/>
      <c r="CBH254" s="34"/>
      <c r="CBI254" s="34"/>
      <c r="CBJ254" s="34"/>
      <c r="CBK254" s="34"/>
      <c r="CBL254" s="34"/>
      <c r="CBM254" s="34"/>
      <c r="CBN254" s="34"/>
      <c r="CBO254" s="34"/>
      <c r="CBP254" s="34"/>
      <c r="CBQ254" s="34"/>
      <c r="CBR254" s="34"/>
      <c r="CBS254" s="34"/>
      <c r="CBT254" s="34"/>
      <c r="CBU254" s="34"/>
      <c r="CBV254" s="34"/>
      <c r="CBW254" s="34"/>
      <c r="CBX254" s="34"/>
      <c r="CBY254" s="34"/>
      <c r="CBZ254" s="34"/>
      <c r="CCA254" s="34"/>
      <c r="CCB254" s="34"/>
      <c r="CCC254" s="34"/>
      <c r="CCD254" s="34"/>
      <c r="CCE254" s="34"/>
      <c r="CCF254" s="34"/>
      <c r="CCG254" s="34"/>
      <c r="CCH254" s="34"/>
      <c r="CCI254" s="34"/>
      <c r="CCJ254" s="34"/>
      <c r="CCK254" s="34"/>
      <c r="CCL254" s="34"/>
      <c r="CCM254" s="34"/>
      <c r="CCN254" s="34"/>
      <c r="CCO254" s="34"/>
      <c r="CCP254" s="34"/>
      <c r="CCQ254" s="34"/>
      <c r="CCR254" s="34"/>
      <c r="CCS254" s="34"/>
      <c r="CCT254" s="34"/>
      <c r="CCU254" s="34"/>
      <c r="CCV254" s="34"/>
      <c r="CCW254" s="34"/>
      <c r="CCX254" s="34"/>
      <c r="CCY254" s="34"/>
      <c r="CCZ254" s="34"/>
      <c r="CDA254" s="34"/>
      <c r="CDB254" s="34"/>
      <c r="CDC254" s="34"/>
      <c r="CDD254" s="34"/>
      <c r="CDE254" s="34"/>
      <c r="CDF254" s="34"/>
      <c r="CDG254" s="34"/>
      <c r="CDH254" s="34"/>
      <c r="CDI254" s="34"/>
      <c r="CDJ254" s="34"/>
      <c r="CDK254" s="34"/>
      <c r="CDL254" s="34"/>
      <c r="CDM254" s="34"/>
      <c r="CDN254" s="34"/>
      <c r="CDO254" s="34"/>
      <c r="CDP254" s="34"/>
      <c r="CDQ254" s="34"/>
      <c r="CDR254" s="34"/>
      <c r="CDS254" s="34"/>
      <c r="CDT254" s="34"/>
      <c r="CDU254" s="34"/>
      <c r="CDV254" s="34"/>
      <c r="CDW254" s="34"/>
      <c r="CDX254" s="34"/>
      <c r="CDY254" s="34"/>
      <c r="CDZ254" s="34"/>
      <c r="CEA254" s="34"/>
      <c r="CEB254" s="34"/>
      <c r="CEC254" s="34"/>
      <c r="CED254" s="34"/>
      <c r="CEE254" s="34"/>
      <c r="CEF254" s="34"/>
      <c r="CEG254" s="34"/>
      <c r="CEH254" s="34"/>
      <c r="CEI254" s="34"/>
      <c r="CEJ254" s="34"/>
      <c r="CEK254" s="34"/>
      <c r="CEL254" s="34"/>
      <c r="CEM254" s="34"/>
      <c r="CEN254" s="34"/>
      <c r="CEO254" s="34"/>
      <c r="CEP254" s="34"/>
      <c r="CEQ254" s="34"/>
      <c r="CER254" s="34"/>
      <c r="CES254" s="34"/>
      <c r="CET254" s="34"/>
      <c r="CEU254" s="34"/>
      <c r="CEV254" s="34"/>
      <c r="CEW254" s="34"/>
      <c r="CEX254" s="34"/>
      <c r="CEY254" s="34"/>
      <c r="CEZ254" s="34"/>
      <c r="CFA254" s="34"/>
      <c r="CFB254" s="34"/>
      <c r="CFC254" s="34"/>
      <c r="CFD254" s="34"/>
      <c r="CFE254" s="34"/>
      <c r="CFF254" s="34"/>
      <c r="CFG254" s="34"/>
      <c r="CFH254" s="34"/>
      <c r="CFI254" s="34"/>
      <c r="CFJ254" s="34"/>
      <c r="CFK254" s="34"/>
      <c r="CFL254" s="34"/>
      <c r="CFM254" s="34"/>
      <c r="CFN254" s="34"/>
      <c r="CFO254" s="34"/>
      <c r="CFP254" s="34"/>
      <c r="CFQ254" s="34"/>
      <c r="CFR254" s="34"/>
      <c r="CFS254" s="34"/>
      <c r="CFT254" s="34"/>
      <c r="CFU254" s="34"/>
      <c r="CFV254" s="34"/>
      <c r="CFW254" s="34"/>
      <c r="CFX254" s="34"/>
      <c r="CFY254" s="34"/>
      <c r="CFZ254" s="34"/>
      <c r="CGA254" s="34"/>
      <c r="CGB254" s="34"/>
      <c r="CGC254" s="34"/>
      <c r="CGD254" s="34"/>
      <c r="CGE254" s="34"/>
      <c r="CGF254" s="34"/>
      <c r="CGG254" s="34"/>
      <c r="CGH254" s="34"/>
      <c r="CGI254" s="34"/>
      <c r="CGJ254" s="34"/>
      <c r="CGK254" s="34"/>
      <c r="CGL254" s="34"/>
      <c r="CGM254" s="34"/>
      <c r="CGN254" s="34"/>
      <c r="CGO254" s="34"/>
      <c r="CGP254" s="34"/>
      <c r="CGQ254" s="34"/>
      <c r="CGR254" s="34"/>
      <c r="CGS254" s="34"/>
      <c r="CGT254" s="34"/>
      <c r="CGU254" s="34"/>
      <c r="CGV254" s="34"/>
      <c r="CGW254" s="34"/>
      <c r="CGX254" s="34"/>
      <c r="CGY254" s="34"/>
      <c r="CGZ254" s="34"/>
      <c r="CHA254" s="34"/>
      <c r="CHB254" s="34"/>
      <c r="CHC254" s="34"/>
      <c r="CHD254" s="34"/>
      <c r="CHE254" s="34"/>
      <c r="CHF254" s="34"/>
      <c r="CHG254" s="34"/>
      <c r="CHH254" s="34"/>
      <c r="CHI254" s="34"/>
      <c r="CHJ254" s="34"/>
      <c r="CHK254" s="34"/>
      <c r="CHL254" s="34"/>
      <c r="CHM254" s="34"/>
      <c r="CHN254" s="34"/>
      <c r="CHO254" s="34"/>
      <c r="CHP254" s="34"/>
      <c r="CHQ254" s="34"/>
      <c r="CHR254" s="34"/>
      <c r="CHS254" s="34"/>
      <c r="CHT254" s="34"/>
      <c r="CHU254" s="34"/>
      <c r="CHV254" s="34"/>
      <c r="CHW254" s="34"/>
      <c r="CHX254" s="34"/>
      <c r="CHY254" s="34"/>
      <c r="CHZ254" s="34"/>
      <c r="CIA254" s="34"/>
      <c r="CIB254" s="34"/>
      <c r="CIC254" s="34"/>
      <c r="CID254" s="34"/>
      <c r="CIE254" s="34"/>
      <c r="CIF254" s="34"/>
      <c r="CIG254" s="34"/>
      <c r="CIH254" s="34"/>
      <c r="CII254" s="34"/>
      <c r="CIJ254" s="34"/>
      <c r="CIK254" s="34"/>
      <c r="CIL254" s="34"/>
      <c r="CIM254" s="34"/>
      <c r="CIN254" s="34"/>
      <c r="CIO254" s="34"/>
      <c r="CIP254" s="34"/>
      <c r="CIQ254" s="34"/>
      <c r="CIR254" s="34"/>
      <c r="CIS254" s="34"/>
      <c r="CIT254" s="34"/>
      <c r="CIU254" s="34"/>
      <c r="CIV254" s="34"/>
      <c r="CIW254" s="34"/>
      <c r="CIX254" s="34"/>
      <c r="CIY254" s="34"/>
      <c r="CIZ254" s="34"/>
      <c r="CJA254" s="34"/>
      <c r="CJB254" s="34"/>
      <c r="CJC254" s="34"/>
      <c r="CJD254" s="34"/>
      <c r="CJE254" s="34"/>
      <c r="CJF254" s="34"/>
      <c r="CJG254" s="34"/>
      <c r="CJH254" s="34"/>
      <c r="CJI254" s="34"/>
      <c r="CJJ254" s="34"/>
      <c r="CJK254" s="34"/>
      <c r="CJL254" s="34"/>
      <c r="CJM254" s="34"/>
      <c r="CJN254" s="34"/>
      <c r="CJO254" s="34"/>
      <c r="CJP254" s="34"/>
      <c r="CJQ254" s="34"/>
      <c r="CJR254" s="34"/>
      <c r="CJS254" s="34"/>
      <c r="CJT254" s="34"/>
      <c r="CJU254" s="34"/>
      <c r="CJV254" s="34"/>
      <c r="CJW254" s="34"/>
      <c r="CJX254" s="34"/>
      <c r="CJY254" s="34"/>
      <c r="CJZ254" s="34"/>
      <c r="CKA254" s="34"/>
      <c r="CKB254" s="34"/>
      <c r="CKC254" s="34"/>
      <c r="CKD254" s="34"/>
      <c r="CKE254" s="34"/>
      <c r="CKF254" s="34"/>
      <c r="CKG254" s="34"/>
      <c r="CKH254" s="34"/>
      <c r="CKI254" s="34"/>
      <c r="CKJ254" s="34"/>
      <c r="CKK254" s="34"/>
      <c r="CKL254" s="34"/>
      <c r="CKM254" s="34"/>
      <c r="CKN254" s="34"/>
      <c r="CKO254" s="34"/>
      <c r="CKP254" s="34"/>
      <c r="CKQ254" s="34"/>
      <c r="CKR254" s="34"/>
      <c r="CKS254" s="34"/>
      <c r="CKT254" s="34"/>
      <c r="CKU254" s="34"/>
      <c r="CKV254" s="34"/>
      <c r="CKW254" s="34"/>
      <c r="CKX254" s="34"/>
      <c r="CKY254" s="34"/>
      <c r="CKZ254" s="34"/>
      <c r="CLA254" s="34"/>
      <c r="CLB254" s="34"/>
      <c r="CLC254" s="34"/>
      <c r="CLD254" s="34"/>
      <c r="CLE254" s="34"/>
      <c r="CLF254" s="34"/>
      <c r="CLG254" s="34"/>
      <c r="CLH254" s="34"/>
      <c r="CLI254" s="34"/>
      <c r="CLJ254" s="34"/>
      <c r="CLK254" s="34"/>
      <c r="CLL254" s="34"/>
      <c r="CLM254" s="34"/>
      <c r="CLN254" s="34"/>
      <c r="CLO254" s="34"/>
      <c r="CLP254" s="34"/>
      <c r="CLQ254" s="34"/>
      <c r="CLR254" s="34"/>
      <c r="CLS254" s="34"/>
      <c r="CLT254" s="34"/>
      <c r="CLU254" s="34"/>
      <c r="CLV254" s="34"/>
      <c r="CLW254" s="34"/>
      <c r="CLX254" s="34"/>
      <c r="CLY254" s="34"/>
      <c r="CLZ254" s="34"/>
      <c r="CMA254" s="34"/>
      <c r="CMB254" s="34"/>
      <c r="CMC254" s="34"/>
      <c r="CMD254" s="34"/>
      <c r="CME254" s="34"/>
      <c r="CMF254" s="34"/>
      <c r="CMG254" s="34"/>
      <c r="CMH254" s="34"/>
      <c r="CMI254" s="34"/>
      <c r="CMJ254" s="34"/>
      <c r="CMK254" s="34"/>
      <c r="CML254" s="34"/>
      <c r="CMM254" s="34"/>
      <c r="CMN254" s="34"/>
      <c r="CMO254" s="34"/>
      <c r="CMP254" s="34"/>
      <c r="CMQ254" s="34"/>
      <c r="CMR254" s="34"/>
      <c r="CMS254" s="34"/>
      <c r="CMT254" s="34"/>
      <c r="CMU254" s="34"/>
      <c r="CMV254" s="34"/>
      <c r="CMW254" s="34"/>
      <c r="CMX254" s="34"/>
      <c r="CMY254" s="34"/>
      <c r="CMZ254" s="34"/>
      <c r="CNA254" s="34"/>
      <c r="CNB254" s="34"/>
      <c r="CNC254" s="34"/>
      <c r="CND254" s="34"/>
      <c r="CNE254" s="34"/>
      <c r="CNF254" s="34"/>
      <c r="CNG254" s="34"/>
      <c r="CNH254" s="34"/>
      <c r="CNI254" s="34"/>
      <c r="CNJ254" s="34"/>
      <c r="CNK254" s="34"/>
      <c r="CNL254" s="34"/>
      <c r="CNM254" s="34"/>
      <c r="CNN254" s="34"/>
      <c r="CNO254" s="34"/>
      <c r="CNP254" s="34"/>
      <c r="CNQ254" s="34"/>
      <c r="CNR254" s="34"/>
      <c r="CNS254" s="34"/>
      <c r="CNT254" s="34"/>
      <c r="CNU254" s="34"/>
      <c r="CNV254" s="34"/>
      <c r="CNW254" s="34"/>
      <c r="CNX254" s="34"/>
      <c r="CNY254" s="34"/>
      <c r="CNZ254" s="34"/>
      <c r="COA254" s="34"/>
      <c r="COB254" s="34"/>
      <c r="COC254" s="34"/>
      <c r="COD254" s="34"/>
      <c r="COE254" s="34"/>
      <c r="COF254" s="34"/>
      <c r="COG254" s="34"/>
      <c r="COH254" s="34"/>
      <c r="COI254" s="34"/>
      <c r="COJ254" s="34"/>
      <c r="COK254" s="34"/>
      <c r="COL254" s="34"/>
      <c r="COM254" s="34"/>
      <c r="CON254" s="34"/>
      <c r="COO254" s="34"/>
      <c r="COP254" s="34"/>
      <c r="COQ254" s="34"/>
      <c r="COR254" s="34"/>
      <c r="COS254" s="34"/>
      <c r="COT254" s="34"/>
      <c r="COU254" s="34"/>
      <c r="COV254" s="34"/>
      <c r="COW254" s="34"/>
      <c r="COX254" s="34"/>
      <c r="COY254" s="34"/>
      <c r="COZ254" s="34"/>
      <c r="CPA254" s="34"/>
      <c r="CPB254" s="34"/>
      <c r="CPC254" s="34"/>
      <c r="CPD254" s="34"/>
      <c r="CPE254" s="34"/>
      <c r="CPF254" s="34"/>
      <c r="CPG254" s="34"/>
      <c r="CPH254" s="34"/>
      <c r="CPI254" s="34"/>
      <c r="CPJ254" s="34"/>
      <c r="CPK254" s="34"/>
      <c r="CPL254" s="34"/>
      <c r="CPM254" s="34"/>
      <c r="CPN254" s="34"/>
      <c r="CPO254" s="34"/>
      <c r="CPP254" s="34"/>
      <c r="CPQ254" s="34"/>
      <c r="CPR254" s="34"/>
      <c r="CPS254" s="34"/>
      <c r="CPT254" s="34"/>
      <c r="CPU254" s="34"/>
      <c r="CPV254" s="34"/>
      <c r="CPW254" s="34"/>
      <c r="CPX254" s="34"/>
      <c r="CPY254" s="34"/>
      <c r="CPZ254" s="34"/>
      <c r="CQA254" s="34"/>
      <c r="CQB254" s="34"/>
      <c r="CQC254" s="34"/>
      <c r="CQD254" s="34"/>
      <c r="CQE254" s="34"/>
      <c r="CQF254" s="34"/>
      <c r="CQG254" s="34"/>
      <c r="CQH254" s="34"/>
      <c r="CQI254" s="34"/>
      <c r="CQJ254" s="34"/>
      <c r="CQK254" s="34"/>
      <c r="CQL254" s="34"/>
      <c r="CQM254" s="34"/>
      <c r="CQN254" s="34"/>
      <c r="CQO254" s="34"/>
      <c r="CQP254" s="34"/>
      <c r="CQQ254" s="34"/>
      <c r="CQR254" s="34"/>
      <c r="CQS254" s="34"/>
      <c r="CQT254" s="34"/>
      <c r="CQU254" s="34"/>
      <c r="CQV254" s="34"/>
      <c r="CQW254" s="34"/>
      <c r="CQX254" s="34"/>
      <c r="CQY254" s="34"/>
      <c r="CQZ254" s="34"/>
      <c r="CRA254" s="34"/>
      <c r="CRB254" s="34"/>
      <c r="CRC254" s="34"/>
      <c r="CRD254" s="34"/>
      <c r="CRE254" s="34"/>
      <c r="CRF254" s="34"/>
      <c r="CRG254" s="34"/>
      <c r="CRH254" s="34"/>
      <c r="CRI254" s="34"/>
      <c r="CRJ254" s="34"/>
      <c r="CRK254" s="34"/>
      <c r="CRL254" s="34"/>
      <c r="CRM254" s="34"/>
      <c r="CRN254" s="34"/>
      <c r="CRO254" s="34"/>
      <c r="CRP254" s="34"/>
      <c r="CRQ254" s="34"/>
      <c r="CRR254" s="34"/>
      <c r="CRS254" s="34"/>
      <c r="CRT254" s="34"/>
      <c r="CRU254" s="34"/>
      <c r="CRV254" s="34"/>
      <c r="CRW254" s="34"/>
      <c r="CRX254" s="34"/>
      <c r="CRY254" s="34"/>
      <c r="CRZ254" s="34"/>
      <c r="CSA254" s="34"/>
      <c r="CSB254" s="34"/>
      <c r="CSC254" s="34"/>
      <c r="CSD254" s="34"/>
      <c r="CSE254" s="34"/>
      <c r="CSF254" s="34"/>
      <c r="CSG254" s="34"/>
      <c r="CSH254" s="34"/>
      <c r="CSI254" s="34"/>
      <c r="CSJ254" s="34"/>
      <c r="CSK254" s="34"/>
      <c r="CSL254" s="34"/>
      <c r="CSM254" s="34"/>
      <c r="CSN254" s="34"/>
      <c r="CSO254" s="34"/>
      <c r="CSP254" s="34"/>
      <c r="CSQ254" s="34"/>
      <c r="CSR254" s="34"/>
      <c r="CSS254" s="34"/>
      <c r="CST254" s="34"/>
      <c r="CSU254" s="34"/>
      <c r="CSV254" s="34"/>
      <c r="CSW254" s="34"/>
      <c r="CSX254" s="34"/>
      <c r="CSY254" s="34"/>
      <c r="CSZ254" s="34"/>
      <c r="CTA254" s="34"/>
      <c r="CTB254" s="34"/>
      <c r="CTC254" s="34"/>
      <c r="CTD254" s="34"/>
      <c r="CTE254" s="34"/>
      <c r="CTF254" s="34"/>
      <c r="CTG254" s="34"/>
      <c r="CTH254" s="34"/>
      <c r="CTI254" s="34"/>
      <c r="CTJ254" s="34"/>
      <c r="CTK254" s="34"/>
      <c r="CTL254" s="34"/>
      <c r="CTM254" s="34"/>
      <c r="CTN254" s="34"/>
      <c r="CTO254" s="34"/>
      <c r="CTP254" s="34"/>
      <c r="CTQ254" s="34"/>
      <c r="CTR254" s="34"/>
      <c r="CTS254" s="34"/>
      <c r="CTT254" s="34"/>
      <c r="CTU254" s="34"/>
      <c r="CTV254" s="34"/>
      <c r="CTW254" s="34"/>
      <c r="CTX254" s="34"/>
      <c r="CTY254" s="34"/>
      <c r="CTZ254" s="34"/>
      <c r="CUA254" s="34"/>
      <c r="CUB254" s="34"/>
      <c r="CUC254" s="34"/>
      <c r="CUD254" s="34"/>
      <c r="CUE254" s="34"/>
      <c r="CUF254" s="34"/>
      <c r="CUG254" s="34"/>
      <c r="CUH254" s="34"/>
      <c r="CUI254" s="34"/>
      <c r="CUJ254" s="34"/>
      <c r="CUK254" s="34"/>
      <c r="CUL254" s="34"/>
      <c r="CUM254" s="34"/>
      <c r="CUN254" s="34"/>
      <c r="CUO254" s="34"/>
      <c r="CUP254" s="34"/>
      <c r="CUQ254" s="34"/>
      <c r="CUR254" s="34"/>
      <c r="CUS254" s="34"/>
      <c r="CUT254" s="34"/>
      <c r="CUU254" s="34"/>
      <c r="CUV254" s="34"/>
      <c r="CUW254" s="34"/>
      <c r="CUX254" s="34"/>
      <c r="CUY254" s="34"/>
      <c r="CUZ254" s="34"/>
      <c r="CVA254" s="34"/>
      <c r="CVB254" s="34"/>
      <c r="CVC254" s="34"/>
      <c r="CVD254" s="34"/>
      <c r="CVE254" s="34"/>
      <c r="CVF254" s="34"/>
      <c r="CVG254" s="34"/>
      <c r="CVH254" s="34"/>
      <c r="CVI254" s="34"/>
      <c r="CVJ254" s="34"/>
      <c r="CVK254" s="34"/>
      <c r="CVL254" s="34"/>
      <c r="CVM254" s="34"/>
      <c r="CVN254" s="34"/>
      <c r="CVO254" s="34"/>
      <c r="CVP254" s="34"/>
      <c r="CVQ254" s="34"/>
      <c r="CVR254" s="34"/>
      <c r="CVS254" s="34"/>
      <c r="CVT254" s="34"/>
      <c r="CVU254" s="34"/>
      <c r="CVV254" s="34"/>
      <c r="CVW254" s="34"/>
      <c r="CVX254" s="34"/>
      <c r="CVY254" s="34"/>
      <c r="CVZ254" s="34"/>
      <c r="CWA254" s="34"/>
      <c r="CWB254" s="34"/>
      <c r="CWC254" s="34"/>
      <c r="CWD254" s="34"/>
      <c r="CWE254" s="34"/>
      <c r="CWF254" s="34"/>
      <c r="CWG254" s="34"/>
      <c r="CWH254" s="34"/>
      <c r="CWI254" s="34"/>
      <c r="CWJ254" s="34"/>
      <c r="CWK254" s="34"/>
      <c r="CWL254" s="34"/>
      <c r="CWM254" s="34"/>
      <c r="CWN254" s="34"/>
      <c r="CWO254" s="34"/>
      <c r="CWP254" s="34"/>
      <c r="CWQ254" s="34"/>
      <c r="CWR254" s="34"/>
      <c r="CWS254" s="34"/>
      <c r="CWT254" s="34"/>
      <c r="CWU254" s="34"/>
      <c r="CWV254" s="34"/>
      <c r="CWW254" s="34"/>
      <c r="CWX254" s="34"/>
      <c r="CWY254" s="34"/>
      <c r="CWZ254" s="34"/>
      <c r="CXA254" s="34"/>
      <c r="CXB254" s="34"/>
      <c r="CXC254" s="34"/>
      <c r="CXD254" s="34"/>
      <c r="CXE254" s="34"/>
      <c r="CXF254" s="34"/>
      <c r="CXG254" s="34"/>
      <c r="CXH254" s="34"/>
      <c r="CXI254" s="34"/>
      <c r="CXJ254" s="34"/>
      <c r="CXK254" s="34"/>
      <c r="CXL254" s="34"/>
      <c r="CXM254" s="34"/>
      <c r="CXN254" s="34"/>
      <c r="CXO254" s="34"/>
      <c r="CXP254" s="34"/>
      <c r="CXQ254" s="34"/>
      <c r="CXR254" s="34"/>
      <c r="CXS254" s="34"/>
      <c r="CXT254" s="34"/>
      <c r="CXU254" s="34"/>
      <c r="CXV254" s="34"/>
      <c r="CXW254" s="34"/>
      <c r="CXX254" s="34"/>
      <c r="CXY254" s="34"/>
      <c r="CXZ254" s="34"/>
      <c r="CYA254" s="34"/>
      <c r="CYB254" s="34"/>
      <c r="CYC254" s="34"/>
      <c r="CYD254" s="34"/>
      <c r="CYE254" s="34"/>
      <c r="CYF254" s="34"/>
      <c r="CYG254" s="34"/>
      <c r="CYH254" s="34"/>
      <c r="CYI254" s="34"/>
      <c r="CYJ254" s="34"/>
      <c r="CYK254" s="34"/>
      <c r="CYL254" s="34"/>
      <c r="CYM254" s="34"/>
      <c r="CYN254" s="34"/>
      <c r="CYO254" s="34"/>
      <c r="CYP254" s="34"/>
      <c r="CYQ254" s="34"/>
      <c r="CYR254" s="34"/>
      <c r="CYS254" s="34"/>
      <c r="CYT254" s="34"/>
      <c r="CYU254" s="34"/>
      <c r="CYV254" s="34"/>
      <c r="CYW254" s="34"/>
      <c r="CYX254" s="34"/>
      <c r="CYY254" s="34"/>
      <c r="CYZ254" s="34"/>
      <c r="CZA254" s="34"/>
      <c r="CZB254" s="34"/>
      <c r="CZC254" s="34"/>
      <c r="CZD254" s="34"/>
      <c r="CZE254" s="34"/>
      <c r="CZF254" s="34"/>
      <c r="CZG254" s="34"/>
      <c r="CZH254" s="34"/>
      <c r="CZI254" s="34"/>
      <c r="CZJ254" s="34"/>
      <c r="CZK254" s="34"/>
      <c r="CZL254" s="34"/>
      <c r="CZM254" s="34"/>
      <c r="CZN254" s="34"/>
      <c r="CZO254" s="34"/>
      <c r="CZP254" s="34"/>
      <c r="CZQ254" s="34"/>
      <c r="CZR254" s="34"/>
      <c r="CZS254" s="34"/>
      <c r="CZT254" s="34"/>
      <c r="CZU254" s="34"/>
      <c r="CZV254" s="34"/>
      <c r="CZW254" s="34"/>
      <c r="CZX254" s="34"/>
      <c r="CZY254" s="34"/>
      <c r="CZZ254" s="34"/>
      <c r="DAA254" s="34"/>
      <c r="DAB254" s="34"/>
      <c r="DAC254" s="34"/>
      <c r="DAD254" s="34"/>
      <c r="DAE254" s="34"/>
      <c r="DAF254" s="34"/>
      <c r="DAG254" s="34"/>
      <c r="DAH254" s="34"/>
      <c r="DAI254" s="34"/>
      <c r="DAJ254" s="34"/>
      <c r="DAK254" s="34"/>
      <c r="DAL254" s="34"/>
      <c r="DAM254" s="34"/>
      <c r="DAN254" s="34"/>
      <c r="DAO254" s="34"/>
      <c r="DAP254" s="34"/>
      <c r="DAQ254" s="34"/>
      <c r="DAR254" s="34"/>
      <c r="DAS254" s="34"/>
      <c r="DAT254" s="34"/>
      <c r="DAU254" s="34"/>
      <c r="DAV254" s="34"/>
      <c r="DAW254" s="34"/>
      <c r="DAX254" s="34"/>
      <c r="DAY254" s="34"/>
      <c r="DAZ254" s="34"/>
      <c r="DBA254" s="34"/>
      <c r="DBB254" s="34"/>
      <c r="DBC254" s="34"/>
      <c r="DBD254" s="34"/>
      <c r="DBE254" s="34"/>
      <c r="DBF254" s="34"/>
      <c r="DBG254" s="34"/>
      <c r="DBH254" s="34"/>
      <c r="DBI254" s="34"/>
      <c r="DBJ254" s="34"/>
      <c r="DBK254" s="34"/>
      <c r="DBL254" s="34"/>
      <c r="DBM254" s="34"/>
      <c r="DBN254" s="34"/>
      <c r="DBO254" s="34"/>
      <c r="DBP254" s="34"/>
      <c r="DBQ254" s="34"/>
      <c r="DBR254" s="34"/>
      <c r="DBS254" s="34"/>
      <c r="DBT254" s="34"/>
      <c r="DBU254" s="34"/>
      <c r="DBV254" s="34"/>
      <c r="DBW254" s="34"/>
      <c r="DBX254" s="34"/>
      <c r="DBY254" s="34"/>
      <c r="DBZ254" s="34"/>
      <c r="DCA254" s="34"/>
      <c r="DCB254" s="34"/>
      <c r="DCC254" s="34"/>
      <c r="DCD254" s="34"/>
      <c r="DCE254" s="34"/>
      <c r="DCF254" s="34"/>
      <c r="DCG254" s="34"/>
      <c r="DCH254" s="34"/>
      <c r="DCI254" s="34"/>
      <c r="DCJ254" s="34"/>
      <c r="DCK254" s="34"/>
      <c r="DCL254" s="34"/>
      <c r="DCM254" s="34"/>
      <c r="DCN254" s="34"/>
      <c r="DCO254" s="34"/>
      <c r="DCP254" s="34"/>
      <c r="DCQ254" s="34"/>
      <c r="DCR254" s="34"/>
      <c r="DCS254" s="34"/>
      <c r="DCT254" s="34"/>
      <c r="DCU254" s="34"/>
      <c r="DCV254" s="34"/>
      <c r="DCW254" s="34"/>
      <c r="DCX254" s="34"/>
      <c r="DCY254" s="34"/>
      <c r="DCZ254" s="34"/>
      <c r="DDA254" s="34"/>
      <c r="DDB254" s="34"/>
      <c r="DDC254" s="34"/>
      <c r="DDD254" s="34"/>
      <c r="DDE254" s="34"/>
      <c r="DDF254" s="34"/>
      <c r="DDG254" s="34"/>
      <c r="DDH254" s="34"/>
      <c r="DDI254" s="34"/>
      <c r="DDJ254" s="34"/>
      <c r="DDK254" s="34"/>
      <c r="DDL254" s="34"/>
      <c r="DDM254" s="34"/>
      <c r="DDN254" s="34"/>
      <c r="DDO254" s="34"/>
      <c r="DDP254" s="34"/>
      <c r="DDQ254" s="34"/>
      <c r="DDR254" s="34"/>
      <c r="DDS254" s="34"/>
      <c r="DDT254" s="34"/>
      <c r="DDU254" s="34"/>
      <c r="DDV254" s="34"/>
      <c r="DDW254" s="34"/>
      <c r="DDX254" s="34"/>
      <c r="DDY254" s="34"/>
      <c r="DDZ254" s="34"/>
      <c r="DEA254" s="34"/>
      <c r="DEB254" s="34"/>
      <c r="DEC254" s="34"/>
      <c r="DED254" s="34"/>
      <c r="DEE254" s="34"/>
      <c r="DEF254" s="34"/>
      <c r="DEG254" s="34"/>
      <c r="DEH254" s="34"/>
      <c r="DEI254" s="34"/>
      <c r="DEJ254" s="34"/>
      <c r="DEK254" s="34"/>
      <c r="DEL254" s="34"/>
      <c r="DEM254" s="34"/>
      <c r="DEN254" s="34"/>
      <c r="DEO254" s="34"/>
      <c r="DEP254" s="34"/>
      <c r="DEQ254" s="34"/>
      <c r="DER254" s="34"/>
      <c r="DES254" s="34"/>
      <c r="DET254" s="34"/>
      <c r="DEU254" s="34"/>
      <c r="DEV254" s="34"/>
      <c r="DEW254" s="34"/>
      <c r="DEX254" s="34"/>
      <c r="DEY254" s="34"/>
      <c r="DEZ254" s="34"/>
      <c r="DFA254" s="34"/>
      <c r="DFB254" s="34"/>
      <c r="DFC254" s="34"/>
      <c r="DFD254" s="34"/>
      <c r="DFE254" s="34"/>
      <c r="DFF254" s="34"/>
      <c r="DFG254" s="34"/>
      <c r="DFH254" s="34"/>
      <c r="DFI254" s="34"/>
      <c r="DFJ254" s="34"/>
      <c r="DFK254" s="34"/>
      <c r="DFL254" s="34"/>
      <c r="DFM254" s="34"/>
      <c r="DFN254" s="34"/>
      <c r="DFO254" s="34"/>
      <c r="DFP254" s="34"/>
      <c r="DFQ254" s="34"/>
      <c r="DFR254" s="34"/>
      <c r="DFS254" s="34"/>
      <c r="DFT254" s="34"/>
      <c r="DFU254" s="34"/>
      <c r="DFV254" s="34"/>
      <c r="DFW254" s="34"/>
      <c r="DFX254" s="34"/>
      <c r="DFY254" s="34"/>
      <c r="DFZ254" s="34"/>
      <c r="DGA254" s="34"/>
      <c r="DGB254" s="34"/>
      <c r="DGC254" s="34"/>
      <c r="DGD254" s="34"/>
      <c r="DGE254" s="34"/>
      <c r="DGF254" s="34"/>
      <c r="DGG254" s="34"/>
      <c r="DGH254" s="34"/>
      <c r="DGI254" s="34"/>
      <c r="DGJ254" s="34"/>
      <c r="DGK254" s="34"/>
      <c r="DGL254" s="34"/>
      <c r="DGM254" s="34"/>
      <c r="DGN254" s="34"/>
      <c r="DGO254" s="34"/>
      <c r="DGP254" s="34"/>
      <c r="DGQ254" s="34"/>
      <c r="DGR254" s="34"/>
      <c r="DGS254" s="34"/>
      <c r="DGT254" s="34"/>
      <c r="DGU254" s="34"/>
      <c r="DGV254" s="34"/>
      <c r="DGW254" s="34"/>
      <c r="DGX254" s="34"/>
      <c r="DGY254" s="34"/>
      <c r="DGZ254" s="34"/>
      <c r="DHA254" s="34"/>
      <c r="DHB254" s="34"/>
      <c r="DHC254" s="34"/>
      <c r="DHD254" s="34"/>
      <c r="DHE254" s="34"/>
      <c r="DHF254" s="34"/>
      <c r="DHG254" s="34"/>
      <c r="DHH254" s="34"/>
      <c r="DHI254" s="34"/>
      <c r="DHJ254" s="34"/>
      <c r="DHK254" s="34"/>
      <c r="DHL254" s="34"/>
      <c r="DHM254" s="34"/>
      <c r="DHN254" s="34"/>
      <c r="DHO254" s="34"/>
      <c r="DHP254" s="34"/>
      <c r="DHQ254" s="34"/>
      <c r="DHR254" s="34"/>
      <c r="DHS254" s="34"/>
      <c r="DHT254" s="34"/>
      <c r="DHU254" s="34"/>
      <c r="DHV254" s="34"/>
      <c r="DHW254" s="34"/>
      <c r="DHX254" s="34"/>
      <c r="DHY254" s="34"/>
      <c r="DHZ254" s="34"/>
      <c r="DIA254" s="34"/>
      <c r="DIB254" s="34"/>
      <c r="DIC254" s="34"/>
      <c r="DID254" s="34"/>
      <c r="DIE254" s="34"/>
      <c r="DIF254" s="34"/>
      <c r="DIG254" s="34"/>
      <c r="DIH254" s="34"/>
      <c r="DII254" s="34"/>
      <c r="DIJ254" s="34"/>
      <c r="DIK254" s="34"/>
      <c r="DIL254" s="34"/>
      <c r="DIM254" s="34"/>
      <c r="DIN254" s="34"/>
      <c r="DIO254" s="34"/>
      <c r="DIP254" s="34"/>
      <c r="DIQ254" s="34"/>
      <c r="DIR254" s="34"/>
      <c r="DIS254" s="34"/>
      <c r="DIT254" s="34"/>
      <c r="DIU254" s="34"/>
      <c r="DIV254" s="34"/>
      <c r="DIW254" s="34"/>
      <c r="DIX254" s="34"/>
      <c r="DIY254" s="34"/>
      <c r="DIZ254" s="34"/>
      <c r="DJA254" s="34"/>
      <c r="DJB254" s="34"/>
      <c r="DJC254" s="34"/>
      <c r="DJD254" s="34"/>
      <c r="DJE254" s="34"/>
      <c r="DJF254" s="34"/>
      <c r="DJG254" s="34"/>
      <c r="DJH254" s="34"/>
      <c r="DJI254" s="34"/>
      <c r="DJJ254" s="34"/>
      <c r="DJK254" s="34"/>
      <c r="DJL254" s="34"/>
      <c r="DJM254" s="34"/>
      <c r="DJN254" s="34"/>
      <c r="DJO254" s="34"/>
      <c r="DJP254" s="34"/>
      <c r="DJQ254" s="34"/>
      <c r="DJR254" s="34"/>
      <c r="DJS254" s="34"/>
      <c r="DJT254" s="34"/>
      <c r="DJU254" s="34"/>
      <c r="DJV254" s="34"/>
      <c r="DJW254" s="34"/>
      <c r="DJX254" s="34"/>
      <c r="DJY254" s="34"/>
      <c r="DJZ254" s="34"/>
      <c r="DKA254" s="34"/>
      <c r="DKB254" s="34"/>
      <c r="DKC254" s="34"/>
      <c r="DKD254" s="34"/>
      <c r="DKE254" s="34"/>
      <c r="DKF254" s="34"/>
      <c r="DKG254" s="34"/>
      <c r="DKH254" s="34"/>
      <c r="DKI254" s="34"/>
      <c r="DKJ254" s="34"/>
      <c r="DKK254" s="34"/>
      <c r="DKL254" s="34"/>
      <c r="DKM254" s="34"/>
      <c r="DKN254" s="34"/>
      <c r="DKO254" s="34"/>
      <c r="DKP254" s="34"/>
      <c r="DKQ254" s="34"/>
      <c r="DKR254" s="34"/>
      <c r="DKS254" s="34"/>
      <c r="DKT254" s="34"/>
      <c r="DKU254" s="34"/>
      <c r="DKV254" s="34"/>
      <c r="DKW254" s="34"/>
      <c r="DKX254" s="34"/>
      <c r="DKY254" s="34"/>
      <c r="DKZ254" s="34"/>
      <c r="DLA254" s="34"/>
      <c r="DLB254" s="34"/>
      <c r="DLC254" s="34"/>
      <c r="DLD254" s="34"/>
      <c r="DLE254" s="34"/>
      <c r="DLF254" s="34"/>
      <c r="DLG254" s="34"/>
      <c r="DLH254" s="34"/>
      <c r="DLI254" s="34"/>
      <c r="DLJ254" s="34"/>
      <c r="DLK254" s="34"/>
      <c r="DLL254" s="34"/>
      <c r="DLM254" s="34"/>
      <c r="DLN254" s="34"/>
      <c r="DLO254" s="34"/>
      <c r="DLP254" s="34"/>
      <c r="DLQ254" s="34"/>
      <c r="DLR254" s="34"/>
      <c r="DLS254" s="34"/>
      <c r="DLT254" s="34"/>
      <c r="DLU254" s="34"/>
      <c r="DLV254" s="34"/>
      <c r="DLW254" s="34"/>
      <c r="DLX254" s="34"/>
      <c r="DLY254" s="34"/>
      <c r="DLZ254" s="34"/>
      <c r="DMA254" s="34"/>
      <c r="DMB254" s="34"/>
      <c r="DMC254" s="34"/>
      <c r="DMD254" s="34"/>
      <c r="DME254" s="34"/>
      <c r="DMF254" s="34"/>
      <c r="DMG254" s="34"/>
      <c r="DMH254" s="34"/>
      <c r="DMI254" s="34"/>
      <c r="DMJ254" s="34"/>
      <c r="DMK254" s="34"/>
      <c r="DML254" s="34"/>
      <c r="DMM254" s="34"/>
      <c r="DMN254" s="34"/>
      <c r="DMO254" s="34"/>
      <c r="DMP254" s="34"/>
      <c r="DMQ254" s="34"/>
      <c r="DMR254" s="34"/>
      <c r="DMS254" s="34"/>
      <c r="DMT254" s="34"/>
      <c r="DMU254" s="34"/>
      <c r="DMV254" s="34"/>
      <c r="DMW254" s="34"/>
      <c r="DMX254" s="34"/>
      <c r="DMY254" s="34"/>
      <c r="DMZ254" s="34"/>
      <c r="DNA254" s="34"/>
      <c r="DNB254" s="34"/>
      <c r="DNC254" s="34"/>
      <c r="DND254" s="34"/>
      <c r="DNE254" s="34"/>
      <c r="DNF254" s="34"/>
      <c r="DNG254" s="34"/>
      <c r="DNH254" s="34"/>
      <c r="DNI254" s="34"/>
      <c r="DNJ254" s="34"/>
      <c r="DNK254" s="34"/>
      <c r="DNL254" s="34"/>
      <c r="DNM254" s="34"/>
      <c r="DNN254" s="34"/>
      <c r="DNO254" s="34"/>
      <c r="DNP254" s="34"/>
      <c r="DNQ254" s="34"/>
      <c r="DNR254" s="34"/>
      <c r="DNS254" s="34"/>
      <c r="DNT254" s="34"/>
      <c r="DNU254" s="34"/>
      <c r="DNV254" s="34"/>
      <c r="DNW254" s="34"/>
      <c r="DNX254" s="34"/>
      <c r="DNY254" s="34"/>
      <c r="DNZ254" s="34"/>
      <c r="DOA254" s="34"/>
      <c r="DOB254" s="34"/>
      <c r="DOC254" s="34"/>
      <c r="DOD254" s="34"/>
      <c r="DOE254" s="34"/>
      <c r="DOF254" s="34"/>
      <c r="DOG254" s="34"/>
      <c r="DOH254" s="34"/>
      <c r="DOI254" s="34"/>
      <c r="DOJ254" s="34"/>
      <c r="DOK254" s="34"/>
      <c r="DOL254" s="34"/>
      <c r="DOM254" s="34"/>
      <c r="DON254" s="34"/>
      <c r="DOO254" s="34"/>
      <c r="DOP254" s="34"/>
      <c r="DOQ254" s="34"/>
      <c r="DOR254" s="34"/>
      <c r="DOS254" s="34"/>
      <c r="DOT254" s="34"/>
      <c r="DOU254" s="34"/>
      <c r="DOV254" s="34"/>
      <c r="DOW254" s="34"/>
      <c r="DOX254" s="34"/>
      <c r="DOY254" s="34"/>
      <c r="DOZ254" s="34"/>
      <c r="DPA254" s="34"/>
      <c r="DPB254" s="34"/>
      <c r="DPC254" s="34"/>
      <c r="DPD254" s="34"/>
      <c r="DPE254" s="34"/>
      <c r="DPF254" s="34"/>
      <c r="DPG254" s="34"/>
      <c r="DPH254" s="34"/>
      <c r="DPI254" s="34"/>
      <c r="DPJ254" s="34"/>
      <c r="DPK254" s="34"/>
      <c r="DPL254" s="34"/>
      <c r="DPM254" s="34"/>
      <c r="DPN254" s="34"/>
      <c r="DPO254" s="34"/>
      <c r="DPP254" s="34"/>
      <c r="DPQ254" s="34"/>
      <c r="DPR254" s="34"/>
      <c r="DPS254" s="34"/>
      <c r="DPT254" s="34"/>
      <c r="DPU254" s="34"/>
      <c r="DPV254" s="34"/>
      <c r="DPW254" s="34"/>
      <c r="DPX254" s="34"/>
      <c r="DPY254" s="34"/>
      <c r="DPZ254" s="34"/>
      <c r="DQA254" s="34"/>
      <c r="DQB254" s="34"/>
      <c r="DQC254" s="34"/>
      <c r="DQD254" s="34"/>
      <c r="DQE254" s="34"/>
      <c r="DQF254" s="34"/>
      <c r="DQG254" s="34"/>
      <c r="DQH254" s="34"/>
      <c r="DQI254" s="34"/>
      <c r="DQJ254" s="34"/>
      <c r="DQK254" s="34"/>
      <c r="DQL254" s="34"/>
      <c r="DQM254" s="34"/>
      <c r="DQN254" s="34"/>
      <c r="DQO254" s="34"/>
      <c r="DQP254" s="34"/>
      <c r="DQQ254" s="34"/>
      <c r="DQR254" s="34"/>
      <c r="DQS254" s="34"/>
      <c r="DQT254" s="34"/>
      <c r="DQU254" s="34"/>
      <c r="DQV254" s="34"/>
      <c r="DQW254" s="34"/>
      <c r="DQX254" s="34"/>
      <c r="DQY254" s="34"/>
      <c r="DQZ254" s="34"/>
      <c r="DRA254" s="34"/>
      <c r="DRB254" s="34"/>
      <c r="DRC254" s="34"/>
      <c r="DRD254" s="34"/>
      <c r="DRE254" s="34"/>
      <c r="DRF254" s="34"/>
      <c r="DRG254" s="34"/>
      <c r="DRH254" s="34"/>
      <c r="DRI254" s="34"/>
      <c r="DRJ254" s="34"/>
      <c r="DRK254" s="34"/>
      <c r="DRL254" s="34"/>
      <c r="DRM254" s="34"/>
      <c r="DRN254" s="34"/>
      <c r="DRO254" s="34"/>
      <c r="DRP254" s="34"/>
      <c r="DRQ254" s="34"/>
      <c r="DRR254" s="34"/>
      <c r="DRS254" s="34"/>
      <c r="DRT254" s="34"/>
      <c r="DRU254" s="34"/>
      <c r="DRV254" s="34"/>
      <c r="DRW254" s="34"/>
      <c r="DRX254" s="34"/>
      <c r="DRY254" s="34"/>
      <c r="DRZ254" s="34"/>
      <c r="DSA254" s="34"/>
      <c r="DSB254" s="34"/>
      <c r="DSC254" s="34"/>
      <c r="DSD254" s="34"/>
      <c r="DSE254" s="34"/>
      <c r="DSF254" s="34"/>
      <c r="DSG254" s="34"/>
      <c r="DSH254" s="34"/>
      <c r="DSI254" s="34"/>
      <c r="DSJ254" s="34"/>
      <c r="DSK254" s="34"/>
      <c r="DSL254" s="34"/>
      <c r="DSM254" s="34"/>
      <c r="DSN254" s="34"/>
      <c r="DSO254" s="34"/>
      <c r="DSP254" s="34"/>
      <c r="DSQ254" s="34"/>
      <c r="DSR254" s="34"/>
      <c r="DSS254" s="34"/>
      <c r="DST254" s="34"/>
      <c r="DSU254" s="34"/>
      <c r="DSV254" s="34"/>
      <c r="DSW254" s="34"/>
      <c r="DSX254" s="34"/>
      <c r="DSY254" s="34"/>
      <c r="DSZ254" s="34"/>
      <c r="DTA254" s="34"/>
      <c r="DTB254" s="34"/>
      <c r="DTC254" s="34"/>
      <c r="DTD254" s="34"/>
      <c r="DTE254" s="34"/>
      <c r="DTF254" s="34"/>
      <c r="DTG254" s="34"/>
      <c r="DTH254" s="34"/>
      <c r="DTI254" s="34"/>
      <c r="DTJ254" s="34"/>
      <c r="DTK254" s="34"/>
      <c r="DTL254" s="34"/>
      <c r="DTM254" s="34"/>
      <c r="DTN254" s="34"/>
      <c r="DTO254" s="34"/>
      <c r="DTP254" s="34"/>
      <c r="DTQ254" s="34"/>
      <c r="DTR254" s="34"/>
      <c r="DTS254" s="34"/>
      <c r="DTT254" s="34"/>
      <c r="DTU254" s="34"/>
      <c r="DTV254" s="34"/>
      <c r="DTW254" s="34"/>
      <c r="DTX254" s="34"/>
      <c r="DTY254" s="34"/>
      <c r="DTZ254" s="34"/>
      <c r="DUA254" s="34"/>
      <c r="DUB254" s="34"/>
      <c r="DUC254" s="34"/>
      <c r="DUD254" s="34"/>
      <c r="DUE254" s="34"/>
      <c r="DUF254" s="34"/>
      <c r="DUG254" s="34"/>
      <c r="DUH254" s="34"/>
      <c r="DUI254" s="34"/>
      <c r="DUJ254" s="34"/>
      <c r="DUK254" s="34"/>
      <c r="DUL254" s="34"/>
      <c r="DUM254" s="34"/>
      <c r="DUN254" s="34"/>
      <c r="DUO254" s="34"/>
      <c r="DUP254" s="34"/>
      <c r="DUQ254" s="34"/>
      <c r="DUR254" s="34"/>
      <c r="DUS254" s="34"/>
      <c r="DUT254" s="34"/>
      <c r="DUU254" s="34"/>
      <c r="DUV254" s="34"/>
      <c r="DUW254" s="34"/>
      <c r="DUX254" s="34"/>
      <c r="DUY254" s="34"/>
      <c r="DUZ254" s="34"/>
      <c r="DVA254" s="34"/>
      <c r="DVB254" s="34"/>
      <c r="DVC254" s="34"/>
      <c r="DVD254" s="34"/>
      <c r="DVE254" s="34"/>
      <c r="DVF254" s="34"/>
      <c r="DVG254" s="34"/>
      <c r="DVH254" s="34"/>
      <c r="DVI254" s="34"/>
      <c r="DVJ254" s="34"/>
      <c r="DVK254" s="34"/>
      <c r="DVL254" s="34"/>
      <c r="DVM254" s="34"/>
      <c r="DVN254" s="34"/>
      <c r="DVO254" s="34"/>
      <c r="DVP254" s="34"/>
      <c r="DVQ254" s="34"/>
      <c r="DVR254" s="34"/>
      <c r="DVS254" s="34"/>
      <c r="DVT254" s="34"/>
      <c r="DVU254" s="34"/>
      <c r="DVV254" s="34"/>
      <c r="DVW254" s="34"/>
      <c r="DVX254" s="34"/>
      <c r="DVY254" s="34"/>
      <c r="DVZ254" s="34"/>
      <c r="DWA254" s="34"/>
      <c r="DWB254" s="34"/>
      <c r="DWC254" s="34"/>
      <c r="DWD254" s="34"/>
      <c r="DWE254" s="34"/>
      <c r="DWF254" s="34"/>
      <c r="DWG254" s="34"/>
      <c r="DWH254" s="34"/>
      <c r="DWI254" s="34"/>
      <c r="DWJ254" s="34"/>
      <c r="DWK254" s="34"/>
      <c r="DWL254" s="34"/>
      <c r="DWM254" s="34"/>
      <c r="DWN254" s="34"/>
      <c r="DWO254" s="34"/>
      <c r="DWP254" s="34"/>
      <c r="DWQ254" s="34"/>
      <c r="DWR254" s="34"/>
      <c r="DWS254" s="34"/>
      <c r="DWT254" s="34"/>
      <c r="DWU254" s="34"/>
      <c r="DWV254" s="34"/>
      <c r="DWW254" s="34"/>
      <c r="DWX254" s="34"/>
      <c r="DWY254" s="34"/>
      <c r="DWZ254" s="34"/>
      <c r="DXA254" s="34"/>
      <c r="DXB254" s="34"/>
      <c r="DXC254" s="34"/>
      <c r="DXD254" s="34"/>
      <c r="DXE254" s="34"/>
      <c r="DXF254" s="34"/>
      <c r="DXG254" s="34"/>
      <c r="DXH254" s="34"/>
      <c r="DXI254" s="34"/>
      <c r="DXJ254" s="34"/>
      <c r="DXK254" s="34"/>
      <c r="DXL254" s="34"/>
      <c r="DXM254" s="34"/>
      <c r="DXN254" s="34"/>
      <c r="DXO254" s="34"/>
      <c r="DXP254" s="34"/>
      <c r="DXQ254" s="34"/>
      <c r="DXR254" s="34"/>
      <c r="DXS254" s="34"/>
      <c r="DXT254" s="34"/>
      <c r="DXU254" s="34"/>
      <c r="DXV254" s="34"/>
      <c r="DXW254" s="34"/>
      <c r="DXX254" s="34"/>
      <c r="DXY254" s="34"/>
      <c r="DXZ254" s="34"/>
      <c r="DYA254" s="34"/>
      <c r="DYB254" s="34"/>
      <c r="DYC254" s="34"/>
      <c r="DYD254" s="34"/>
      <c r="DYE254" s="34"/>
      <c r="DYF254" s="34"/>
      <c r="DYG254" s="34"/>
      <c r="DYH254" s="34"/>
      <c r="DYI254" s="34"/>
      <c r="DYJ254" s="34"/>
      <c r="DYK254" s="34"/>
      <c r="DYL254" s="34"/>
      <c r="DYM254" s="34"/>
      <c r="DYN254" s="34"/>
      <c r="DYO254" s="34"/>
      <c r="DYP254" s="34"/>
      <c r="DYQ254" s="34"/>
      <c r="DYR254" s="34"/>
      <c r="DYS254" s="34"/>
      <c r="DYT254" s="34"/>
      <c r="DYU254" s="34"/>
      <c r="DYV254" s="34"/>
      <c r="DYW254" s="34"/>
      <c r="DYX254" s="34"/>
      <c r="DYY254" s="34"/>
      <c r="DYZ254" s="34"/>
      <c r="DZA254" s="34"/>
      <c r="DZB254" s="34"/>
      <c r="DZC254" s="34"/>
      <c r="DZD254" s="34"/>
      <c r="DZE254" s="34"/>
      <c r="DZF254" s="34"/>
      <c r="DZG254" s="34"/>
      <c r="DZH254" s="34"/>
      <c r="DZI254" s="34"/>
      <c r="DZJ254" s="34"/>
      <c r="DZK254" s="34"/>
      <c r="DZL254" s="34"/>
      <c r="DZM254" s="34"/>
      <c r="DZN254" s="34"/>
      <c r="DZO254" s="34"/>
      <c r="DZP254" s="34"/>
      <c r="DZQ254" s="34"/>
      <c r="DZR254" s="34"/>
      <c r="DZS254" s="34"/>
      <c r="DZT254" s="34"/>
      <c r="DZU254" s="34"/>
      <c r="DZV254" s="34"/>
      <c r="DZW254" s="34"/>
      <c r="DZX254" s="34"/>
      <c r="DZY254" s="34"/>
      <c r="DZZ254" s="34"/>
      <c r="EAA254" s="34"/>
      <c r="EAB254" s="34"/>
      <c r="EAC254" s="34"/>
      <c r="EAD254" s="34"/>
      <c r="EAE254" s="34"/>
      <c r="EAF254" s="34"/>
      <c r="EAG254" s="34"/>
      <c r="EAH254" s="34"/>
      <c r="EAI254" s="34"/>
      <c r="EAJ254" s="34"/>
      <c r="EAK254" s="34"/>
      <c r="EAL254" s="34"/>
      <c r="EAM254" s="34"/>
      <c r="EAN254" s="34"/>
      <c r="EAO254" s="34"/>
      <c r="EAP254" s="34"/>
      <c r="EAQ254" s="34"/>
      <c r="EAR254" s="34"/>
      <c r="EAS254" s="34"/>
      <c r="EAT254" s="34"/>
      <c r="EAU254" s="34"/>
      <c r="EAV254" s="34"/>
      <c r="EAW254" s="34"/>
      <c r="EAX254" s="34"/>
      <c r="EAY254" s="34"/>
      <c r="EAZ254" s="34"/>
      <c r="EBA254" s="34"/>
      <c r="EBB254" s="34"/>
      <c r="EBC254" s="34"/>
      <c r="EBD254" s="34"/>
      <c r="EBE254" s="34"/>
      <c r="EBF254" s="34"/>
      <c r="EBG254" s="34"/>
      <c r="EBH254" s="34"/>
      <c r="EBI254" s="34"/>
      <c r="EBJ254" s="34"/>
      <c r="EBK254" s="34"/>
      <c r="EBL254" s="34"/>
      <c r="EBM254" s="34"/>
      <c r="EBN254" s="34"/>
      <c r="EBO254" s="34"/>
      <c r="EBP254" s="34"/>
      <c r="EBQ254" s="34"/>
      <c r="EBR254" s="34"/>
      <c r="EBS254" s="34"/>
      <c r="EBT254" s="34"/>
      <c r="EBU254" s="34"/>
      <c r="EBV254" s="34"/>
      <c r="EBW254" s="34"/>
      <c r="EBX254" s="34"/>
      <c r="EBY254" s="34"/>
      <c r="EBZ254" s="34"/>
      <c r="ECA254" s="34"/>
      <c r="ECB254" s="34"/>
      <c r="ECC254" s="34"/>
      <c r="ECD254" s="34"/>
      <c r="ECE254" s="34"/>
      <c r="ECF254" s="34"/>
      <c r="ECG254" s="34"/>
      <c r="ECH254" s="34"/>
      <c r="ECI254" s="34"/>
      <c r="ECJ254" s="34"/>
      <c r="ECK254" s="34"/>
      <c r="ECL254" s="34"/>
      <c r="ECM254" s="34"/>
      <c r="ECN254" s="34"/>
      <c r="ECO254" s="34"/>
      <c r="ECP254" s="34"/>
      <c r="ECQ254" s="34"/>
      <c r="ECR254" s="34"/>
      <c r="ECS254" s="34"/>
      <c r="ECT254" s="34"/>
      <c r="ECU254" s="34"/>
      <c r="ECV254" s="34"/>
      <c r="ECW254" s="34"/>
      <c r="ECX254" s="34"/>
      <c r="ECY254" s="34"/>
      <c r="ECZ254" s="34"/>
      <c r="EDA254" s="34"/>
      <c r="EDB254" s="34"/>
      <c r="EDC254" s="34"/>
      <c r="EDD254" s="34"/>
      <c r="EDE254" s="34"/>
      <c r="EDF254" s="34"/>
      <c r="EDG254" s="34"/>
      <c r="EDH254" s="34"/>
      <c r="EDI254" s="34"/>
      <c r="EDJ254" s="34"/>
      <c r="EDK254" s="34"/>
      <c r="EDL254" s="34"/>
      <c r="EDM254" s="34"/>
      <c r="EDN254" s="34"/>
      <c r="EDO254" s="34"/>
      <c r="EDP254" s="34"/>
      <c r="EDQ254" s="34"/>
      <c r="EDR254" s="34"/>
      <c r="EDS254" s="34"/>
      <c r="EDT254" s="34"/>
      <c r="EDU254" s="34"/>
      <c r="EDV254" s="34"/>
      <c r="EDW254" s="34"/>
      <c r="EDX254" s="34"/>
      <c r="EDY254" s="34"/>
      <c r="EDZ254" s="34"/>
      <c r="EEA254" s="34"/>
      <c r="EEB254" s="34"/>
      <c r="EEC254" s="34"/>
      <c r="EED254" s="34"/>
      <c r="EEE254" s="34"/>
      <c r="EEF254" s="34"/>
      <c r="EEG254" s="34"/>
      <c r="EEH254" s="34"/>
      <c r="EEI254" s="34"/>
      <c r="EEJ254" s="34"/>
      <c r="EEK254" s="34"/>
      <c r="EEL254" s="34"/>
      <c r="EEM254" s="34"/>
      <c r="EEN254" s="34"/>
      <c r="EEO254" s="34"/>
      <c r="EEP254" s="34"/>
      <c r="EEQ254" s="34"/>
      <c r="EER254" s="34"/>
      <c r="EES254" s="34"/>
      <c r="EET254" s="34"/>
      <c r="EEU254" s="34"/>
      <c r="EEV254" s="34"/>
      <c r="EEW254" s="34"/>
      <c r="EEX254" s="34"/>
      <c r="EEY254" s="34"/>
      <c r="EEZ254" s="34"/>
      <c r="EFA254" s="34"/>
      <c r="EFB254" s="34"/>
      <c r="EFC254" s="34"/>
      <c r="EFD254" s="34"/>
      <c r="EFE254" s="34"/>
      <c r="EFF254" s="34"/>
      <c r="EFG254" s="34"/>
      <c r="EFH254" s="34"/>
      <c r="EFI254" s="34"/>
      <c r="EFJ254" s="34"/>
      <c r="EFK254" s="34"/>
      <c r="EFL254" s="34"/>
      <c r="EFM254" s="34"/>
      <c r="EFN254" s="34"/>
      <c r="EFO254" s="34"/>
      <c r="EFP254" s="34"/>
      <c r="EFQ254" s="34"/>
      <c r="EFR254" s="34"/>
      <c r="EFS254" s="34"/>
      <c r="EFT254" s="34"/>
      <c r="EFU254" s="34"/>
      <c r="EFV254" s="34"/>
      <c r="EFW254" s="34"/>
      <c r="EFX254" s="34"/>
      <c r="EFY254" s="34"/>
      <c r="EFZ254" s="34"/>
      <c r="EGA254" s="34"/>
      <c r="EGB254" s="34"/>
      <c r="EGC254" s="34"/>
      <c r="EGD254" s="34"/>
      <c r="EGE254" s="34"/>
      <c r="EGF254" s="34"/>
      <c r="EGG254" s="34"/>
      <c r="EGH254" s="34"/>
      <c r="EGI254" s="34"/>
      <c r="EGJ254" s="34"/>
      <c r="EGK254" s="34"/>
      <c r="EGL254" s="34"/>
      <c r="EGM254" s="34"/>
      <c r="EGN254" s="34"/>
      <c r="EGO254" s="34"/>
      <c r="EGP254" s="34"/>
      <c r="EGQ254" s="34"/>
      <c r="EGR254" s="34"/>
      <c r="EGS254" s="34"/>
      <c r="EGT254" s="34"/>
      <c r="EGU254" s="34"/>
      <c r="EGV254" s="34"/>
      <c r="EGW254" s="34"/>
      <c r="EGX254" s="34"/>
      <c r="EGY254" s="34"/>
      <c r="EGZ254" s="34"/>
      <c r="EHA254" s="34"/>
      <c r="EHB254" s="34"/>
      <c r="EHC254" s="34"/>
      <c r="EHD254" s="34"/>
      <c r="EHE254" s="34"/>
      <c r="EHF254" s="34"/>
      <c r="EHG254" s="34"/>
      <c r="EHH254" s="34"/>
      <c r="EHI254" s="34"/>
      <c r="EHJ254" s="34"/>
      <c r="EHK254" s="34"/>
      <c r="EHL254" s="34"/>
      <c r="EHM254" s="34"/>
      <c r="EHN254" s="34"/>
      <c r="EHO254" s="34"/>
      <c r="EHP254" s="34"/>
      <c r="EHQ254" s="34"/>
      <c r="EHR254" s="34"/>
      <c r="EHS254" s="34"/>
      <c r="EHT254" s="34"/>
      <c r="EHU254" s="34"/>
      <c r="EHV254" s="34"/>
      <c r="EHW254" s="34"/>
      <c r="EHX254" s="34"/>
      <c r="EHY254" s="34"/>
      <c r="EHZ254" s="34"/>
      <c r="EIA254" s="34"/>
      <c r="EIB254" s="34"/>
      <c r="EIC254" s="34"/>
      <c r="EID254" s="34"/>
      <c r="EIE254" s="34"/>
      <c r="EIF254" s="34"/>
      <c r="EIG254" s="34"/>
      <c r="EIH254" s="34"/>
      <c r="EII254" s="34"/>
      <c r="EIJ254" s="34"/>
      <c r="EIK254" s="34"/>
      <c r="EIL254" s="34"/>
      <c r="EIM254" s="34"/>
      <c r="EIN254" s="34"/>
      <c r="EIO254" s="34"/>
      <c r="EIP254" s="34"/>
      <c r="EIQ254" s="34"/>
      <c r="EIR254" s="34"/>
      <c r="EIS254" s="34"/>
      <c r="EIT254" s="34"/>
      <c r="EIU254" s="34"/>
      <c r="EIV254" s="34"/>
      <c r="EIW254" s="34"/>
      <c r="EIX254" s="34"/>
      <c r="EIY254" s="34"/>
      <c r="EIZ254" s="34"/>
      <c r="EJA254" s="34"/>
      <c r="EJB254" s="34"/>
      <c r="EJC254" s="34"/>
      <c r="EJD254" s="34"/>
      <c r="EJE254" s="34"/>
      <c r="EJF254" s="34"/>
      <c r="EJG254" s="34"/>
      <c r="EJH254" s="34"/>
      <c r="EJI254" s="34"/>
      <c r="EJJ254" s="34"/>
      <c r="EJK254" s="34"/>
      <c r="EJL254" s="34"/>
      <c r="EJM254" s="34"/>
      <c r="EJN254" s="34"/>
      <c r="EJO254" s="34"/>
      <c r="EJP254" s="34"/>
      <c r="EJQ254" s="34"/>
      <c r="EJR254" s="34"/>
      <c r="EJS254" s="34"/>
      <c r="EJT254" s="34"/>
      <c r="EJU254" s="34"/>
      <c r="EJV254" s="34"/>
      <c r="EJW254" s="34"/>
      <c r="EJX254" s="34"/>
      <c r="EJY254" s="34"/>
      <c r="EJZ254" s="34"/>
      <c r="EKA254" s="34"/>
      <c r="EKB254" s="34"/>
      <c r="EKC254" s="34"/>
      <c r="EKD254" s="34"/>
      <c r="EKE254" s="34"/>
      <c r="EKF254" s="34"/>
      <c r="EKG254" s="34"/>
      <c r="EKH254" s="34"/>
      <c r="EKI254" s="34"/>
      <c r="EKJ254" s="34"/>
      <c r="EKK254" s="34"/>
      <c r="EKL254" s="34"/>
      <c r="EKM254" s="34"/>
      <c r="EKN254" s="34"/>
      <c r="EKO254" s="34"/>
      <c r="EKP254" s="34"/>
      <c r="EKQ254" s="34"/>
      <c r="EKR254" s="34"/>
      <c r="EKS254" s="34"/>
      <c r="EKT254" s="34"/>
      <c r="EKU254" s="34"/>
      <c r="EKV254" s="34"/>
      <c r="EKW254" s="34"/>
      <c r="EKX254" s="34"/>
      <c r="EKY254" s="34"/>
      <c r="EKZ254" s="34"/>
      <c r="ELA254" s="34"/>
      <c r="ELB254" s="34"/>
      <c r="ELC254" s="34"/>
      <c r="ELD254" s="34"/>
      <c r="ELE254" s="34"/>
      <c r="ELF254" s="34"/>
      <c r="ELG254" s="34"/>
      <c r="ELH254" s="34"/>
      <c r="ELI254" s="34"/>
      <c r="ELJ254" s="34"/>
      <c r="ELK254" s="34"/>
      <c r="ELL254" s="34"/>
      <c r="ELM254" s="34"/>
      <c r="ELN254" s="34"/>
      <c r="ELO254" s="34"/>
      <c r="ELP254" s="34"/>
      <c r="ELQ254" s="34"/>
      <c r="ELR254" s="34"/>
      <c r="ELS254" s="34"/>
      <c r="ELT254" s="34"/>
      <c r="ELU254" s="34"/>
      <c r="ELV254" s="34"/>
      <c r="ELW254" s="34"/>
      <c r="ELX254" s="34"/>
      <c r="ELY254" s="34"/>
      <c r="ELZ254" s="34"/>
      <c r="EMA254" s="34"/>
      <c r="EMB254" s="34"/>
      <c r="EMC254" s="34"/>
      <c r="EMD254" s="34"/>
      <c r="EME254" s="34"/>
      <c r="EMF254" s="34"/>
      <c r="EMG254" s="34"/>
      <c r="EMH254" s="34"/>
      <c r="EMI254" s="34"/>
      <c r="EMJ254" s="34"/>
      <c r="EMK254" s="34"/>
      <c r="EML254" s="34"/>
      <c r="EMM254" s="34"/>
      <c r="EMN254" s="34"/>
      <c r="EMO254" s="34"/>
      <c r="EMP254" s="34"/>
      <c r="EMQ254" s="34"/>
      <c r="EMR254" s="34"/>
      <c r="EMS254" s="34"/>
      <c r="EMT254" s="34"/>
      <c r="EMU254" s="34"/>
      <c r="EMV254" s="34"/>
      <c r="EMW254" s="34"/>
      <c r="EMX254" s="34"/>
      <c r="EMY254" s="34"/>
      <c r="EMZ254" s="34"/>
      <c r="ENA254" s="34"/>
      <c r="ENB254" s="34"/>
      <c r="ENC254" s="34"/>
      <c r="END254" s="34"/>
      <c r="ENE254" s="34"/>
      <c r="ENF254" s="34"/>
      <c r="ENG254" s="34"/>
      <c r="ENH254" s="34"/>
      <c r="ENI254" s="34"/>
      <c r="ENJ254" s="34"/>
      <c r="ENK254" s="34"/>
      <c r="ENL254" s="34"/>
      <c r="ENM254" s="34"/>
      <c r="ENN254" s="34"/>
      <c r="ENO254" s="34"/>
      <c r="ENP254" s="34"/>
      <c r="ENQ254" s="34"/>
      <c r="ENR254" s="34"/>
      <c r="ENS254" s="34"/>
      <c r="ENT254" s="34"/>
      <c r="ENU254" s="34"/>
      <c r="ENV254" s="34"/>
      <c r="ENW254" s="34"/>
      <c r="ENX254" s="34"/>
      <c r="ENY254" s="34"/>
      <c r="ENZ254" s="34"/>
      <c r="EOA254" s="34"/>
      <c r="EOB254" s="34"/>
      <c r="EOC254" s="34"/>
      <c r="EOD254" s="34"/>
      <c r="EOE254" s="34"/>
      <c r="EOF254" s="34"/>
      <c r="EOG254" s="34"/>
      <c r="EOH254" s="34"/>
      <c r="EOI254" s="34"/>
      <c r="EOJ254" s="34"/>
      <c r="EOK254" s="34"/>
      <c r="EOL254" s="34"/>
      <c r="EOM254" s="34"/>
      <c r="EON254" s="34"/>
      <c r="EOO254" s="34"/>
      <c r="EOP254" s="34"/>
      <c r="EOQ254" s="34"/>
      <c r="EOR254" s="34"/>
      <c r="EOS254" s="34"/>
      <c r="EOT254" s="34"/>
      <c r="EOU254" s="34"/>
      <c r="EOV254" s="34"/>
      <c r="EOW254" s="34"/>
      <c r="EOX254" s="34"/>
      <c r="EOY254" s="34"/>
      <c r="EOZ254" s="34"/>
      <c r="EPA254" s="34"/>
      <c r="EPB254" s="34"/>
      <c r="EPC254" s="34"/>
      <c r="EPD254" s="34"/>
      <c r="EPE254" s="34"/>
      <c r="EPF254" s="34"/>
      <c r="EPG254" s="34"/>
      <c r="EPH254" s="34"/>
      <c r="EPI254" s="34"/>
      <c r="EPJ254" s="34"/>
      <c r="EPK254" s="34"/>
      <c r="EPL254" s="34"/>
      <c r="EPM254" s="34"/>
      <c r="EPN254" s="34"/>
      <c r="EPO254" s="34"/>
      <c r="EPP254" s="34"/>
      <c r="EPQ254" s="34"/>
      <c r="EPR254" s="34"/>
      <c r="EPS254" s="34"/>
      <c r="EPT254" s="34"/>
      <c r="EPU254" s="34"/>
      <c r="EPV254" s="34"/>
      <c r="EPW254" s="34"/>
      <c r="EPX254" s="34"/>
      <c r="EPY254" s="34"/>
      <c r="EPZ254" s="34"/>
      <c r="EQA254" s="34"/>
      <c r="EQB254" s="34"/>
      <c r="EQC254" s="34"/>
      <c r="EQD254" s="34"/>
      <c r="EQE254" s="34"/>
      <c r="EQF254" s="34"/>
      <c r="EQG254" s="34"/>
      <c r="EQH254" s="34"/>
      <c r="EQI254" s="34"/>
      <c r="EQJ254" s="34"/>
      <c r="EQK254" s="34"/>
      <c r="EQL254" s="34"/>
      <c r="EQM254" s="34"/>
      <c r="EQN254" s="34"/>
      <c r="EQO254" s="34"/>
      <c r="EQP254" s="34"/>
      <c r="EQQ254" s="34"/>
      <c r="EQR254" s="34"/>
      <c r="EQS254" s="34"/>
      <c r="EQT254" s="34"/>
      <c r="EQU254" s="34"/>
      <c r="EQV254" s="34"/>
      <c r="EQW254" s="34"/>
      <c r="EQX254" s="34"/>
      <c r="EQY254" s="34"/>
      <c r="EQZ254" s="34"/>
      <c r="ERA254" s="34"/>
      <c r="ERB254" s="34"/>
      <c r="ERC254" s="34"/>
      <c r="ERD254" s="34"/>
      <c r="ERE254" s="34"/>
      <c r="ERF254" s="34"/>
      <c r="ERG254" s="34"/>
      <c r="ERH254" s="34"/>
      <c r="ERI254" s="34"/>
      <c r="ERJ254" s="34"/>
      <c r="ERK254" s="34"/>
      <c r="ERL254" s="34"/>
      <c r="ERM254" s="34"/>
      <c r="ERN254" s="34"/>
      <c r="ERO254" s="34"/>
      <c r="ERP254" s="34"/>
      <c r="ERQ254" s="34"/>
      <c r="ERR254" s="34"/>
      <c r="ERS254" s="34"/>
      <c r="ERT254" s="34"/>
      <c r="ERU254" s="34"/>
      <c r="ERV254" s="34"/>
      <c r="ERW254" s="34"/>
      <c r="ERX254" s="34"/>
      <c r="ERY254" s="34"/>
      <c r="ERZ254" s="34"/>
      <c r="ESA254" s="34"/>
      <c r="ESB254" s="34"/>
      <c r="ESC254" s="34"/>
      <c r="ESD254" s="34"/>
      <c r="ESE254" s="34"/>
      <c r="ESF254" s="34"/>
      <c r="ESG254" s="34"/>
      <c r="ESH254" s="34"/>
      <c r="ESI254" s="34"/>
      <c r="ESJ254" s="34"/>
      <c r="ESK254" s="34"/>
      <c r="ESL254" s="34"/>
      <c r="ESM254" s="34"/>
      <c r="ESN254" s="34"/>
      <c r="ESO254" s="34"/>
      <c r="ESP254" s="34"/>
      <c r="ESQ254" s="34"/>
      <c r="ESR254" s="34"/>
      <c r="ESS254" s="34"/>
      <c r="EST254" s="34"/>
      <c r="ESU254" s="34"/>
      <c r="ESV254" s="34"/>
      <c r="ESW254" s="34"/>
      <c r="ESX254" s="34"/>
      <c r="ESY254" s="34"/>
      <c r="ESZ254" s="34"/>
      <c r="ETA254" s="34"/>
      <c r="ETB254" s="34"/>
      <c r="ETC254" s="34"/>
      <c r="ETD254" s="34"/>
      <c r="ETE254" s="34"/>
      <c r="ETF254" s="34"/>
      <c r="ETG254" s="34"/>
      <c r="ETH254" s="34"/>
      <c r="ETI254" s="34"/>
      <c r="ETJ254" s="34"/>
      <c r="ETK254" s="34"/>
      <c r="ETL254" s="34"/>
      <c r="ETM254" s="34"/>
      <c r="ETN254" s="34"/>
      <c r="ETO254" s="34"/>
      <c r="ETP254" s="34"/>
      <c r="ETQ254" s="34"/>
      <c r="ETR254" s="34"/>
      <c r="ETS254" s="34"/>
      <c r="ETT254" s="34"/>
      <c r="ETU254" s="34"/>
      <c r="ETV254" s="34"/>
      <c r="ETW254" s="34"/>
      <c r="ETX254" s="34"/>
      <c r="ETY254" s="34"/>
      <c r="ETZ254" s="34"/>
      <c r="EUA254" s="34"/>
      <c r="EUB254" s="34"/>
      <c r="EUC254" s="34"/>
      <c r="EUD254" s="34"/>
      <c r="EUE254" s="34"/>
      <c r="EUF254" s="34"/>
      <c r="EUG254" s="34"/>
      <c r="EUH254" s="34"/>
      <c r="EUI254" s="34"/>
      <c r="EUJ254" s="34"/>
      <c r="EUK254" s="34"/>
      <c r="EUL254" s="34"/>
      <c r="EUM254" s="34"/>
      <c r="EUN254" s="34"/>
      <c r="EUO254" s="34"/>
      <c r="EUP254" s="34"/>
      <c r="EUQ254" s="34"/>
      <c r="EUR254" s="34"/>
      <c r="EUS254" s="34"/>
      <c r="EUT254" s="34"/>
      <c r="EUU254" s="34"/>
      <c r="EUV254" s="34"/>
      <c r="EUW254" s="34"/>
      <c r="EUX254" s="34"/>
      <c r="EUY254" s="34"/>
      <c r="EUZ254" s="34"/>
      <c r="EVA254" s="34"/>
      <c r="EVB254" s="34"/>
      <c r="EVC254" s="34"/>
      <c r="EVD254" s="34"/>
      <c r="EVE254" s="34"/>
      <c r="EVF254" s="34"/>
      <c r="EVG254" s="34"/>
      <c r="EVH254" s="34"/>
      <c r="EVI254" s="34"/>
      <c r="EVJ254" s="34"/>
      <c r="EVK254" s="34"/>
      <c r="EVL254" s="34"/>
      <c r="EVM254" s="34"/>
      <c r="EVN254" s="34"/>
      <c r="EVO254" s="34"/>
      <c r="EVP254" s="34"/>
      <c r="EVQ254" s="34"/>
      <c r="EVR254" s="34"/>
      <c r="EVS254" s="34"/>
      <c r="EVT254" s="34"/>
      <c r="EVU254" s="34"/>
      <c r="EVV254" s="34"/>
      <c r="EVW254" s="34"/>
      <c r="EVX254" s="34"/>
      <c r="EVY254" s="34"/>
      <c r="EVZ254" s="34"/>
      <c r="EWA254" s="34"/>
      <c r="EWB254" s="34"/>
      <c r="EWC254" s="34"/>
      <c r="EWD254" s="34"/>
      <c r="EWE254" s="34"/>
      <c r="EWF254" s="34"/>
      <c r="EWG254" s="34"/>
      <c r="EWH254" s="34"/>
      <c r="EWI254" s="34"/>
      <c r="EWJ254" s="34"/>
      <c r="EWK254" s="34"/>
      <c r="EWL254" s="34"/>
      <c r="EWM254" s="34"/>
      <c r="EWN254" s="34"/>
      <c r="EWO254" s="34"/>
      <c r="EWP254" s="34"/>
      <c r="EWQ254" s="34"/>
      <c r="EWR254" s="34"/>
      <c r="EWS254" s="34"/>
      <c r="EWT254" s="34"/>
      <c r="EWU254" s="34"/>
      <c r="EWV254" s="34"/>
      <c r="EWW254" s="34"/>
      <c r="EWX254" s="34"/>
      <c r="EWY254" s="34"/>
      <c r="EWZ254" s="34"/>
      <c r="EXA254" s="34"/>
      <c r="EXB254" s="34"/>
      <c r="EXC254" s="34"/>
      <c r="EXD254" s="34"/>
      <c r="EXE254" s="34"/>
      <c r="EXF254" s="34"/>
      <c r="EXG254" s="34"/>
      <c r="EXH254" s="34"/>
      <c r="EXI254" s="34"/>
      <c r="EXJ254" s="34"/>
      <c r="EXK254" s="34"/>
      <c r="EXL254" s="34"/>
      <c r="EXM254" s="34"/>
      <c r="EXN254" s="34"/>
      <c r="EXO254" s="34"/>
      <c r="EXP254" s="34"/>
      <c r="EXQ254" s="34"/>
      <c r="EXR254" s="34"/>
      <c r="EXS254" s="34"/>
      <c r="EXT254" s="34"/>
      <c r="EXU254" s="34"/>
      <c r="EXV254" s="34"/>
      <c r="EXW254" s="34"/>
      <c r="EXX254" s="34"/>
      <c r="EXY254" s="34"/>
      <c r="EXZ254" s="34"/>
      <c r="EYA254" s="34"/>
      <c r="EYB254" s="34"/>
      <c r="EYC254" s="34"/>
      <c r="EYD254" s="34"/>
      <c r="EYE254" s="34"/>
      <c r="EYF254" s="34"/>
      <c r="EYG254" s="34"/>
      <c r="EYH254" s="34"/>
      <c r="EYI254" s="34"/>
      <c r="EYJ254" s="34"/>
      <c r="EYK254" s="34"/>
      <c r="EYL254" s="34"/>
      <c r="EYM254" s="34"/>
      <c r="EYN254" s="34"/>
      <c r="EYO254" s="34"/>
      <c r="EYP254" s="34"/>
      <c r="EYQ254" s="34"/>
      <c r="EYR254" s="34"/>
      <c r="EYS254" s="34"/>
      <c r="EYT254" s="34"/>
      <c r="EYU254" s="34"/>
      <c r="EYV254" s="34"/>
      <c r="EYW254" s="34"/>
      <c r="EYX254" s="34"/>
      <c r="EYY254" s="34"/>
      <c r="EYZ254" s="34"/>
      <c r="EZA254" s="34"/>
      <c r="EZB254" s="34"/>
      <c r="EZC254" s="34"/>
      <c r="EZD254" s="34"/>
      <c r="EZE254" s="34"/>
      <c r="EZF254" s="34"/>
      <c r="EZG254" s="34"/>
      <c r="EZH254" s="34"/>
      <c r="EZI254" s="34"/>
      <c r="EZJ254" s="34"/>
      <c r="EZK254" s="34"/>
      <c r="EZL254" s="34"/>
      <c r="EZM254" s="34"/>
      <c r="EZN254" s="34"/>
      <c r="EZO254" s="34"/>
      <c r="EZP254" s="34"/>
      <c r="EZQ254" s="34"/>
      <c r="EZR254" s="34"/>
      <c r="EZS254" s="34"/>
      <c r="EZT254" s="34"/>
      <c r="EZU254" s="34"/>
      <c r="EZV254" s="34"/>
      <c r="EZW254" s="34"/>
      <c r="EZX254" s="34"/>
      <c r="EZY254" s="34"/>
      <c r="EZZ254" s="34"/>
      <c r="FAA254" s="34"/>
      <c r="FAB254" s="34"/>
      <c r="FAC254" s="34"/>
      <c r="FAD254" s="34"/>
      <c r="FAE254" s="34"/>
      <c r="FAF254" s="34"/>
      <c r="FAG254" s="34"/>
      <c r="FAH254" s="34"/>
      <c r="FAI254" s="34"/>
      <c r="FAJ254" s="34"/>
      <c r="FAK254" s="34"/>
      <c r="FAL254" s="34"/>
      <c r="FAM254" s="34"/>
      <c r="FAN254" s="34"/>
      <c r="FAO254" s="34"/>
      <c r="FAP254" s="34"/>
      <c r="FAQ254" s="34"/>
      <c r="FAR254" s="34"/>
      <c r="FAS254" s="34"/>
      <c r="FAT254" s="34"/>
      <c r="FAU254" s="34"/>
      <c r="FAV254" s="34"/>
      <c r="FAW254" s="34"/>
      <c r="FAX254" s="34"/>
      <c r="FAY254" s="34"/>
      <c r="FAZ254" s="34"/>
      <c r="FBA254" s="34"/>
      <c r="FBB254" s="34"/>
      <c r="FBC254" s="34"/>
      <c r="FBD254" s="34"/>
      <c r="FBE254" s="34"/>
      <c r="FBF254" s="34"/>
      <c r="FBG254" s="34"/>
      <c r="FBH254" s="34"/>
      <c r="FBI254" s="34"/>
      <c r="FBJ254" s="34"/>
      <c r="FBK254" s="34"/>
      <c r="FBL254" s="34"/>
      <c r="FBM254" s="34"/>
      <c r="FBN254" s="34"/>
      <c r="FBO254" s="34"/>
      <c r="FBP254" s="34"/>
      <c r="FBQ254" s="34"/>
      <c r="FBR254" s="34"/>
      <c r="FBS254" s="34"/>
      <c r="FBT254" s="34"/>
      <c r="FBU254" s="34"/>
      <c r="FBV254" s="34"/>
      <c r="FBW254" s="34"/>
      <c r="FBX254" s="34"/>
      <c r="FBY254" s="34"/>
      <c r="FBZ254" s="34"/>
      <c r="FCA254" s="34"/>
      <c r="FCB254" s="34"/>
      <c r="FCC254" s="34"/>
      <c r="FCD254" s="34"/>
      <c r="FCE254" s="34"/>
      <c r="FCF254" s="34"/>
      <c r="FCG254" s="34"/>
      <c r="FCH254" s="34"/>
      <c r="FCI254" s="34"/>
      <c r="FCJ254" s="34"/>
      <c r="FCK254" s="34"/>
      <c r="FCL254" s="34"/>
      <c r="FCM254" s="34"/>
      <c r="FCN254" s="34"/>
      <c r="FCO254" s="34"/>
      <c r="FCP254" s="34"/>
      <c r="FCQ254" s="34"/>
      <c r="FCR254" s="34"/>
      <c r="FCS254" s="34"/>
      <c r="FCT254" s="34"/>
      <c r="FCU254" s="34"/>
      <c r="FCV254" s="34"/>
      <c r="FCW254" s="34"/>
      <c r="FCX254" s="34"/>
      <c r="FCY254" s="34"/>
      <c r="FCZ254" s="34"/>
      <c r="FDA254" s="34"/>
      <c r="FDB254" s="34"/>
      <c r="FDC254" s="34"/>
      <c r="FDD254" s="34"/>
      <c r="FDE254" s="34"/>
      <c r="FDF254" s="34"/>
      <c r="FDG254" s="34"/>
      <c r="FDH254" s="34"/>
      <c r="FDI254" s="34"/>
      <c r="FDJ254" s="34"/>
      <c r="FDK254" s="34"/>
      <c r="FDL254" s="34"/>
      <c r="FDM254" s="34"/>
      <c r="FDN254" s="34"/>
      <c r="FDO254" s="34"/>
      <c r="FDP254" s="34"/>
      <c r="FDQ254" s="34"/>
      <c r="FDR254" s="34"/>
      <c r="FDS254" s="34"/>
      <c r="FDT254" s="34"/>
      <c r="FDU254" s="34"/>
      <c r="FDV254" s="34"/>
      <c r="FDW254" s="34"/>
      <c r="FDX254" s="34"/>
      <c r="FDY254" s="34"/>
      <c r="FDZ254" s="34"/>
      <c r="FEA254" s="34"/>
      <c r="FEB254" s="34"/>
      <c r="FEC254" s="34"/>
      <c r="FED254" s="34"/>
      <c r="FEE254" s="34"/>
      <c r="FEF254" s="34"/>
      <c r="FEG254" s="34"/>
      <c r="FEH254" s="34"/>
      <c r="FEI254" s="34"/>
      <c r="FEJ254" s="34"/>
      <c r="FEK254" s="34"/>
      <c r="FEL254" s="34"/>
      <c r="FEM254" s="34"/>
      <c r="FEN254" s="34"/>
      <c r="FEO254" s="34"/>
      <c r="FEP254" s="34"/>
      <c r="FEQ254" s="34"/>
      <c r="FER254" s="34"/>
      <c r="FES254" s="34"/>
      <c r="FET254" s="34"/>
      <c r="FEU254" s="34"/>
      <c r="FEV254" s="34"/>
      <c r="FEW254" s="34"/>
      <c r="FEX254" s="34"/>
      <c r="FEY254" s="34"/>
      <c r="FEZ254" s="34"/>
      <c r="FFA254" s="34"/>
      <c r="FFB254" s="34"/>
      <c r="FFC254" s="34"/>
      <c r="FFD254" s="34"/>
      <c r="FFE254" s="34"/>
      <c r="FFF254" s="34"/>
      <c r="FFG254" s="34"/>
      <c r="FFH254" s="34"/>
      <c r="FFI254" s="34"/>
      <c r="FFJ254" s="34"/>
      <c r="FFK254" s="34"/>
      <c r="FFL254" s="34"/>
      <c r="FFM254" s="34"/>
      <c r="FFN254" s="34"/>
      <c r="FFO254" s="34"/>
      <c r="FFP254" s="34"/>
      <c r="FFQ254" s="34"/>
      <c r="FFR254" s="34"/>
      <c r="FFS254" s="34"/>
      <c r="FFT254" s="34"/>
      <c r="FFU254" s="34"/>
      <c r="FFV254" s="34"/>
      <c r="FFW254" s="34"/>
      <c r="FFX254" s="34"/>
      <c r="FFY254" s="34"/>
      <c r="FFZ254" s="34"/>
      <c r="FGA254" s="34"/>
      <c r="FGB254" s="34"/>
      <c r="FGC254" s="34"/>
      <c r="FGD254" s="34"/>
      <c r="FGE254" s="34"/>
      <c r="FGF254" s="34"/>
      <c r="FGG254" s="34"/>
      <c r="FGH254" s="34"/>
      <c r="FGI254" s="34"/>
      <c r="FGJ254" s="34"/>
      <c r="FGK254" s="34"/>
      <c r="FGL254" s="34"/>
      <c r="FGM254" s="34"/>
      <c r="FGN254" s="34"/>
      <c r="FGO254" s="34"/>
      <c r="FGP254" s="34"/>
      <c r="FGQ254" s="34"/>
      <c r="FGR254" s="34"/>
      <c r="FGS254" s="34"/>
      <c r="FGT254" s="34"/>
      <c r="FGU254" s="34"/>
      <c r="FGV254" s="34"/>
      <c r="FGW254" s="34"/>
      <c r="FGX254" s="34"/>
      <c r="FGY254" s="34"/>
      <c r="FGZ254" s="34"/>
      <c r="FHA254" s="34"/>
      <c r="FHB254" s="34"/>
      <c r="FHC254" s="34"/>
      <c r="FHD254" s="34"/>
      <c r="FHE254" s="34"/>
      <c r="FHF254" s="34"/>
      <c r="FHG254" s="34"/>
      <c r="FHH254" s="34"/>
      <c r="FHI254" s="34"/>
      <c r="FHJ254" s="34"/>
      <c r="FHK254" s="34"/>
      <c r="FHL254" s="34"/>
      <c r="FHM254" s="34"/>
      <c r="FHN254" s="34"/>
      <c r="FHO254" s="34"/>
      <c r="FHP254" s="34"/>
      <c r="FHQ254" s="34"/>
      <c r="FHR254" s="34"/>
      <c r="FHS254" s="34"/>
      <c r="FHT254" s="34"/>
      <c r="FHU254" s="34"/>
      <c r="FHV254" s="34"/>
      <c r="FHW254" s="34"/>
      <c r="FHX254" s="34"/>
      <c r="FHY254" s="34"/>
      <c r="FHZ254" s="34"/>
      <c r="FIA254" s="34"/>
      <c r="FIB254" s="34"/>
      <c r="FIC254" s="34"/>
      <c r="FID254" s="34"/>
      <c r="FIE254" s="34"/>
      <c r="FIF254" s="34"/>
      <c r="FIG254" s="34"/>
      <c r="FIH254" s="34"/>
      <c r="FII254" s="34"/>
      <c r="FIJ254" s="34"/>
      <c r="FIK254" s="34"/>
      <c r="FIL254" s="34"/>
      <c r="FIM254" s="34"/>
      <c r="FIN254" s="34"/>
      <c r="FIO254" s="34"/>
      <c r="FIP254" s="34"/>
      <c r="FIQ254" s="34"/>
      <c r="FIR254" s="34"/>
      <c r="FIS254" s="34"/>
      <c r="FIT254" s="34"/>
      <c r="FIU254" s="34"/>
      <c r="FIV254" s="34"/>
      <c r="FIW254" s="34"/>
      <c r="FIX254" s="34"/>
      <c r="FIY254" s="34"/>
      <c r="FIZ254" s="34"/>
      <c r="FJA254" s="34"/>
      <c r="FJB254" s="34"/>
      <c r="FJC254" s="34"/>
      <c r="FJD254" s="34"/>
      <c r="FJE254" s="34"/>
      <c r="FJF254" s="34"/>
      <c r="FJG254" s="34"/>
      <c r="FJH254" s="34"/>
      <c r="FJI254" s="34"/>
      <c r="FJJ254" s="34"/>
      <c r="FJK254" s="34"/>
      <c r="FJL254" s="34"/>
      <c r="FJM254" s="34"/>
      <c r="FJN254" s="34"/>
      <c r="FJO254" s="34"/>
      <c r="FJP254" s="34"/>
      <c r="FJQ254" s="34"/>
      <c r="FJR254" s="34"/>
      <c r="FJS254" s="34"/>
      <c r="FJT254" s="34"/>
      <c r="FJU254" s="34"/>
      <c r="FJV254" s="34"/>
      <c r="FJW254" s="34"/>
      <c r="FJX254" s="34"/>
      <c r="FJY254" s="34"/>
      <c r="FJZ254" s="34"/>
      <c r="FKA254" s="34"/>
      <c r="FKB254" s="34"/>
      <c r="FKC254" s="34"/>
      <c r="FKD254" s="34"/>
      <c r="FKE254" s="34"/>
      <c r="FKF254" s="34"/>
      <c r="FKG254" s="34"/>
      <c r="FKH254" s="34"/>
      <c r="FKI254" s="34"/>
      <c r="FKJ254" s="34"/>
      <c r="FKK254" s="34"/>
      <c r="FKL254" s="34"/>
      <c r="FKM254" s="34"/>
      <c r="FKN254" s="34"/>
      <c r="FKO254" s="34"/>
      <c r="FKP254" s="34"/>
      <c r="FKQ254" s="34"/>
      <c r="FKR254" s="34"/>
      <c r="FKS254" s="34"/>
      <c r="FKT254" s="34"/>
      <c r="FKU254" s="34"/>
      <c r="FKV254" s="34"/>
      <c r="FKW254" s="34"/>
      <c r="FKX254" s="34"/>
      <c r="FKY254" s="34"/>
      <c r="FKZ254" s="34"/>
      <c r="FLA254" s="34"/>
      <c r="FLB254" s="34"/>
      <c r="FLC254" s="34"/>
      <c r="FLD254" s="34"/>
      <c r="FLE254" s="34"/>
      <c r="FLF254" s="34"/>
      <c r="FLG254" s="34"/>
      <c r="FLH254" s="34"/>
      <c r="FLI254" s="34"/>
      <c r="FLJ254" s="34"/>
      <c r="FLK254" s="34"/>
      <c r="FLL254" s="34"/>
      <c r="FLM254" s="34"/>
      <c r="FLN254" s="34"/>
      <c r="FLO254" s="34"/>
      <c r="FLP254" s="34"/>
      <c r="FLQ254" s="34"/>
      <c r="FLR254" s="34"/>
      <c r="FLS254" s="34"/>
      <c r="FLT254" s="34"/>
      <c r="FLU254" s="34"/>
      <c r="FLV254" s="34"/>
      <c r="FLW254" s="34"/>
      <c r="FLX254" s="34"/>
      <c r="FLY254" s="34"/>
      <c r="FLZ254" s="34"/>
      <c r="FMA254" s="34"/>
      <c r="FMB254" s="34"/>
      <c r="FMC254" s="34"/>
      <c r="FMD254" s="34"/>
      <c r="FME254" s="34"/>
      <c r="FMF254" s="34"/>
      <c r="FMG254" s="34"/>
      <c r="FMH254" s="34"/>
      <c r="FMI254" s="34"/>
      <c r="FMJ254" s="34"/>
      <c r="FMK254" s="34"/>
      <c r="FML254" s="34"/>
      <c r="FMM254" s="34"/>
      <c r="FMN254" s="34"/>
      <c r="FMO254" s="34"/>
      <c r="FMP254" s="34"/>
      <c r="FMQ254" s="34"/>
      <c r="FMR254" s="34"/>
      <c r="FMS254" s="34"/>
      <c r="FMT254" s="34"/>
      <c r="FMU254" s="34"/>
      <c r="FMV254" s="34"/>
      <c r="FMW254" s="34"/>
      <c r="FMX254" s="34"/>
      <c r="FMY254" s="34"/>
      <c r="FMZ254" s="34"/>
      <c r="FNA254" s="34"/>
      <c r="FNB254" s="34"/>
      <c r="FNC254" s="34"/>
      <c r="FND254" s="34"/>
      <c r="FNE254" s="34"/>
      <c r="FNF254" s="34"/>
      <c r="FNG254" s="34"/>
      <c r="FNH254" s="34"/>
      <c r="FNI254" s="34"/>
      <c r="FNJ254" s="34"/>
      <c r="FNK254" s="34"/>
      <c r="FNL254" s="34"/>
      <c r="FNM254" s="34"/>
      <c r="FNN254" s="34"/>
      <c r="FNO254" s="34"/>
      <c r="FNP254" s="34"/>
      <c r="FNQ254" s="34"/>
      <c r="FNR254" s="34"/>
      <c r="FNS254" s="34"/>
      <c r="FNT254" s="34"/>
      <c r="FNU254" s="34"/>
      <c r="FNV254" s="34"/>
      <c r="FNW254" s="34"/>
      <c r="FNX254" s="34"/>
      <c r="FNY254" s="34"/>
      <c r="FNZ254" s="34"/>
      <c r="FOA254" s="34"/>
      <c r="FOB254" s="34"/>
      <c r="FOC254" s="34"/>
      <c r="FOD254" s="34"/>
      <c r="FOE254" s="34"/>
      <c r="FOF254" s="34"/>
      <c r="FOG254" s="34"/>
      <c r="FOH254" s="34"/>
      <c r="FOI254" s="34"/>
      <c r="FOJ254" s="34"/>
      <c r="FOK254" s="34"/>
      <c r="FOL254" s="34"/>
      <c r="FOM254" s="34"/>
      <c r="FON254" s="34"/>
      <c r="FOO254" s="34"/>
      <c r="FOP254" s="34"/>
      <c r="FOQ254" s="34"/>
      <c r="FOR254" s="34"/>
      <c r="FOS254" s="34"/>
      <c r="FOT254" s="34"/>
      <c r="FOU254" s="34"/>
      <c r="FOV254" s="34"/>
      <c r="FOW254" s="34"/>
      <c r="FOX254" s="34"/>
      <c r="FOY254" s="34"/>
      <c r="FOZ254" s="34"/>
      <c r="FPA254" s="34"/>
      <c r="FPB254" s="34"/>
      <c r="FPC254" s="34"/>
      <c r="FPD254" s="34"/>
      <c r="FPE254" s="34"/>
      <c r="FPF254" s="34"/>
      <c r="FPG254" s="34"/>
      <c r="FPH254" s="34"/>
      <c r="FPI254" s="34"/>
      <c r="FPJ254" s="34"/>
      <c r="FPK254" s="34"/>
      <c r="FPL254" s="34"/>
      <c r="FPM254" s="34"/>
      <c r="FPN254" s="34"/>
      <c r="FPO254" s="34"/>
      <c r="FPP254" s="34"/>
      <c r="FPQ254" s="34"/>
      <c r="FPR254" s="34"/>
      <c r="FPS254" s="34"/>
      <c r="FPT254" s="34"/>
      <c r="FPU254" s="34"/>
      <c r="FPV254" s="34"/>
      <c r="FPW254" s="34"/>
      <c r="FPX254" s="34"/>
      <c r="FPY254" s="34"/>
      <c r="FPZ254" s="34"/>
      <c r="FQA254" s="34"/>
      <c r="FQB254" s="34"/>
      <c r="FQC254" s="34"/>
      <c r="FQD254" s="34"/>
      <c r="FQE254" s="34"/>
      <c r="FQF254" s="34"/>
      <c r="FQG254" s="34"/>
      <c r="FQH254" s="34"/>
      <c r="FQI254" s="34"/>
      <c r="FQJ254" s="34"/>
      <c r="FQK254" s="34"/>
      <c r="FQL254" s="34"/>
      <c r="FQM254" s="34"/>
      <c r="FQN254" s="34"/>
      <c r="FQO254" s="34"/>
      <c r="FQP254" s="34"/>
      <c r="FQQ254" s="34"/>
      <c r="FQR254" s="34"/>
      <c r="FQS254" s="34"/>
      <c r="FQT254" s="34"/>
      <c r="FQU254" s="34"/>
      <c r="FQV254" s="34"/>
      <c r="FQW254" s="34"/>
      <c r="FQX254" s="34"/>
      <c r="FQY254" s="34"/>
      <c r="FQZ254" s="34"/>
      <c r="FRA254" s="34"/>
      <c r="FRB254" s="34"/>
      <c r="FRC254" s="34"/>
      <c r="FRD254" s="34"/>
      <c r="FRE254" s="34"/>
      <c r="FRF254" s="34"/>
      <c r="FRG254" s="34"/>
      <c r="FRH254" s="34"/>
      <c r="FRI254" s="34"/>
      <c r="FRJ254" s="34"/>
      <c r="FRK254" s="34"/>
      <c r="FRL254" s="34"/>
      <c r="FRM254" s="34"/>
      <c r="FRN254" s="34"/>
      <c r="FRO254" s="34"/>
      <c r="FRP254" s="34"/>
      <c r="FRQ254" s="34"/>
      <c r="FRR254" s="34"/>
      <c r="FRS254" s="34"/>
      <c r="FRT254" s="34"/>
      <c r="FRU254" s="34"/>
      <c r="FRV254" s="34"/>
      <c r="FRW254" s="34"/>
      <c r="FRX254" s="34"/>
      <c r="FRY254" s="34"/>
      <c r="FRZ254" s="34"/>
      <c r="FSA254" s="34"/>
      <c r="FSB254" s="34"/>
      <c r="FSC254" s="34"/>
      <c r="FSD254" s="34"/>
      <c r="FSE254" s="34"/>
      <c r="FSF254" s="34"/>
      <c r="FSG254" s="34"/>
      <c r="FSH254" s="34"/>
      <c r="FSI254" s="34"/>
      <c r="FSJ254" s="34"/>
      <c r="FSK254" s="34"/>
      <c r="FSL254" s="34"/>
      <c r="FSM254" s="34"/>
      <c r="FSN254" s="34"/>
      <c r="FSO254" s="34"/>
      <c r="FSP254" s="34"/>
      <c r="FSQ254" s="34"/>
      <c r="FSR254" s="34"/>
      <c r="FSS254" s="34"/>
      <c r="FST254" s="34"/>
      <c r="FSU254" s="34"/>
      <c r="FSV254" s="34"/>
      <c r="FSW254" s="34"/>
      <c r="FSX254" s="34"/>
      <c r="FSY254" s="34"/>
      <c r="FSZ254" s="34"/>
      <c r="FTA254" s="34"/>
      <c r="FTB254" s="34"/>
      <c r="FTC254" s="34"/>
      <c r="FTD254" s="34"/>
      <c r="FTE254" s="34"/>
      <c r="FTF254" s="34"/>
      <c r="FTG254" s="34"/>
      <c r="FTH254" s="34"/>
      <c r="FTI254" s="34"/>
      <c r="FTJ254" s="34"/>
      <c r="FTK254" s="34"/>
      <c r="FTL254" s="34"/>
      <c r="FTM254" s="34"/>
      <c r="FTN254" s="34"/>
      <c r="FTO254" s="34"/>
      <c r="FTP254" s="34"/>
      <c r="FTQ254" s="34"/>
      <c r="FTR254" s="34"/>
      <c r="FTS254" s="34"/>
      <c r="FTT254" s="34"/>
      <c r="FTU254" s="34"/>
      <c r="FTV254" s="34"/>
      <c r="FTW254" s="34"/>
      <c r="FTX254" s="34"/>
      <c r="FTY254" s="34"/>
      <c r="FTZ254" s="34"/>
      <c r="FUA254" s="34"/>
      <c r="FUB254" s="34"/>
      <c r="FUC254" s="34"/>
      <c r="FUD254" s="34"/>
      <c r="FUE254" s="34"/>
      <c r="FUF254" s="34"/>
      <c r="FUG254" s="34"/>
      <c r="FUH254" s="34"/>
      <c r="FUI254" s="34"/>
      <c r="FUJ254" s="34"/>
      <c r="FUK254" s="34"/>
      <c r="FUL254" s="34"/>
      <c r="FUM254" s="34"/>
      <c r="FUN254" s="34"/>
      <c r="FUO254" s="34"/>
      <c r="FUP254" s="34"/>
      <c r="FUQ254" s="34"/>
      <c r="FUR254" s="34"/>
      <c r="FUS254" s="34"/>
      <c r="FUT254" s="34"/>
      <c r="FUU254" s="34"/>
      <c r="FUV254" s="34"/>
      <c r="FUW254" s="34"/>
      <c r="FUX254" s="34"/>
      <c r="FUY254" s="34"/>
      <c r="FUZ254" s="34"/>
      <c r="FVA254" s="34"/>
      <c r="FVB254" s="34"/>
      <c r="FVC254" s="34"/>
      <c r="FVD254" s="34"/>
      <c r="FVE254" s="34"/>
      <c r="FVF254" s="34"/>
      <c r="FVG254" s="34"/>
      <c r="FVH254" s="34"/>
      <c r="FVI254" s="34"/>
      <c r="FVJ254" s="34"/>
      <c r="FVK254" s="34"/>
      <c r="FVL254" s="34"/>
      <c r="FVM254" s="34"/>
      <c r="FVN254" s="34"/>
      <c r="FVO254" s="34"/>
      <c r="FVP254" s="34"/>
      <c r="FVQ254" s="34"/>
      <c r="FVR254" s="34"/>
      <c r="FVS254" s="34"/>
      <c r="FVT254" s="34"/>
      <c r="FVU254" s="34"/>
      <c r="FVV254" s="34"/>
      <c r="FVW254" s="34"/>
      <c r="FVX254" s="34"/>
      <c r="FVY254" s="34"/>
      <c r="FVZ254" s="34"/>
      <c r="FWA254" s="34"/>
      <c r="FWB254" s="34"/>
      <c r="FWC254" s="34"/>
      <c r="FWD254" s="34"/>
      <c r="FWE254" s="34"/>
      <c r="FWF254" s="34"/>
      <c r="FWG254" s="34"/>
      <c r="FWH254" s="34"/>
      <c r="FWI254" s="34"/>
      <c r="FWJ254" s="34"/>
      <c r="FWK254" s="34"/>
      <c r="FWL254" s="34"/>
      <c r="FWM254" s="34"/>
      <c r="FWN254" s="34"/>
      <c r="FWO254" s="34"/>
      <c r="FWP254" s="34"/>
      <c r="FWQ254" s="34"/>
      <c r="FWR254" s="34"/>
      <c r="FWS254" s="34"/>
      <c r="FWT254" s="34"/>
      <c r="FWU254" s="34"/>
      <c r="FWV254" s="34"/>
      <c r="FWW254" s="34"/>
      <c r="FWX254" s="34"/>
      <c r="FWY254" s="34"/>
      <c r="FWZ254" s="34"/>
      <c r="FXA254" s="34"/>
      <c r="FXB254" s="34"/>
      <c r="FXC254" s="34"/>
      <c r="FXD254" s="34"/>
      <c r="FXE254" s="34"/>
      <c r="FXF254" s="34"/>
      <c r="FXG254" s="34"/>
      <c r="FXH254" s="34"/>
      <c r="FXI254" s="34"/>
      <c r="FXJ254" s="34"/>
      <c r="FXK254" s="34"/>
      <c r="FXL254" s="34"/>
      <c r="FXM254" s="34"/>
      <c r="FXN254" s="34"/>
      <c r="FXO254" s="34"/>
      <c r="FXP254" s="34"/>
      <c r="FXQ254" s="34"/>
      <c r="FXR254" s="34"/>
      <c r="FXS254" s="34"/>
      <c r="FXT254" s="34"/>
      <c r="FXU254" s="34"/>
      <c r="FXV254" s="34"/>
      <c r="FXW254" s="34"/>
      <c r="FXX254" s="34"/>
      <c r="FXY254" s="34"/>
      <c r="FXZ254" s="34"/>
      <c r="FYA254" s="34"/>
      <c r="FYB254" s="34"/>
      <c r="FYC254" s="34"/>
      <c r="FYD254" s="34"/>
      <c r="FYE254" s="34"/>
      <c r="FYF254" s="34"/>
      <c r="FYG254" s="34"/>
      <c r="FYH254" s="34"/>
      <c r="FYI254" s="34"/>
      <c r="FYJ254" s="34"/>
      <c r="FYK254" s="34"/>
      <c r="FYL254" s="34"/>
      <c r="FYM254" s="34"/>
      <c r="FYN254" s="34"/>
      <c r="FYO254" s="34"/>
      <c r="FYP254" s="34"/>
      <c r="FYQ254" s="34"/>
      <c r="FYR254" s="34"/>
      <c r="FYS254" s="34"/>
      <c r="FYT254" s="34"/>
      <c r="FYU254" s="34"/>
      <c r="FYV254" s="34"/>
      <c r="FYW254" s="34"/>
      <c r="FYX254" s="34"/>
      <c r="FYY254" s="34"/>
      <c r="FYZ254" s="34"/>
      <c r="FZA254" s="34"/>
      <c r="FZB254" s="34"/>
      <c r="FZC254" s="34"/>
      <c r="FZD254" s="34"/>
      <c r="FZE254" s="34"/>
      <c r="FZF254" s="34"/>
      <c r="FZG254" s="34"/>
      <c r="FZH254" s="34"/>
      <c r="FZI254" s="34"/>
      <c r="FZJ254" s="34"/>
      <c r="FZK254" s="34"/>
      <c r="FZL254" s="34"/>
      <c r="FZM254" s="34"/>
      <c r="FZN254" s="34"/>
      <c r="FZO254" s="34"/>
      <c r="FZP254" s="34"/>
      <c r="FZQ254" s="34"/>
      <c r="FZR254" s="34"/>
      <c r="FZS254" s="34"/>
      <c r="FZT254" s="34"/>
      <c r="FZU254" s="34"/>
      <c r="FZV254" s="34"/>
      <c r="FZW254" s="34"/>
      <c r="FZX254" s="34"/>
      <c r="FZY254" s="34"/>
      <c r="FZZ254" s="34"/>
      <c r="GAA254" s="34"/>
      <c r="GAB254" s="34"/>
      <c r="GAC254" s="34"/>
      <c r="GAD254" s="34"/>
      <c r="GAE254" s="34"/>
      <c r="GAF254" s="34"/>
      <c r="GAG254" s="34"/>
      <c r="GAH254" s="34"/>
      <c r="GAI254" s="34"/>
      <c r="GAJ254" s="34"/>
      <c r="GAK254" s="34"/>
      <c r="GAL254" s="34"/>
      <c r="GAM254" s="34"/>
      <c r="GAN254" s="34"/>
      <c r="GAO254" s="34"/>
      <c r="GAP254" s="34"/>
      <c r="GAQ254" s="34"/>
      <c r="GAR254" s="34"/>
      <c r="GAS254" s="34"/>
      <c r="GAT254" s="34"/>
      <c r="GAU254" s="34"/>
      <c r="GAV254" s="34"/>
      <c r="GAW254" s="34"/>
      <c r="GAX254" s="34"/>
      <c r="GAY254" s="34"/>
      <c r="GAZ254" s="34"/>
      <c r="GBA254" s="34"/>
      <c r="GBB254" s="34"/>
      <c r="GBC254" s="34"/>
      <c r="GBD254" s="34"/>
      <c r="GBE254" s="34"/>
      <c r="GBF254" s="34"/>
      <c r="GBG254" s="34"/>
      <c r="GBH254" s="34"/>
      <c r="GBI254" s="34"/>
      <c r="GBJ254" s="34"/>
      <c r="GBK254" s="34"/>
      <c r="GBL254" s="34"/>
      <c r="GBM254" s="34"/>
      <c r="GBN254" s="34"/>
      <c r="GBO254" s="34"/>
      <c r="GBP254" s="34"/>
      <c r="GBQ254" s="34"/>
      <c r="GBR254" s="34"/>
      <c r="GBS254" s="34"/>
      <c r="GBT254" s="34"/>
      <c r="GBU254" s="34"/>
      <c r="GBV254" s="34"/>
      <c r="GBW254" s="34"/>
      <c r="GBX254" s="34"/>
      <c r="GBY254" s="34"/>
      <c r="GBZ254" s="34"/>
      <c r="GCA254" s="34"/>
      <c r="GCB254" s="34"/>
      <c r="GCC254" s="34"/>
      <c r="GCD254" s="34"/>
      <c r="GCE254" s="34"/>
      <c r="GCF254" s="34"/>
      <c r="GCG254" s="34"/>
      <c r="GCH254" s="34"/>
      <c r="GCI254" s="34"/>
      <c r="GCJ254" s="34"/>
      <c r="GCK254" s="34"/>
      <c r="GCL254" s="34"/>
      <c r="GCM254" s="34"/>
      <c r="GCN254" s="34"/>
      <c r="GCO254" s="34"/>
      <c r="GCP254" s="34"/>
      <c r="GCQ254" s="34"/>
      <c r="GCR254" s="34"/>
      <c r="GCS254" s="34"/>
      <c r="GCT254" s="34"/>
      <c r="GCU254" s="34"/>
      <c r="GCV254" s="34"/>
      <c r="GCW254" s="34"/>
      <c r="GCX254" s="34"/>
      <c r="GCY254" s="34"/>
      <c r="GCZ254" s="34"/>
      <c r="GDA254" s="34"/>
      <c r="GDB254" s="34"/>
      <c r="GDC254" s="34"/>
      <c r="GDD254" s="34"/>
      <c r="GDE254" s="34"/>
      <c r="GDF254" s="34"/>
      <c r="GDG254" s="34"/>
      <c r="GDH254" s="34"/>
      <c r="GDI254" s="34"/>
      <c r="GDJ254" s="34"/>
      <c r="GDK254" s="34"/>
      <c r="GDL254" s="34"/>
      <c r="GDM254" s="34"/>
      <c r="GDN254" s="34"/>
      <c r="GDO254" s="34"/>
      <c r="GDP254" s="34"/>
      <c r="GDQ254" s="34"/>
      <c r="GDR254" s="34"/>
      <c r="GDS254" s="34"/>
      <c r="GDT254" s="34"/>
      <c r="GDU254" s="34"/>
      <c r="GDV254" s="34"/>
      <c r="GDW254" s="34"/>
      <c r="GDX254" s="34"/>
      <c r="GDY254" s="34"/>
      <c r="GDZ254" s="34"/>
      <c r="GEA254" s="34"/>
      <c r="GEB254" s="34"/>
      <c r="GEC254" s="34"/>
      <c r="GED254" s="34"/>
      <c r="GEE254" s="34"/>
      <c r="GEF254" s="34"/>
      <c r="GEG254" s="34"/>
      <c r="GEH254" s="34"/>
      <c r="GEI254" s="34"/>
      <c r="GEJ254" s="34"/>
      <c r="GEK254" s="34"/>
      <c r="GEL254" s="34"/>
      <c r="GEM254" s="34"/>
      <c r="GEN254" s="34"/>
      <c r="GEO254" s="34"/>
      <c r="GEP254" s="34"/>
      <c r="GEQ254" s="34"/>
      <c r="GER254" s="34"/>
      <c r="GES254" s="34"/>
      <c r="GET254" s="34"/>
      <c r="GEU254" s="34"/>
      <c r="GEV254" s="34"/>
      <c r="GEW254" s="34"/>
      <c r="GEX254" s="34"/>
      <c r="GEY254" s="34"/>
      <c r="GEZ254" s="34"/>
      <c r="GFA254" s="34"/>
      <c r="GFB254" s="34"/>
      <c r="GFC254" s="34"/>
      <c r="GFD254" s="34"/>
      <c r="GFE254" s="34"/>
      <c r="GFF254" s="34"/>
      <c r="GFG254" s="34"/>
      <c r="GFH254" s="34"/>
      <c r="GFI254" s="34"/>
      <c r="GFJ254" s="34"/>
      <c r="GFK254" s="34"/>
      <c r="GFL254" s="34"/>
      <c r="GFM254" s="34"/>
      <c r="GFN254" s="34"/>
      <c r="GFO254" s="34"/>
      <c r="GFP254" s="34"/>
      <c r="GFQ254" s="34"/>
      <c r="GFR254" s="34"/>
      <c r="GFS254" s="34"/>
      <c r="GFT254" s="34"/>
      <c r="GFU254" s="34"/>
      <c r="GFV254" s="34"/>
      <c r="GFW254" s="34"/>
      <c r="GFX254" s="34"/>
      <c r="GFY254" s="34"/>
      <c r="GFZ254" s="34"/>
      <c r="GGA254" s="34"/>
      <c r="GGB254" s="34"/>
      <c r="GGC254" s="34"/>
      <c r="GGD254" s="34"/>
      <c r="GGE254" s="34"/>
      <c r="GGF254" s="34"/>
      <c r="GGG254" s="34"/>
      <c r="GGH254" s="34"/>
      <c r="GGI254" s="34"/>
      <c r="GGJ254" s="34"/>
      <c r="GGK254" s="34"/>
      <c r="GGL254" s="34"/>
      <c r="GGM254" s="34"/>
      <c r="GGN254" s="34"/>
      <c r="GGO254" s="34"/>
      <c r="GGP254" s="34"/>
      <c r="GGQ254" s="34"/>
      <c r="GGR254" s="34"/>
      <c r="GGS254" s="34"/>
      <c r="GGT254" s="34"/>
      <c r="GGU254" s="34"/>
      <c r="GGV254" s="34"/>
      <c r="GGW254" s="34"/>
      <c r="GGX254" s="34"/>
      <c r="GGY254" s="34"/>
      <c r="GGZ254" s="34"/>
      <c r="GHA254" s="34"/>
      <c r="GHB254" s="34"/>
      <c r="GHC254" s="34"/>
      <c r="GHD254" s="34"/>
      <c r="GHE254" s="34"/>
      <c r="GHF254" s="34"/>
      <c r="GHG254" s="34"/>
      <c r="GHH254" s="34"/>
      <c r="GHI254" s="34"/>
      <c r="GHJ254" s="34"/>
      <c r="GHK254" s="34"/>
      <c r="GHL254" s="34"/>
      <c r="GHM254" s="34"/>
      <c r="GHN254" s="34"/>
      <c r="GHO254" s="34"/>
      <c r="GHP254" s="34"/>
      <c r="GHQ254" s="34"/>
      <c r="GHR254" s="34"/>
      <c r="GHS254" s="34"/>
      <c r="GHT254" s="34"/>
      <c r="GHU254" s="34"/>
      <c r="GHV254" s="34"/>
      <c r="GHW254" s="34"/>
      <c r="GHX254" s="34"/>
      <c r="GHY254" s="34"/>
      <c r="GHZ254" s="34"/>
      <c r="GIA254" s="34"/>
      <c r="GIB254" s="34"/>
      <c r="GIC254" s="34"/>
      <c r="GID254" s="34"/>
      <c r="GIE254" s="34"/>
      <c r="GIF254" s="34"/>
      <c r="GIG254" s="34"/>
      <c r="GIH254" s="34"/>
      <c r="GII254" s="34"/>
      <c r="GIJ254" s="34"/>
      <c r="GIK254" s="34"/>
      <c r="GIL254" s="34"/>
      <c r="GIM254" s="34"/>
      <c r="GIN254" s="34"/>
      <c r="GIO254" s="34"/>
      <c r="GIP254" s="34"/>
      <c r="GIQ254" s="34"/>
      <c r="GIR254" s="34"/>
      <c r="GIS254" s="34"/>
      <c r="GIT254" s="34"/>
      <c r="GIU254" s="34"/>
      <c r="GIV254" s="34"/>
      <c r="GIW254" s="34"/>
      <c r="GIX254" s="34"/>
      <c r="GIY254" s="34"/>
      <c r="GIZ254" s="34"/>
      <c r="GJA254" s="34"/>
      <c r="GJB254" s="34"/>
      <c r="GJC254" s="34"/>
      <c r="GJD254" s="34"/>
      <c r="GJE254" s="34"/>
      <c r="GJF254" s="34"/>
      <c r="GJG254" s="34"/>
      <c r="GJH254" s="34"/>
      <c r="GJI254" s="34"/>
      <c r="GJJ254" s="34"/>
      <c r="GJK254" s="34"/>
      <c r="GJL254" s="34"/>
      <c r="GJM254" s="34"/>
      <c r="GJN254" s="34"/>
      <c r="GJO254" s="34"/>
      <c r="GJP254" s="34"/>
      <c r="GJQ254" s="34"/>
      <c r="GJR254" s="34"/>
      <c r="GJS254" s="34"/>
      <c r="GJT254" s="34"/>
      <c r="GJU254" s="34"/>
      <c r="GJV254" s="34"/>
      <c r="GJW254" s="34"/>
      <c r="GJX254" s="34"/>
      <c r="GJY254" s="34"/>
      <c r="GJZ254" s="34"/>
      <c r="GKA254" s="34"/>
      <c r="GKB254" s="34"/>
      <c r="GKC254" s="34"/>
      <c r="GKD254" s="34"/>
      <c r="GKE254" s="34"/>
      <c r="GKF254" s="34"/>
      <c r="GKG254" s="34"/>
      <c r="GKH254" s="34"/>
      <c r="GKI254" s="34"/>
      <c r="GKJ254" s="34"/>
      <c r="GKK254" s="34"/>
      <c r="GKL254" s="34"/>
      <c r="GKM254" s="34"/>
      <c r="GKN254" s="34"/>
      <c r="GKO254" s="34"/>
      <c r="GKP254" s="34"/>
      <c r="GKQ254" s="34"/>
      <c r="GKR254" s="34"/>
      <c r="GKS254" s="34"/>
      <c r="GKT254" s="34"/>
      <c r="GKU254" s="34"/>
      <c r="GKV254" s="34"/>
      <c r="GKW254" s="34"/>
      <c r="GKX254" s="34"/>
      <c r="GKY254" s="34"/>
      <c r="GKZ254" s="34"/>
      <c r="GLA254" s="34"/>
      <c r="GLB254" s="34"/>
      <c r="GLC254" s="34"/>
      <c r="GLD254" s="34"/>
      <c r="GLE254" s="34"/>
      <c r="GLF254" s="34"/>
      <c r="GLG254" s="34"/>
      <c r="GLH254" s="34"/>
      <c r="GLI254" s="34"/>
      <c r="GLJ254" s="34"/>
      <c r="GLK254" s="34"/>
      <c r="GLL254" s="34"/>
      <c r="GLM254" s="34"/>
      <c r="GLN254" s="34"/>
      <c r="GLO254" s="34"/>
      <c r="GLP254" s="34"/>
      <c r="GLQ254" s="34"/>
      <c r="GLR254" s="34"/>
      <c r="GLS254" s="34"/>
      <c r="GLT254" s="34"/>
      <c r="GLU254" s="34"/>
      <c r="GLV254" s="34"/>
      <c r="GLW254" s="34"/>
      <c r="GLX254" s="34"/>
      <c r="GLY254" s="34"/>
      <c r="GLZ254" s="34"/>
      <c r="GMA254" s="34"/>
      <c r="GMB254" s="34"/>
      <c r="GMC254" s="34"/>
      <c r="GMD254" s="34"/>
      <c r="GME254" s="34"/>
      <c r="GMF254" s="34"/>
      <c r="GMG254" s="34"/>
      <c r="GMH254" s="34"/>
      <c r="GMI254" s="34"/>
      <c r="GMJ254" s="34"/>
      <c r="GMK254" s="34"/>
      <c r="GML254" s="34"/>
      <c r="GMM254" s="34"/>
      <c r="GMN254" s="34"/>
      <c r="GMO254" s="34"/>
      <c r="GMP254" s="34"/>
      <c r="GMQ254" s="34"/>
      <c r="GMR254" s="34"/>
      <c r="GMS254" s="34"/>
      <c r="GMT254" s="34"/>
      <c r="GMU254" s="34"/>
      <c r="GMV254" s="34"/>
      <c r="GMW254" s="34"/>
      <c r="GMX254" s="34"/>
      <c r="GMY254" s="34"/>
      <c r="GMZ254" s="34"/>
      <c r="GNA254" s="34"/>
      <c r="GNB254" s="34"/>
      <c r="GNC254" s="34"/>
      <c r="GND254" s="34"/>
      <c r="GNE254" s="34"/>
      <c r="GNF254" s="34"/>
      <c r="GNG254" s="34"/>
      <c r="GNH254" s="34"/>
      <c r="GNI254" s="34"/>
      <c r="GNJ254" s="34"/>
      <c r="GNK254" s="34"/>
      <c r="GNL254" s="34"/>
      <c r="GNM254" s="34"/>
      <c r="GNN254" s="34"/>
      <c r="GNO254" s="34"/>
      <c r="GNP254" s="34"/>
      <c r="GNQ254" s="34"/>
      <c r="GNR254" s="34"/>
      <c r="GNS254" s="34"/>
      <c r="GNT254" s="34"/>
      <c r="GNU254" s="34"/>
      <c r="GNV254" s="34"/>
      <c r="GNW254" s="34"/>
      <c r="GNX254" s="34"/>
      <c r="GNY254" s="34"/>
      <c r="GNZ254" s="34"/>
      <c r="GOA254" s="34"/>
      <c r="GOB254" s="34"/>
      <c r="GOC254" s="34"/>
      <c r="GOD254" s="34"/>
      <c r="GOE254" s="34"/>
      <c r="GOF254" s="34"/>
      <c r="GOG254" s="34"/>
      <c r="GOH254" s="34"/>
      <c r="GOI254" s="34"/>
      <c r="GOJ254" s="34"/>
      <c r="GOK254" s="34"/>
      <c r="GOL254" s="34"/>
      <c r="GOM254" s="34"/>
      <c r="GON254" s="34"/>
      <c r="GOO254" s="34"/>
      <c r="GOP254" s="34"/>
      <c r="GOQ254" s="34"/>
      <c r="GOR254" s="34"/>
      <c r="GOS254" s="34"/>
      <c r="GOT254" s="34"/>
      <c r="GOU254" s="34"/>
      <c r="GOV254" s="34"/>
      <c r="GOW254" s="34"/>
      <c r="GOX254" s="34"/>
      <c r="GOY254" s="34"/>
      <c r="GOZ254" s="34"/>
      <c r="GPA254" s="34"/>
      <c r="GPB254" s="34"/>
      <c r="GPC254" s="34"/>
      <c r="GPD254" s="34"/>
      <c r="GPE254" s="34"/>
      <c r="GPF254" s="34"/>
      <c r="GPG254" s="34"/>
      <c r="GPH254" s="34"/>
      <c r="GPI254" s="34"/>
      <c r="GPJ254" s="34"/>
      <c r="GPK254" s="34"/>
      <c r="GPL254" s="34"/>
      <c r="GPM254" s="34"/>
      <c r="GPN254" s="34"/>
      <c r="GPO254" s="34"/>
      <c r="GPP254" s="34"/>
      <c r="GPQ254" s="34"/>
      <c r="GPR254" s="34"/>
      <c r="GPS254" s="34"/>
      <c r="GPT254" s="34"/>
      <c r="GPU254" s="34"/>
      <c r="GPV254" s="34"/>
      <c r="GPW254" s="34"/>
      <c r="GPX254" s="34"/>
      <c r="GPY254" s="34"/>
      <c r="GPZ254" s="34"/>
      <c r="GQA254" s="34"/>
      <c r="GQB254" s="34"/>
      <c r="GQC254" s="34"/>
      <c r="GQD254" s="34"/>
      <c r="GQE254" s="34"/>
      <c r="GQF254" s="34"/>
      <c r="GQG254" s="34"/>
      <c r="GQH254" s="34"/>
      <c r="GQI254" s="34"/>
      <c r="GQJ254" s="34"/>
      <c r="GQK254" s="34"/>
      <c r="GQL254" s="34"/>
      <c r="GQM254" s="34"/>
      <c r="GQN254" s="34"/>
      <c r="GQO254" s="34"/>
      <c r="GQP254" s="34"/>
      <c r="GQQ254" s="34"/>
      <c r="GQR254" s="34"/>
      <c r="GQS254" s="34"/>
      <c r="GQT254" s="34"/>
      <c r="GQU254" s="34"/>
      <c r="GQV254" s="34"/>
      <c r="GQW254" s="34"/>
      <c r="GQX254" s="34"/>
      <c r="GQY254" s="34"/>
      <c r="GQZ254" s="34"/>
      <c r="GRA254" s="34"/>
      <c r="GRB254" s="34"/>
      <c r="GRC254" s="34"/>
      <c r="GRD254" s="34"/>
      <c r="GRE254" s="34"/>
      <c r="GRF254" s="34"/>
      <c r="GRG254" s="34"/>
      <c r="GRH254" s="34"/>
      <c r="GRI254" s="34"/>
      <c r="GRJ254" s="34"/>
      <c r="GRK254" s="34"/>
      <c r="GRL254" s="34"/>
      <c r="GRM254" s="34"/>
      <c r="GRN254" s="34"/>
      <c r="GRO254" s="34"/>
      <c r="GRP254" s="34"/>
      <c r="GRQ254" s="34"/>
      <c r="GRR254" s="34"/>
      <c r="GRS254" s="34"/>
      <c r="GRT254" s="34"/>
      <c r="GRU254" s="34"/>
      <c r="GRV254" s="34"/>
      <c r="GRW254" s="34"/>
      <c r="GRX254" s="34"/>
      <c r="GRY254" s="34"/>
      <c r="GRZ254" s="34"/>
      <c r="GSA254" s="34"/>
      <c r="GSB254" s="34"/>
      <c r="GSC254" s="34"/>
      <c r="GSD254" s="34"/>
      <c r="GSE254" s="34"/>
      <c r="GSF254" s="34"/>
      <c r="GSG254" s="34"/>
      <c r="GSH254" s="34"/>
      <c r="GSI254" s="34"/>
      <c r="GSJ254" s="34"/>
      <c r="GSK254" s="34"/>
      <c r="GSL254" s="34"/>
      <c r="GSM254" s="34"/>
      <c r="GSN254" s="34"/>
      <c r="GSO254" s="34"/>
      <c r="GSP254" s="34"/>
      <c r="GSQ254" s="34"/>
      <c r="GSR254" s="34"/>
      <c r="GSS254" s="34"/>
      <c r="GST254" s="34"/>
      <c r="GSU254" s="34"/>
      <c r="GSV254" s="34"/>
      <c r="GSW254" s="34"/>
      <c r="GSX254" s="34"/>
      <c r="GSY254" s="34"/>
      <c r="GSZ254" s="34"/>
      <c r="GTA254" s="34"/>
      <c r="GTB254" s="34"/>
      <c r="GTC254" s="34"/>
      <c r="GTD254" s="34"/>
      <c r="GTE254" s="34"/>
      <c r="GTF254" s="34"/>
      <c r="GTG254" s="34"/>
      <c r="GTH254" s="34"/>
      <c r="GTI254" s="34"/>
      <c r="GTJ254" s="34"/>
      <c r="GTK254" s="34"/>
      <c r="GTL254" s="34"/>
      <c r="GTM254" s="34"/>
      <c r="GTN254" s="34"/>
      <c r="GTO254" s="34"/>
      <c r="GTP254" s="34"/>
      <c r="GTQ254" s="34"/>
      <c r="GTR254" s="34"/>
      <c r="GTS254" s="34"/>
      <c r="GTT254" s="34"/>
      <c r="GTU254" s="34"/>
      <c r="GTV254" s="34"/>
      <c r="GTW254" s="34"/>
      <c r="GTX254" s="34"/>
      <c r="GTY254" s="34"/>
      <c r="GTZ254" s="34"/>
      <c r="GUA254" s="34"/>
      <c r="GUB254" s="34"/>
      <c r="GUC254" s="34"/>
      <c r="GUD254" s="34"/>
      <c r="GUE254" s="34"/>
      <c r="GUF254" s="34"/>
      <c r="GUG254" s="34"/>
      <c r="GUH254" s="34"/>
      <c r="GUI254" s="34"/>
      <c r="GUJ254" s="34"/>
      <c r="GUK254" s="34"/>
      <c r="GUL254" s="34"/>
      <c r="GUM254" s="34"/>
      <c r="GUN254" s="34"/>
      <c r="GUO254" s="34"/>
      <c r="GUP254" s="34"/>
      <c r="GUQ254" s="34"/>
      <c r="GUR254" s="34"/>
      <c r="GUS254" s="34"/>
      <c r="GUT254" s="34"/>
      <c r="GUU254" s="34"/>
      <c r="GUV254" s="34"/>
      <c r="GUW254" s="34"/>
      <c r="GUX254" s="34"/>
      <c r="GUY254" s="34"/>
      <c r="GUZ254" s="34"/>
      <c r="GVA254" s="34"/>
      <c r="GVB254" s="34"/>
      <c r="GVC254" s="34"/>
      <c r="GVD254" s="34"/>
      <c r="GVE254" s="34"/>
      <c r="GVF254" s="34"/>
      <c r="GVG254" s="34"/>
      <c r="GVH254" s="34"/>
      <c r="GVI254" s="34"/>
      <c r="GVJ254" s="34"/>
      <c r="GVK254" s="34"/>
      <c r="GVL254" s="34"/>
      <c r="GVM254" s="34"/>
      <c r="GVN254" s="34"/>
      <c r="GVO254" s="34"/>
      <c r="GVP254" s="34"/>
      <c r="GVQ254" s="34"/>
      <c r="GVR254" s="34"/>
      <c r="GVS254" s="34"/>
      <c r="GVT254" s="34"/>
      <c r="GVU254" s="34"/>
      <c r="GVV254" s="34"/>
      <c r="GVW254" s="34"/>
      <c r="GVX254" s="34"/>
      <c r="GVY254" s="34"/>
      <c r="GVZ254" s="34"/>
      <c r="GWA254" s="34"/>
      <c r="GWB254" s="34"/>
      <c r="GWC254" s="34"/>
      <c r="GWD254" s="34"/>
      <c r="GWE254" s="34"/>
      <c r="GWF254" s="34"/>
      <c r="GWG254" s="34"/>
      <c r="GWH254" s="34"/>
      <c r="GWI254" s="34"/>
      <c r="GWJ254" s="34"/>
      <c r="GWK254" s="34"/>
      <c r="GWL254" s="34"/>
      <c r="GWM254" s="34"/>
      <c r="GWN254" s="34"/>
      <c r="GWO254" s="34"/>
      <c r="GWP254" s="34"/>
      <c r="GWQ254" s="34"/>
      <c r="GWR254" s="34"/>
      <c r="GWS254" s="34"/>
      <c r="GWT254" s="34"/>
      <c r="GWU254" s="34"/>
      <c r="GWV254" s="34"/>
      <c r="GWW254" s="34"/>
      <c r="GWX254" s="34"/>
      <c r="GWY254" s="34"/>
      <c r="GWZ254" s="34"/>
      <c r="GXA254" s="34"/>
      <c r="GXB254" s="34"/>
      <c r="GXC254" s="34"/>
      <c r="GXD254" s="34"/>
      <c r="GXE254" s="34"/>
      <c r="GXF254" s="34"/>
      <c r="GXG254" s="34"/>
      <c r="GXH254" s="34"/>
      <c r="GXI254" s="34"/>
      <c r="GXJ254" s="34"/>
      <c r="GXK254" s="34"/>
      <c r="GXL254" s="34"/>
      <c r="GXM254" s="34"/>
      <c r="GXN254" s="34"/>
      <c r="GXO254" s="34"/>
      <c r="GXP254" s="34"/>
      <c r="GXQ254" s="34"/>
      <c r="GXR254" s="34"/>
      <c r="GXS254" s="34"/>
      <c r="GXT254" s="34"/>
      <c r="GXU254" s="34"/>
      <c r="GXV254" s="34"/>
      <c r="GXW254" s="34"/>
      <c r="GXX254" s="34"/>
      <c r="GXY254" s="34"/>
      <c r="GXZ254" s="34"/>
      <c r="GYA254" s="34"/>
      <c r="GYB254" s="34"/>
      <c r="GYC254" s="34"/>
      <c r="GYD254" s="34"/>
      <c r="GYE254" s="34"/>
      <c r="GYF254" s="34"/>
      <c r="GYG254" s="34"/>
      <c r="GYH254" s="34"/>
      <c r="GYI254" s="34"/>
      <c r="GYJ254" s="34"/>
      <c r="GYK254" s="34"/>
      <c r="GYL254" s="34"/>
      <c r="GYM254" s="34"/>
      <c r="GYN254" s="34"/>
      <c r="GYO254" s="34"/>
      <c r="GYP254" s="34"/>
      <c r="GYQ254" s="34"/>
      <c r="GYR254" s="34"/>
      <c r="GYS254" s="34"/>
      <c r="GYT254" s="34"/>
      <c r="GYU254" s="34"/>
      <c r="GYV254" s="34"/>
      <c r="GYW254" s="34"/>
      <c r="GYX254" s="34"/>
      <c r="GYY254" s="34"/>
      <c r="GYZ254" s="34"/>
      <c r="GZA254" s="34"/>
      <c r="GZB254" s="34"/>
      <c r="GZC254" s="34"/>
      <c r="GZD254" s="34"/>
      <c r="GZE254" s="34"/>
      <c r="GZF254" s="34"/>
      <c r="GZG254" s="34"/>
      <c r="GZH254" s="34"/>
      <c r="GZI254" s="34"/>
      <c r="GZJ254" s="34"/>
      <c r="GZK254" s="34"/>
      <c r="GZL254" s="34"/>
      <c r="GZM254" s="34"/>
      <c r="GZN254" s="34"/>
      <c r="GZO254" s="34"/>
      <c r="GZP254" s="34"/>
      <c r="GZQ254" s="34"/>
      <c r="GZR254" s="34"/>
      <c r="GZS254" s="34"/>
      <c r="GZT254" s="34"/>
      <c r="GZU254" s="34"/>
      <c r="GZV254" s="34"/>
      <c r="GZW254" s="34"/>
      <c r="GZX254" s="34"/>
      <c r="GZY254" s="34"/>
      <c r="GZZ254" s="34"/>
      <c r="HAA254" s="34"/>
      <c r="HAB254" s="34"/>
      <c r="HAC254" s="34"/>
      <c r="HAD254" s="34"/>
      <c r="HAE254" s="34"/>
      <c r="HAF254" s="34"/>
      <c r="HAG254" s="34"/>
      <c r="HAH254" s="34"/>
      <c r="HAI254" s="34"/>
      <c r="HAJ254" s="34"/>
      <c r="HAK254" s="34"/>
      <c r="HAL254" s="34"/>
      <c r="HAM254" s="34"/>
      <c r="HAN254" s="34"/>
      <c r="HAO254" s="34"/>
      <c r="HAP254" s="34"/>
      <c r="HAQ254" s="34"/>
      <c r="HAR254" s="34"/>
      <c r="HAS254" s="34"/>
      <c r="HAT254" s="34"/>
      <c r="HAU254" s="34"/>
      <c r="HAV254" s="34"/>
      <c r="HAW254" s="34"/>
      <c r="HAX254" s="34"/>
      <c r="HAY254" s="34"/>
      <c r="HAZ254" s="34"/>
      <c r="HBA254" s="34"/>
      <c r="HBB254" s="34"/>
      <c r="HBC254" s="34"/>
      <c r="HBD254" s="34"/>
      <c r="HBE254" s="34"/>
      <c r="HBF254" s="34"/>
      <c r="HBG254" s="34"/>
      <c r="HBH254" s="34"/>
      <c r="HBI254" s="34"/>
      <c r="HBJ254" s="34"/>
      <c r="HBK254" s="34"/>
      <c r="HBL254" s="34"/>
      <c r="HBM254" s="34"/>
      <c r="HBN254" s="34"/>
      <c r="HBO254" s="34"/>
      <c r="HBP254" s="34"/>
      <c r="HBQ254" s="34"/>
      <c r="HBR254" s="34"/>
      <c r="HBS254" s="34"/>
      <c r="HBT254" s="34"/>
      <c r="HBU254" s="34"/>
      <c r="HBV254" s="34"/>
      <c r="HBW254" s="34"/>
      <c r="HBX254" s="34"/>
      <c r="HBY254" s="34"/>
      <c r="HBZ254" s="34"/>
      <c r="HCA254" s="34"/>
      <c r="HCB254" s="34"/>
      <c r="HCC254" s="34"/>
      <c r="HCD254" s="34"/>
      <c r="HCE254" s="34"/>
      <c r="HCF254" s="34"/>
      <c r="HCG254" s="34"/>
      <c r="HCH254" s="34"/>
      <c r="HCI254" s="34"/>
      <c r="HCJ254" s="34"/>
      <c r="HCK254" s="34"/>
      <c r="HCL254" s="34"/>
      <c r="HCM254" s="34"/>
      <c r="HCN254" s="34"/>
      <c r="HCO254" s="34"/>
      <c r="HCP254" s="34"/>
      <c r="HCQ254" s="34"/>
      <c r="HCR254" s="34"/>
      <c r="HCS254" s="34"/>
      <c r="HCT254" s="34"/>
      <c r="HCU254" s="34"/>
      <c r="HCV254" s="34"/>
      <c r="HCW254" s="34"/>
      <c r="HCX254" s="34"/>
      <c r="HCY254" s="34"/>
      <c r="HCZ254" s="34"/>
      <c r="HDA254" s="34"/>
      <c r="HDB254" s="34"/>
      <c r="HDC254" s="34"/>
      <c r="HDD254" s="34"/>
      <c r="HDE254" s="34"/>
      <c r="HDF254" s="34"/>
      <c r="HDG254" s="34"/>
      <c r="HDH254" s="34"/>
      <c r="HDI254" s="34"/>
      <c r="HDJ254" s="34"/>
      <c r="HDK254" s="34"/>
      <c r="HDL254" s="34"/>
      <c r="HDM254" s="34"/>
      <c r="HDN254" s="34"/>
      <c r="HDO254" s="34"/>
      <c r="HDP254" s="34"/>
      <c r="HDQ254" s="34"/>
      <c r="HDR254" s="34"/>
      <c r="HDS254" s="34"/>
      <c r="HDT254" s="34"/>
      <c r="HDU254" s="34"/>
      <c r="HDV254" s="34"/>
      <c r="HDW254" s="34"/>
      <c r="HDX254" s="34"/>
      <c r="HDY254" s="34"/>
      <c r="HDZ254" s="34"/>
      <c r="HEA254" s="34"/>
      <c r="HEB254" s="34"/>
      <c r="HEC254" s="34"/>
      <c r="HED254" s="34"/>
      <c r="HEE254" s="34"/>
      <c r="HEF254" s="34"/>
      <c r="HEG254" s="34"/>
      <c r="HEH254" s="34"/>
      <c r="HEI254" s="34"/>
      <c r="HEJ254" s="34"/>
      <c r="HEK254" s="34"/>
      <c r="HEL254" s="34"/>
      <c r="HEM254" s="34"/>
      <c r="HEN254" s="34"/>
      <c r="HEO254" s="34"/>
      <c r="HEP254" s="34"/>
      <c r="HEQ254" s="34"/>
      <c r="HER254" s="34"/>
      <c r="HES254" s="34"/>
      <c r="HET254" s="34"/>
      <c r="HEU254" s="34"/>
      <c r="HEV254" s="34"/>
      <c r="HEW254" s="34"/>
      <c r="HEX254" s="34"/>
      <c r="HEY254" s="34"/>
      <c r="HEZ254" s="34"/>
      <c r="HFA254" s="34"/>
      <c r="HFB254" s="34"/>
      <c r="HFC254" s="34"/>
      <c r="HFD254" s="34"/>
      <c r="HFE254" s="34"/>
      <c r="HFF254" s="34"/>
      <c r="HFG254" s="34"/>
      <c r="HFH254" s="34"/>
      <c r="HFI254" s="34"/>
      <c r="HFJ254" s="34"/>
      <c r="HFK254" s="34"/>
      <c r="HFL254" s="34"/>
      <c r="HFM254" s="34"/>
      <c r="HFN254" s="34"/>
      <c r="HFO254" s="34"/>
      <c r="HFP254" s="34"/>
      <c r="HFQ254" s="34"/>
      <c r="HFR254" s="34"/>
      <c r="HFS254" s="34"/>
      <c r="HFT254" s="34"/>
      <c r="HFU254" s="34"/>
      <c r="HFV254" s="34"/>
      <c r="HFW254" s="34"/>
      <c r="HFX254" s="34"/>
      <c r="HFY254" s="34"/>
      <c r="HFZ254" s="34"/>
      <c r="HGA254" s="34"/>
      <c r="HGB254" s="34"/>
      <c r="HGC254" s="34"/>
      <c r="HGD254" s="34"/>
      <c r="HGE254" s="34"/>
      <c r="HGF254" s="34"/>
      <c r="HGG254" s="34"/>
      <c r="HGH254" s="34"/>
      <c r="HGI254" s="34"/>
      <c r="HGJ254" s="34"/>
      <c r="HGK254" s="34"/>
      <c r="HGL254" s="34"/>
      <c r="HGM254" s="34"/>
      <c r="HGN254" s="34"/>
      <c r="HGO254" s="34"/>
      <c r="HGP254" s="34"/>
      <c r="HGQ254" s="34"/>
      <c r="HGR254" s="34"/>
      <c r="HGS254" s="34"/>
      <c r="HGT254" s="34"/>
      <c r="HGU254" s="34"/>
      <c r="HGV254" s="34"/>
      <c r="HGW254" s="34"/>
      <c r="HGX254" s="34"/>
      <c r="HGY254" s="34"/>
      <c r="HGZ254" s="34"/>
      <c r="HHA254" s="34"/>
      <c r="HHB254" s="34"/>
      <c r="HHC254" s="34"/>
      <c r="HHD254" s="34"/>
      <c r="HHE254" s="34"/>
      <c r="HHF254" s="34"/>
      <c r="HHG254" s="34"/>
      <c r="HHH254" s="34"/>
      <c r="HHI254" s="34"/>
      <c r="HHJ254" s="34"/>
      <c r="HHK254" s="34"/>
      <c r="HHL254" s="34"/>
      <c r="HHM254" s="34"/>
      <c r="HHN254" s="34"/>
      <c r="HHO254" s="34"/>
      <c r="HHP254" s="34"/>
      <c r="HHQ254" s="34"/>
      <c r="HHR254" s="34"/>
      <c r="HHS254" s="34"/>
      <c r="HHT254" s="34"/>
      <c r="HHU254" s="34"/>
      <c r="HHV254" s="34"/>
      <c r="HHW254" s="34"/>
      <c r="HHX254" s="34"/>
      <c r="HHY254" s="34"/>
      <c r="HHZ254" s="34"/>
      <c r="HIA254" s="34"/>
      <c r="HIB254" s="34"/>
      <c r="HIC254" s="34"/>
      <c r="HID254" s="34"/>
      <c r="HIE254" s="34"/>
      <c r="HIF254" s="34"/>
      <c r="HIG254" s="34"/>
      <c r="HIH254" s="34"/>
      <c r="HII254" s="34"/>
      <c r="HIJ254" s="34"/>
      <c r="HIK254" s="34"/>
      <c r="HIL254" s="34"/>
      <c r="HIM254" s="34"/>
      <c r="HIN254" s="34"/>
      <c r="HIO254" s="34"/>
      <c r="HIP254" s="34"/>
      <c r="HIQ254" s="34"/>
      <c r="HIR254" s="34"/>
      <c r="HIS254" s="34"/>
      <c r="HIT254" s="34"/>
      <c r="HIU254" s="34"/>
      <c r="HIV254" s="34"/>
      <c r="HIW254" s="34"/>
      <c r="HIX254" s="34"/>
      <c r="HIY254" s="34"/>
      <c r="HIZ254" s="34"/>
      <c r="HJA254" s="34"/>
      <c r="HJB254" s="34"/>
      <c r="HJC254" s="34"/>
      <c r="HJD254" s="34"/>
      <c r="HJE254" s="34"/>
      <c r="HJF254" s="34"/>
      <c r="HJG254" s="34"/>
      <c r="HJH254" s="34"/>
      <c r="HJI254" s="34"/>
      <c r="HJJ254" s="34"/>
      <c r="HJK254" s="34"/>
      <c r="HJL254" s="34"/>
      <c r="HJM254" s="34"/>
      <c r="HJN254" s="34"/>
      <c r="HJO254" s="34"/>
      <c r="HJP254" s="34"/>
      <c r="HJQ254" s="34"/>
      <c r="HJR254" s="34"/>
      <c r="HJS254" s="34"/>
      <c r="HJT254" s="34"/>
      <c r="HJU254" s="34"/>
      <c r="HJV254" s="34"/>
      <c r="HJW254" s="34"/>
      <c r="HJX254" s="34"/>
      <c r="HJY254" s="34"/>
      <c r="HJZ254" s="34"/>
      <c r="HKA254" s="34"/>
      <c r="HKB254" s="34"/>
      <c r="HKC254" s="34"/>
      <c r="HKD254" s="34"/>
      <c r="HKE254" s="34"/>
      <c r="HKF254" s="34"/>
      <c r="HKG254" s="34"/>
      <c r="HKH254" s="34"/>
      <c r="HKI254" s="34"/>
      <c r="HKJ254" s="34"/>
      <c r="HKK254" s="34"/>
      <c r="HKL254" s="34"/>
      <c r="HKM254" s="34"/>
      <c r="HKN254" s="34"/>
      <c r="HKO254" s="34"/>
      <c r="HKP254" s="34"/>
      <c r="HKQ254" s="34"/>
      <c r="HKR254" s="34"/>
      <c r="HKS254" s="34"/>
      <c r="HKT254" s="34"/>
      <c r="HKU254" s="34"/>
      <c r="HKV254" s="34"/>
      <c r="HKW254" s="34"/>
      <c r="HKX254" s="34"/>
      <c r="HKY254" s="34"/>
      <c r="HKZ254" s="34"/>
      <c r="HLA254" s="34"/>
      <c r="HLB254" s="34"/>
      <c r="HLC254" s="34"/>
      <c r="HLD254" s="34"/>
      <c r="HLE254" s="34"/>
      <c r="HLF254" s="34"/>
      <c r="HLG254" s="34"/>
      <c r="HLH254" s="34"/>
      <c r="HLI254" s="34"/>
      <c r="HLJ254" s="34"/>
      <c r="HLK254" s="34"/>
      <c r="HLL254" s="34"/>
      <c r="HLM254" s="34"/>
      <c r="HLN254" s="34"/>
      <c r="HLO254" s="34"/>
      <c r="HLP254" s="34"/>
      <c r="HLQ254" s="34"/>
      <c r="HLR254" s="34"/>
      <c r="HLS254" s="34"/>
      <c r="HLT254" s="34"/>
      <c r="HLU254" s="34"/>
      <c r="HLV254" s="34"/>
      <c r="HLW254" s="34"/>
      <c r="HLX254" s="34"/>
      <c r="HLY254" s="34"/>
      <c r="HLZ254" s="34"/>
      <c r="HMA254" s="34"/>
      <c r="HMB254" s="34"/>
      <c r="HMC254" s="34"/>
      <c r="HMD254" s="34"/>
      <c r="HME254" s="34"/>
      <c r="HMF254" s="34"/>
      <c r="HMG254" s="34"/>
      <c r="HMH254" s="34"/>
      <c r="HMI254" s="34"/>
      <c r="HMJ254" s="34"/>
      <c r="HMK254" s="34"/>
      <c r="HML254" s="34"/>
      <c r="HMM254" s="34"/>
      <c r="HMN254" s="34"/>
      <c r="HMO254" s="34"/>
      <c r="HMP254" s="34"/>
      <c r="HMQ254" s="34"/>
      <c r="HMR254" s="34"/>
      <c r="HMS254" s="34"/>
      <c r="HMT254" s="34"/>
      <c r="HMU254" s="34"/>
      <c r="HMV254" s="34"/>
      <c r="HMW254" s="34"/>
      <c r="HMX254" s="34"/>
      <c r="HMY254" s="34"/>
      <c r="HMZ254" s="34"/>
      <c r="HNA254" s="34"/>
      <c r="HNB254" s="34"/>
      <c r="HNC254" s="34"/>
      <c r="HND254" s="34"/>
      <c r="HNE254" s="34"/>
      <c r="HNF254" s="34"/>
      <c r="HNG254" s="34"/>
      <c r="HNH254" s="34"/>
      <c r="HNI254" s="34"/>
      <c r="HNJ254" s="34"/>
      <c r="HNK254" s="34"/>
      <c r="HNL254" s="34"/>
      <c r="HNM254" s="34"/>
      <c r="HNN254" s="34"/>
      <c r="HNO254" s="34"/>
      <c r="HNP254" s="34"/>
      <c r="HNQ254" s="34"/>
      <c r="HNR254" s="34"/>
      <c r="HNS254" s="34"/>
      <c r="HNT254" s="34"/>
      <c r="HNU254" s="34"/>
      <c r="HNV254" s="34"/>
      <c r="HNW254" s="34"/>
      <c r="HNX254" s="34"/>
      <c r="HNY254" s="34"/>
      <c r="HNZ254" s="34"/>
      <c r="HOA254" s="34"/>
      <c r="HOB254" s="34"/>
      <c r="HOC254" s="34"/>
      <c r="HOD254" s="34"/>
      <c r="HOE254" s="34"/>
      <c r="HOF254" s="34"/>
      <c r="HOG254" s="34"/>
      <c r="HOH254" s="34"/>
      <c r="HOI254" s="34"/>
      <c r="HOJ254" s="34"/>
      <c r="HOK254" s="34"/>
      <c r="HOL254" s="34"/>
      <c r="HOM254" s="34"/>
      <c r="HON254" s="34"/>
      <c r="HOO254" s="34"/>
      <c r="HOP254" s="34"/>
      <c r="HOQ254" s="34"/>
      <c r="HOR254" s="34"/>
      <c r="HOS254" s="34"/>
      <c r="HOT254" s="34"/>
      <c r="HOU254" s="34"/>
      <c r="HOV254" s="34"/>
      <c r="HOW254" s="34"/>
      <c r="HOX254" s="34"/>
      <c r="HOY254" s="34"/>
      <c r="HOZ254" s="34"/>
      <c r="HPA254" s="34"/>
      <c r="HPB254" s="34"/>
      <c r="HPC254" s="34"/>
      <c r="HPD254" s="34"/>
      <c r="HPE254" s="34"/>
      <c r="HPF254" s="34"/>
      <c r="HPG254" s="34"/>
      <c r="HPH254" s="34"/>
      <c r="HPI254" s="34"/>
      <c r="HPJ254" s="34"/>
      <c r="HPK254" s="34"/>
      <c r="HPL254" s="34"/>
      <c r="HPM254" s="34"/>
      <c r="HPN254" s="34"/>
      <c r="HPO254" s="34"/>
      <c r="HPP254" s="34"/>
      <c r="HPQ254" s="34"/>
      <c r="HPR254" s="34"/>
      <c r="HPS254" s="34"/>
      <c r="HPT254" s="34"/>
      <c r="HPU254" s="34"/>
      <c r="HPV254" s="34"/>
      <c r="HPW254" s="34"/>
      <c r="HPX254" s="34"/>
      <c r="HPY254" s="34"/>
      <c r="HPZ254" s="34"/>
      <c r="HQA254" s="34"/>
      <c r="HQB254" s="34"/>
      <c r="HQC254" s="34"/>
      <c r="HQD254" s="34"/>
      <c r="HQE254" s="34"/>
      <c r="HQF254" s="34"/>
      <c r="HQG254" s="34"/>
      <c r="HQH254" s="34"/>
      <c r="HQI254" s="34"/>
      <c r="HQJ254" s="34"/>
      <c r="HQK254" s="34"/>
      <c r="HQL254" s="34"/>
      <c r="HQM254" s="34"/>
      <c r="HQN254" s="34"/>
      <c r="HQO254" s="34"/>
      <c r="HQP254" s="34"/>
      <c r="HQQ254" s="34"/>
      <c r="HQR254" s="34"/>
      <c r="HQS254" s="34"/>
      <c r="HQT254" s="34"/>
      <c r="HQU254" s="34"/>
      <c r="HQV254" s="34"/>
      <c r="HQW254" s="34"/>
      <c r="HQX254" s="34"/>
      <c r="HQY254" s="34"/>
      <c r="HQZ254" s="34"/>
      <c r="HRA254" s="34"/>
      <c r="HRB254" s="34"/>
      <c r="HRC254" s="34"/>
      <c r="HRD254" s="34"/>
      <c r="HRE254" s="34"/>
      <c r="HRF254" s="34"/>
      <c r="HRG254" s="34"/>
      <c r="HRH254" s="34"/>
      <c r="HRI254" s="34"/>
      <c r="HRJ254" s="34"/>
      <c r="HRK254" s="34"/>
      <c r="HRL254" s="34"/>
      <c r="HRM254" s="34"/>
      <c r="HRN254" s="34"/>
      <c r="HRO254" s="34"/>
      <c r="HRP254" s="34"/>
      <c r="HRQ254" s="34"/>
      <c r="HRR254" s="34"/>
      <c r="HRS254" s="34"/>
      <c r="HRT254" s="34"/>
      <c r="HRU254" s="34"/>
      <c r="HRV254" s="34"/>
      <c r="HRW254" s="34"/>
      <c r="HRX254" s="34"/>
      <c r="HRY254" s="34"/>
      <c r="HRZ254" s="34"/>
      <c r="HSA254" s="34"/>
      <c r="HSB254" s="34"/>
      <c r="HSC254" s="34"/>
      <c r="HSD254" s="34"/>
      <c r="HSE254" s="34"/>
      <c r="HSF254" s="34"/>
      <c r="HSG254" s="34"/>
      <c r="HSH254" s="34"/>
      <c r="HSI254" s="34"/>
      <c r="HSJ254" s="34"/>
      <c r="HSK254" s="34"/>
      <c r="HSL254" s="34"/>
      <c r="HSM254" s="34"/>
      <c r="HSN254" s="34"/>
      <c r="HSO254" s="34"/>
      <c r="HSP254" s="34"/>
      <c r="HSQ254" s="34"/>
      <c r="HSR254" s="34"/>
      <c r="HSS254" s="34"/>
      <c r="HST254" s="34"/>
      <c r="HSU254" s="34"/>
      <c r="HSV254" s="34"/>
      <c r="HSW254" s="34"/>
      <c r="HSX254" s="34"/>
      <c r="HSY254" s="34"/>
      <c r="HSZ254" s="34"/>
      <c r="HTA254" s="34"/>
      <c r="HTB254" s="34"/>
      <c r="HTC254" s="34"/>
      <c r="HTD254" s="34"/>
      <c r="HTE254" s="34"/>
      <c r="HTF254" s="34"/>
      <c r="HTG254" s="34"/>
      <c r="HTH254" s="34"/>
      <c r="HTI254" s="34"/>
      <c r="HTJ254" s="34"/>
      <c r="HTK254" s="34"/>
      <c r="HTL254" s="34"/>
      <c r="HTM254" s="34"/>
      <c r="HTN254" s="34"/>
      <c r="HTO254" s="34"/>
      <c r="HTP254" s="34"/>
      <c r="HTQ254" s="34"/>
      <c r="HTR254" s="34"/>
      <c r="HTS254" s="34"/>
      <c r="HTT254" s="34"/>
      <c r="HTU254" s="34"/>
      <c r="HTV254" s="34"/>
      <c r="HTW254" s="34"/>
      <c r="HTX254" s="34"/>
      <c r="HTY254" s="34"/>
      <c r="HTZ254" s="34"/>
      <c r="HUA254" s="34"/>
      <c r="HUB254" s="34"/>
      <c r="HUC254" s="34"/>
      <c r="HUD254" s="34"/>
      <c r="HUE254" s="34"/>
      <c r="HUF254" s="34"/>
      <c r="HUG254" s="34"/>
      <c r="HUH254" s="34"/>
      <c r="HUI254" s="34"/>
      <c r="HUJ254" s="34"/>
      <c r="HUK254" s="34"/>
      <c r="HUL254" s="34"/>
      <c r="HUM254" s="34"/>
      <c r="HUN254" s="34"/>
      <c r="HUO254" s="34"/>
      <c r="HUP254" s="34"/>
      <c r="HUQ254" s="34"/>
      <c r="HUR254" s="34"/>
      <c r="HUS254" s="34"/>
      <c r="HUT254" s="34"/>
      <c r="HUU254" s="34"/>
      <c r="HUV254" s="34"/>
      <c r="HUW254" s="34"/>
      <c r="HUX254" s="34"/>
      <c r="HUY254" s="34"/>
      <c r="HUZ254" s="34"/>
      <c r="HVA254" s="34"/>
      <c r="HVB254" s="34"/>
      <c r="HVC254" s="34"/>
      <c r="HVD254" s="34"/>
      <c r="HVE254" s="34"/>
      <c r="HVF254" s="34"/>
      <c r="HVG254" s="34"/>
      <c r="HVH254" s="34"/>
      <c r="HVI254" s="34"/>
      <c r="HVJ254" s="34"/>
      <c r="HVK254" s="34"/>
      <c r="HVL254" s="34"/>
      <c r="HVM254" s="34"/>
      <c r="HVN254" s="34"/>
      <c r="HVO254" s="34"/>
      <c r="HVP254" s="34"/>
      <c r="HVQ254" s="34"/>
      <c r="HVR254" s="34"/>
      <c r="HVS254" s="34"/>
      <c r="HVT254" s="34"/>
      <c r="HVU254" s="34"/>
      <c r="HVV254" s="34"/>
      <c r="HVW254" s="34"/>
      <c r="HVX254" s="34"/>
      <c r="HVY254" s="34"/>
      <c r="HVZ254" s="34"/>
      <c r="HWA254" s="34"/>
      <c r="HWB254" s="34"/>
      <c r="HWC254" s="34"/>
      <c r="HWD254" s="34"/>
      <c r="HWE254" s="34"/>
      <c r="HWF254" s="34"/>
      <c r="HWG254" s="34"/>
      <c r="HWH254" s="34"/>
      <c r="HWI254" s="34"/>
      <c r="HWJ254" s="34"/>
      <c r="HWK254" s="34"/>
      <c r="HWL254" s="34"/>
      <c r="HWM254" s="34"/>
      <c r="HWN254" s="34"/>
      <c r="HWO254" s="34"/>
      <c r="HWP254" s="34"/>
      <c r="HWQ254" s="34"/>
      <c r="HWR254" s="34"/>
      <c r="HWS254" s="34"/>
      <c r="HWT254" s="34"/>
      <c r="HWU254" s="34"/>
      <c r="HWV254" s="34"/>
      <c r="HWW254" s="34"/>
      <c r="HWX254" s="34"/>
      <c r="HWY254" s="34"/>
      <c r="HWZ254" s="34"/>
      <c r="HXA254" s="34"/>
      <c r="HXB254" s="34"/>
      <c r="HXC254" s="34"/>
      <c r="HXD254" s="34"/>
      <c r="HXE254" s="34"/>
      <c r="HXF254" s="34"/>
      <c r="HXG254" s="34"/>
      <c r="HXH254" s="34"/>
      <c r="HXI254" s="34"/>
      <c r="HXJ254" s="34"/>
      <c r="HXK254" s="34"/>
      <c r="HXL254" s="34"/>
      <c r="HXM254" s="34"/>
      <c r="HXN254" s="34"/>
      <c r="HXO254" s="34"/>
      <c r="HXP254" s="34"/>
      <c r="HXQ254" s="34"/>
      <c r="HXR254" s="34"/>
      <c r="HXS254" s="34"/>
      <c r="HXT254" s="34"/>
      <c r="HXU254" s="34"/>
      <c r="HXV254" s="34"/>
      <c r="HXW254" s="34"/>
      <c r="HXX254" s="34"/>
      <c r="HXY254" s="34"/>
      <c r="HXZ254" s="34"/>
      <c r="HYA254" s="34"/>
      <c r="HYB254" s="34"/>
      <c r="HYC254" s="34"/>
      <c r="HYD254" s="34"/>
      <c r="HYE254" s="34"/>
      <c r="HYF254" s="34"/>
      <c r="HYG254" s="34"/>
      <c r="HYH254" s="34"/>
      <c r="HYI254" s="34"/>
      <c r="HYJ254" s="34"/>
      <c r="HYK254" s="34"/>
      <c r="HYL254" s="34"/>
      <c r="HYM254" s="34"/>
      <c r="HYN254" s="34"/>
      <c r="HYO254" s="34"/>
      <c r="HYP254" s="34"/>
      <c r="HYQ254" s="34"/>
      <c r="HYR254" s="34"/>
      <c r="HYS254" s="34"/>
      <c r="HYT254" s="34"/>
      <c r="HYU254" s="34"/>
      <c r="HYV254" s="34"/>
      <c r="HYW254" s="34"/>
      <c r="HYX254" s="34"/>
      <c r="HYY254" s="34"/>
      <c r="HYZ254" s="34"/>
      <c r="HZA254" s="34"/>
      <c r="HZB254" s="34"/>
      <c r="HZC254" s="34"/>
      <c r="HZD254" s="34"/>
      <c r="HZE254" s="34"/>
      <c r="HZF254" s="34"/>
      <c r="HZG254" s="34"/>
      <c r="HZH254" s="34"/>
      <c r="HZI254" s="34"/>
      <c r="HZJ254" s="34"/>
      <c r="HZK254" s="34"/>
      <c r="HZL254" s="34"/>
      <c r="HZM254" s="34"/>
      <c r="HZN254" s="34"/>
      <c r="HZO254" s="34"/>
      <c r="HZP254" s="34"/>
      <c r="HZQ254" s="34"/>
      <c r="HZR254" s="34"/>
      <c r="HZS254" s="34"/>
      <c r="HZT254" s="34"/>
      <c r="HZU254" s="34"/>
      <c r="HZV254" s="34"/>
      <c r="HZW254" s="34"/>
      <c r="HZX254" s="34"/>
      <c r="HZY254" s="34"/>
      <c r="HZZ254" s="34"/>
      <c r="IAA254" s="34"/>
      <c r="IAB254" s="34"/>
      <c r="IAC254" s="34"/>
      <c r="IAD254" s="34"/>
      <c r="IAE254" s="34"/>
      <c r="IAF254" s="34"/>
      <c r="IAG254" s="34"/>
      <c r="IAH254" s="34"/>
      <c r="IAI254" s="34"/>
      <c r="IAJ254" s="34"/>
      <c r="IAK254" s="34"/>
      <c r="IAL254" s="34"/>
      <c r="IAM254" s="34"/>
      <c r="IAN254" s="34"/>
      <c r="IAO254" s="34"/>
      <c r="IAP254" s="34"/>
      <c r="IAQ254" s="34"/>
      <c r="IAR254" s="34"/>
      <c r="IAS254" s="34"/>
      <c r="IAT254" s="34"/>
      <c r="IAU254" s="34"/>
      <c r="IAV254" s="34"/>
      <c r="IAW254" s="34"/>
      <c r="IAX254" s="34"/>
      <c r="IAY254" s="34"/>
      <c r="IAZ254" s="34"/>
      <c r="IBA254" s="34"/>
      <c r="IBB254" s="34"/>
      <c r="IBC254" s="34"/>
      <c r="IBD254" s="34"/>
      <c r="IBE254" s="34"/>
      <c r="IBF254" s="34"/>
      <c r="IBG254" s="34"/>
      <c r="IBH254" s="34"/>
      <c r="IBI254" s="34"/>
      <c r="IBJ254" s="34"/>
      <c r="IBK254" s="34"/>
      <c r="IBL254" s="34"/>
      <c r="IBM254" s="34"/>
      <c r="IBN254" s="34"/>
      <c r="IBO254" s="34"/>
      <c r="IBP254" s="34"/>
      <c r="IBQ254" s="34"/>
      <c r="IBR254" s="34"/>
      <c r="IBS254" s="34"/>
      <c r="IBT254" s="34"/>
      <c r="IBU254" s="34"/>
      <c r="IBV254" s="34"/>
      <c r="IBW254" s="34"/>
      <c r="IBX254" s="34"/>
      <c r="IBY254" s="34"/>
      <c r="IBZ254" s="34"/>
      <c r="ICA254" s="34"/>
      <c r="ICB254" s="34"/>
      <c r="ICC254" s="34"/>
      <c r="ICD254" s="34"/>
      <c r="ICE254" s="34"/>
      <c r="ICF254" s="34"/>
      <c r="ICG254" s="34"/>
      <c r="ICH254" s="34"/>
      <c r="ICI254" s="34"/>
      <c r="ICJ254" s="34"/>
      <c r="ICK254" s="34"/>
      <c r="ICL254" s="34"/>
      <c r="ICM254" s="34"/>
      <c r="ICN254" s="34"/>
      <c r="ICO254" s="34"/>
      <c r="ICP254" s="34"/>
      <c r="ICQ254" s="34"/>
      <c r="ICR254" s="34"/>
      <c r="ICS254" s="34"/>
      <c r="ICT254" s="34"/>
      <c r="ICU254" s="34"/>
      <c r="ICV254" s="34"/>
      <c r="ICW254" s="34"/>
      <c r="ICX254" s="34"/>
      <c r="ICY254" s="34"/>
      <c r="ICZ254" s="34"/>
      <c r="IDA254" s="34"/>
      <c r="IDB254" s="34"/>
      <c r="IDC254" s="34"/>
      <c r="IDD254" s="34"/>
      <c r="IDE254" s="34"/>
      <c r="IDF254" s="34"/>
      <c r="IDG254" s="34"/>
      <c r="IDH254" s="34"/>
      <c r="IDI254" s="34"/>
      <c r="IDJ254" s="34"/>
      <c r="IDK254" s="34"/>
      <c r="IDL254" s="34"/>
      <c r="IDM254" s="34"/>
      <c r="IDN254" s="34"/>
      <c r="IDO254" s="34"/>
      <c r="IDP254" s="34"/>
      <c r="IDQ254" s="34"/>
      <c r="IDR254" s="34"/>
      <c r="IDS254" s="34"/>
      <c r="IDT254" s="34"/>
      <c r="IDU254" s="34"/>
      <c r="IDV254" s="34"/>
      <c r="IDW254" s="34"/>
      <c r="IDX254" s="34"/>
      <c r="IDY254" s="34"/>
      <c r="IDZ254" s="34"/>
      <c r="IEA254" s="34"/>
      <c r="IEB254" s="34"/>
      <c r="IEC254" s="34"/>
      <c r="IED254" s="34"/>
      <c r="IEE254" s="34"/>
      <c r="IEF254" s="34"/>
      <c r="IEG254" s="34"/>
      <c r="IEH254" s="34"/>
      <c r="IEI254" s="34"/>
      <c r="IEJ254" s="34"/>
      <c r="IEK254" s="34"/>
      <c r="IEL254" s="34"/>
      <c r="IEM254" s="34"/>
      <c r="IEN254" s="34"/>
      <c r="IEO254" s="34"/>
      <c r="IEP254" s="34"/>
      <c r="IEQ254" s="34"/>
      <c r="IER254" s="34"/>
      <c r="IES254" s="34"/>
      <c r="IET254" s="34"/>
      <c r="IEU254" s="34"/>
      <c r="IEV254" s="34"/>
      <c r="IEW254" s="34"/>
      <c r="IEX254" s="34"/>
      <c r="IEY254" s="34"/>
      <c r="IEZ254" s="34"/>
      <c r="IFA254" s="34"/>
      <c r="IFB254" s="34"/>
      <c r="IFC254" s="34"/>
      <c r="IFD254" s="34"/>
      <c r="IFE254" s="34"/>
      <c r="IFF254" s="34"/>
      <c r="IFG254" s="34"/>
      <c r="IFH254" s="34"/>
      <c r="IFI254" s="34"/>
      <c r="IFJ254" s="34"/>
      <c r="IFK254" s="34"/>
      <c r="IFL254" s="34"/>
      <c r="IFM254" s="34"/>
      <c r="IFN254" s="34"/>
      <c r="IFO254" s="34"/>
      <c r="IFP254" s="34"/>
      <c r="IFQ254" s="34"/>
      <c r="IFR254" s="34"/>
      <c r="IFS254" s="34"/>
      <c r="IFT254" s="34"/>
      <c r="IFU254" s="34"/>
      <c r="IFV254" s="34"/>
      <c r="IFW254" s="34"/>
      <c r="IFX254" s="34"/>
      <c r="IFY254" s="34"/>
      <c r="IFZ254" s="34"/>
      <c r="IGA254" s="34"/>
      <c r="IGB254" s="34"/>
      <c r="IGC254" s="34"/>
      <c r="IGD254" s="34"/>
      <c r="IGE254" s="34"/>
      <c r="IGF254" s="34"/>
      <c r="IGG254" s="34"/>
      <c r="IGH254" s="34"/>
      <c r="IGI254" s="34"/>
      <c r="IGJ254" s="34"/>
      <c r="IGK254" s="34"/>
      <c r="IGL254" s="34"/>
      <c r="IGM254" s="34"/>
      <c r="IGN254" s="34"/>
      <c r="IGO254" s="34"/>
      <c r="IGP254" s="34"/>
      <c r="IGQ254" s="34"/>
      <c r="IGR254" s="34"/>
      <c r="IGS254" s="34"/>
      <c r="IGT254" s="34"/>
      <c r="IGU254" s="34"/>
      <c r="IGV254" s="34"/>
      <c r="IGW254" s="34"/>
      <c r="IGX254" s="34"/>
      <c r="IGY254" s="34"/>
      <c r="IGZ254" s="34"/>
      <c r="IHA254" s="34"/>
      <c r="IHB254" s="34"/>
      <c r="IHC254" s="34"/>
      <c r="IHD254" s="34"/>
      <c r="IHE254" s="34"/>
      <c r="IHF254" s="34"/>
      <c r="IHG254" s="34"/>
      <c r="IHH254" s="34"/>
      <c r="IHI254" s="34"/>
      <c r="IHJ254" s="34"/>
      <c r="IHK254" s="34"/>
      <c r="IHL254" s="34"/>
      <c r="IHM254" s="34"/>
      <c r="IHN254" s="34"/>
      <c r="IHO254" s="34"/>
      <c r="IHP254" s="34"/>
      <c r="IHQ254" s="34"/>
      <c r="IHR254" s="34"/>
      <c r="IHS254" s="34"/>
      <c r="IHT254" s="34"/>
      <c r="IHU254" s="34"/>
      <c r="IHV254" s="34"/>
      <c r="IHW254" s="34"/>
      <c r="IHX254" s="34"/>
      <c r="IHY254" s="34"/>
      <c r="IHZ254" s="34"/>
      <c r="IIA254" s="34"/>
      <c r="IIB254" s="34"/>
      <c r="IIC254" s="34"/>
      <c r="IID254" s="34"/>
      <c r="IIE254" s="34"/>
      <c r="IIF254" s="34"/>
      <c r="IIG254" s="34"/>
      <c r="IIH254" s="34"/>
      <c r="III254" s="34"/>
      <c r="IIJ254" s="34"/>
      <c r="IIK254" s="34"/>
      <c r="IIL254" s="34"/>
      <c r="IIM254" s="34"/>
      <c r="IIN254" s="34"/>
      <c r="IIO254" s="34"/>
      <c r="IIP254" s="34"/>
      <c r="IIQ254" s="34"/>
      <c r="IIR254" s="34"/>
      <c r="IIS254" s="34"/>
      <c r="IIT254" s="34"/>
      <c r="IIU254" s="34"/>
      <c r="IIV254" s="34"/>
      <c r="IIW254" s="34"/>
      <c r="IIX254" s="34"/>
      <c r="IIY254" s="34"/>
      <c r="IIZ254" s="34"/>
      <c r="IJA254" s="34"/>
      <c r="IJB254" s="34"/>
      <c r="IJC254" s="34"/>
      <c r="IJD254" s="34"/>
      <c r="IJE254" s="34"/>
      <c r="IJF254" s="34"/>
      <c r="IJG254" s="34"/>
      <c r="IJH254" s="34"/>
      <c r="IJI254" s="34"/>
      <c r="IJJ254" s="34"/>
      <c r="IJK254" s="34"/>
      <c r="IJL254" s="34"/>
      <c r="IJM254" s="34"/>
      <c r="IJN254" s="34"/>
      <c r="IJO254" s="34"/>
      <c r="IJP254" s="34"/>
      <c r="IJQ254" s="34"/>
      <c r="IJR254" s="34"/>
      <c r="IJS254" s="34"/>
      <c r="IJT254" s="34"/>
      <c r="IJU254" s="34"/>
      <c r="IJV254" s="34"/>
      <c r="IJW254" s="34"/>
      <c r="IJX254" s="34"/>
      <c r="IJY254" s="34"/>
      <c r="IJZ254" s="34"/>
      <c r="IKA254" s="34"/>
      <c r="IKB254" s="34"/>
      <c r="IKC254" s="34"/>
      <c r="IKD254" s="34"/>
      <c r="IKE254" s="34"/>
      <c r="IKF254" s="34"/>
      <c r="IKG254" s="34"/>
      <c r="IKH254" s="34"/>
      <c r="IKI254" s="34"/>
      <c r="IKJ254" s="34"/>
      <c r="IKK254" s="34"/>
      <c r="IKL254" s="34"/>
      <c r="IKM254" s="34"/>
      <c r="IKN254" s="34"/>
      <c r="IKO254" s="34"/>
      <c r="IKP254" s="34"/>
      <c r="IKQ254" s="34"/>
      <c r="IKR254" s="34"/>
      <c r="IKS254" s="34"/>
      <c r="IKT254" s="34"/>
      <c r="IKU254" s="34"/>
      <c r="IKV254" s="34"/>
      <c r="IKW254" s="34"/>
      <c r="IKX254" s="34"/>
      <c r="IKY254" s="34"/>
      <c r="IKZ254" s="34"/>
      <c r="ILA254" s="34"/>
      <c r="ILB254" s="34"/>
      <c r="ILC254" s="34"/>
      <c r="ILD254" s="34"/>
      <c r="ILE254" s="34"/>
      <c r="ILF254" s="34"/>
      <c r="ILG254" s="34"/>
      <c r="ILH254" s="34"/>
      <c r="ILI254" s="34"/>
      <c r="ILJ254" s="34"/>
      <c r="ILK254" s="34"/>
      <c r="ILL254" s="34"/>
      <c r="ILM254" s="34"/>
      <c r="ILN254" s="34"/>
      <c r="ILO254" s="34"/>
      <c r="ILP254" s="34"/>
      <c r="ILQ254" s="34"/>
      <c r="ILR254" s="34"/>
      <c r="ILS254" s="34"/>
      <c r="ILT254" s="34"/>
      <c r="ILU254" s="34"/>
      <c r="ILV254" s="34"/>
      <c r="ILW254" s="34"/>
      <c r="ILX254" s="34"/>
      <c r="ILY254" s="34"/>
      <c r="ILZ254" s="34"/>
      <c r="IMA254" s="34"/>
      <c r="IMB254" s="34"/>
      <c r="IMC254" s="34"/>
      <c r="IMD254" s="34"/>
      <c r="IME254" s="34"/>
      <c r="IMF254" s="34"/>
      <c r="IMG254" s="34"/>
      <c r="IMH254" s="34"/>
      <c r="IMI254" s="34"/>
      <c r="IMJ254" s="34"/>
      <c r="IMK254" s="34"/>
      <c r="IML254" s="34"/>
      <c r="IMM254" s="34"/>
      <c r="IMN254" s="34"/>
      <c r="IMO254" s="34"/>
      <c r="IMP254" s="34"/>
      <c r="IMQ254" s="34"/>
      <c r="IMR254" s="34"/>
      <c r="IMS254" s="34"/>
      <c r="IMT254" s="34"/>
      <c r="IMU254" s="34"/>
      <c r="IMV254" s="34"/>
      <c r="IMW254" s="34"/>
      <c r="IMX254" s="34"/>
      <c r="IMY254" s="34"/>
      <c r="IMZ254" s="34"/>
      <c r="INA254" s="34"/>
      <c r="INB254" s="34"/>
      <c r="INC254" s="34"/>
      <c r="IND254" s="34"/>
      <c r="INE254" s="34"/>
      <c r="INF254" s="34"/>
      <c r="ING254" s="34"/>
      <c r="INH254" s="34"/>
      <c r="INI254" s="34"/>
      <c r="INJ254" s="34"/>
      <c r="INK254" s="34"/>
      <c r="INL254" s="34"/>
      <c r="INM254" s="34"/>
      <c r="INN254" s="34"/>
      <c r="INO254" s="34"/>
      <c r="INP254" s="34"/>
      <c r="INQ254" s="34"/>
      <c r="INR254" s="34"/>
      <c r="INS254" s="34"/>
      <c r="INT254" s="34"/>
      <c r="INU254" s="34"/>
      <c r="INV254" s="34"/>
      <c r="INW254" s="34"/>
      <c r="INX254" s="34"/>
      <c r="INY254" s="34"/>
      <c r="INZ254" s="34"/>
      <c r="IOA254" s="34"/>
      <c r="IOB254" s="34"/>
      <c r="IOC254" s="34"/>
      <c r="IOD254" s="34"/>
      <c r="IOE254" s="34"/>
      <c r="IOF254" s="34"/>
      <c r="IOG254" s="34"/>
      <c r="IOH254" s="34"/>
      <c r="IOI254" s="34"/>
      <c r="IOJ254" s="34"/>
      <c r="IOK254" s="34"/>
      <c r="IOL254" s="34"/>
      <c r="IOM254" s="34"/>
      <c r="ION254" s="34"/>
      <c r="IOO254" s="34"/>
      <c r="IOP254" s="34"/>
      <c r="IOQ254" s="34"/>
      <c r="IOR254" s="34"/>
      <c r="IOS254" s="34"/>
      <c r="IOT254" s="34"/>
      <c r="IOU254" s="34"/>
      <c r="IOV254" s="34"/>
      <c r="IOW254" s="34"/>
      <c r="IOX254" s="34"/>
      <c r="IOY254" s="34"/>
      <c r="IOZ254" s="34"/>
      <c r="IPA254" s="34"/>
      <c r="IPB254" s="34"/>
      <c r="IPC254" s="34"/>
      <c r="IPD254" s="34"/>
      <c r="IPE254" s="34"/>
      <c r="IPF254" s="34"/>
      <c r="IPG254" s="34"/>
      <c r="IPH254" s="34"/>
      <c r="IPI254" s="34"/>
      <c r="IPJ254" s="34"/>
      <c r="IPK254" s="34"/>
      <c r="IPL254" s="34"/>
      <c r="IPM254" s="34"/>
      <c r="IPN254" s="34"/>
      <c r="IPO254" s="34"/>
      <c r="IPP254" s="34"/>
      <c r="IPQ254" s="34"/>
      <c r="IPR254" s="34"/>
      <c r="IPS254" s="34"/>
      <c r="IPT254" s="34"/>
      <c r="IPU254" s="34"/>
      <c r="IPV254" s="34"/>
      <c r="IPW254" s="34"/>
      <c r="IPX254" s="34"/>
      <c r="IPY254" s="34"/>
      <c r="IPZ254" s="34"/>
      <c r="IQA254" s="34"/>
      <c r="IQB254" s="34"/>
      <c r="IQC254" s="34"/>
      <c r="IQD254" s="34"/>
      <c r="IQE254" s="34"/>
      <c r="IQF254" s="34"/>
      <c r="IQG254" s="34"/>
      <c r="IQH254" s="34"/>
      <c r="IQI254" s="34"/>
      <c r="IQJ254" s="34"/>
      <c r="IQK254" s="34"/>
      <c r="IQL254" s="34"/>
      <c r="IQM254" s="34"/>
      <c r="IQN254" s="34"/>
      <c r="IQO254" s="34"/>
      <c r="IQP254" s="34"/>
      <c r="IQQ254" s="34"/>
      <c r="IQR254" s="34"/>
      <c r="IQS254" s="34"/>
      <c r="IQT254" s="34"/>
      <c r="IQU254" s="34"/>
      <c r="IQV254" s="34"/>
      <c r="IQW254" s="34"/>
      <c r="IQX254" s="34"/>
      <c r="IQY254" s="34"/>
      <c r="IQZ254" s="34"/>
      <c r="IRA254" s="34"/>
      <c r="IRB254" s="34"/>
      <c r="IRC254" s="34"/>
      <c r="IRD254" s="34"/>
      <c r="IRE254" s="34"/>
      <c r="IRF254" s="34"/>
      <c r="IRG254" s="34"/>
      <c r="IRH254" s="34"/>
      <c r="IRI254" s="34"/>
      <c r="IRJ254" s="34"/>
      <c r="IRK254" s="34"/>
      <c r="IRL254" s="34"/>
      <c r="IRM254" s="34"/>
      <c r="IRN254" s="34"/>
      <c r="IRO254" s="34"/>
      <c r="IRP254" s="34"/>
      <c r="IRQ254" s="34"/>
      <c r="IRR254" s="34"/>
      <c r="IRS254" s="34"/>
      <c r="IRT254" s="34"/>
      <c r="IRU254" s="34"/>
      <c r="IRV254" s="34"/>
      <c r="IRW254" s="34"/>
      <c r="IRX254" s="34"/>
      <c r="IRY254" s="34"/>
      <c r="IRZ254" s="34"/>
      <c r="ISA254" s="34"/>
      <c r="ISB254" s="34"/>
      <c r="ISC254" s="34"/>
      <c r="ISD254" s="34"/>
      <c r="ISE254" s="34"/>
      <c r="ISF254" s="34"/>
      <c r="ISG254" s="34"/>
      <c r="ISH254" s="34"/>
      <c r="ISI254" s="34"/>
      <c r="ISJ254" s="34"/>
      <c r="ISK254" s="34"/>
      <c r="ISL254" s="34"/>
      <c r="ISM254" s="34"/>
      <c r="ISN254" s="34"/>
      <c r="ISO254" s="34"/>
      <c r="ISP254" s="34"/>
      <c r="ISQ254" s="34"/>
      <c r="ISR254" s="34"/>
      <c r="ISS254" s="34"/>
      <c r="IST254" s="34"/>
      <c r="ISU254" s="34"/>
      <c r="ISV254" s="34"/>
      <c r="ISW254" s="34"/>
      <c r="ISX254" s="34"/>
      <c r="ISY254" s="34"/>
      <c r="ISZ254" s="34"/>
      <c r="ITA254" s="34"/>
      <c r="ITB254" s="34"/>
      <c r="ITC254" s="34"/>
      <c r="ITD254" s="34"/>
      <c r="ITE254" s="34"/>
      <c r="ITF254" s="34"/>
      <c r="ITG254" s="34"/>
      <c r="ITH254" s="34"/>
      <c r="ITI254" s="34"/>
      <c r="ITJ254" s="34"/>
      <c r="ITK254" s="34"/>
      <c r="ITL254" s="34"/>
      <c r="ITM254" s="34"/>
      <c r="ITN254" s="34"/>
      <c r="ITO254" s="34"/>
      <c r="ITP254" s="34"/>
      <c r="ITQ254" s="34"/>
      <c r="ITR254" s="34"/>
      <c r="ITS254" s="34"/>
      <c r="ITT254" s="34"/>
      <c r="ITU254" s="34"/>
      <c r="ITV254" s="34"/>
      <c r="ITW254" s="34"/>
      <c r="ITX254" s="34"/>
      <c r="ITY254" s="34"/>
      <c r="ITZ254" s="34"/>
      <c r="IUA254" s="34"/>
      <c r="IUB254" s="34"/>
      <c r="IUC254" s="34"/>
      <c r="IUD254" s="34"/>
      <c r="IUE254" s="34"/>
      <c r="IUF254" s="34"/>
      <c r="IUG254" s="34"/>
      <c r="IUH254" s="34"/>
      <c r="IUI254" s="34"/>
      <c r="IUJ254" s="34"/>
      <c r="IUK254" s="34"/>
      <c r="IUL254" s="34"/>
      <c r="IUM254" s="34"/>
      <c r="IUN254" s="34"/>
      <c r="IUO254" s="34"/>
      <c r="IUP254" s="34"/>
      <c r="IUQ254" s="34"/>
      <c r="IUR254" s="34"/>
      <c r="IUS254" s="34"/>
      <c r="IUT254" s="34"/>
      <c r="IUU254" s="34"/>
      <c r="IUV254" s="34"/>
      <c r="IUW254" s="34"/>
      <c r="IUX254" s="34"/>
      <c r="IUY254" s="34"/>
      <c r="IUZ254" s="34"/>
      <c r="IVA254" s="34"/>
      <c r="IVB254" s="34"/>
      <c r="IVC254" s="34"/>
      <c r="IVD254" s="34"/>
      <c r="IVE254" s="34"/>
      <c r="IVF254" s="34"/>
      <c r="IVG254" s="34"/>
      <c r="IVH254" s="34"/>
      <c r="IVI254" s="34"/>
      <c r="IVJ254" s="34"/>
      <c r="IVK254" s="34"/>
      <c r="IVL254" s="34"/>
      <c r="IVM254" s="34"/>
      <c r="IVN254" s="34"/>
      <c r="IVO254" s="34"/>
      <c r="IVP254" s="34"/>
      <c r="IVQ254" s="34"/>
      <c r="IVR254" s="34"/>
      <c r="IVS254" s="34"/>
      <c r="IVT254" s="34"/>
      <c r="IVU254" s="34"/>
      <c r="IVV254" s="34"/>
      <c r="IVW254" s="34"/>
      <c r="IVX254" s="34"/>
      <c r="IVY254" s="34"/>
      <c r="IVZ254" s="34"/>
      <c r="IWA254" s="34"/>
      <c r="IWB254" s="34"/>
      <c r="IWC254" s="34"/>
      <c r="IWD254" s="34"/>
      <c r="IWE254" s="34"/>
      <c r="IWF254" s="34"/>
      <c r="IWG254" s="34"/>
      <c r="IWH254" s="34"/>
      <c r="IWI254" s="34"/>
      <c r="IWJ254" s="34"/>
      <c r="IWK254" s="34"/>
      <c r="IWL254" s="34"/>
      <c r="IWM254" s="34"/>
      <c r="IWN254" s="34"/>
      <c r="IWO254" s="34"/>
      <c r="IWP254" s="34"/>
      <c r="IWQ254" s="34"/>
      <c r="IWR254" s="34"/>
      <c r="IWS254" s="34"/>
      <c r="IWT254" s="34"/>
      <c r="IWU254" s="34"/>
      <c r="IWV254" s="34"/>
      <c r="IWW254" s="34"/>
      <c r="IWX254" s="34"/>
      <c r="IWY254" s="34"/>
      <c r="IWZ254" s="34"/>
      <c r="IXA254" s="34"/>
      <c r="IXB254" s="34"/>
      <c r="IXC254" s="34"/>
      <c r="IXD254" s="34"/>
      <c r="IXE254" s="34"/>
      <c r="IXF254" s="34"/>
      <c r="IXG254" s="34"/>
      <c r="IXH254" s="34"/>
      <c r="IXI254" s="34"/>
      <c r="IXJ254" s="34"/>
      <c r="IXK254" s="34"/>
      <c r="IXL254" s="34"/>
      <c r="IXM254" s="34"/>
      <c r="IXN254" s="34"/>
      <c r="IXO254" s="34"/>
      <c r="IXP254" s="34"/>
      <c r="IXQ254" s="34"/>
      <c r="IXR254" s="34"/>
      <c r="IXS254" s="34"/>
      <c r="IXT254" s="34"/>
      <c r="IXU254" s="34"/>
      <c r="IXV254" s="34"/>
      <c r="IXW254" s="34"/>
      <c r="IXX254" s="34"/>
      <c r="IXY254" s="34"/>
      <c r="IXZ254" s="34"/>
      <c r="IYA254" s="34"/>
      <c r="IYB254" s="34"/>
      <c r="IYC254" s="34"/>
      <c r="IYD254" s="34"/>
      <c r="IYE254" s="34"/>
      <c r="IYF254" s="34"/>
      <c r="IYG254" s="34"/>
      <c r="IYH254" s="34"/>
      <c r="IYI254" s="34"/>
      <c r="IYJ254" s="34"/>
      <c r="IYK254" s="34"/>
      <c r="IYL254" s="34"/>
      <c r="IYM254" s="34"/>
      <c r="IYN254" s="34"/>
      <c r="IYO254" s="34"/>
      <c r="IYP254" s="34"/>
      <c r="IYQ254" s="34"/>
      <c r="IYR254" s="34"/>
      <c r="IYS254" s="34"/>
      <c r="IYT254" s="34"/>
      <c r="IYU254" s="34"/>
      <c r="IYV254" s="34"/>
      <c r="IYW254" s="34"/>
      <c r="IYX254" s="34"/>
      <c r="IYY254" s="34"/>
      <c r="IYZ254" s="34"/>
      <c r="IZA254" s="34"/>
      <c r="IZB254" s="34"/>
      <c r="IZC254" s="34"/>
      <c r="IZD254" s="34"/>
      <c r="IZE254" s="34"/>
      <c r="IZF254" s="34"/>
      <c r="IZG254" s="34"/>
      <c r="IZH254" s="34"/>
      <c r="IZI254" s="34"/>
      <c r="IZJ254" s="34"/>
      <c r="IZK254" s="34"/>
      <c r="IZL254" s="34"/>
      <c r="IZM254" s="34"/>
      <c r="IZN254" s="34"/>
      <c r="IZO254" s="34"/>
      <c r="IZP254" s="34"/>
      <c r="IZQ254" s="34"/>
      <c r="IZR254" s="34"/>
      <c r="IZS254" s="34"/>
      <c r="IZT254" s="34"/>
      <c r="IZU254" s="34"/>
      <c r="IZV254" s="34"/>
      <c r="IZW254" s="34"/>
      <c r="IZX254" s="34"/>
      <c r="IZY254" s="34"/>
      <c r="IZZ254" s="34"/>
      <c r="JAA254" s="34"/>
      <c r="JAB254" s="34"/>
      <c r="JAC254" s="34"/>
      <c r="JAD254" s="34"/>
      <c r="JAE254" s="34"/>
      <c r="JAF254" s="34"/>
      <c r="JAG254" s="34"/>
      <c r="JAH254" s="34"/>
      <c r="JAI254" s="34"/>
      <c r="JAJ254" s="34"/>
      <c r="JAK254" s="34"/>
      <c r="JAL254" s="34"/>
      <c r="JAM254" s="34"/>
      <c r="JAN254" s="34"/>
      <c r="JAO254" s="34"/>
      <c r="JAP254" s="34"/>
      <c r="JAQ254" s="34"/>
      <c r="JAR254" s="34"/>
      <c r="JAS254" s="34"/>
      <c r="JAT254" s="34"/>
      <c r="JAU254" s="34"/>
      <c r="JAV254" s="34"/>
      <c r="JAW254" s="34"/>
      <c r="JAX254" s="34"/>
      <c r="JAY254" s="34"/>
      <c r="JAZ254" s="34"/>
      <c r="JBA254" s="34"/>
      <c r="JBB254" s="34"/>
      <c r="JBC254" s="34"/>
      <c r="JBD254" s="34"/>
      <c r="JBE254" s="34"/>
      <c r="JBF254" s="34"/>
      <c r="JBG254" s="34"/>
      <c r="JBH254" s="34"/>
      <c r="JBI254" s="34"/>
      <c r="JBJ254" s="34"/>
      <c r="JBK254" s="34"/>
      <c r="JBL254" s="34"/>
      <c r="JBM254" s="34"/>
      <c r="JBN254" s="34"/>
      <c r="JBO254" s="34"/>
      <c r="JBP254" s="34"/>
      <c r="JBQ254" s="34"/>
      <c r="JBR254" s="34"/>
      <c r="JBS254" s="34"/>
      <c r="JBT254" s="34"/>
      <c r="JBU254" s="34"/>
      <c r="JBV254" s="34"/>
      <c r="JBW254" s="34"/>
      <c r="JBX254" s="34"/>
      <c r="JBY254" s="34"/>
      <c r="JBZ254" s="34"/>
      <c r="JCA254" s="34"/>
      <c r="JCB254" s="34"/>
      <c r="JCC254" s="34"/>
      <c r="JCD254" s="34"/>
      <c r="JCE254" s="34"/>
      <c r="JCF254" s="34"/>
      <c r="JCG254" s="34"/>
      <c r="JCH254" s="34"/>
      <c r="JCI254" s="34"/>
      <c r="JCJ254" s="34"/>
      <c r="JCK254" s="34"/>
      <c r="JCL254" s="34"/>
      <c r="JCM254" s="34"/>
      <c r="JCN254" s="34"/>
      <c r="JCO254" s="34"/>
      <c r="JCP254" s="34"/>
      <c r="JCQ254" s="34"/>
      <c r="JCR254" s="34"/>
      <c r="JCS254" s="34"/>
      <c r="JCT254" s="34"/>
      <c r="JCU254" s="34"/>
      <c r="JCV254" s="34"/>
      <c r="JCW254" s="34"/>
      <c r="JCX254" s="34"/>
      <c r="JCY254" s="34"/>
      <c r="JCZ254" s="34"/>
      <c r="JDA254" s="34"/>
      <c r="JDB254" s="34"/>
      <c r="JDC254" s="34"/>
      <c r="JDD254" s="34"/>
      <c r="JDE254" s="34"/>
      <c r="JDF254" s="34"/>
      <c r="JDG254" s="34"/>
      <c r="JDH254" s="34"/>
      <c r="JDI254" s="34"/>
      <c r="JDJ254" s="34"/>
      <c r="JDK254" s="34"/>
      <c r="JDL254" s="34"/>
      <c r="JDM254" s="34"/>
      <c r="JDN254" s="34"/>
      <c r="JDO254" s="34"/>
      <c r="JDP254" s="34"/>
      <c r="JDQ254" s="34"/>
      <c r="JDR254" s="34"/>
      <c r="JDS254" s="34"/>
      <c r="JDT254" s="34"/>
      <c r="JDU254" s="34"/>
      <c r="JDV254" s="34"/>
      <c r="JDW254" s="34"/>
      <c r="JDX254" s="34"/>
      <c r="JDY254" s="34"/>
      <c r="JDZ254" s="34"/>
      <c r="JEA254" s="34"/>
      <c r="JEB254" s="34"/>
      <c r="JEC254" s="34"/>
      <c r="JED254" s="34"/>
      <c r="JEE254" s="34"/>
      <c r="JEF254" s="34"/>
      <c r="JEG254" s="34"/>
      <c r="JEH254" s="34"/>
      <c r="JEI254" s="34"/>
      <c r="JEJ254" s="34"/>
      <c r="JEK254" s="34"/>
      <c r="JEL254" s="34"/>
      <c r="JEM254" s="34"/>
      <c r="JEN254" s="34"/>
      <c r="JEO254" s="34"/>
      <c r="JEP254" s="34"/>
      <c r="JEQ254" s="34"/>
      <c r="JER254" s="34"/>
      <c r="JES254" s="34"/>
      <c r="JET254" s="34"/>
      <c r="JEU254" s="34"/>
      <c r="JEV254" s="34"/>
      <c r="JEW254" s="34"/>
      <c r="JEX254" s="34"/>
      <c r="JEY254" s="34"/>
      <c r="JEZ254" s="34"/>
      <c r="JFA254" s="34"/>
      <c r="JFB254" s="34"/>
      <c r="JFC254" s="34"/>
      <c r="JFD254" s="34"/>
      <c r="JFE254" s="34"/>
      <c r="JFF254" s="34"/>
      <c r="JFG254" s="34"/>
      <c r="JFH254" s="34"/>
      <c r="JFI254" s="34"/>
      <c r="JFJ254" s="34"/>
      <c r="JFK254" s="34"/>
      <c r="JFL254" s="34"/>
      <c r="JFM254" s="34"/>
      <c r="JFN254" s="34"/>
      <c r="JFO254" s="34"/>
      <c r="JFP254" s="34"/>
      <c r="JFQ254" s="34"/>
      <c r="JFR254" s="34"/>
      <c r="JFS254" s="34"/>
      <c r="JFT254" s="34"/>
      <c r="JFU254" s="34"/>
      <c r="JFV254" s="34"/>
      <c r="JFW254" s="34"/>
      <c r="JFX254" s="34"/>
      <c r="JFY254" s="34"/>
      <c r="JFZ254" s="34"/>
      <c r="JGA254" s="34"/>
      <c r="JGB254" s="34"/>
      <c r="JGC254" s="34"/>
      <c r="JGD254" s="34"/>
      <c r="JGE254" s="34"/>
      <c r="JGF254" s="34"/>
      <c r="JGG254" s="34"/>
      <c r="JGH254" s="34"/>
      <c r="JGI254" s="34"/>
      <c r="JGJ254" s="34"/>
      <c r="JGK254" s="34"/>
      <c r="JGL254" s="34"/>
      <c r="JGM254" s="34"/>
      <c r="JGN254" s="34"/>
      <c r="JGO254" s="34"/>
      <c r="JGP254" s="34"/>
      <c r="JGQ254" s="34"/>
      <c r="JGR254" s="34"/>
      <c r="JGS254" s="34"/>
      <c r="JGT254" s="34"/>
      <c r="JGU254" s="34"/>
      <c r="JGV254" s="34"/>
      <c r="JGW254" s="34"/>
      <c r="JGX254" s="34"/>
      <c r="JGY254" s="34"/>
      <c r="JGZ254" s="34"/>
      <c r="JHA254" s="34"/>
      <c r="JHB254" s="34"/>
      <c r="JHC254" s="34"/>
      <c r="JHD254" s="34"/>
      <c r="JHE254" s="34"/>
      <c r="JHF254" s="34"/>
      <c r="JHG254" s="34"/>
      <c r="JHH254" s="34"/>
      <c r="JHI254" s="34"/>
      <c r="JHJ254" s="34"/>
      <c r="JHK254" s="34"/>
      <c r="JHL254" s="34"/>
      <c r="JHM254" s="34"/>
      <c r="JHN254" s="34"/>
      <c r="JHO254" s="34"/>
      <c r="JHP254" s="34"/>
      <c r="JHQ254" s="34"/>
      <c r="JHR254" s="34"/>
      <c r="JHS254" s="34"/>
      <c r="JHT254" s="34"/>
      <c r="JHU254" s="34"/>
      <c r="JHV254" s="34"/>
      <c r="JHW254" s="34"/>
      <c r="JHX254" s="34"/>
      <c r="JHY254" s="34"/>
      <c r="JHZ254" s="34"/>
      <c r="JIA254" s="34"/>
      <c r="JIB254" s="34"/>
      <c r="JIC254" s="34"/>
      <c r="JID254" s="34"/>
      <c r="JIE254" s="34"/>
      <c r="JIF254" s="34"/>
      <c r="JIG254" s="34"/>
      <c r="JIH254" s="34"/>
      <c r="JII254" s="34"/>
      <c r="JIJ254" s="34"/>
      <c r="JIK254" s="34"/>
      <c r="JIL254" s="34"/>
      <c r="JIM254" s="34"/>
      <c r="JIN254" s="34"/>
      <c r="JIO254" s="34"/>
      <c r="JIP254" s="34"/>
      <c r="JIQ254" s="34"/>
      <c r="JIR254" s="34"/>
      <c r="JIS254" s="34"/>
      <c r="JIT254" s="34"/>
      <c r="JIU254" s="34"/>
      <c r="JIV254" s="34"/>
      <c r="JIW254" s="34"/>
      <c r="JIX254" s="34"/>
      <c r="JIY254" s="34"/>
      <c r="JIZ254" s="34"/>
      <c r="JJA254" s="34"/>
      <c r="JJB254" s="34"/>
      <c r="JJC254" s="34"/>
      <c r="JJD254" s="34"/>
      <c r="JJE254" s="34"/>
      <c r="JJF254" s="34"/>
      <c r="JJG254" s="34"/>
      <c r="JJH254" s="34"/>
      <c r="JJI254" s="34"/>
      <c r="JJJ254" s="34"/>
      <c r="JJK254" s="34"/>
      <c r="JJL254" s="34"/>
      <c r="JJM254" s="34"/>
      <c r="JJN254" s="34"/>
      <c r="JJO254" s="34"/>
      <c r="JJP254" s="34"/>
      <c r="JJQ254" s="34"/>
      <c r="JJR254" s="34"/>
      <c r="JJS254" s="34"/>
      <c r="JJT254" s="34"/>
      <c r="JJU254" s="34"/>
      <c r="JJV254" s="34"/>
      <c r="JJW254" s="34"/>
      <c r="JJX254" s="34"/>
      <c r="JJY254" s="34"/>
      <c r="JJZ254" s="34"/>
      <c r="JKA254" s="34"/>
      <c r="JKB254" s="34"/>
      <c r="JKC254" s="34"/>
      <c r="JKD254" s="34"/>
      <c r="JKE254" s="34"/>
      <c r="JKF254" s="34"/>
      <c r="JKG254" s="34"/>
      <c r="JKH254" s="34"/>
      <c r="JKI254" s="34"/>
      <c r="JKJ254" s="34"/>
      <c r="JKK254" s="34"/>
      <c r="JKL254" s="34"/>
      <c r="JKM254" s="34"/>
      <c r="JKN254" s="34"/>
      <c r="JKO254" s="34"/>
      <c r="JKP254" s="34"/>
      <c r="JKQ254" s="34"/>
      <c r="JKR254" s="34"/>
      <c r="JKS254" s="34"/>
      <c r="JKT254" s="34"/>
      <c r="JKU254" s="34"/>
      <c r="JKV254" s="34"/>
      <c r="JKW254" s="34"/>
      <c r="JKX254" s="34"/>
      <c r="JKY254" s="34"/>
      <c r="JKZ254" s="34"/>
      <c r="JLA254" s="34"/>
      <c r="JLB254" s="34"/>
      <c r="JLC254" s="34"/>
      <c r="JLD254" s="34"/>
      <c r="JLE254" s="34"/>
      <c r="JLF254" s="34"/>
      <c r="JLG254" s="34"/>
      <c r="JLH254" s="34"/>
      <c r="JLI254" s="34"/>
      <c r="JLJ254" s="34"/>
      <c r="JLK254" s="34"/>
      <c r="JLL254" s="34"/>
      <c r="JLM254" s="34"/>
      <c r="JLN254" s="34"/>
      <c r="JLO254" s="34"/>
      <c r="JLP254" s="34"/>
      <c r="JLQ254" s="34"/>
      <c r="JLR254" s="34"/>
      <c r="JLS254" s="34"/>
      <c r="JLT254" s="34"/>
      <c r="JLU254" s="34"/>
      <c r="JLV254" s="34"/>
      <c r="JLW254" s="34"/>
      <c r="JLX254" s="34"/>
      <c r="JLY254" s="34"/>
      <c r="JLZ254" s="34"/>
      <c r="JMA254" s="34"/>
      <c r="JMB254" s="34"/>
      <c r="JMC254" s="34"/>
      <c r="JMD254" s="34"/>
      <c r="JME254" s="34"/>
      <c r="JMF254" s="34"/>
      <c r="JMG254" s="34"/>
      <c r="JMH254" s="34"/>
      <c r="JMI254" s="34"/>
      <c r="JMJ254" s="34"/>
      <c r="JMK254" s="34"/>
      <c r="JML254" s="34"/>
      <c r="JMM254" s="34"/>
      <c r="JMN254" s="34"/>
      <c r="JMO254" s="34"/>
      <c r="JMP254" s="34"/>
      <c r="JMQ254" s="34"/>
      <c r="JMR254" s="34"/>
      <c r="JMS254" s="34"/>
      <c r="JMT254" s="34"/>
      <c r="JMU254" s="34"/>
      <c r="JMV254" s="34"/>
      <c r="JMW254" s="34"/>
      <c r="JMX254" s="34"/>
      <c r="JMY254" s="34"/>
      <c r="JMZ254" s="34"/>
      <c r="JNA254" s="34"/>
      <c r="JNB254" s="34"/>
      <c r="JNC254" s="34"/>
      <c r="JND254" s="34"/>
      <c r="JNE254" s="34"/>
      <c r="JNF254" s="34"/>
      <c r="JNG254" s="34"/>
      <c r="JNH254" s="34"/>
      <c r="JNI254" s="34"/>
      <c r="JNJ254" s="34"/>
      <c r="JNK254" s="34"/>
      <c r="JNL254" s="34"/>
      <c r="JNM254" s="34"/>
      <c r="JNN254" s="34"/>
      <c r="JNO254" s="34"/>
      <c r="JNP254" s="34"/>
      <c r="JNQ254" s="34"/>
      <c r="JNR254" s="34"/>
      <c r="JNS254" s="34"/>
      <c r="JNT254" s="34"/>
      <c r="JNU254" s="34"/>
      <c r="JNV254" s="34"/>
      <c r="JNW254" s="34"/>
      <c r="JNX254" s="34"/>
      <c r="JNY254" s="34"/>
      <c r="JNZ254" s="34"/>
      <c r="JOA254" s="34"/>
      <c r="JOB254" s="34"/>
      <c r="JOC254" s="34"/>
      <c r="JOD254" s="34"/>
      <c r="JOE254" s="34"/>
      <c r="JOF254" s="34"/>
      <c r="JOG254" s="34"/>
      <c r="JOH254" s="34"/>
      <c r="JOI254" s="34"/>
      <c r="JOJ254" s="34"/>
      <c r="JOK254" s="34"/>
      <c r="JOL254" s="34"/>
      <c r="JOM254" s="34"/>
      <c r="JON254" s="34"/>
      <c r="JOO254" s="34"/>
      <c r="JOP254" s="34"/>
      <c r="JOQ254" s="34"/>
      <c r="JOR254" s="34"/>
      <c r="JOS254" s="34"/>
      <c r="JOT254" s="34"/>
      <c r="JOU254" s="34"/>
      <c r="JOV254" s="34"/>
      <c r="JOW254" s="34"/>
      <c r="JOX254" s="34"/>
      <c r="JOY254" s="34"/>
      <c r="JOZ254" s="34"/>
      <c r="JPA254" s="34"/>
      <c r="JPB254" s="34"/>
      <c r="JPC254" s="34"/>
      <c r="JPD254" s="34"/>
      <c r="JPE254" s="34"/>
      <c r="JPF254" s="34"/>
      <c r="JPG254" s="34"/>
      <c r="JPH254" s="34"/>
      <c r="JPI254" s="34"/>
      <c r="JPJ254" s="34"/>
      <c r="JPK254" s="34"/>
      <c r="JPL254" s="34"/>
      <c r="JPM254" s="34"/>
      <c r="JPN254" s="34"/>
      <c r="JPO254" s="34"/>
      <c r="JPP254" s="34"/>
      <c r="JPQ254" s="34"/>
      <c r="JPR254" s="34"/>
      <c r="JPS254" s="34"/>
      <c r="JPT254" s="34"/>
      <c r="JPU254" s="34"/>
      <c r="JPV254" s="34"/>
      <c r="JPW254" s="34"/>
      <c r="JPX254" s="34"/>
      <c r="JPY254" s="34"/>
      <c r="JPZ254" s="34"/>
      <c r="JQA254" s="34"/>
      <c r="JQB254" s="34"/>
      <c r="JQC254" s="34"/>
      <c r="JQD254" s="34"/>
      <c r="JQE254" s="34"/>
      <c r="JQF254" s="34"/>
      <c r="JQG254" s="34"/>
      <c r="JQH254" s="34"/>
      <c r="JQI254" s="34"/>
      <c r="JQJ254" s="34"/>
      <c r="JQK254" s="34"/>
      <c r="JQL254" s="34"/>
      <c r="JQM254" s="34"/>
      <c r="JQN254" s="34"/>
      <c r="JQO254" s="34"/>
      <c r="JQP254" s="34"/>
      <c r="JQQ254" s="34"/>
      <c r="JQR254" s="34"/>
      <c r="JQS254" s="34"/>
      <c r="JQT254" s="34"/>
      <c r="JQU254" s="34"/>
      <c r="JQV254" s="34"/>
      <c r="JQW254" s="34"/>
      <c r="JQX254" s="34"/>
      <c r="JQY254" s="34"/>
      <c r="JQZ254" s="34"/>
      <c r="JRA254" s="34"/>
      <c r="JRB254" s="34"/>
      <c r="JRC254" s="34"/>
      <c r="JRD254" s="34"/>
      <c r="JRE254" s="34"/>
      <c r="JRF254" s="34"/>
      <c r="JRG254" s="34"/>
      <c r="JRH254" s="34"/>
      <c r="JRI254" s="34"/>
      <c r="JRJ254" s="34"/>
      <c r="JRK254" s="34"/>
      <c r="JRL254" s="34"/>
      <c r="JRM254" s="34"/>
      <c r="JRN254" s="34"/>
      <c r="JRO254" s="34"/>
      <c r="JRP254" s="34"/>
      <c r="JRQ254" s="34"/>
      <c r="JRR254" s="34"/>
      <c r="JRS254" s="34"/>
      <c r="JRT254" s="34"/>
      <c r="JRU254" s="34"/>
      <c r="JRV254" s="34"/>
      <c r="JRW254" s="34"/>
      <c r="JRX254" s="34"/>
      <c r="JRY254" s="34"/>
      <c r="JRZ254" s="34"/>
      <c r="JSA254" s="34"/>
      <c r="JSB254" s="34"/>
      <c r="JSC254" s="34"/>
      <c r="JSD254" s="34"/>
      <c r="JSE254" s="34"/>
      <c r="JSF254" s="34"/>
      <c r="JSG254" s="34"/>
      <c r="JSH254" s="34"/>
      <c r="JSI254" s="34"/>
      <c r="JSJ254" s="34"/>
      <c r="JSK254" s="34"/>
      <c r="JSL254" s="34"/>
      <c r="JSM254" s="34"/>
      <c r="JSN254" s="34"/>
      <c r="JSO254" s="34"/>
      <c r="JSP254" s="34"/>
      <c r="JSQ254" s="34"/>
      <c r="JSR254" s="34"/>
      <c r="JSS254" s="34"/>
      <c r="JST254" s="34"/>
      <c r="JSU254" s="34"/>
      <c r="JSV254" s="34"/>
      <c r="JSW254" s="34"/>
      <c r="JSX254" s="34"/>
      <c r="JSY254" s="34"/>
      <c r="JSZ254" s="34"/>
      <c r="JTA254" s="34"/>
      <c r="JTB254" s="34"/>
      <c r="JTC254" s="34"/>
      <c r="JTD254" s="34"/>
      <c r="JTE254" s="34"/>
      <c r="JTF254" s="34"/>
      <c r="JTG254" s="34"/>
      <c r="JTH254" s="34"/>
      <c r="JTI254" s="34"/>
      <c r="JTJ254" s="34"/>
      <c r="JTK254" s="34"/>
      <c r="JTL254" s="34"/>
      <c r="JTM254" s="34"/>
      <c r="JTN254" s="34"/>
      <c r="JTO254" s="34"/>
      <c r="JTP254" s="34"/>
      <c r="JTQ254" s="34"/>
      <c r="JTR254" s="34"/>
      <c r="JTS254" s="34"/>
      <c r="JTT254" s="34"/>
      <c r="JTU254" s="34"/>
      <c r="JTV254" s="34"/>
      <c r="JTW254" s="34"/>
      <c r="JTX254" s="34"/>
      <c r="JTY254" s="34"/>
      <c r="JTZ254" s="34"/>
      <c r="JUA254" s="34"/>
      <c r="JUB254" s="34"/>
      <c r="JUC254" s="34"/>
      <c r="JUD254" s="34"/>
      <c r="JUE254" s="34"/>
      <c r="JUF254" s="34"/>
      <c r="JUG254" s="34"/>
      <c r="JUH254" s="34"/>
      <c r="JUI254" s="34"/>
      <c r="JUJ254" s="34"/>
      <c r="JUK254" s="34"/>
      <c r="JUL254" s="34"/>
      <c r="JUM254" s="34"/>
      <c r="JUN254" s="34"/>
      <c r="JUO254" s="34"/>
      <c r="JUP254" s="34"/>
      <c r="JUQ254" s="34"/>
      <c r="JUR254" s="34"/>
      <c r="JUS254" s="34"/>
      <c r="JUT254" s="34"/>
      <c r="JUU254" s="34"/>
      <c r="JUV254" s="34"/>
      <c r="JUW254" s="34"/>
      <c r="JUX254" s="34"/>
      <c r="JUY254" s="34"/>
      <c r="JUZ254" s="34"/>
      <c r="JVA254" s="34"/>
      <c r="JVB254" s="34"/>
      <c r="JVC254" s="34"/>
      <c r="JVD254" s="34"/>
      <c r="JVE254" s="34"/>
      <c r="JVF254" s="34"/>
      <c r="JVG254" s="34"/>
      <c r="JVH254" s="34"/>
      <c r="JVI254" s="34"/>
      <c r="JVJ254" s="34"/>
      <c r="JVK254" s="34"/>
      <c r="JVL254" s="34"/>
      <c r="JVM254" s="34"/>
      <c r="JVN254" s="34"/>
      <c r="JVO254" s="34"/>
      <c r="JVP254" s="34"/>
      <c r="JVQ254" s="34"/>
      <c r="JVR254" s="34"/>
      <c r="JVS254" s="34"/>
      <c r="JVT254" s="34"/>
      <c r="JVU254" s="34"/>
      <c r="JVV254" s="34"/>
      <c r="JVW254" s="34"/>
      <c r="JVX254" s="34"/>
      <c r="JVY254" s="34"/>
      <c r="JVZ254" s="34"/>
      <c r="JWA254" s="34"/>
      <c r="JWB254" s="34"/>
      <c r="JWC254" s="34"/>
      <c r="JWD254" s="34"/>
      <c r="JWE254" s="34"/>
      <c r="JWF254" s="34"/>
      <c r="JWG254" s="34"/>
      <c r="JWH254" s="34"/>
      <c r="JWI254" s="34"/>
      <c r="JWJ254" s="34"/>
      <c r="JWK254" s="34"/>
      <c r="JWL254" s="34"/>
      <c r="JWM254" s="34"/>
      <c r="JWN254" s="34"/>
      <c r="JWO254" s="34"/>
      <c r="JWP254" s="34"/>
      <c r="JWQ254" s="34"/>
      <c r="JWR254" s="34"/>
      <c r="JWS254" s="34"/>
      <c r="JWT254" s="34"/>
      <c r="JWU254" s="34"/>
      <c r="JWV254" s="34"/>
      <c r="JWW254" s="34"/>
      <c r="JWX254" s="34"/>
      <c r="JWY254" s="34"/>
      <c r="JWZ254" s="34"/>
      <c r="JXA254" s="34"/>
      <c r="JXB254" s="34"/>
      <c r="JXC254" s="34"/>
      <c r="JXD254" s="34"/>
      <c r="JXE254" s="34"/>
      <c r="JXF254" s="34"/>
      <c r="JXG254" s="34"/>
      <c r="JXH254" s="34"/>
      <c r="JXI254" s="34"/>
      <c r="JXJ254" s="34"/>
      <c r="JXK254" s="34"/>
      <c r="JXL254" s="34"/>
      <c r="JXM254" s="34"/>
      <c r="JXN254" s="34"/>
      <c r="JXO254" s="34"/>
      <c r="JXP254" s="34"/>
      <c r="JXQ254" s="34"/>
      <c r="JXR254" s="34"/>
      <c r="JXS254" s="34"/>
      <c r="JXT254" s="34"/>
      <c r="JXU254" s="34"/>
      <c r="JXV254" s="34"/>
      <c r="JXW254" s="34"/>
      <c r="JXX254" s="34"/>
      <c r="JXY254" s="34"/>
      <c r="JXZ254" s="34"/>
      <c r="JYA254" s="34"/>
      <c r="JYB254" s="34"/>
      <c r="JYC254" s="34"/>
      <c r="JYD254" s="34"/>
      <c r="JYE254" s="34"/>
      <c r="JYF254" s="34"/>
      <c r="JYG254" s="34"/>
      <c r="JYH254" s="34"/>
      <c r="JYI254" s="34"/>
      <c r="JYJ254" s="34"/>
      <c r="JYK254" s="34"/>
      <c r="JYL254" s="34"/>
      <c r="JYM254" s="34"/>
      <c r="JYN254" s="34"/>
      <c r="JYO254" s="34"/>
      <c r="JYP254" s="34"/>
      <c r="JYQ254" s="34"/>
      <c r="JYR254" s="34"/>
      <c r="JYS254" s="34"/>
      <c r="JYT254" s="34"/>
      <c r="JYU254" s="34"/>
      <c r="JYV254" s="34"/>
      <c r="JYW254" s="34"/>
      <c r="JYX254" s="34"/>
      <c r="JYY254" s="34"/>
      <c r="JYZ254" s="34"/>
      <c r="JZA254" s="34"/>
      <c r="JZB254" s="34"/>
      <c r="JZC254" s="34"/>
      <c r="JZD254" s="34"/>
      <c r="JZE254" s="34"/>
      <c r="JZF254" s="34"/>
      <c r="JZG254" s="34"/>
      <c r="JZH254" s="34"/>
      <c r="JZI254" s="34"/>
      <c r="JZJ254" s="34"/>
      <c r="JZK254" s="34"/>
      <c r="JZL254" s="34"/>
      <c r="JZM254" s="34"/>
      <c r="JZN254" s="34"/>
      <c r="JZO254" s="34"/>
      <c r="JZP254" s="34"/>
      <c r="JZQ254" s="34"/>
      <c r="JZR254" s="34"/>
      <c r="JZS254" s="34"/>
      <c r="JZT254" s="34"/>
      <c r="JZU254" s="34"/>
      <c r="JZV254" s="34"/>
      <c r="JZW254" s="34"/>
      <c r="JZX254" s="34"/>
      <c r="JZY254" s="34"/>
      <c r="JZZ254" s="34"/>
      <c r="KAA254" s="34"/>
      <c r="KAB254" s="34"/>
      <c r="KAC254" s="34"/>
      <c r="KAD254" s="34"/>
      <c r="KAE254" s="34"/>
      <c r="KAF254" s="34"/>
      <c r="KAG254" s="34"/>
      <c r="KAH254" s="34"/>
      <c r="KAI254" s="34"/>
      <c r="KAJ254" s="34"/>
      <c r="KAK254" s="34"/>
      <c r="KAL254" s="34"/>
      <c r="KAM254" s="34"/>
      <c r="KAN254" s="34"/>
      <c r="KAO254" s="34"/>
      <c r="KAP254" s="34"/>
      <c r="KAQ254" s="34"/>
      <c r="KAR254" s="34"/>
      <c r="KAS254" s="34"/>
      <c r="KAT254" s="34"/>
      <c r="KAU254" s="34"/>
      <c r="KAV254" s="34"/>
      <c r="KAW254" s="34"/>
      <c r="KAX254" s="34"/>
      <c r="KAY254" s="34"/>
      <c r="KAZ254" s="34"/>
      <c r="KBA254" s="34"/>
      <c r="KBB254" s="34"/>
      <c r="KBC254" s="34"/>
      <c r="KBD254" s="34"/>
      <c r="KBE254" s="34"/>
      <c r="KBF254" s="34"/>
      <c r="KBG254" s="34"/>
      <c r="KBH254" s="34"/>
      <c r="KBI254" s="34"/>
      <c r="KBJ254" s="34"/>
      <c r="KBK254" s="34"/>
      <c r="KBL254" s="34"/>
      <c r="KBM254" s="34"/>
      <c r="KBN254" s="34"/>
      <c r="KBO254" s="34"/>
      <c r="KBP254" s="34"/>
      <c r="KBQ254" s="34"/>
      <c r="KBR254" s="34"/>
      <c r="KBS254" s="34"/>
      <c r="KBT254" s="34"/>
      <c r="KBU254" s="34"/>
      <c r="KBV254" s="34"/>
      <c r="KBW254" s="34"/>
      <c r="KBX254" s="34"/>
      <c r="KBY254" s="34"/>
      <c r="KBZ254" s="34"/>
      <c r="KCA254" s="34"/>
      <c r="KCB254" s="34"/>
      <c r="KCC254" s="34"/>
      <c r="KCD254" s="34"/>
      <c r="KCE254" s="34"/>
      <c r="KCF254" s="34"/>
      <c r="KCG254" s="34"/>
      <c r="KCH254" s="34"/>
      <c r="KCI254" s="34"/>
      <c r="KCJ254" s="34"/>
      <c r="KCK254" s="34"/>
      <c r="KCL254" s="34"/>
      <c r="KCM254" s="34"/>
      <c r="KCN254" s="34"/>
      <c r="KCO254" s="34"/>
      <c r="KCP254" s="34"/>
      <c r="KCQ254" s="34"/>
      <c r="KCR254" s="34"/>
      <c r="KCS254" s="34"/>
      <c r="KCT254" s="34"/>
      <c r="KCU254" s="34"/>
      <c r="KCV254" s="34"/>
      <c r="KCW254" s="34"/>
      <c r="KCX254" s="34"/>
      <c r="KCY254" s="34"/>
      <c r="KCZ254" s="34"/>
      <c r="KDA254" s="34"/>
      <c r="KDB254" s="34"/>
      <c r="KDC254" s="34"/>
      <c r="KDD254" s="34"/>
      <c r="KDE254" s="34"/>
      <c r="KDF254" s="34"/>
      <c r="KDG254" s="34"/>
      <c r="KDH254" s="34"/>
      <c r="KDI254" s="34"/>
      <c r="KDJ254" s="34"/>
      <c r="KDK254" s="34"/>
      <c r="KDL254" s="34"/>
      <c r="KDM254" s="34"/>
      <c r="KDN254" s="34"/>
      <c r="KDO254" s="34"/>
      <c r="KDP254" s="34"/>
      <c r="KDQ254" s="34"/>
      <c r="KDR254" s="34"/>
      <c r="KDS254" s="34"/>
      <c r="KDT254" s="34"/>
      <c r="KDU254" s="34"/>
      <c r="KDV254" s="34"/>
      <c r="KDW254" s="34"/>
      <c r="KDX254" s="34"/>
      <c r="KDY254" s="34"/>
      <c r="KDZ254" s="34"/>
      <c r="KEA254" s="34"/>
      <c r="KEB254" s="34"/>
      <c r="KEC254" s="34"/>
      <c r="KED254" s="34"/>
      <c r="KEE254" s="34"/>
      <c r="KEF254" s="34"/>
      <c r="KEG254" s="34"/>
      <c r="KEH254" s="34"/>
      <c r="KEI254" s="34"/>
      <c r="KEJ254" s="34"/>
      <c r="KEK254" s="34"/>
      <c r="KEL254" s="34"/>
      <c r="KEM254" s="34"/>
      <c r="KEN254" s="34"/>
      <c r="KEO254" s="34"/>
      <c r="KEP254" s="34"/>
      <c r="KEQ254" s="34"/>
      <c r="KER254" s="34"/>
      <c r="KES254" s="34"/>
      <c r="KET254" s="34"/>
      <c r="KEU254" s="34"/>
      <c r="KEV254" s="34"/>
      <c r="KEW254" s="34"/>
      <c r="KEX254" s="34"/>
      <c r="KEY254" s="34"/>
      <c r="KEZ254" s="34"/>
      <c r="KFA254" s="34"/>
      <c r="KFB254" s="34"/>
      <c r="KFC254" s="34"/>
      <c r="KFD254" s="34"/>
      <c r="KFE254" s="34"/>
      <c r="KFF254" s="34"/>
      <c r="KFG254" s="34"/>
      <c r="KFH254" s="34"/>
      <c r="KFI254" s="34"/>
      <c r="KFJ254" s="34"/>
      <c r="KFK254" s="34"/>
      <c r="KFL254" s="34"/>
      <c r="KFM254" s="34"/>
      <c r="KFN254" s="34"/>
      <c r="KFO254" s="34"/>
      <c r="KFP254" s="34"/>
      <c r="KFQ254" s="34"/>
      <c r="KFR254" s="34"/>
      <c r="KFS254" s="34"/>
      <c r="KFT254" s="34"/>
      <c r="KFU254" s="34"/>
      <c r="KFV254" s="34"/>
      <c r="KFW254" s="34"/>
      <c r="KFX254" s="34"/>
      <c r="KFY254" s="34"/>
      <c r="KFZ254" s="34"/>
      <c r="KGA254" s="34"/>
      <c r="KGB254" s="34"/>
      <c r="KGC254" s="34"/>
      <c r="KGD254" s="34"/>
      <c r="KGE254" s="34"/>
      <c r="KGF254" s="34"/>
      <c r="KGG254" s="34"/>
      <c r="KGH254" s="34"/>
      <c r="KGI254" s="34"/>
      <c r="KGJ254" s="34"/>
      <c r="KGK254" s="34"/>
      <c r="KGL254" s="34"/>
      <c r="KGM254" s="34"/>
      <c r="KGN254" s="34"/>
      <c r="KGO254" s="34"/>
      <c r="KGP254" s="34"/>
      <c r="KGQ254" s="34"/>
      <c r="KGR254" s="34"/>
      <c r="KGS254" s="34"/>
      <c r="KGT254" s="34"/>
      <c r="KGU254" s="34"/>
      <c r="KGV254" s="34"/>
      <c r="KGW254" s="34"/>
      <c r="KGX254" s="34"/>
      <c r="KGY254" s="34"/>
      <c r="KGZ254" s="34"/>
      <c r="KHA254" s="34"/>
      <c r="KHB254" s="34"/>
      <c r="KHC254" s="34"/>
      <c r="KHD254" s="34"/>
      <c r="KHE254" s="34"/>
      <c r="KHF254" s="34"/>
      <c r="KHG254" s="34"/>
      <c r="KHH254" s="34"/>
      <c r="KHI254" s="34"/>
      <c r="KHJ254" s="34"/>
      <c r="KHK254" s="34"/>
      <c r="KHL254" s="34"/>
      <c r="KHM254" s="34"/>
      <c r="KHN254" s="34"/>
      <c r="KHO254" s="34"/>
      <c r="KHP254" s="34"/>
      <c r="KHQ254" s="34"/>
      <c r="KHR254" s="34"/>
      <c r="KHS254" s="34"/>
      <c r="KHT254" s="34"/>
      <c r="KHU254" s="34"/>
      <c r="KHV254" s="34"/>
      <c r="KHW254" s="34"/>
      <c r="KHX254" s="34"/>
      <c r="KHY254" s="34"/>
      <c r="KHZ254" s="34"/>
      <c r="KIA254" s="34"/>
      <c r="KIB254" s="34"/>
      <c r="KIC254" s="34"/>
      <c r="KID254" s="34"/>
      <c r="KIE254" s="34"/>
      <c r="KIF254" s="34"/>
      <c r="KIG254" s="34"/>
      <c r="KIH254" s="34"/>
      <c r="KII254" s="34"/>
      <c r="KIJ254" s="34"/>
      <c r="KIK254" s="34"/>
      <c r="KIL254" s="34"/>
      <c r="KIM254" s="34"/>
      <c r="KIN254" s="34"/>
      <c r="KIO254" s="34"/>
      <c r="KIP254" s="34"/>
      <c r="KIQ254" s="34"/>
      <c r="KIR254" s="34"/>
      <c r="KIS254" s="34"/>
      <c r="KIT254" s="34"/>
      <c r="KIU254" s="34"/>
      <c r="KIV254" s="34"/>
      <c r="KIW254" s="34"/>
      <c r="KIX254" s="34"/>
      <c r="KIY254" s="34"/>
      <c r="KIZ254" s="34"/>
      <c r="KJA254" s="34"/>
      <c r="KJB254" s="34"/>
      <c r="KJC254" s="34"/>
      <c r="KJD254" s="34"/>
      <c r="KJE254" s="34"/>
      <c r="KJF254" s="34"/>
      <c r="KJG254" s="34"/>
      <c r="KJH254" s="34"/>
      <c r="KJI254" s="34"/>
      <c r="KJJ254" s="34"/>
      <c r="KJK254" s="34"/>
      <c r="KJL254" s="34"/>
      <c r="KJM254" s="34"/>
      <c r="KJN254" s="34"/>
      <c r="KJO254" s="34"/>
      <c r="KJP254" s="34"/>
      <c r="KJQ254" s="34"/>
      <c r="KJR254" s="34"/>
      <c r="KJS254" s="34"/>
      <c r="KJT254" s="34"/>
      <c r="KJU254" s="34"/>
      <c r="KJV254" s="34"/>
      <c r="KJW254" s="34"/>
      <c r="KJX254" s="34"/>
      <c r="KJY254" s="34"/>
      <c r="KJZ254" s="34"/>
      <c r="KKA254" s="34"/>
      <c r="KKB254" s="34"/>
      <c r="KKC254" s="34"/>
      <c r="KKD254" s="34"/>
      <c r="KKE254" s="34"/>
      <c r="KKF254" s="34"/>
      <c r="KKG254" s="34"/>
      <c r="KKH254" s="34"/>
      <c r="KKI254" s="34"/>
      <c r="KKJ254" s="34"/>
      <c r="KKK254" s="34"/>
      <c r="KKL254" s="34"/>
      <c r="KKM254" s="34"/>
      <c r="KKN254" s="34"/>
      <c r="KKO254" s="34"/>
      <c r="KKP254" s="34"/>
      <c r="KKQ254" s="34"/>
      <c r="KKR254" s="34"/>
      <c r="KKS254" s="34"/>
      <c r="KKT254" s="34"/>
      <c r="KKU254" s="34"/>
      <c r="KKV254" s="34"/>
      <c r="KKW254" s="34"/>
      <c r="KKX254" s="34"/>
      <c r="KKY254" s="34"/>
      <c r="KKZ254" s="34"/>
      <c r="KLA254" s="34"/>
      <c r="KLB254" s="34"/>
      <c r="KLC254" s="34"/>
      <c r="KLD254" s="34"/>
      <c r="KLE254" s="34"/>
      <c r="KLF254" s="34"/>
      <c r="KLG254" s="34"/>
      <c r="KLH254" s="34"/>
      <c r="KLI254" s="34"/>
      <c r="KLJ254" s="34"/>
      <c r="KLK254" s="34"/>
      <c r="KLL254" s="34"/>
      <c r="KLM254" s="34"/>
      <c r="KLN254" s="34"/>
      <c r="KLO254" s="34"/>
      <c r="KLP254" s="34"/>
      <c r="KLQ254" s="34"/>
      <c r="KLR254" s="34"/>
      <c r="KLS254" s="34"/>
      <c r="KLT254" s="34"/>
      <c r="KLU254" s="34"/>
      <c r="KLV254" s="34"/>
      <c r="KLW254" s="34"/>
      <c r="KLX254" s="34"/>
      <c r="KLY254" s="34"/>
      <c r="KLZ254" s="34"/>
      <c r="KMA254" s="34"/>
      <c r="KMB254" s="34"/>
      <c r="KMC254" s="34"/>
      <c r="KMD254" s="34"/>
      <c r="KME254" s="34"/>
      <c r="KMF254" s="34"/>
      <c r="KMG254" s="34"/>
      <c r="KMH254" s="34"/>
      <c r="KMI254" s="34"/>
      <c r="KMJ254" s="34"/>
      <c r="KMK254" s="34"/>
      <c r="KML254" s="34"/>
      <c r="KMM254" s="34"/>
      <c r="KMN254" s="34"/>
      <c r="KMO254" s="34"/>
      <c r="KMP254" s="34"/>
      <c r="KMQ254" s="34"/>
      <c r="KMR254" s="34"/>
      <c r="KMS254" s="34"/>
      <c r="KMT254" s="34"/>
      <c r="KMU254" s="34"/>
      <c r="KMV254" s="34"/>
      <c r="KMW254" s="34"/>
      <c r="KMX254" s="34"/>
      <c r="KMY254" s="34"/>
      <c r="KMZ254" s="34"/>
      <c r="KNA254" s="34"/>
      <c r="KNB254" s="34"/>
      <c r="KNC254" s="34"/>
      <c r="KND254" s="34"/>
      <c r="KNE254" s="34"/>
      <c r="KNF254" s="34"/>
      <c r="KNG254" s="34"/>
      <c r="KNH254" s="34"/>
      <c r="KNI254" s="34"/>
      <c r="KNJ254" s="34"/>
      <c r="KNK254" s="34"/>
      <c r="KNL254" s="34"/>
      <c r="KNM254" s="34"/>
      <c r="KNN254" s="34"/>
      <c r="KNO254" s="34"/>
      <c r="KNP254" s="34"/>
      <c r="KNQ254" s="34"/>
      <c r="KNR254" s="34"/>
      <c r="KNS254" s="34"/>
      <c r="KNT254" s="34"/>
      <c r="KNU254" s="34"/>
      <c r="KNV254" s="34"/>
      <c r="KNW254" s="34"/>
      <c r="KNX254" s="34"/>
      <c r="KNY254" s="34"/>
      <c r="KNZ254" s="34"/>
      <c r="KOA254" s="34"/>
      <c r="KOB254" s="34"/>
      <c r="KOC254" s="34"/>
      <c r="KOD254" s="34"/>
      <c r="KOE254" s="34"/>
      <c r="KOF254" s="34"/>
      <c r="KOG254" s="34"/>
      <c r="KOH254" s="34"/>
      <c r="KOI254" s="34"/>
      <c r="KOJ254" s="34"/>
      <c r="KOK254" s="34"/>
      <c r="KOL254" s="34"/>
      <c r="KOM254" s="34"/>
      <c r="KON254" s="34"/>
      <c r="KOO254" s="34"/>
      <c r="KOP254" s="34"/>
      <c r="KOQ254" s="34"/>
      <c r="KOR254" s="34"/>
      <c r="KOS254" s="34"/>
      <c r="KOT254" s="34"/>
      <c r="KOU254" s="34"/>
      <c r="KOV254" s="34"/>
      <c r="KOW254" s="34"/>
      <c r="KOX254" s="34"/>
      <c r="KOY254" s="34"/>
      <c r="KOZ254" s="34"/>
      <c r="KPA254" s="34"/>
      <c r="KPB254" s="34"/>
      <c r="KPC254" s="34"/>
      <c r="KPD254" s="34"/>
      <c r="KPE254" s="34"/>
      <c r="KPF254" s="34"/>
      <c r="KPG254" s="34"/>
      <c r="KPH254" s="34"/>
      <c r="KPI254" s="34"/>
      <c r="KPJ254" s="34"/>
      <c r="KPK254" s="34"/>
      <c r="KPL254" s="34"/>
      <c r="KPM254" s="34"/>
      <c r="KPN254" s="34"/>
      <c r="KPO254" s="34"/>
      <c r="KPP254" s="34"/>
      <c r="KPQ254" s="34"/>
      <c r="KPR254" s="34"/>
      <c r="KPS254" s="34"/>
      <c r="KPT254" s="34"/>
      <c r="KPU254" s="34"/>
      <c r="KPV254" s="34"/>
      <c r="KPW254" s="34"/>
      <c r="KPX254" s="34"/>
      <c r="KPY254" s="34"/>
      <c r="KPZ254" s="34"/>
      <c r="KQA254" s="34"/>
      <c r="KQB254" s="34"/>
      <c r="KQC254" s="34"/>
      <c r="KQD254" s="34"/>
      <c r="KQE254" s="34"/>
      <c r="KQF254" s="34"/>
      <c r="KQG254" s="34"/>
      <c r="KQH254" s="34"/>
      <c r="KQI254" s="34"/>
      <c r="KQJ254" s="34"/>
      <c r="KQK254" s="34"/>
      <c r="KQL254" s="34"/>
      <c r="KQM254" s="34"/>
      <c r="KQN254" s="34"/>
      <c r="KQO254" s="34"/>
      <c r="KQP254" s="34"/>
      <c r="KQQ254" s="34"/>
      <c r="KQR254" s="34"/>
      <c r="KQS254" s="34"/>
      <c r="KQT254" s="34"/>
      <c r="KQU254" s="34"/>
      <c r="KQV254" s="34"/>
      <c r="KQW254" s="34"/>
      <c r="KQX254" s="34"/>
      <c r="KQY254" s="34"/>
      <c r="KQZ254" s="34"/>
      <c r="KRA254" s="34"/>
      <c r="KRB254" s="34"/>
      <c r="KRC254" s="34"/>
      <c r="KRD254" s="34"/>
      <c r="KRE254" s="34"/>
      <c r="KRF254" s="34"/>
      <c r="KRG254" s="34"/>
      <c r="KRH254" s="34"/>
      <c r="KRI254" s="34"/>
      <c r="KRJ254" s="34"/>
      <c r="KRK254" s="34"/>
      <c r="KRL254" s="34"/>
      <c r="KRM254" s="34"/>
      <c r="KRN254" s="34"/>
      <c r="KRO254" s="34"/>
      <c r="KRP254" s="34"/>
      <c r="KRQ254" s="34"/>
      <c r="KRR254" s="34"/>
      <c r="KRS254" s="34"/>
      <c r="KRT254" s="34"/>
      <c r="KRU254" s="34"/>
      <c r="KRV254" s="34"/>
      <c r="KRW254" s="34"/>
      <c r="KRX254" s="34"/>
      <c r="KRY254" s="34"/>
      <c r="KRZ254" s="34"/>
      <c r="KSA254" s="34"/>
      <c r="KSB254" s="34"/>
      <c r="KSC254" s="34"/>
      <c r="KSD254" s="34"/>
      <c r="KSE254" s="34"/>
      <c r="KSF254" s="34"/>
      <c r="KSG254" s="34"/>
      <c r="KSH254" s="34"/>
      <c r="KSI254" s="34"/>
      <c r="KSJ254" s="34"/>
      <c r="KSK254" s="34"/>
      <c r="KSL254" s="34"/>
      <c r="KSM254" s="34"/>
      <c r="KSN254" s="34"/>
      <c r="KSO254" s="34"/>
      <c r="KSP254" s="34"/>
      <c r="KSQ254" s="34"/>
      <c r="KSR254" s="34"/>
      <c r="KSS254" s="34"/>
      <c r="KST254" s="34"/>
      <c r="KSU254" s="34"/>
      <c r="KSV254" s="34"/>
      <c r="KSW254" s="34"/>
      <c r="KSX254" s="34"/>
      <c r="KSY254" s="34"/>
      <c r="KSZ254" s="34"/>
      <c r="KTA254" s="34"/>
      <c r="KTB254" s="34"/>
      <c r="KTC254" s="34"/>
      <c r="KTD254" s="34"/>
      <c r="KTE254" s="34"/>
      <c r="KTF254" s="34"/>
      <c r="KTG254" s="34"/>
      <c r="KTH254" s="34"/>
      <c r="KTI254" s="34"/>
      <c r="KTJ254" s="34"/>
      <c r="KTK254" s="34"/>
      <c r="KTL254" s="34"/>
      <c r="KTM254" s="34"/>
      <c r="KTN254" s="34"/>
      <c r="KTO254" s="34"/>
      <c r="KTP254" s="34"/>
      <c r="KTQ254" s="34"/>
      <c r="KTR254" s="34"/>
      <c r="KTS254" s="34"/>
      <c r="KTT254" s="34"/>
      <c r="KTU254" s="34"/>
      <c r="KTV254" s="34"/>
      <c r="KTW254" s="34"/>
      <c r="KTX254" s="34"/>
      <c r="KTY254" s="34"/>
      <c r="KTZ254" s="34"/>
      <c r="KUA254" s="34"/>
      <c r="KUB254" s="34"/>
      <c r="KUC254" s="34"/>
      <c r="KUD254" s="34"/>
      <c r="KUE254" s="34"/>
      <c r="KUF254" s="34"/>
      <c r="KUG254" s="34"/>
      <c r="KUH254" s="34"/>
      <c r="KUI254" s="34"/>
      <c r="KUJ254" s="34"/>
      <c r="KUK254" s="34"/>
      <c r="KUL254" s="34"/>
      <c r="KUM254" s="34"/>
      <c r="KUN254" s="34"/>
      <c r="KUO254" s="34"/>
      <c r="KUP254" s="34"/>
      <c r="KUQ254" s="34"/>
      <c r="KUR254" s="34"/>
      <c r="KUS254" s="34"/>
      <c r="KUT254" s="34"/>
      <c r="KUU254" s="34"/>
      <c r="KUV254" s="34"/>
      <c r="KUW254" s="34"/>
      <c r="KUX254" s="34"/>
      <c r="KUY254" s="34"/>
      <c r="KUZ254" s="34"/>
      <c r="KVA254" s="34"/>
      <c r="KVB254" s="34"/>
      <c r="KVC254" s="34"/>
      <c r="KVD254" s="34"/>
      <c r="KVE254" s="34"/>
      <c r="KVF254" s="34"/>
      <c r="KVG254" s="34"/>
      <c r="KVH254" s="34"/>
      <c r="KVI254" s="34"/>
      <c r="KVJ254" s="34"/>
      <c r="KVK254" s="34"/>
      <c r="KVL254" s="34"/>
      <c r="KVM254" s="34"/>
      <c r="KVN254" s="34"/>
      <c r="KVO254" s="34"/>
      <c r="KVP254" s="34"/>
      <c r="KVQ254" s="34"/>
      <c r="KVR254" s="34"/>
      <c r="KVS254" s="34"/>
      <c r="KVT254" s="34"/>
      <c r="KVU254" s="34"/>
      <c r="KVV254" s="34"/>
      <c r="KVW254" s="34"/>
      <c r="KVX254" s="34"/>
      <c r="KVY254" s="34"/>
      <c r="KVZ254" s="34"/>
      <c r="KWA254" s="34"/>
      <c r="KWB254" s="34"/>
      <c r="KWC254" s="34"/>
      <c r="KWD254" s="34"/>
      <c r="KWE254" s="34"/>
      <c r="KWF254" s="34"/>
      <c r="KWG254" s="34"/>
      <c r="KWH254" s="34"/>
      <c r="KWI254" s="34"/>
      <c r="KWJ254" s="34"/>
      <c r="KWK254" s="34"/>
      <c r="KWL254" s="34"/>
      <c r="KWM254" s="34"/>
      <c r="KWN254" s="34"/>
      <c r="KWO254" s="34"/>
      <c r="KWP254" s="34"/>
      <c r="KWQ254" s="34"/>
      <c r="KWR254" s="34"/>
      <c r="KWS254" s="34"/>
      <c r="KWT254" s="34"/>
      <c r="KWU254" s="34"/>
      <c r="KWV254" s="34"/>
      <c r="KWW254" s="34"/>
      <c r="KWX254" s="34"/>
      <c r="KWY254" s="34"/>
      <c r="KWZ254" s="34"/>
      <c r="KXA254" s="34"/>
      <c r="KXB254" s="34"/>
      <c r="KXC254" s="34"/>
      <c r="KXD254" s="34"/>
      <c r="KXE254" s="34"/>
      <c r="KXF254" s="34"/>
      <c r="KXG254" s="34"/>
      <c r="KXH254" s="34"/>
      <c r="KXI254" s="34"/>
      <c r="KXJ254" s="34"/>
      <c r="KXK254" s="34"/>
      <c r="KXL254" s="34"/>
      <c r="KXM254" s="34"/>
      <c r="KXN254" s="34"/>
      <c r="KXO254" s="34"/>
      <c r="KXP254" s="34"/>
      <c r="KXQ254" s="34"/>
      <c r="KXR254" s="34"/>
      <c r="KXS254" s="34"/>
      <c r="KXT254" s="34"/>
      <c r="KXU254" s="34"/>
      <c r="KXV254" s="34"/>
      <c r="KXW254" s="34"/>
      <c r="KXX254" s="34"/>
      <c r="KXY254" s="34"/>
      <c r="KXZ254" s="34"/>
      <c r="KYA254" s="34"/>
      <c r="KYB254" s="34"/>
      <c r="KYC254" s="34"/>
      <c r="KYD254" s="34"/>
      <c r="KYE254" s="34"/>
      <c r="KYF254" s="34"/>
      <c r="KYG254" s="34"/>
      <c r="KYH254" s="34"/>
      <c r="KYI254" s="34"/>
      <c r="KYJ254" s="34"/>
      <c r="KYK254" s="34"/>
      <c r="KYL254" s="34"/>
      <c r="KYM254" s="34"/>
      <c r="KYN254" s="34"/>
      <c r="KYO254" s="34"/>
      <c r="KYP254" s="34"/>
      <c r="KYQ254" s="34"/>
      <c r="KYR254" s="34"/>
      <c r="KYS254" s="34"/>
      <c r="KYT254" s="34"/>
      <c r="KYU254" s="34"/>
      <c r="KYV254" s="34"/>
      <c r="KYW254" s="34"/>
      <c r="KYX254" s="34"/>
      <c r="KYY254" s="34"/>
      <c r="KYZ254" s="34"/>
      <c r="KZA254" s="34"/>
      <c r="KZB254" s="34"/>
      <c r="KZC254" s="34"/>
      <c r="KZD254" s="34"/>
      <c r="KZE254" s="34"/>
      <c r="KZF254" s="34"/>
      <c r="KZG254" s="34"/>
      <c r="KZH254" s="34"/>
      <c r="KZI254" s="34"/>
      <c r="KZJ254" s="34"/>
      <c r="KZK254" s="34"/>
      <c r="KZL254" s="34"/>
      <c r="KZM254" s="34"/>
      <c r="KZN254" s="34"/>
      <c r="KZO254" s="34"/>
      <c r="KZP254" s="34"/>
      <c r="KZQ254" s="34"/>
      <c r="KZR254" s="34"/>
      <c r="KZS254" s="34"/>
      <c r="KZT254" s="34"/>
      <c r="KZU254" s="34"/>
      <c r="KZV254" s="34"/>
      <c r="KZW254" s="34"/>
      <c r="KZX254" s="34"/>
      <c r="KZY254" s="34"/>
      <c r="KZZ254" s="34"/>
      <c r="LAA254" s="34"/>
      <c r="LAB254" s="34"/>
      <c r="LAC254" s="34"/>
      <c r="LAD254" s="34"/>
      <c r="LAE254" s="34"/>
      <c r="LAF254" s="34"/>
      <c r="LAG254" s="34"/>
      <c r="LAH254" s="34"/>
      <c r="LAI254" s="34"/>
      <c r="LAJ254" s="34"/>
      <c r="LAK254" s="34"/>
      <c r="LAL254" s="34"/>
      <c r="LAM254" s="34"/>
      <c r="LAN254" s="34"/>
      <c r="LAO254" s="34"/>
      <c r="LAP254" s="34"/>
      <c r="LAQ254" s="34"/>
      <c r="LAR254" s="34"/>
      <c r="LAS254" s="34"/>
      <c r="LAT254" s="34"/>
      <c r="LAU254" s="34"/>
      <c r="LAV254" s="34"/>
      <c r="LAW254" s="34"/>
      <c r="LAX254" s="34"/>
      <c r="LAY254" s="34"/>
      <c r="LAZ254" s="34"/>
      <c r="LBA254" s="34"/>
      <c r="LBB254" s="34"/>
      <c r="LBC254" s="34"/>
      <c r="LBD254" s="34"/>
      <c r="LBE254" s="34"/>
      <c r="LBF254" s="34"/>
      <c r="LBG254" s="34"/>
      <c r="LBH254" s="34"/>
      <c r="LBI254" s="34"/>
      <c r="LBJ254" s="34"/>
      <c r="LBK254" s="34"/>
      <c r="LBL254" s="34"/>
      <c r="LBM254" s="34"/>
      <c r="LBN254" s="34"/>
      <c r="LBO254" s="34"/>
      <c r="LBP254" s="34"/>
      <c r="LBQ254" s="34"/>
      <c r="LBR254" s="34"/>
      <c r="LBS254" s="34"/>
      <c r="LBT254" s="34"/>
      <c r="LBU254" s="34"/>
      <c r="LBV254" s="34"/>
      <c r="LBW254" s="34"/>
      <c r="LBX254" s="34"/>
      <c r="LBY254" s="34"/>
      <c r="LBZ254" s="34"/>
      <c r="LCA254" s="34"/>
      <c r="LCB254" s="34"/>
      <c r="LCC254" s="34"/>
      <c r="LCD254" s="34"/>
      <c r="LCE254" s="34"/>
      <c r="LCF254" s="34"/>
      <c r="LCG254" s="34"/>
      <c r="LCH254" s="34"/>
      <c r="LCI254" s="34"/>
      <c r="LCJ254" s="34"/>
      <c r="LCK254" s="34"/>
      <c r="LCL254" s="34"/>
      <c r="LCM254" s="34"/>
      <c r="LCN254" s="34"/>
      <c r="LCO254" s="34"/>
      <c r="LCP254" s="34"/>
      <c r="LCQ254" s="34"/>
      <c r="LCR254" s="34"/>
      <c r="LCS254" s="34"/>
      <c r="LCT254" s="34"/>
      <c r="LCU254" s="34"/>
      <c r="LCV254" s="34"/>
      <c r="LCW254" s="34"/>
      <c r="LCX254" s="34"/>
      <c r="LCY254" s="34"/>
      <c r="LCZ254" s="34"/>
      <c r="LDA254" s="34"/>
      <c r="LDB254" s="34"/>
      <c r="LDC254" s="34"/>
      <c r="LDD254" s="34"/>
      <c r="LDE254" s="34"/>
      <c r="LDF254" s="34"/>
      <c r="LDG254" s="34"/>
      <c r="LDH254" s="34"/>
      <c r="LDI254" s="34"/>
      <c r="LDJ254" s="34"/>
      <c r="LDK254" s="34"/>
      <c r="LDL254" s="34"/>
      <c r="LDM254" s="34"/>
      <c r="LDN254" s="34"/>
      <c r="LDO254" s="34"/>
      <c r="LDP254" s="34"/>
      <c r="LDQ254" s="34"/>
      <c r="LDR254" s="34"/>
      <c r="LDS254" s="34"/>
      <c r="LDT254" s="34"/>
      <c r="LDU254" s="34"/>
      <c r="LDV254" s="34"/>
      <c r="LDW254" s="34"/>
      <c r="LDX254" s="34"/>
      <c r="LDY254" s="34"/>
      <c r="LDZ254" s="34"/>
      <c r="LEA254" s="34"/>
      <c r="LEB254" s="34"/>
      <c r="LEC254" s="34"/>
      <c r="LED254" s="34"/>
      <c r="LEE254" s="34"/>
      <c r="LEF254" s="34"/>
      <c r="LEG254" s="34"/>
      <c r="LEH254" s="34"/>
      <c r="LEI254" s="34"/>
      <c r="LEJ254" s="34"/>
      <c r="LEK254" s="34"/>
      <c r="LEL254" s="34"/>
      <c r="LEM254" s="34"/>
      <c r="LEN254" s="34"/>
      <c r="LEO254" s="34"/>
      <c r="LEP254" s="34"/>
      <c r="LEQ254" s="34"/>
      <c r="LER254" s="34"/>
      <c r="LES254" s="34"/>
      <c r="LET254" s="34"/>
      <c r="LEU254" s="34"/>
      <c r="LEV254" s="34"/>
      <c r="LEW254" s="34"/>
      <c r="LEX254" s="34"/>
      <c r="LEY254" s="34"/>
      <c r="LEZ254" s="34"/>
      <c r="LFA254" s="34"/>
      <c r="LFB254" s="34"/>
      <c r="LFC254" s="34"/>
      <c r="LFD254" s="34"/>
      <c r="LFE254" s="34"/>
      <c r="LFF254" s="34"/>
      <c r="LFG254" s="34"/>
      <c r="LFH254" s="34"/>
      <c r="LFI254" s="34"/>
      <c r="LFJ254" s="34"/>
      <c r="LFK254" s="34"/>
      <c r="LFL254" s="34"/>
      <c r="LFM254" s="34"/>
      <c r="LFN254" s="34"/>
      <c r="LFO254" s="34"/>
      <c r="LFP254" s="34"/>
      <c r="LFQ254" s="34"/>
      <c r="LFR254" s="34"/>
      <c r="LFS254" s="34"/>
      <c r="LFT254" s="34"/>
      <c r="LFU254" s="34"/>
      <c r="LFV254" s="34"/>
      <c r="LFW254" s="34"/>
      <c r="LFX254" s="34"/>
      <c r="LFY254" s="34"/>
      <c r="LFZ254" s="34"/>
      <c r="LGA254" s="34"/>
      <c r="LGB254" s="34"/>
      <c r="LGC254" s="34"/>
      <c r="LGD254" s="34"/>
      <c r="LGE254" s="34"/>
      <c r="LGF254" s="34"/>
      <c r="LGG254" s="34"/>
      <c r="LGH254" s="34"/>
      <c r="LGI254" s="34"/>
      <c r="LGJ254" s="34"/>
      <c r="LGK254" s="34"/>
      <c r="LGL254" s="34"/>
      <c r="LGM254" s="34"/>
      <c r="LGN254" s="34"/>
      <c r="LGO254" s="34"/>
      <c r="LGP254" s="34"/>
      <c r="LGQ254" s="34"/>
      <c r="LGR254" s="34"/>
      <c r="LGS254" s="34"/>
      <c r="LGT254" s="34"/>
      <c r="LGU254" s="34"/>
      <c r="LGV254" s="34"/>
      <c r="LGW254" s="34"/>
      <c r="LGX254" s="34"/>
      <c r="LGY254" s="34"/>
      <c r="LGZ254" s="34"/>
      <c r="LHA254" s="34"/>
      <c r="LHB254" s="34"/>
      <c r="LHC254" s="34"/>
      <c r="LHD254" s="34"/>
      <c r="LHE254" s="34"/>
      <c r="LHF254" s="34"/>
      <c r="LHG254" s="34"/>
      <c r="LHH254" s="34"/>
      <c r="LHI254" s="34"/>
      <c r="LHJ254" s="34"/>
      <c r="LHK254" s="34"/>
      <c r="LHL254" s="34"/>
      <c r="LHM254" s="34"/>
      <c r="LHN254" s="34"/>
      <c r="LHO254" s="34"/>
      <c r="LHP254" s="34"/>
      <c r="LHQ254" s="34"/>
      <c r="LHR254" s="34"/>
      <c r="LHS254" s="34"/>
      <c r="LHT254" s="34"/>
      <c r="LHU254" s="34"/>
      <c r="LHV254" s="34"/>
      <c r="LHW254" s="34"/>
      <c r="LHX254" s="34"/>
      <c r="LHY254" s="34"/>
      <c r="LHZ254" s="34"/>
      <c r="LIA254" s="34"/>
      <c r="LIB254" s="34"/>
      <c r="LIC254" s="34"/>
      <c r="LID254" s="34"/>
      <c r="LIE254" s="34"/>
      <c r="LIF254" s="34"/>
      <c r="LIG254" s="34"/>
      <c r="LIH254" s="34"/>
      <c r="LII254" s="34"/>
      <c r="LIJ254" s="34"/>
      <c r="LIK254" s="34"/>
      <c r="LIL254" s="34"/>
      <c r="LIM254" s="34"/>
      <c r="LIN254" s="34"/>
      <c r="LIO254" s="34"/>
      <c r="LIP254" s="34"/>
      <c r="LIQ254" s="34"/>
      <c r="LIR254" s="34"/>
      <c r="LIS254" s="34"/>
      <c r="LIT254" s="34"/>
      <c r="LIU254" s="34"/>
      <c r="LIV254" s="34"/>
      <c r="LIW254" s="34"/>
      <c r="LIX254" s="34"/>
      <c r="LIY254" s="34"/>
      <c r="LIZ254" s="34"/>
      <c r="LJA254" s="34"/>
      <c r="LJB254" s="34"/>
      <c r="LJC254" s="34"/>
      <c r="LJD254" s="34"/>
      <c r="LJE254" s="34"/>
      <c r="LJF254" s="34"/>
      <c r="LJG254" s="34"/>
      <c r="LJH254" s="34"/>
      <c r="LJI254" s="34"/>
      <c r="LJJ254" s="34"/>
      <c r="LJK254" s="34"/>
      <c r="LJL254" s="34"/>
      <c r="LJM254" s="34"/>
      <c r="LJN254" s="34"/>
      <c r="LJO254" s="34"/>
      <c r="LJP254" s="34"/>
      <c r="LJQ254" s="34"/>
      <c r="LJR254" s="34"/>
      <c r="LJS254" s="34"/>
      <c r="LJT254" s="34"/>
      <c r="LJU254" s="34"/>
      <c r="LJV254" s="34"/>
      <c r="LJW254" s="34"/>
      <c r="LJX254" s="34"/>
      <c r="LJY254" s="34"/>
      <c r="LJZ254" s="34"/>
      <c r="LKA254" s="34"/>
      <c r="LKB254" s="34"/>
      <c r="LKC254" s="34"/>
      <c r="LKD254" s="34"/>
      <c r="LKE254" s="34"/>
      <c r="LKF254" s="34"/>
      <c r="LKG254" s="34"/>
      <c r="LKH254" s="34"/>
      <c r="LKI254" s="34"/>
      <c r="LKJ254" s="34"/>
      <c r="LKK254" s="34"/>
      <c r="LKL254" s="34"/>
      <c r="LKM254" s="34"/>
      <c r="LKN254" s="34"/>
      <c r="LKO254" s="34"/>
      <c r="LKP254" s="34"/>
      <c r="LKQ254" s="34"/>
      <c r="LKR254" s="34"/>
      <c r="LKS254" s="34"/>
      <c r="LKT254" s="34"/>
      <c r="LKU254" s="34"/>
      <c r="LKV254" s="34"/>
      <c r="LKW254" s="34"/>
      <c r="LKX254" s="34"/>
      <c r="LKY254" s="34"/>
      <c r="LKZ254" s="34"/>
      <c r="LLA254" s="34"/>
      <c r="LLB254" s="34"/>
      <c r="LLC254" s="34"/>
      <c r="LLD254" s="34"/>
      <c r="LLE254" s="34"/>
      <c r="LLF254" s="34"/>
      <c r="LLG254" s="34"/>
      <c r="LLH254" s="34"/>
      <c r="LLI254" s="34"/>
      <c r="LLJ254" s="34"/>
      <c r="LLK254" s="34"/>
      <c r="LLL254" s="34"/>
      <c r="LLM254" s="34"/>
      <c r="LLN254" s="34"/>
      <c r="LLO254" s="34"/>
      <c r="LLP254" s="34"/>
      <c r="LLQ254" s="34"/>
      <c r="LLR254" s="34"/>
      <c r="LLS254" s="34"/>
      <c r="LLT254" s="34"/>
      <c r="LLU254" s="34"/>
      <c r="LLV254" s="34"/>
      <c r="LLW254" s="34"/>
      <c r="LLX254" s="34"/>
      <c r="LLY254" s="34"/>
      <c r="LLZ254" s="34"/>
      <c r="LMA254" s="34"/>
      <c r="LMB254" s="34"/>
      <c r="LMC254" s="34"/>
      <c r="LMD254" s="34"/>
      <c r="LME254" s="34"/>
      <c r="LMF254" s="34"/>
      <c r="LMG254" s="34"/>
      <c r="LMH254" s="34"/>
      <c r="LMI254" s="34"/>
      <c r="LMJ254" s="34"/>
      <c r="LMK254" s="34"/>
      <c r="LML254" s="34"/>
      <c r="LMM254" s="34"/>
      <c r="LMN254" s="34"/>
      <c r="LMO254" s="34"/>
      <c r="LMP254" s="34"/>
      <c r="LMQ254" s="34"/>
      <c r="LMR254" s="34"/>
      <c r="LMS254" s="34"/>
      <c r="LMT254" s="34"/>
      <c r="LMU254" s="34"/>
      <c r="LMV254" s="34"/>
      <c r="LMW254" s="34"/>
      <c r="LMX254" s="34"/>
      <c r="LMY254" s="34"/>
      <c r="LMZ254" s="34"/>
      <c r="LNA254" s="34"/>
      <c r="LNB254" s="34"/>
      <c r="LNC254" s="34"/>
      <c r="LND254" s="34"/>
      <c r="LNE254" s="34"/>
      <c r="LNF254" s="34"/>
      <c r="LNG254" s="34"/>
      <c r="LNH254" s="34"/>
      <c r="LNI254" s="34"/>
      <c r="LNJ254" s="34"/>
      <c r="LNK254" s="34"/>
      <c r="LNL254" s="34"/>
      <c r="LNM254" s="34"/>
      <c r="LNN254" s="34"/>
      <c r="LNO254" s="34"/>
      <c r="LNP254" s="34"/>
      <c r="LNQ254" s="34"/>
      <c r="LNR254" s="34"/>
      <c r="LNS254" s="34"/>
      <c r="LNT254" s="34"/>
      <c r="LNU254" s="34"/>
      <c r="LNV254" s="34"/>
      <c r="LNW254" s="34"/>
      <c r="LNX254" s="34"/>
      <c r="LNY254" s="34"/>
      <c r="LNZ254" s="34"/>
      <c r="LOA254" s="34"/>
      <c r="LOB254" s="34"/>
      <c r="LOC254" s="34"/>
      <c r="LOD254" s="34"/>
      <c r="LOE254" s="34"/>
      <c r="LOF254" s="34"/>
      <c r="LOG254" s="34"/>
      <c r="LOH254" s="34"/>
      <c r="LOI254" s="34"/>
      <c r="LOJ254" s="34"/>
      <c r="LOK254" s="34"/>
      <c r="LOL254" s="34"/>
      <c r="LOM254" s="34"/>
      <c r="LON254" s="34"/>
      <c r="LOO254" s="34"/>
      <c r="LOP254" s="34"/>
      <c r="LOQ254" s="34"/>
      <c r="LOR254" s="34"/>
      <c r="LOS254" s="34"/>
      <c r="LOT254" s="34"/>
      <c r="LOU254" s="34"/>
      <c r="LOV254" s="34"/>
      <c r="LOW254" s="34"/>
      <c r="LOX254" s="34"/>
      <c r="LOY254" s="34"/>
      <c r="LOZ254" s="34"/>
      <c r="LPA254" s="34"/>
      <c r="LPB254" s="34"/>
      <c r="LPC254" s="34"/>
      <c r="LPD254" s="34"/>
      <c r="LPE254" s="34"/>
      <c r="LPF254" s="34"/>
      <c r="LPG254" s="34"/>
      <c r="LPH254" s="34"/>
      <c r="LPI254" s="34"/>
      <c r="LPJ254" s="34"/>
      <c r="LPK254" s="34"/>
      <c r="LPL254" s="34"/>
      <c r="LPM254" s="34"/>
      <c r="LPN254" s="34"/>
      <c r="LPO254" s="34"/>
      <c r="LPP254" s="34"/>
      <c r="LPQ254" s="34"/>
      <c r="LPR254" s="34"/>
      <c r="LPS254" s="34"/>
      <c r="LPT254" s="34"/>
      <c r="LPU254" s="34"/>
      <c r="LPV254" s="34"/>
      <c r="LPW254" s="34"/>
      <c r="LPX254" s="34"/>
      <c r="LPY254" s="34"/>
      <c r="LPZ254" s="34"/>
      <c r="LQA254" s="34"/>
      <c r="LQB254" s="34"/>
      <c r="LQC254" s="34"/>
      <c r="LQD254" s="34"/>
      <c r="LQE254" s="34"/>
      <c r="LQF254" s="34"/>
      <c r="LQG254" s="34"/>
      <c r="LQH254" s="34"/>
      <c r="LQI254" s="34"/>
      <c r="LQJ254" s="34"/>
      <c r="LQK254" s="34"/>
      <c r="LQL254" s="34"/>
      <c r="LQM254" s="34"/>
      <c r="LQN254" s="34"/>
      <c r="LQO254" s="34"/>
      <c r="LQP254" s="34"/>
      <c r="LQQ254" s="34"/>
      <c r="LQR254" s="34"/>
      <c r="LQS254" s="34"/>
      <c r="LQT254" s="34"/>
      <c r="LQU254" s="34"/>
      <c r="LQV254" s="34"/>
      <c r="LQW254" s="34"/>
      <c r="LQX254" s="34"/>
      <c r="LQY254" s="34"/>
      <c r="LQZ254" s="34"/>
      <c r="LRA254" s="34"/>
      <c r="LRB254" s="34"/>
      <c r="LRC254" s="34"/>
      <c r="LRD254" s="34"/>
      <c r="LRE254" s="34"/>
      <c r="LRF254" s="34"/>
      <c r="LRG254" s="34"/>
      <c r="LRH254" s="34"/>
      <c r="LRI254" s="34"/>
      <c r="LRJ254" s="34"/>
      <c r="LRK254" s="34"/>
      <c r="LRL254" s="34"/>
      <c r="LRM254" s="34"/>
      <c r="LRN254" s="34"/>
      <c r="LRO254" s="34"/>
      <c r="LRP254" s="34"/>
      <c r="LRQ254" s="34"/>
      <c r="LRR254" s="34"/>
      <c r="LRS254" s="34"/>
      <c r="LRT254" s="34"/>
      <c r="LRU254" s="34"/>
      <c r="LRV254" s="34"/>
      <c r="LRW254" s="34"/>
      <c r="LRX254" s="34"/>
      <c r="LRY254" s="34"/>
      <c r="LRZ254" s="34"/>
      <c r="LSA254" s="34"/>
      <c r="LSB254" s="34"/>
      <c r="LSC254" s="34"/>
      <c r="LSD254" s="34"/>
      <c r="LSE254" s="34"/>
      <c r="LSF254" s="34"/>
      <c r="LSG254" s="34"/>
      <c r="LSH254" s="34"/>
      <c r="LSI254" s="34"/>
      <c r="LSJ254" s="34"/>
      <c r="LSK254" s="34"/>
      <c r="LSL254" s="34"/>
      <c r="LSM254" s="34"/>
      <c r="LSN254" s="34"/>
      <c r="LSO254" s="34"/>
      <c r="LSP254" s="34"/>
      <c r="LSQ254" s="34"/>
      <c r="LSR254" s="34"/>
      <c r="LSS254" s="34"/>
      <c r="LST254" s="34"/>
      <c r="LSU254" s="34"/>
      <c r="LSV254" s="34"/>
      <c r="LSW254" s="34"/>
      <c r="LSX254" s="34"/>
      <c r="LSY254" s="34"/>
      <c r="LSZ254" s="34"/>
      <c r="LTA254" s="34"/>
      <c r="LTB254" s="34"/>
      <c r="LTC254" s="34"/>
      <c r="LTD254" s="34"/>
      <c r="LTE254" s="34"/>
      <c r="LTF254" s="34"/>
      <c r="LTG254" s="34"/>
      <c r="LTH254" s="34"/>
      <c r="LTI254" s="34"/>
      <c r="LTJ254" s="34"/>
      <c r="LTK254" s="34"/>
      <c r="LTL254" s="34"/>
      <c r="LTM254" s="34"/>
      <c r="LTN254" s="34"/>
      <c r="LTO254" s="34"/>
      <c r="LTP254" s="34"/>
      <c r="LTQ254" s="34"/>
      <c r="LTR254" s="34"/>
      <c r="LTS254" s="34"/>
      <c r="LTT254" s="34"/>
      <c r="LTU254" s="34"/>
      <c r="LTV254" s="34"/>
      <c r="LTW254" s="34"/>
      <c r="LTX254" s="34"/>
      <c r="LTY254" s="34"/>
      <c r="LTZ254" s="34"/>
      <c r="LUA254" s="34"/>
      <c r="LUB254" s="34"/>
      <c r="LUC254" s="34"/>
      <c r="LUD254" s="34"/>
      <c r="LUE254" s="34"/>
      <c r="LUF254" s="34"/>
      <c r="LUG254" s="34"/>
      <c r="LUH254" s="34"/>
      <c r="LUI254" s="34"/>
      <c r="LUJ254" s="34"/>
      <c r="LUK254" s="34"/>
      <c r="LUL254" s="34"/>
      <c r="LUM254" s="34"/>
      <c r="LUN254" s="34"/>
      <c r="LUO254" s="34"/>
      <c r="LUP254" s="34"/>
      <c r="LUQ254" s="34"/>
      <c r="LUR254" s="34"/>
      <c r="LUS254" s="34"/>
      <c r="LUT254" s="34"/>
      <c r="LUU254" s="34"/>
      <c r="LUV254" s="34"/>
      <c r="LUW254" s="34"/>
      <c r="LUX254" s="34"/>
      <c r="LUY254" s="34"/>
      <c r="LUZ254" s="34"/>
      <c r="LVA254" s="34"/>
      <c r="LVB254" s="34"/>
      <c r="LVC254" s="34"/>
      <c r="LVD254" s="34"/>
      <c r="LVE254" s="34"/>
      <c r="LVF254" s="34"/>
      <c r="LVG254" s="34"/>
      <c r="LVH254" s="34"/>
      <c r="LVI254" s="34"/>
      <c r="LVJ254" s="34"/>
      <c r="LVK254" s="34"/>
      <c r="LVL254" s="34"/>
      <c r="LVM254" s="34"/>
      <c r="LVN254" s="34"/>
      <c r="LVO254" s="34"/>
      <c r="LVP254" s="34"/>
      <c r="LVQ254" s="34"/>
      <c r="LVR254" s="34"/>
      <c r="LVS254" s="34"/>
      <c r="LVT254" s="34"/>
      <c r="LVU254" s="34"/>
      <c r="LVV254" s="34"/>
      <c r="LVW254" s="34"/>
      <c r="LVX254" s="34"/>
      <c r="LVY254" s="34"/>
      <c r="LVZ254" s="34"/>
      <c r="LWA254" s="34"/>
      <c r="LWB254" s="34"/>
      <c r="LWC254" s="34"/>
      <c r="LWD254" s="34"/>
      <c r="LWE254" s="34"/>
      <c r="LWF254" s="34"/>
      <c r="LWG254" s="34"/>
      <c r="LWH254" s="34"/>
      <c r="LWI254" s="34"/>
      <c r="LWJ254" s="34"/>
      <c r="LWK254" s="34"/>
      <c r="LWL254" s="34"/>
      <c r="LWM254" s="34"/>
      <c r="LWN254" s="34"/>
      <c r="LWO254" s="34"/>
      <c r="LWP254" s="34"/>
      <c r="LWQ254" s="34"/>
      <c r="LWR254" s="34"/>
      <c r="LWS254" s="34"/>
      <c r="LWT254" s="34"/>
      <c r="LWU254" s="34"/>
      <c r="LWV254" s="34"/>
      <c r="LWW254" s="34"/>
      <c r="LWX254" s="34"/>
      <c r="LWY254" s="34"/>
      <c r="LWZ254" s="34"/>
      <c r="LXA254" s="34"/>
      <c r="LXB254" s="34"/>
      <c r="LXC254" s="34"/>
      <c r="LXD254" s="34"/>
      <c r="LXE254" s="34"/>
      <c r="LXF254" s="34"/>
      <c r="LXG254" s="34"/>
      <c r="LXH254" s="34"/>
      <c r="LXI254" s="34"/>
      <c r="LXJ254" s="34"/>
      <c r="LXK254" s="34"/>
      <c r="LXL254" s="34"/>
      <c r="LXM254" s="34"/>
      <c r="LXN254" s="34"/>
      <c r="LXO254" s="34"/>
      <c r="LXP254" s="34"/>
      <c r="LXQ254" s="34"/>
      <c r="LXR254" s="34"/>
      <c r="LXS254" s="34"/>
      <c r="LXT254" s="34"/>
      <c r="LXU254" s="34"/>
      <c r="LXV254" s="34"/>
      <c r="LXW254" s="34"/>
      <c r="LXX254" s="34"/>
      <c r="LXY254" s="34"/>
      <c r="LXZ254" s="34"/>
      <c r="LYA254" s="34"/>
      <c r="LYB254" s="34"/>
      <c r="LYC254" s="34"/>
      <c r="LYD254" s="34"/>
      <c r="LYE254" s="34"/>
      <c r="LYF254" s="34"/>
      <c r="LYG254" s="34"/>
      <c r="LYH254" s="34"/>
      <c r="LYI254" s="34"/>
      <c r="LYJ254" s="34"/>
      <c r="LYK254" s="34"/>
      <c r="LYL254" s="34"/>
      <c r="LYM254" s="34"/>
      <c r="LYN254" s="34"/>
      <c r="LYO254" s="34"/>
      <c r="LYP254" s="34"/>
      <c r="LYQ254" s="34"/>
      <c r="LYR254" s="34"/>
      <c r="LYS254" s="34"/>
      <c r="LYT254" s="34"/>
      <c r="LYU254" s="34"/>
      <c r="LYV254" s="34"/>
      <c r="LYW254" s="34"/>
      <c r="LYX254" s="34"/>
      <c r="LYY254" s="34"/>
      <c r="LYZ254" s="34"/>
      <c r="LZA254" s="34"/>
      <c r="LZB254" s="34"/>
      <c r="LZC254" s="34"/>
      <c r="LZD254" s="34"/>
      <c r="LZE254" s="34"/>
      <c r="LZF254" s="34"/>
      <c r="LZG254" s="34"/>
      <c r="LZH254" s="34"/>
      <c r="LZI254" s="34"/>
      <c r="LZJ254" s="34"/>
      <c r="LZK254" s="34"/>
      <c r="LZL254" s="34"/>
      <c r="LZM254" s="34"/>
      <c r="LZN254" s="34"/>
      <c r="LZO254" s="34"/>
      <c r="LZP254" s="34"/>
      <c r="LZQ254" s="34"/>
      <c r="LZR254" s="34"/>
      <c r="LZS254" s="34"/>
      <c r="LZT254" s="34"/>
      <c r="LZU254" s="34"/>
      <c r="LZV254" s="34"/>
      <c r="LZW254" s="34"/>
      <c r="LZX254" s="34"/>
      <c r="LZY254" s="34"/>
      <c r="LZZ254" s="34"/>
      <c r="MAA254" s="34"/>
      <c r="MAB254" s="34"/>
      <c r="MAC254" s="34"/>
      <c r="MAD254" s="34"/>
      <c r="MAE254" s="34"/>
      <c r="MAF254" s="34"/>
      <c r="MAG254" s="34"/>
      <c r="MAH254" s="34"/>
      <c r="MAI254" s="34"/>
      <c r="MAJ254" s="34"/>
      <c r="MAK254" s="34"/>
      <c r="MAL254" s="34"/>
      <c r="MAM254" s="34"/>
      <c r="MAN254" s="34"/>
      <c r="MAO254" s="34"/>
      <c r="MAP254" s="34"/>
      <c r="MAQ254" s="34"/>
      <c r="MAR254" s="34"/>
      <c r="MAS254" s="34"/>
      <c r="MAT254" s="34"/>
      <c r="MAU254" s="34"/>
      <c r="MAV254" s="34"/>
      <c r="MAW254" s="34"/>
      <c r="MAX254" s="34"/>
      <c r="MAY254" s="34"/>
      <c r="MAZ254" s="34"/>
      <c r="MBA254" s="34"/>
      <c r="MBB254" s="34"/>
      <c r="MBC254" s="34"/>
      <c r="MBD254" s="34"/>
      <c r="MBE254" s="34"/>
      <c r="MBF254" s="34"/>
      <c r="MBG254" s="34"/>
      <c r="MBH254" s="34"/>
      <c r="MBI254" s="34"/>
      <c r="MBJ254" s="34"/>
      <c r="MBK254" s="34"/>
      <c r="MBL254" s="34"/>
      <c r="MBM254" s="34"/>
      <c r="MBN254" s="34"/>
      <c r="MBO254" s="34"/>
      <c r="MBP254" s="34"/>
      <c r="MBQ254" s="34"/>
      <c r="MBR254" s="34"/>
      <c r="MBS254" s="34"/>
      <c r="MBT254" s="34"/>
      <c r="MBU254" s="34"/>
      <c r="MBV254" s="34"/>
      <c r="MBW254" s="34"/>
      <c r="MBX254" s="34"/>
      <c r="MBY254" s="34"/>
      <c r="MBZ254" s="34"/>
      <c r="MCA254" s="34"/>
      <c r="MCB254" s="34"/>
      <c r="MCC254" s="34"/>
      <c r="MCD254" s="34"/>
      <c r="MCE254" s="34"/>
      <c r="MCF254" s="34"/>
      <c r="MCG254" s="34"/>
      <c r="MCH254" s="34"/>
      <c r="MCI254" s="34"/>
      <c r="MCJ254" s="34"/>
      <c r="MCK254" s="34"/>
      <c r="MCL254" s="34"/>
      <c r="MCM254" s="34"/>
      <c r="MCN254" s="34"/>
      <c r="MCO254" s="34"/>
      <c r="MCP254" s="34"/>
      <c r="MCQ254" s="34"/>
      <c r="MCR254" s="34"/>
      <c r="MCS254" s="34"/>
      <c r="MCT254" s="34"/>
      <c r="MCU254" s="34"/>
      <c r="MCV254" s="34"/>
      <c r="MCW254" s="34"/>
      <c r="MCX254" s="34"/>
      <c r="MCY254" s="34"/>
      <c r="MCZ254" s="34"/>
      <c r="MDA254" s="34"/>
      <c r="MDB254" s="34"/>
      <c r="MDC254" s="34"/>
      <c r="MDD254" s="34"/>
      <c r="MDE254" s="34"/>
      <c r="MDF254" s="34"/>
      <c r="MDG254" s="34"/>
      <c r="MDH254" s="34"/>
      <c r="MDI254" s="34"/>
      <c r="MDJ254" s="34"/>
      <c r="MDK254" s="34"/>
      <c r="MDL254" s="34"/>
      <c r="MDM254" s="34"/>
      <c r="MDN254" s="34"/>
      <c r="MDO254" s="34"/>
      <c r="MDP254" s="34"/>
      <c r="MDQ254" s="34"/>
      <c r="MDR254" s="34"/>
      <c r="MDS254" s="34"/>
      <c r="MDT254" s="34"/>
      <c r="MDU254" s="34"/>
      <c r="MDV254" s="34"/>
      <c r="MDW254" s="34"/>
      <c r="MDX254" s="34"/>
      <c r="MDY254" s="34"/>
      <c r="MDZ254" s="34"/>
      <c r="MEA254" s="34"/>
      <c r="MEB254" s="34"/>
      <c r="MEC254" s="34"/>
      <c r="MED254" s="34"/>
      <c r="MEE254" s="34"/>
      <c r="MEF254" s="34"/>
      <c r="MEG254" s="34"/>
      <c r="MEH254" s="34"/>
      <c r="MEI254" s="34"/>
      <c r="MEJ254" s="34"/>
      <c r="MEK254" s="34"/>
      <c r="MEL254" s="34"/>
      <c r="MEM254" s="34"/>
      <c r="MEN254" s="34"/>
      <c r="MEO254" s="34"/>
      <c r="MEP254" s="34"/>
      <c r="MEQ254" s="34"/>
      <c r="MER254" s="34"/>
      <c r="MES254" s="34"/>
      <c r="MET254" s="34"/>
      <c r="MEU254" s="34"/>
      <c r="MEV254" s="34"/>
      <c r="MEW254" s="34"/>
      <c r="MEX254" s="34"/>
      <c r="MEY254" s="34"/>
      <c r="MEZ254" s="34"/>
      <c r="MFA254" s="34"/>
      <c r="MFB254" s="34"/>
      <c r="MFC254" s="34"/>
      <c r="MFD254" s="34"/>
      <c r="MFE254" s="34"/>
      <c r="MFF254" s="34"/>
      <c r="MFG254" s="34"/>
      <c r="MFH254" s="34"/>
      <c r="MFI254" s="34"/>
      <c r="MFJ254" s="34"/>
      <c r="MFK254" s="34"/>
      <c r="MFL254" s="34"/>
      <c r="MFM254" s="34"/>
      <c r="MFN254" s="34"/>
      <c r="MFO254" s="34"/>
      <c r="MFP254" s="34"/>
      <c r="MFQ254" s="34"/>
      <c r="MFR254" s="34"/>
      <c r="MFS254" s="34"/>
      <c r="MFT254" s="34"/>
      <c r="MFU254" s="34"/>
      <c r="MFV254" s="34"/>
      <c r="MFW254" s="34"/>
      <c r="MFX254" s="34"/>
      <c r="MFY254" s="34"/>
      <c r="MFZ254" s="34"/>
      <c r="MGA254" s="34"/>
      <c r="MGB254" s="34"/>
      <c r="MGC254" s="34"/>
      <c r="MGD254" s="34"/>
      <c r="MGE254" s="34"/>
      <c r="MGF254" s="34"/>
      <c r="MGG254" s="34"/>
      <c r="MGH254" s="34"/>
      <c r="MGI254" s="34"/>
      <c r="MGJ254" s="34"/>
      <c r="MGK254" s="34"/>
      <c r="MGL254" s="34"/>
      <c r="MGM254" s="34"/>
      <c r="MGN254" s="34"/>
      <c r="MGO254" s="34"/>
      <c r="MGP254" s="34"/>
      <c r="MGQ254" s="34"/>
      <c r="MGR254" s="34"/>
      <c r="MGS254" s="34"/>
      <c r="MGT254" s="34"/>
      <c r="MGU254" s="34"/>
      <c r="MGV254" s="34"/>
      <c r="MGW254" s="34"/>
      <c r="MGX254" s="34"/>
      <c r="MGY254" s="34"/>
      <c r="MGZ254" s="34"/>
      <c r="MHA254" s="34"/>
      <c r="MHB254" s="34"/>
      <c r="MHC254" s="34"/>
      <c r="MHD254" s="34"/>
      <c r="MHE254" s="34"/>
      <c r="MHF254" s="34"/>
      <c r="MHG254" s="34"/>
      <c r="MHH254" s="34"/>
      <c r="MHI254" s="34"/>
      <c r="MHJ254" s="34"/>
      <c r="MHK254" s="34"/>
      <c r="MHL254" s="34"/>
      <c r="MHM254" s="34"/>
      <c r="MHN254" s="34"/>
      <c r="MHO254" s="34"/>
      <c r="MHP254" s="34"/>
      <c r="MHQ254" s="34"/>
      <c r="MHR254" s="34"/>
      <c r="MHS254" s="34"/>
      <c r="MHT254" s="34"/>
      <c r="MHU254" s="34"/>
      <c r="MHV254" s="34"/>
      <c r="MHW254" s="34"/>
      <c r="MHX254" s="34"/>
      <c r="MHY254" s="34"/>
      <c r="MHZ254" s="34"/>
      <c r="MIA254" s="34"/>
      <c r="MIB254" s="34"/>
      <c r="MIC254" s="34"/>
      <c r="MID254" s="34"/>
      <c r="MIE254" s="34"/>
      <c r="MIF254" s="34"/>
      <c r="MIG254" s="34"/>
      <c r="MIH254" s="34"/>
      <c r="MII254" s="34"/>
      <c r="MIJ254" s="34"/>
      <c r="MIK254" s="34"/>
      <c r="MIL254" s="34"/>
      <c r="MIM254" s="34"/>
      <c r="MIN254" s="34"/>
      <c r="MIO254" s="34"/>
      <c r="MIP254" s="34"/>
      <c r="MIQ254" s="34"/>
      <c r="MIR254" s="34"/>
      <c r="MIS254" s="34"/>
      <c r="MIT254" s="34"/>
      <c r="MIU254" s="34"/>
      <c r="MIV254" s="34"/>
      <c r="MIW254" s="34"/>
      <c r="MIX254" s="34"/>
      <c r="MIY254" s="34"/>
      <c r="MIZ254" s="34"/>
      <c r="MJA254" s="34"/>
      <c r="MJB254" s="34"/>
      <c r="MJC254" s="34"/>
      <c r="MJD254" s="34"/>
      <c r="MJE254" s="34"/>
      <c r="MJF254" s="34"/>
      <c r="MJG254" s="34"/>
      <c r="MJH254" s="34"/>
      <c r="MJI254" s="34"/>
      <c r="MJJ254" s="34"/>
      <c r="MJK254" s="34"/>
      <c r="MJL254" s="34"/>
      <c r="MJM254" s="34"/>
      <c r="MJN254" s="34"/>
      <c r="MJO254" s="34"/>
      <c r="MJP254" s="34"/>
      <c r="MJQ254" s="34"/>
      <c r="MJR254" s="34"/>
      <c r="MJS254" s="34"/>
      <c r="MJT254" s="34"/>
      <c r="MJU254" s="34"/>
      <c r="MJV254" s="34"/>
      <c r="MJW254" s="34"/>
      <c r="MJX254" s="34"/>
      <c r="MJY254" s="34"/>
      <c r="MJZ254" s="34"/>
      <c r="MKA254" s="34"/>
      <c r="MKB254" s="34"/>
      <c r="MKC254" s="34"/>
      <c r="MKD254" s="34"/>
      <c r="MKE254" s="34"/>
      <c r="MKF254" s="34"/>
      <c r="MKG254" s="34"/>
      <c r="MKH254" s="34"/>
      <c r="MKI254" s="34"/>
      <c r="MKJ254" s="34"/>
      <c r="MKK254" s="34"/>
      <c r="MKL254" s="34"/>
      <c r="MKM254" s="34"/>
      <c r="MKN254" s="34"/>
      <c r="MKO254" s="34"/>
      <c r="MKP254" s="34"/>
      <c r="MKQ254" s="34"/>
      <c r="MKR254" s="34"/>
      <c r="MKS254" s="34"/>
      <c r="MKT254" s="34"/>
      <c r="MKU254" s="34"/>
      <c r="MKV254" s="34"/>
      <c r="MKW254" s="34"/>
      <c r="MKX254" s="34"/>
      <c r="MKY254" s="34"/>
      <c r="MKZ254" s="34"/>
      <c r="MLA254" s="34"/>
      <c r="MLB254" s="34"/>
      <c r="MLC254" s="34"/>
      <c r="MLD254" s="34"/>
      <c r="MLE254" s="34"/>
      <c r="MLF254" s="34"/>
      <c r="MLG254" s="34"/>
      <c r="MLH254" s="34"/>
      <c r="MLI254" s="34"/>
      <c r="MLJ254" s="34"/>
      <c r="MLK254" s="34"/>
      <c r="MLL254" s="34"/>
      <c r="MLM254" s="34"/>
      <c r="MLN254" s="34"/>
      <c r="MLO254" s="34"/>
      <c r="MLP254" s="34"/>
      <c r="MLQ254" s="34"/>
      <c r="MLR254" s="34"/>
      <c r="MLS254" s="34"/>
      <c r="MLT254" s="34"/>
      <c r="MLU254" s="34"/>
      <c r="MLV254" s="34"/>
      <c r="MLW254" s="34"/>
      <c r="MLX254" s="34"/>
      <c r="MLY254" s="34"/>
      <c r="MLZ254" s="34"/>
      <c r="MMA254" s="34"/>
      <c r="MMB254" s="34"/>
      <c r="MMC254" s="34"/>
      <c r="MMD254" s="34"/>
      <c r="MME254" s="34"/>
      <c r="MMF254" s="34"/>
      <c r="MMG254" s="34"/>
      <c r="MMH254" s="34"/>
      <c r="MMI254" s="34"/>
      <c r="MMJ254" s="34"/>
      <c r="MMK254" s="34"/>
      <c r="MML254" s="34"/>
      <c r="MMM254" s="34"/>
      <c r="MMN254" s="34"/>
      <c r="MMO254" s="34"/>
      <c r="MMP254" s="34"/>
      <c r="MMQ254" s="34"/>
      <c r="MMR254" s="34"/>
      <c r="MMS254" s="34"/>
      <c r="MMT254" s="34"/>
      <c r="MMU254" s="34"/>
      <c r="MMV254" s="34"/>
      <c r="MMW254" s="34"/>
      <c r="MMX254" s="34"/>
      <c r="MMY254" s="34"/>
      <c r="MMZ254" s="34"/>
      <c r="MNA254" s="34"/>
      <c r="MNB254" s="34"/>
      <c r="MNC254" s="34"/>
      <c r="MND254" s="34"/>
      <c r="MNE254" s="34"/>
      <c r="MNF254" s="34"/>
      <c r="MNG254" s="34"/>
      <c r="MNH254" s="34"/>
      <c r="MNI254" s="34"/>
      <c r="MNJ254" s="34"/>
      <c r="MNK254" s="34"/>
      <c r="MNL254" s="34"/>
      <c r="MNM254" s="34"/>
      <c r="MNN254" s="34"/>
      <c r="MNO254" s="34"/>
      <c r="MNP254" s="34"/>
      <c r="MNQ254" s="34"/>
      <c r="MNR254" s="34"/>
      <c r="MNS254" s="34"/>
      <c r="MNT254" s="34"/>
      <c r="MNU254" s="34"/>
      <c r="MNV254" s="34"/>
      <c r="MNW254" s="34"/>
      <c r="MNX254" s="34"/>
      <c r="MNY254" s="34"/>
      <c r="MNZ254" s="34"/>
      <c r="MOA254" s="34"/>
      <c r="MOB254" s="34"/>
      <c r="MOC254" s="34"/>
      <c r="MOD254" s="34"/>
      <c r="MOE254" s="34"/>
      <c r="MOF254" s="34"/>
      <c r="MOG254" s="34"/>
      <c r="MOH254" s="34"/>
      <c r="MOI254" s="34"/>
      <c r="MOJ254" s="34"/>
      <c r="MOK254" s="34"/>
      <c r="MOL254" s="34"/>
      <c r="MOM254" s="34"/>
      <c r="MON254" s="34"/>
      <c r="MOO254" s="34"/>
      <c r="MOP254" s="34"/>
      <c r="MOQ254" s="34"/>
      <c r="MOR254" s="34"/>
      <c r="MOS254" s="34"/>
      <c r="MOT254" s="34"/>
      <c r="MOU254" s="34"/>
      <c r="MOV254" s="34"/>
      <c r="MOW254" s="34"/>
      <c r="MOX254" s="34"/>
      <c r="MOY254" s="34"/>
      <c r="MOZ254" s="34"/>
      <c r="MPA254" s="34"/>
      <c r="MPB254" s="34"/>
      <c r="MPC254" s="34"/>
      <c r="MPD254" s="34"/>
      <c r="MPE254" s="34"/>
      <c r="MPF254" s="34"/>
      <c r="MPG254" s="34"/>
      <c r="MPH254" s="34"/>
      <c r="MPI254" s="34"/>
      <c r="MPJ254" s="34"/>
      <c r="MPK254" s="34"/>
      <c r="MPL254" s="34"/>
      <c r="MPM254" s="34"/>
      <c r="MPN254" s="34"/>
      <c r="MPO254" s="34"/>
      <c r="MPP254" s="34"/>
      <c r="MPQ254" s="34"/>
      <c r="MPR254" s="34"/>
      <c r="MPS254" s="34"/>
      <c r="MPT254" s="34"/>
      <c r="MPU254" s="34"/>
      <c r="MPV254" s="34"/>
      <c r="MPW254" s="34"/>
      <c r="MPX254" s="34"/>
      <c r="MPY254" s="34"/>
      <c r="MPZ254" s="34"/>
      <c r="MQA254" s="34"/>
      <c r="MQB254" s="34"/>
      <c r="MQC254" s="34"/>
      <c r="MQD254" s="34"/>
      <c r="MQE254" s="34"/>
      <c r="MQF254" s="34"/>
      <c r="MQG254" s="34"/>
      <c r="MQH254" s="34"/>
      <c r="MQI254" s="34"/>
      <c r="MQJ254" s="34"/>
      <c r="MQK254" s="34"/>
      <c r="MQL254" s="34"/>
      <c r="MQM254" s="34"/>
      <c r="MQN254" s="34"/>
      <c r="MQO254" s="34"/>
      <c r="MQP254" s="34"/>
      <c r="MQQ254" s="34"/>
      <c r="MQR254" s="34"/>
      <c r="MQS254" s="34"/>
      <c r="MQT254" s="34"/>
      <c r="MQU254" s="34"/>
      <c r="MQV254" s="34"/>
      <c r="MQW254" s="34"/>
      <c r="MQX254" s="34"/>
      <c r="MQY254" s="34"/>
      <c r="MQZ254" s="34"/>
      <c r="MRA254" s="34"/>
      <c r="MRB254" s="34"/>
      <c r="MRC254" s="34"/>
      <c r="MRD254" s="34"/>
      <c r="MRE254" s="34"/>
      <c r="MRF254" s="34"/>
      <c r="MRG254" s="34"/>
      <c r="MRH254" s="34"/>
      <c r="MRI254" s="34"/>
      <c r="MRJ254" s="34"/>
      <c r="MRK254" s="34"/>
      <c r="MRL254" s="34"/>
      <c r="MRM254" s="34"/>
      <c r="MRN254" s="34"/>
      <c r="MRO254" s="34"/>
      <c r="MRP254" s="34"/>
      <c r="MRQ254" s="34"/>
      <c r="MRR254" s="34"/>
      <c r="MRS254" s="34"/>
      <c r="MRT254" s="34"/>
      <c r="MRU254" s="34"/>
      <c r="MRV254" s="34"/>
      <c r="MRW254" s="34"/>
      <c r="MRX254" s="34"/>
      <c r="MRY254" s="34"/>
      <c r="MRZ254" s="34"/>
      <c r="MSA254" s="34"/>
      <c r="MSB254" s="34"/>
      <c r="MSC254" s="34"/>
      <c r="MSD254" s="34"/>
      <c r="MSE254" s="34"/>
      <c r="MSF254" s="34"/>
      <c r="MSG254" s="34"/>
      <c r="MSH254" s="34"/>
      <c r="MSI254" s="34"/>
      <c r="MSJ254" s="34"/>
      <c r="MSK254" s="34"/>
      <c r="MSL254" s="34"/>
      <c r="MSM254" s="34"/>
      <c r="MSN254" s="34"/>
      <c r="MSO254" s="34"/>
      <c r="MSP254" s="34"/>
      <c r="MSQ254" s="34"/>
      <c r="MSR254" s="34"/>
      <c r="MSS254" s="34"/>
      <c r="MST254" s="34"/>
      <c r="MSU254" s="34"/>
      <c r="MSV254" s="34"/>
      <c r="MSW254" s="34"/>
      <c r="MSX254" s="34"/>
      <c r="MSY254" s="34"/>
      <c r="MSZ254" s="34"/>
      <c r="MTA254" s="34"/>
      <c r="MTB254" s="34"/>
      <c r="MTC254" s="34"/>
      <c r="MTD254" s="34"/>
      <c r="MTE254" s="34"/>
      <c r="MTF254" s="34"/>
      <c r="MTG254" s="34"/>
      <c r="MTH254" s="34"/>
      <c r="MTI254" s="34"/>
      <c r="MTJ254" s="34"/>
      <c r="MTK254" s="34"/>
      <c r="MTL254" s="34"/>
      <c r="MTM254" s="34"/>
      <c r="MTN254" s="34"/>
      <c r="MTO254" s="34"/>
      <c r="MTP254" s="34"/>
      <c r="MTQ254" s="34"/>
      <c r="MTR254" s="34"/>
      <c r="MTS254" s="34"/>
      <c r="MTT254" s="34"/>
      <c r="MTU254" s="34"/>
      <c r="MTV254" s="34"/>
      <c r="MTW254" s="34"/>
      <c r="MTX254" s="34"/>
      <c r="MTY254" s="34"/>
      <c r="MTZ254" s="34"/>
      <c r="MUA254" s="34"/>
      <c r="MUB254" s="34"/>
      <c r="MUC254" s="34"/>
      <c r="MUD254" s="34"/>
      <c r="MUE254" s="34"/>
      <c r="MUF254" s="34"/>
      <c r="MUG254" s="34"/>
      <c r="MUH254" s="34"/>
      <c r="MUI254" s="34"/>
      <c r="MUJ254" s="34"/>
      <c r="MUK254" s="34"/>
      <c r="MUL254" s="34"/>
      <c r="MUM254" s="34"/>
      <c r="MUN254" s="34"/>
      <c r="MUO254" s="34"/>
      <c r="MUP254" s="34"/>
      <c r="MUQ254" s="34"/>
      <c r="MUR254" s="34"/>
      <c r="MUS254" s="34"/>
      <c r="MUT254" s="34"/>
      <c r="MUU254" s="34"/>
      <c r="MUV254" s="34"/>
      <c r="MUW254" s="34"/>
      <c r="MUX254" s="34"/>
      <c r="MUY254" s="34"/>
      <c r="MUZ254" s="34"/>
      <c r="MVA254" s="34"/>
      <c r="MVB254" s="34"/>
      <c r="MVC254" s="34"/>
      <c r="MVD254" s="34"/>
      <c r="MVE254" s="34"/>
      <c r="MVF254" s="34"/>
      <c r="MVG254" s="34"/>
      <c r="MVH254" s="34"/>
      <c r="MVI254" s="34"/>
      <c r="MVJ254" s="34"/>
      <c r="MVK254" s="34"/>
      <c r="MVL254" s="34"/>
      <c r="MVM254" s="34"/>
      <c r="MVN254" s="34"/>
      <c r="MVO254" s="34"/>
      <c r="MVP254" s="34"/>
      <c r="MVQ254" s="34"/>
      <c r="MVR254" s="34"/>
      <c r="MVS254" s="34"/>
      <c r="MVT254" s="34"/>
      <c r="MVU254" s="34"/>
      <c r="MVV254" s="34"/>
      <c r="MVW254" s="34"/>
      <c r="MVX254" s="34"/>
      <c r="MVY254" s="34"/>
      <c r="MVZ254" s="34"/>
      <c r="MWA254" s="34"/>
      <c r="MWB254" s="34"/>
      <c r="MWC254" s="34"/>
      <c r="MWD254" s="34"/>
      <c r="MWE254" s="34"/>
      <c r="MWF254" s="34"/>
      <c r="MWG254" s="34"/>
      <c r="MWH254" s="34"/>
      <c r="MWI254" s="34"/>
      <c r="MWJ254" s="34"/>
      <c r="MWK254" s="34"/>
      <c r="MWL254" s="34"/>
      <c r="MWM254" s="34"/>
      <c r="MWN254" s="34"/>
      <c r="MWO254" s="34"/>
      <c r="MWP254" s="34"/>
      <c r="MWQ254" s="34"/>
      <c r="MWR254" s="34"/>
      <c r="MWS254" s="34"/>
      <c r="MWT254" s="34"/>
      <c r="MWU254" s="34"/>
      <c r="MWV254" s="34"/>
      <c r="MWW254" s="34"/>
      <c r="MWX254" s="34"/>
      <c r="MWY254" s="34"/>
      <c r="MWZ254" s="34"/>
      <c r="MXA254" s="34"/>
      <c r="MXB254" s="34"/>
      <c r="MXC254" s="34"/>
      <c r="MXD254" s="34"/>
      <c r="MXE254" s="34"/>
      <c r="MXF254" s="34"/>
      <c r="MXG254" s="34"/>
      <c r="MXH254" s="34"/>
      <c r="MXI254" s="34"/>
      <c r="MXJ254" s="34"/>
      <c r="MXK254" s="34"/>
      <c r="MXL254" s="34"/>
      <c r="MXM254" s="34"/>
      <c r="MXN254" s="34"/>
      <c r="MXO254" s="34"/>
      <c r="MXP254" s="34"/>
      <c r="MXQ254" s="34"/>
      <c r="MXR254" s="34"/>
      <c r="MXS254" s="34"/>
      <c r="MXT254" s="34"/>
      <c r="MXU254" s="34"/>
      <c r="MXV254" s="34"/>
      <c r="MXW254" s="34"/>
      <c r="MXX254" s="34"/>
      <c r="MXY254" s="34"/>
      <c r="MXZ254" s="34"/>
      <c r="MYA254" s="34"/>
      <c r="MYB254" s="34"/>
      <c r="MYC254" s="34"/>
      <c r="MYD254" s="34"/>
      <c r="MYE254" s="34"/>
      <c r="MYF254" s="34"/>
      <c r="MYG254" s="34"/>
      <c r="MYH254" s="34"/>
      <c r="MYI254" s="34"/>
      <c r="MYJ254" s="34"/>
      <c r="MYK254" s="34"/>
      <c r="MYL254" s="34"/>
      <c r="MYM254" s="34"/>
      <c r="MYN254" s="34"/>
      <c r="MYO254" s="34"/>
      <c r="MYP254" s="34"/>
      <c r="MYQ254" s="34"/>
      <c r="MYR254" s="34"/>
      <c r="MYS254" s="34"/>
      <c r="MYT254" s="34"/>
      <c r="MYU254" s="34"/>
      <c r="MYV254" s="34"/>
      <c r="MYW254" s="34"/>
      <c r="MYX254" s="34"/>
      <c r="MYY254" s="34"/>
      <c r="MYZ254" s="34"/>
      <c r="MZA254" s="34"/>
      <c r="MZB254" s="34"/>
      <c r="MZC254" s="34"/>
      <c r="MZD254" s="34"/>
      <c r="MZE254" s="34"/>
      <c r="MZF254" s="34"/>
      <c r="MZG254" s="34"/>
      <c r="MZH254" s="34"/>
      <c r="MZI254" s="34"/>
      <c r="MZJ254" s="34"/>
      <c r="MZK254" s="34"/>
      <c r="MZL254" s="34"/>
      <c r="MZM254" s="34"/>
      <c r="MZN254" s="34"/>
      <c r="MZO254" s="34"/>
      <c r="MZP254" s="34"/>
      <c r="MZQ254" s="34"/>
      <c r="MZR254" s="34"/>
      <c r="MZS254" s="34"/>
      <c r="MZT254" s="34"/>
      <c r="MZU254" s="34"/>
      <c r="MZV254" s="34"/>
      <c r="MZW254" s="34"/>
      <c r="MZX254" s="34"/>
      <c r="MZY254" s="34"/>
      <c r="MZZ254" s="34"/>
      <c r="NAA254" s="34"/>
      <c r="NAB254" s="34"/>
      <c r="NAC254" s="34"/>
      <c r="NAD254" s="34"/>
      <c r="NAE254" s="34"/>
      <c r="NAF254" s="34"/>
      <c r="NAG254" s="34"/>
      <c r="NAH254" s="34"/>
      <c r="NAI254" s="34"/>
      <c r="NAJ254" s="34"/>
      <c r="NAK254" s="34"/>
      <c r="NAL254" s="34"/>
      <c r="NAM254" s="34"/>
      <c r="NAN254" s="34"/>
      <c r="NAO254" s="34"/>
      <c r="NAP254" s="34"/>
      <c r="NAQ254" s="34"/>
      <c r="NAR254" s="34"/>
      <c r="NAS254" s="34"/>
      <c r="NAT254" s="34"/>
      <c r="NAU254" s="34"/>
      <c r="NAV254" s="34"/>
      <c r="NAW254" s="34"/>
      <c r="NAX254" s="34"/>
      <c r="NAY254" s="34"/>
      <c r="NAZ254" s="34"/>
      <c r="NBA254" s="34"/>
      <c r="NBB254" s="34"/>
      <c r="NBC254" s="34"/>
      <c r="NBD254" s="34"/>
      <c r="NBE254" s="34"/>
      <c r="NBF254" s="34"/>
      <c r="NBG254" s="34"/>
      <c r="NBH254" s="34"/>
      <c r="NBI254" s="34"/>
      <c r="NBJ254" s="34"/>
      <c r="NBK254" s="34"/>
      <c r="NBL254" s="34"/>
      <c r="NBM254" s="34"/>
      <c r="NBN254" s="34"/>
      <c r="NBO254" s="34"/>
      <c r="NBP254" s="34"/>
      <c r="NBQ254" s="34"/>
      <c r="NBR254" s="34"/>
      <c r="NBS254" s="34"/>
      <c r="NBT254" s="34"/>
      <c r="NBU254" s="34"/>
      <c r="NBV254" s="34"/>
      <c r="NBW254" s="34"/>
      <c r="NBX254" s="34"/>
      <c r="NBY254" s="34"/>
      <c r="NBZ254" s="34"/>
      <c r="NCA254" s="34"/>
      <c r="NCB254" s="34"/>
      <c r="NCC254" s="34"/>
      <c r="NCD254" s="34"/>
      <c r="NCE254" s="34"/>
      <c r="NCF254" s="34"/>
      <c r="NCG254" s="34"/>
      <c r="NCH254" s="34"/>
      <c r="NCI254" s="34"/>
      <c r="NCJ254" s="34"/>
      <c r="NCK254" s="34"/>
      <c r="NCL254" s="34"/>
      <c r="NCM254" s="34"/>
      <c r="NCN254" s="34"/>
      <c r="NCO254" s="34"/>
      <c r="NCP254" s="34"/>
      <c r="NCQ254" s="34"/>
      <c r="NCR254" s="34"/>
      <c r="NCS254" s="34"/>
      <c r="NCT254" s="34"/>
      <c r="NCU254" s="34"/>
      <c r="NCV254" s="34"/>
      <c r="NCW254" s="34"/>
      <c r="NCX254" s="34"/>
      <c r="NCY254" s="34"/>
      <c r="NCZ254" s="34"/>
      <c r="NDA254" s="34"/>
      <c r="NDB254" s="34"/>
      <c r="NDC254" s="34"/>
      <c r="NDD254" s="34"/>
      <c r="NDE254" s="34"/>
      <c r="NDF254" s="34"/>
      <c r="NDG254" s="34"/>
      <c r="NDH254" s="34"/>
      <c r="NDI254" s="34"/>
      <c r="NDJ254" s="34"/>
      <c r="NDK254" s="34"/>
      <c r="NDL254" s="34"/>
      <c r="NDM254" s="34"/>
      <c r="NDN254" s="34"/>
      <c r="NDO254" s="34"/>
      <c r="NDP254" s="34"/>
      <c r="NDQ254" s="34"/>
      <c r="NDR254" s="34"/>
      <c r="NDS254" s="34"/>
      <c r="NDT254" s="34"/>
      <c r="NDU254" s="34"/>
      <c r="NDV254" s="34"/>
      <c r="NDW254" s="34"/>
      <c r="NDX254" s="34"/>
      <c r="NDY254" s="34"/>
      <c r="NDZ254" s="34"/>
      <c r="NEA254" s="34"/>
      <c r="NEB254" s="34"/>
      <c r="NEC254" s="34"/>
      <c r="NED254" s="34"/>
      <c r="NEE254" s="34"/>
      <c r="NEF254" s="34"/>
      <c r="NEG254" s="34"/>
      <c r="NEH254" s="34"/>
      <c r="NEI254" s="34"/>
      <c r="NEJ254" s="34"/>
      <c r="NEK254" s="34"/>
      <c r="NEL254" s="34"/>
      <c r="NEM254" s="34"/>
      <c r="NEN254" s="34"/>
      <c r="NEO254" s="34"/>
      <c r="NEP254" s="34"/>
      <c r="NEQ254" s="34"/>
      <c r="NER254" s="34"/>
      <c r="NES254" s="34"/>
      <c r="NET254" s="34"/>
      <c r="NEU254" s="34"/>
      <c r="NEV254" s="34"/>
      <c r="NEW254" s="34"/>
      <c r="NEX254" s="34"/>
      <c r="NEY254" s="34"/>
      <c r="NEZ254" s="34"/>
      <c r="NFA254" s="34"/>
      <c r="NFB254" s="34"/>
      <c r="NFC254" s="34"/>
      <c r="NFD254" s="34"/>
      <c r="NFE254" s="34"/>
      <c r="NFF254" s="34"/>
      <c r="NFG254" s="34"/>
      <c r="NFH254" s="34"/>
      <c r="NFI254" s="34"/>
      <c r="NFJ254" s="34"/>
      <c r="NFK254" s="34"/>
      <c r="NFL254" s="34"/>
      <c r="NFM254" s="34"/>
      <c r="NFN254" s="34"/>
      <c r="NFO254" s="34"/>
      <c r="NFP254" s="34"/>
      <c r="NFQ254" s="34"/>
      <c r="NFR254" s="34"/>
      <c r="NFS254" s="34"/>
      <c r="NFT254" s="34"/>
      <c r="NFU254" s="34"/>
      <c r="NFV254" s="34"/>
      <c r="NFW254" s="34"/>
      <c r="NFX254" s="34"/>
      <c r="NFY254" s="34"/>
      <c r="NFZ254" s="34"/>
      <c r="NGA254" s="34"/>
      <c r="NGB254" s="34"/>
      <c r="NGC254" s="34"/>
      <c r="NGD254" s="34"/>
      <c r="NGE254" s="34"/>
      <c r="NGF254" s="34"/>
      <c r="NGG254" s="34"/>
      <c r="NGH254" s="34"/>
      <c r="NGI254" s="34"/>
      <c r="NGJ254" s="34"/>
      <c r="NGK254" s="34"/>
      <c r="NGL254" s="34"/>
      <c r="NGM254" s="34"/>
      <c r="NGN254" s="34"/>
      <c r="NGO254" s="34"/>
      <c r="NGP254" s="34"/>
      <c r="NGQ254" s="34"/>
      <c r="NGR254" s="34"/>
      <c r="NGS254" s="34"/>
      <c r="NGT254" s="34"/>
      <c r="NGU254" s="34"/>
      <c r="NGV254" s="34"/>
      <c r="NGW254" s="34"/>
      <c r="NGX254" s="34"/>
      <c r="NGY254" s="34"/>
      <c r="NGZ254" s="34"/>
      <c r="NHA254" s="34"/>
      <c r="NHB254" s="34"/>
      <c r="NHC254" s="34"/>
      <c r="NHD254" s="34"/>
      <c r="NHE254" s="34"/>
      <c r="NHF254" s="34"/>
      <c r="NHG254" s="34"/>
      <c r="NHH254" s="34"/>
      <c r="NHI254" s="34"/>
      <c r="NHJ254" s="34"/>
      <c r="NHK254" s="34"/>
      <c r="NHL254" s="34"/>
      <c r="NHM254" s="34"/>
      <c r="NHN254" s="34"/>
      <c r="NHO254" s="34"/>
      <c r="NHP254" s="34"/>
      <c r="NHQ254" s="34"/>
      <c r="NHR254" s="34"/>
      <c r="NHS254" s="34"/>
      <c r="NHT254" s="34"/>
      <c r="NHU254" s="34"/>
      <c r="NHV254" s="34"/>
      <c r="NHW254" s="34"/>
      <c r="NHX254" s="34"/>
      <c r="NHY254" s="34"/>
      <c r="NHZ254" s="34"/>
      <c r="NIA254" s="34"/>
      <c r="NIB254" s="34"/>
      <c r="NIC254" s="34"/>
      <c r="NID254" s="34"/>
      <c r="NIE254" s="34"/>
      <c r="NIF254" s="34"/>
      <c r="NIG254" s="34"/>
      <c r="NIH254" s="34"/>
      <c r="NII254" s="34"/>
      <c r="NIJ254" s="34"/>
      <c r="NIK254" s="34"/>
      <c r="NIL254" s="34"/>
      <c r="NIM254" s="34"/>
      <c r="NIN254" s="34"/>
      <c r="NIO254" s="34"/>
      <c r="NIP254" s="34"/>
      <c r="NIQ254" s="34"/>
      <c r="NIR254" s="34"/>
      <c r="NIS254" s="34"/>
      <c r="NIT254" s="34"/>
      <c r="NIU254" s="34"/>
      <c r="NIV254" s="34"/>
      <c r="NIW254" s="34"/>
      <c r="NIX254" s="34"/>
      <c r="NIY254" s="34"/>
      <c r="NIZ254" s="34"/>
      <c r="NJA254" s="34"/>
      <c r="NJB254" s="34"/>
      <c r="NJC254" s="34"/>
      <c r="NJD254" s="34"/>
      <c r="NJE254" s="34"/>
      <c r="NJF254" s="34"/>
      <c r="NJG254" s="34"/>
      <c r="NJH254" s="34"/>
      <c r="NJI254" s="34"/>
      <c r="NJJ254" s="34"/>
      <c r="NJK254" s="34"/>
      <c r="NJL254" s="34"/>
      <c r="NJM254" s="34"/>
      <c r="NJN254" s="34"/>
      <c r="NJO254" s="34"/>
      <c r="NJP254" s="34"/>
      <c r="NJQ254" s="34"/>
      <c r="NJR254" s="34"/>
      <c r="NJS254" s="34"/>
      <c r="NJT254" s="34"/>
      <c r="NJU254" s="34"/>
      <c r="NJV254" s="34"/>
      <c r="NJW254" s="34"/>
      <c r="NJX254" s="34"/>
      <c r="NJY254" s="34"/>
      <c r="NJZ254" s="34"/>
      <c r="NKA254" s="34"/>
      <c r="NKB254" s="34"/>
      <c r="NKC254" s="34"/>
      <c r="NKD254" s="34"/>
      <c r="NKE254" s="34"/>
      <c r="NKF254" s="34"/>
      <c r="NKG254" s="34"/>
      <c r="NKH254" s="34"/>
      <c r="NKI254" s="34"/>
      <c r="NKJ254" s="34"/>
      <c r="NKK254" s="34"/>
      <c r="NKL254" s="34"/>
      <c r="NKM254" s="34"/>
      <c r="NKN254" s="34"/>
      <c r="NKO254" s="34"/>
      <c r="NKP254" s="34"/>
      <c r="NKQ254" s="34"/>
      <c r="NKR254" s="34"/>
      <c r="NKS254" s="34"/>
      <c r="NKT254" s="34"/>
      <c r="NKU254" s="34"/>
      <c r="NKV254" s="34"/>
      <c r="NKW254" s="34"/>
      <c r="NKX254" s="34"/>
      <c r="NKY254" s="34"/>
      <c r="NKZ254" s="34"/>
      <c r="NLA254" s="34"/>
      <c r="NLB254" s="34"/>
      <c r="NLC254" s="34"/>
      <c r="NLD254" s="34"/>
      <c r="NLE254" s="34"/>
      <c r="NLF254" s="34"/>
      <c r="NLG254" s="34"/>
      <c r="NLH254" s="34"/>
      <c r="NLI254" s="34"/>
      <c r="NLJ254" s="34"/>
      <c r="NLK254" s="34"/>
      <c r="NLL254" s="34"/>
      <c r="NLM254" s="34"/>
      <c r="NLN254" s="34"/>
      <c r="NLO254" s="34"/>
      <c r="NLP254" s="34"/>
      <c r="NLQ254" s="34"/>
      <c r="NLR254" s="34"/>
      <c r="NLS254" s="34"/>
      <c r="NLT254" s="34"/>
      <c r="NLU254" s="34"/>
      <c r="NLV254" s="34"/>
      <c r="NLW254" s="34"/>
      <c r="NLX254" s="34"/>
      <c r="NLY254" s="34"/>
      <c r="NLZ254" s="34"/>
      <c r="NMA254" s="34"/>
      <c r="NMB254" s="34"/>
      <c r="NMC254" s="34"/>
      <c r="NMD254" s="34"/>
      <c r="NME254" s="34"/>
      <c r="NMF254" s="34"/>
      <c r="NMG254" s="34"/>
      <c r="NMH254" s="34"/>
      <c r="NMI254" s="34"/>
      <c r="NMJ254" s="34"/>
      <c r="NMK254" s="34"/>
      <c r="NML254" s="34"/>
      <c r="NMM254" s="34"/>
      <c r="NMN254" s="34"/>
      <c r="NMO254" s="34"/>
      <c r="NMP254" s="34"/>
      <c r="NMQ254" s="34"/>
      <c r="NMR254" s="34"/>
      <c r="NMS254" s="34"/>
      <c r="NMT254" s="34"/>
      <c r="NMU254" s="34"/>
      <c r="NMV254" s="34"/>
      <c r="NMW254" s="34"/>
      <c r="NMX254" s="34"/>
      <c r="NMY254" s="34"/>
      <c r="NMZ254" s="34"/>
      <c r="NNA254" s="34"/>
      <c r="NNB254" s="34"/>
      <c r="NNC254" s="34"/>
      <c r="NND254" s="34"/>
      <c r="NNE254" s="34"/>
      <c r="NNF254" s="34"/>
      <c r="NNG254" s="34"/>
      <c r="NNH254" s="34"/>
      <c r="NNI254" s="34"/>
      <c r="NNJ254" s="34"/>
      <c r="NNK254" s="34"/>
      <c r="NNL254" s="34"/>
      <c r="NNM254" s="34"/>
      <c r="NNN254" s="34"/>
      <c r="NNO254" s="34"/>
      <c r="NNP254" s="34"/>
      <c r="NNQ254" s="34"/>
      <c r="NNR254" s="34"/>
      <c r="NNS254" s="34"/>
      <c r="NNT254" s="34"/>
      <c r="NNU254" s="34"/>
      <c r="NNV254" s="34"/>
      <c r="NNW254" s="34"/>
      <c r="NNX254" s="34"/>
      <c r="NNY254" s="34"/>
      <c r="NNZ254" s="34"/>
      <c r="NOA254" s="34"/>
      <c r="NOB254" s="34"/>
      <c r="NOC254" s="34"/>
      <c r="NOD254" s="34"/>
      <c r="NOE254" s="34"/>
      <c r="NOF254" s="34"/>
      <c r="NOG254" s="34"/>
      <c r="NOH254" s="34"/>
      <c r="NOI254" s="34"/>
      <c r="NOJ254" s="34"/>
      <c r="NOK254" s="34"/>
      <c r="NOL254" s="34"/>
      <c r="NOM254" s="34"/>
      <c r="NON254" s="34"/>
      <c r="NOO254" s="34"/>
      <c r="NOP254" s="34"/>
      <c r="NOQ254" s="34"/>
      <c r="NOR254" s="34"/>
      <c r="NOS254" s="34"/>
      <c r="NOT254" s="34"/>
      <c r="NOU254" s="34"/>
      <c r="NOV254" s="34"/>
      <c r="NOW254" s="34"/>
      <c r="NOX254" s="34"/>
      <c r="NOY254" s="34"/>
      <c r="NOZ254" s="34"/>
      <c r="NPA254" s="34"/>
      <c r="NPB254" s="34"/>
      <c r="NPC254" s="34"/>
      <c r="NPD254" s="34"/>
      <c r="NPE254" s="34"/>
      <c r="NPF254" s="34"/>
      <c r="NPG254" s="34"/>
      <c r="NPH254" s="34"/>
      <c r="NPI254" s="34"/>
      <c r="NPJ254" s="34"/>
      <c r="NPK254" s="34"/>
      <c r="NPL254" s="34"/>
      <c r="NPM254" s="34"/>
      <c r="NPN254" s="34"/>
      <c r="NPO254" s="34"/>
      <c r="NPP254" s="34"/>
      <c r="NPQ254" s="34"/>
      <c r="NPR254" s="34"/>
      <c r="NPS254" s="34"/>
      <c r="NPT254" s="34"/>
      <c r="NPU254" s="34"/>
      <c r="NPV254" s="34"/>
      <c r="NPW254" s="34"/>
      <c r="NPX254" s="34"/>
      <c r="NPY254" s="34"/>
      <c r="NPZ254" s="34"/>
      <c r="NQA254" s="34"/>
      <c r="NQB254" s="34"/>
      <c r="NQC254" s="34"/>
      <c r="NQD254" s="34"/>
      <c r="NQE254" s="34"/>
      <c r="NQF254" s="34"/>
      <c r="NQG254" s="34"/>
      <c r="NQH254" s="34"/>
      <c r="NQI254" s="34"/>
      <c r="NQJ254" s="34"/>
      <c r="NQK254" s="34"/>
      <c r="NQL254" s="34"/>
      <c r="NQM254" s="34"/>
      <c r="NQN254" s="34"/>
      <c r="NQO254" s="34"/>
      <c r="NQP254" s="34"/>
      <c r="NQQ254" s="34"/>
      <c r="NQR254" s="34"/>
      <c r="NQS254" s="34"/>
      <c r="NQT254" s="34"/>
      <c r="NQU254" s="34"/>
      <c r="NQV254" s="34"/>
      <c r="NQW254" s="34"/>
      <c r="NQX254" s="34"/>
      <c r="NQY254" s="34"/>
      <c r="NQZ254" s="34"/>
      <c r="NRA254" s="34"/>
      <c r="NRB254" s="34"/>
      <c r="NRC254" s="34"/>
      <c r="NRD254" s="34"/>
      <c r="NRE254" s="34"/>
      <c r="NRF254" s="34"/>
      <c r="NRG254" s="34"/>
      <c r="NRH254" s="34"/>
      <c r="NRI254" s="34"/>
      <c r="NRJ254" s="34"/>
      <c r="NRK254" s="34"/>
      <c r="NRL254" s="34"/>
      <c r="NRM254" s="34"/>
      <c r="NRN254" s="34"/>
      <c r="NRO254" s="34"/>
      <c r="NRP254" s="34"/>
      <c r="NRQ254" s="34"/>
      <c r="NRR254" s="34"/>
      <c r="NRS254" s="34"/>
      <c r="NRT254" s="34"/>
      <c r="NRU254" s="34"/>
      <c r="NRV254" s="34"/>
      <c r="NRW254" s="34"/>
      <c r="NRX254" s="34"/>
      <c r="NRY254" s="34"/>
      <c r="NRZ254" s="34"/>
      <c r="NSA254" s="34"/>
      <c r="NSB254" s="34"/>
      <c r="NSC254" s="34"/>
      <c r="NSD254" s="34"/>
      <c r="NSE254" s="34"/>
      <c r="NSF254" s="34"/>
      <c r="NSG254" s="34"/>
      <c r="NSH254" s="34"/>
      <c r="NSI254" s="34"/>
      <c r="NSJ254" s="34"/>
      <c r="NSK254" s="34"/>
      <c r="NSL254" s="34"/>
      <c r="NSM254" s="34"/>
      <c r="NSN254" s="34"/>
      <c r="NSO254" s="34"/>
      <c r="NSP254" s="34"/>
      <c r="NSQ254" s="34"/>
      <c r="NSR254" s="34"/>
      <c r="NSS254" s="34"/>
      <c r="NST254" s="34"/>
      <c r="NSU254" s="34"/>
      <c r="NSV254" s="34"/>
      <c r="NSW254" s="34"/>
      <c r="NSX254" s="34"/>
      <c r="NSY254" s="34"/>
      <c r="NSZ254" s="34"/>
      <c r="NTA254" s="34"/>
      <c r="NTB254" s="34"/>
      <c r="NTC254" s="34"/>
      <c r="NTD254" s="34"/>
      <c r="NTE254" s="34"/>
      <c r="NTF254" s="34"/>
      <c r="NTG254" s="34"/>
      <c r="NTH254" s="34"/>
      <c r="NTI254" s="34"/>
      <c r="NTJ254" s="34"/>
      <c r="NTK254" s="34"/>
      <c r="NTL254" s="34"/>
      <c r="NTM254" s="34"/>
      <c r="NTN254" s="34"/>
      <c r="NTO254" s="34"/>
      <c r="NTP254" s="34"/>
      <c r="NTQ254" s="34"/>
      <c r="NTR254" s="34"/>
      <c r="NTS254" s="34"/>
      <c r="NTT254" s="34"/>
      <c r="NTU254" s="34"/>
      <c r="NTV254" s="34"/>
      <c r="NTW254" s="34"/>
      <c r="NTX254" s="34"/>
      <c r="NTY254" s="34"/>
      <c r="NTZ254" s="34"/>
      <c r="NUA254" s="34"/>
      <c r="NUB254" s="34"/>
      <c r="NUC254" s="34"/>
      <c r="NUD254" s="34"/>
      <c r="NUE254" s="34"/>
      <c r="NUF254" s="34"/>
      <c r="NUG254" s="34"/>
      <c r="NUH254" s="34"/>
      <c r="NUI254" s="34"/>
      <c r="NUJ254" s="34"/>
      <c r="NUK254" s="34"/>
      <c r="NUL254" s="34"/>
      <c r="NUM254" s="34"/>
      <c r="NUN254" s="34"/>
      <c r="NUO254" s="34"/>
      <c r="NUP254" s="34"/>
      <c r="NUQ254" s="34"/>
      <c r="NUR254" s="34"/>
      <c r="NUS254" s="34"/>
      <c r="NUT254" s="34"/>
      <c r="NUU254" s="34"/>
      <c r="NUV254" s="34"/>
      <c r="NUW254" s="34"/>
      <c r="NUX254" s="34"/>
      <c r="NUY254" s="34"/>
      <c r="NUZ254" s="34"/>
      <c r="NVA254" s="34"/>
      <c r="NVB254" s="34"/>
      <c r="NVC254" s="34"/>
      <c r="NVD254" s="34"/>
      <c r="NVE254" s="34"/>
      <c r="NVF254" s="34"/>
      <c r="NVG254" s="34"/>
      <c r="NVH254" s="34"/>
      <c r="NVI254" s="34"/>
      <c r="NVJ254" s="34"/>
      <c r="NVK254" s="34"/>
      <c r="NVL254" s="34"/>
      <c r="NVM254" s="34"/>
      <c r="NVN254" s="34"/>
      <c r="NVO254" s="34"/>
      <c r="NVP254" s="34"/>
      <c r="NVQ254" s="34"/>
      <c r="NVR254" s="34"/>
      <c r="NVS254" s="34"/>
      <c r="NVT254" s="34"/>
      <c r="NVU254" s="34"/>
      <c r="NVV254" s="34"/>
      <c r="NVW254" s="34"/>
      <c r="NVX254" s="34"/>
      <c r="NVY254" s="34"/>
      <c r="NVZ254" s="34"/>
      <c r="NWA254" s="34"/>
      <c r="NWB254" s="34"/>
      <c r="NWC254" s="34"/>
      <c r="NWD254" s="34"/>
      <c r="NWE254" s="34"/>
      <c r="NWF254" s="34"/>
      <c r="NWG254" s="34"/>
      <c r="NWH254" s="34"/>
      <c r="NWI254" s="34"/>
      <c r="NWJ254" s="34"/>
      <c r="NWK254" s="34"/>
      <c r="NWL254" s="34"/>
      <c r="NWM254" s="34"/>
      <c r="NWN254" s="34"/>
      <c r="NWO254" s="34"/>
      <c r="NWP254" s="34"/>
      <c r="NWQ254" s="34"/>
      <c r="NWR254" s="34"/>
      <c r="NWS254" s="34"/>
      <c r="NWT254" s="34"/>
      <c r="NWU254" s="34"/>
      <c r="NWV254" s="34"/>
      <c r="NWW254" s="34"/>
      <c r="NWX254" s="34"/>
      <c r="NWY254" s="34"/>
      <c r="NWZ254" s="34"/>
      <c r="NXA254" s="34"/>
      <c r="NXB254" s="34"/>
      <c r="NXC254" s="34"/>
      <c r="NXD254" s="34"/>
      <c r="NXE254" s="34"/>
      <c r="NXF254" s="34"/>
      <c r="NXG254" s="34"/>
      <c r="NXH254" s="34"/>
      <c r="NXI254" s="34"/>
      <c r="NXJ254" s="34"/>
      <c r="NXK254" s="34"/>
      <c r="NXL254" s="34"/>
      <c r="NXM254" s="34"/>
      <c r="NXN254" s="34"/>
      <c r="NXO254" s="34"/>
      <c r="NXP254" s="34"/>
      <c r="NXQ254" s="34"/>
      <c r="NXR254" s="34"/>
      <c r="NXS254" s="34"/>
      <c r="NXT254" s="34"/>
      <c r="NXU254" s="34"/>
      <c r="NXV254" s="34"/>
      <c r="NXW254" s="34"/>
      <c r="NXX254" s="34"/>
      <c r="NXY254" s="34"/>
      <c r="NXZ254" s="34"/>
      <c r="NYA254" s="34"/>
      <c r="NYB254" s="34"/>
      <c r="NYC254" s="34"/>
      <c r="NYD254" s="34"/>
      <c r="NYE254" s="34"/>
      <c r="NYF254" s="34"/>
      <c r="NYG254" s="34"/>
      <c r="NYH254" s="34"/>
      <c r="NYI254" s="34"/>
      <c r="NYJ254" s="34"/>
      <c r="NYK254" s="34"/>
      <c r="NYL254" s="34"/>
      <c r="NYM254" s="34"/>
      <c r="NYN254" s="34"/>
      <c r="NYO254" s="34"/>
      <c r="NYP254" s="34"/>
      <c r="NYQ254" s="34"/>
      <c r="NYR254" s="34"/>
      <c r="NYS254" s="34"/>
      <c r="NYT254" s="34"/>
      <c r="NYU254" s="34"/>
      <c r="NYV254" s="34"/>
      <c r="NYW254" s="34"/>
      <c r="NYX254" s="34"/>
      <c r="NYY254" s="34"/>
      <c r="NYZ254" s="34"/>
      <c r="NZA254" s="34"/>
      <c r="NZB254" s="34"/>
      <c r="NZC254" s="34"/>
      <c r="NZD254" s="34"/>
      <c r="NZE254" s="34"/>
      <c r="NZF254" s="34"/>
      <c r="NZG254" s="34"/>
      <c r="NZH254" s="34"/>
      <c r="NZI254" s="34"/>
      <c r="NZJ254" s="34"/>
      <c r="NZK254" s="34"/>
      <c r="NZL254" s="34"/>
      <c r="NZM254" s="34"/>
      <c r="NZN254" s="34"/>
      <c r="NZO254" s="34"/>
      <c r="NZP254" s="34"/>
      <c r="NZQ254" s="34"/>
      <c r="NZR254" s="34"/>
      <c r="NZS254" s="34"/>
      <c r="NZT254" s="34"/>
      <c r="NZU254" s="34"/>
      <c r="NZV254" s="34"/>
      <c r="NZW254" s="34"/>
      <c r="NZX254" s="34"/>
      <c r="NZY254" s="34"/>
      <c r="NZZ254" s="34"/>
      <c r="OAA254" s="34"/>
      <c r="OAB254" s="34"/>
      <c r="OAC254" s="34"/>
      <c r="OAD254" s="34"/>
      <c r="OAE254" s="34"/>
      <c r="OAF254" s="34"/>
      <c r="OAG254" s="34"/>
      <c r="OAH254" s="34"/>
      <c r="OAI254" s="34"/>
      <c r="OAJ254" s="34"/>
      <c r="OAK254" s="34"/>
      <c r="OAL254" s="34"/>
      <c r="OAM254" s="34"/>
      <c r="OAN254" s="34"/>
      <c r="OAO254" s="34"/>
      <c r="OAP254" s="34"/>
      <c r="OAQ254" s="34"/>
      <c r="OAR254" s="34"/>
      <c r="OAS254" s="34"/>
      <c r="OAT254" s="34"/>
      <c r="OAU254" s="34"/>
      <c r="OAV254" s="34"/>
      <c r="OAW254" s="34"/>
      <c r="OAX254" s="34"/>
      <c r="OAY254" s="34"/>
      <c r="OAZ254" s="34"/>
      <c r="OBA254" s="34"/>
      <c r="OBB254" s="34"/>
      <c r="OBC254" s="34"/>
      <c r="OBD254" s="34"/>
      <c r="OBE254" s="34"/>
      <c r="OBF254" s="34"/>
      <c r="OBG254" s="34"/>
      <c r="OBH254" s="34"/>
      <c r="OBI254" s="34"/>
      <c r="OBJ254" s="34"/>
      <c r="OBK254" s="34"/>
      <c r="OBL254" s="34"/>
      <c r="OBM254" s="34"/>
      <c r="OBN254" s="34"/>
      <c r="OBO254" s="34"/>
      <c r="OBP254" s="34"/>
      <c r="OBQ254" s="34"/>
      <c r="OBR254" s="34"/>
      <c r="OBS254" s="34"/>
      <c r="OBT254" s="34"/>
      <c r="OBU254" s="34"/>
      <c r="OBV254" s="34"/>
      <c r="OBW254" s="34"/>
      <c r="OBX254" s="34"/>
      <c r="OBY254" s="34"/>
      <c r="OBZ254" s="34"/>
      <c r="OCA254" s="34"/>
      <c r="OCB254" s="34"/>
      <c r="OCC254" s="34"/>
      <c r="OCD254" s="34"/>
      <c r="OCE254" s="34"/>
      <c r="OCF254" s="34"/>
      <c r="OCG254" s="34"/>
      <c r="OCH254" s="34"/>
      <c r="OCI254" s="34"/>
      <c r="OCJ254" s="34"/>
      <c r="OCK254" s="34"/>
      <c r="OCL254" s="34"/>
      <c r="OCM254" s="34"/>
      <c r="OCN254" s="34"/>
      <c r="OCO254" s="34"/>
      <c r="OCP254" s="34"/>
      <c r="OCQ254" s="34"/>
      <c r="OCR254" s="34"/>
      <c r="OCS254" s="34"/>
      <c r="OCT254" s="34"/>
      <c r="OCU254" s="34"/>
      <c r="OCV254" s="34"/>
      <c r="OCW254" s="34"/>
      <c r="OCX254" s="34"/>
      <c r="OCY254" s="34"/>
      <c r="OCZ254" s="34"/>
      <c r="ODA254" s="34"/>
      <c r="ODB254" s="34"/>
      <c r="ODC254" s="34"/>
      <c r="ODD254" s="34"/>
      <c r="ODE254" s="34"/>
      <c r="ODF254" s="34"/>
      <c r="ODG254" s="34"/>
      <c r="ODH254" s="34"/>
      <c r="ODI254" s="34"/>
      <c r="ODJ254" s="34"/>
      <c r="ODK254" s="34"/>
      <c r="ODL254" s="34"/>
      <c r="ODM254" s="34"/>
      <c r="ODN254" s="34"/>
      <c r="ODO254" s="34"/>
      <c r="ODP254" s="34"/>
      <c r="ODQ254" s="34"/>
      <c r="ODR254" s="34"/>
      <c r="ODS254" s="34"/>
      <c r="ODT254" s="34"/>
      <c r="ODU254" s="34"/>
      <c r="ODV254" s="34"/>
      <c r="ODW254" s="34"/>
      <c r="ODX254" s="34"/>
      <c r="ODY254" s="34"/>
      <c r="ODZ254" s="34"/>
      <c r="OEA254" s="34"/>
      <c r="OEB254" s="34"/>
      <c r="OEC254" s="34"/>
      <c r="OED254" s="34"/>
      <c r="OEE254" s="34"/>
      <c r="OEF254" s="34"/>
      <c r="OEG254" s="34"/>
      <c r="OEH254" s="34"/>
      <c r="OEI254" s="34"/>
      <c r="OEJ254" s="34"/>
      <c r="OEK254" s="34"/>
      <c r="OEL254" s="34"/>
      <c r="OEM254" s="34"/>
      <c r="OEN254" s="34"/>
      <c r="OEO254" s="34"/>
      <c r="OEP254" s="34"/>
      <c r="OEQ254" s="34"/>
      <c r="OER254" s="34"/>
      <c r="OES254" s="34"/>
      <c r="OET254" s="34"/>
      <c r="OEU254" s="34"/>
      <c r="OEV254" s="34"/>
      <c r="OEW254" s="34"/>
      <c r="OEX254" s="34"/>
      <c r="OEY254" s="34"/>
      <c r="OEZ254" s="34"/>
      <c r="OFA254" s="34"/>
      <c r="OFB254" s="34"/>
      <c r="OFC254" s="34"/>
      <c r="OFD254" s="34"/>
      <c r="OFE254" s="34"/>
      <c r="OFF254" s="34"/>
      <c r="OFG254" s="34"/>
      <c r="OFH254" s="34"/>
      <c r="OFI254" s="34"/>
      <c r="OFJ254" s="34"/>
      <c r="OFK254" s="34"/>
      <c r="OFL254" s="34"/>
      <c r="OFM254" s="34"/>
      <c r="OFN254" s="34"/>
      <c r="OFO254" s="34"/>
      <c r="OFP254" s="34"/>
      <c r="OFQ254" s="34"/>
      <c r="OFR254" s="34"/>
      <c r="OFS254" s="34"/>
      <c r="OFT254" s="34"/>
      <c r="OFU254" s="34"/>
      <c r="OFV254" s="34"/>
      <c r="OFW254" s="34"/>
      <c r="OFX254" s="34"/>
      <c r="OFY254" s="34"/>
      <c r="OFZ254" s="34"/>
      <c r="OGA254" s="34"/>
      <c r="OGB254" s="34"/>
      <c r="OGC254" s="34"/>
      <c r="OGD254" s="34"/>
      <c r="OGE254" s="34"/>
      <c r="OGF254" s="34"/>
      <c r="OGG254" s="34"/>
      <c r="OGH254" s="34"/>
      <c r="OGI254" s="34"/>
      <c r="OGJ254" s="34"/>
      <c r="OGK254" s="34"/>
      <c r="OGL254" s="34"/>
      <c r="OGM254" s="34"/>
      <c r="OGN254" s="34"/>
      <c r="OGO254" s="34"/>
      <c r="OGP254" s="34"/>
      <c r="OGQ254" s="34"/>
      <c r="OGR254" s="34"/>
      <c r="OGS254" s="34"/>
      <c r="OGT254" s="34"/>
      <c r="OGU254" s="34"/>
      <c r="OGV254" s="34"/>
      <c r="OGW254" s="34"/>
      <c r="OGX254" s="34"/>
      <c r="OGY254" s="34"/>
      <c r="OGZ254" s="34"/>
      <c r="OHA254" s="34"/>
      <c r="OHB254" s="34"/>
      <c r="OHC254" s="34"/>
      <c r="OHD254" s="34"/>
      <c r="OHE254" s="34"/>
      <c r="OHF254" s="34"/>
      <c r="OHG254" s="34"/>
      <c r="OHH254" s="34"/>
      <c r="OHI254" s="34"/>
      <c r="OHJ254" s="34"/>
      <c r="OHK254" s="34"/>
      <c r="OHL254" s="34"/>
      <c r="OHM254" s="34"/>
      <c r="OHN254" s="34"/>
      <c r="OHO254" s="34"/>
      <c r="OHP254" s="34"/>
      <c r="OHQ254" s="34"/>
      <c r="OHR254" s="34"/>
      <c r="OHS254" s="34"/>
      <c r="OHT254" s="34"/>
      <c r="OHU254" s="34"/>
      <c r="OHV254" s="34"/>
      <c r="OHW254" s="34"/>
      <c r="OHX254" s="34"/>
      <c r="OHY254" s="34"/>
      <c r="OHZ254" s="34"/>
      <c r="OIA254" s="34"/>
      <c r="OIB254" s="34"/>
      <c r="OIC254" s="34"/>
      <c r="OID254" s="34"/>
      <c r="OIE254" s="34"/>
      <c r="OIF254" s="34"/>
      <c r="OIG254" s="34"/>
      <c r="OIH254" s="34"/>
      <c r="OII254" s="34"/>
      <c r="OIJ254" s="34"/>
      <c r="OIK254" s="34"/>
      <c r="OIL254" s="34"/>
      <c r="OIM254" s="34"/>
      <c r="OIN254" s="34"/>
      <c r="OIO254" s="34"/>
      <c r="OIP254" s="34"/>
      <c r="OIQ254" s="34"/>
      <c r="OIR254" s="34"/>
      <c r="OIS254" s="34"/>
      <c r="OIT254" s="34"/>
      <c r="OIU254" s="34"/>
      <c r="OIV254" s="34"/>
      <c r="OIW254" s="34"/>
      <c r="OIX254" s="34"/>
      <c r="OIY254" s="34"/>
      <c r="OIZ254" s="34"/>
      <c r="OJA254" s="34"/>
      <c r="OJB254" s="34"/>
      <c r="OJC254" s="34"/>
      <c r="OJD254" s="34"/>
      <c r="OJE254" s="34"/>
      <c r="OJF254" s="34"/>
      <c r="OJG254" s="34"/>
      <c r="OJH254" s="34"/>
      <c r="OJI254" s="34"/>
      <c r="OJJ254" s="34"/>
      <c r="OJK254" s="34"/>
      <c r="OJL254" s="34"/>
      <c r="OJM254" s="34"/>
      <c r="OJN254" s="34"/>
      <c r="OJO254" s="34"/>
      <c r="OJP254" s="34"/>
      <c r="OJQ254" s="34"/>
      <c r="OJR254" s="34"/>
      <c r="OJS254" s="34"/>
      <c r="OJT254" s="34"/>
      <c r="OJU254" s="34"/>
      <c r="OJV254" s="34"/>
      <c r="OJW254" s="34"/>
      <c r="OJX254" s="34"/>
      <c r="OJY254" s="34"/>
      <c r="OJZ254" s="34"/>
      <c r="OKA254" s="34"/>
      <c r="OKB254" s="34"/>
      <c r="OKC254" s="34"/>
      <c r="OKD254" s="34"/>
      <c r="OKE254" s="34"/>
      <c r="OKF254" s="34"/>
      <c r="OKG254" s="34"/>
      <c r="OKH254" s="34"/>
      <c r="OKI254" s="34"/>
      <c r="OKJ254" s="34"/>
      <c r="OKK254" s="34"/>
      <c r="OKL254" s="34"/>
      <c r="OKM254" s="34"/>
      <c r="OKN254" s="34"/>
      <c r="OKO254" s="34"/>
      <c r="OKP254" s="34"/>
      <c r="OKQ254" s="34"/>
      <c r="OKR254" s="34"/>
      <c r="OKS254" s="34"/>
      <c r="OKT254" s="34"/>
      <c r="OKU254" s="34"/>
      <c r="OKV254" s="34"/>
      <c r="OKW254" s="34"/>
      <c r="OKX254" s="34"/>
      <c r="OKY254" s="34"/>
      <c r="OKZ254" s="34"/>
      <c r="OLA254" s="34"/>
      <c r="OLB254" s="34"/>
      <c r="OLC254" s="34"/>
      <c r="OLD254" s="34"/>
      <c r="OLE254" s="34"/>
      <c r="OLF254" s="34"/>
      <c r="OLG254" s="34"/>
      <c r="OLH254" s="34"/>
      <c r="OLI254" s="34"/>
      <c r="OLJ254" s="34"/>
      <c r="OLK254" s="34"/>
      <c r="OLL254" s="34"/>
      <c r="OLM254" s="34"/>
      <c r="OLN254" s="34"/>
      <c r="OLO254" s="34"/>
      <c r="OLP254" s="34"/>
      <c r="OLQ254" s="34"/>
      <c r="OLR254" s="34"/>
      <c r="OLS254" s="34"/>
      <c r="OLT254" s="34"/>
      <c r="OLU254" s="34"/>
      <c r="OLV254" s="34"/>
      <c r="OLW254" s="34"/>
      <c r="OLX254" s="34"/>
      <c r="OLY254" s="34"/>
      <c r="OLZ254" s="34"/>
      <c r="OMA254" s="34"/>
      <c r="OMB254" s="34"/>
      <c r="OMC254" s="34"/>
      <c r="OMD254" s="34"/>
      <c r="OME254" s="34"/>
      <c r="OMF254" s="34"/>
      <c r="OMG254" s="34"/>
      <c r="OMH254" s="34"/>
      <c r="OMI254" s="34"/>
      <c r="OMJ254" s="34"/>
      <c r="OMK254" s="34"/>
      <c r="OML254" s="34"/>
      <c r="OMM254" s="34"/>
      <c r="OMN254" s="34"/>
      <c r="OMO254" s="34"/>
      <c r="OMP254" s="34"/>
      <c r="OMQ254" s="34"/>
      <c r="OMR254" s="34"/>
      <c r="OMS254" s="34"/>
      <c r="OMT254" s="34"/>
      <c r="OMU254" s="34"/>
      <c r="OMV254" s="34"/>
      <c r="OMW254" s="34"/>
      <c r="OMX254" s="34"/>
      <c r="OMY254" s="34"/>
      <c r="OMZ254" s="34"/>
      <c r="ONA254" s="34"/>
      <c r="ONB254" s="34"/>
      <c r="ONC254" s="34"/>
      <c r="OND254" s="34"/>
      <c r="ONE254" s="34"/>
      <c r="ONF254" s="34"/>
      <c r="ONG254" s="34"/>
      <c r="ONH254" s="34"/>
      <c r="ONI254" s="34"/>
      <c r="ONJ254" s="34"/>
      <c r="ONK254" s="34"/>
      <c r="ONL254" s="34"/>
      <c r="ONM254" s="34"/>
      <c r="ONN254" s="34"/>
      <c r="ONO254" s="34"/>
      <c r="ONP254" s="34"/>
      <c r="ONQ254" s="34"/>
      <c r="ONR254" s="34"/>
      <c r="ONS254" s="34"/>
      <c r="ONT254" s="34"/>
      <c r="ONU254" s="34"/>
      <c r="ONV254" s="34"/>
      <c r="ONW254" s="34"/>
      <c r="ONX254" s="34"/>
      <c r="ONY254" s="34"/>
      <c r="ONZ254" s="34"/>
      <c r="OOA254" s="34"/>
      <c r="OOB254" s="34"/>
      <c r="OOC254" s="34"/>
      <c r="OOD254" s="34"/>
      <c r="OOE254" s="34"/>
      <c r="OOF254" s="34"/>
      <c r="OOG254" s="34"/>
      <c r="OOH254" s="34"/>
      <c r="OOI254" s="34"/>
      <c r="OOJ254" s="34"/>
      <c r="OOK254" s="34"/>
      <c r="OOL254" s="34"/>
      <c r="OOM254" s="34"/>
      <c r="OON254" s="34"/>
      <c r="OOO254" s="34"/>
      <c r="OOP254" s="34"/>
      <c r="OOQ254" s="34"/>
      <c r="OOR254" s="34"/>
      <c r="OOS254" s="34"/>
      <c r="OOT254" s="34"/>
      <c r="OOU254" s="34"/>
      <c r="OOV254" s="34"/>
      <c r="OOW254" s="34"/>
      <c r="OOX254" s="34"/>
      <c r="OOY254" s="34"/>
      <c r="OOZ254" s="34"/>
      <c r="OPA254" s="34"/>
      <c r="OPB254" s="34"/>
      <c r="OPC254" s="34"/>
      <c r="OPD254" s="34"/>
      <c r="OPE254" s="34"/>
      <c r="OPF254" s="34"/>
      <c r="OPG254" s="34"/>
      <c r="OPH254" s="34"/>
      <c r="OPI254" s="34"/>
      <c r="OPJ254" s="34"/>
      <c r="OPK254" s="34"/>
      <c r="OPL254" s="34"/>
      <c r="OPM254" s="34"/>
      <c r="OPN254" s="34"/>
      <c r="OPO254" s="34"/>
      <c r="OPP254" s="34"/>
      <c r="OPQ254" s="34"/>
      <c r="OPR254" s="34"/>
      <c r="OPS254" s="34"/>
      <c r="OPT254" s="34"/>
      <c r="OPU254" s="34"/>
      <c r="OPV254" s="34"/>
      <c r="OPW254" s="34"/>
      <c r="OPX254" s="34"/>
      <c r="OPY254" s="34"/>
      <c r="OPZ254" s="34"/>
      <c r="OQA254" s="34"/>
      <c r="OQB254" s="34"/>
      <c r="OQC254" s="34"/>
      <c r="OQD254" s="34"/>
      <c r="OQE254" s="34"/>
      <c r="OQF254" s="34"/>
      <c r="OQG254" s="34"/>
      <c r="OQH254" s="34"/>
      <c r="OQI254" s="34"/>
      <c r="OQJ254" s="34"/>
      <c r="OQK254" s="34"/>
      <c r="OQL254" s="34"/>
      <c r="OQM254" s="34"/>
      <c r="OQN254" s="34"/>
      <c r="OQO254" s="34"/>
      <c r="OQP254" s="34"/>
      <c r="OQQ254" s="34"/>
      <c r="OQR254" s="34"/>
      <c r="OQS254" s="34"/>
      <c r="OQT254" s="34"/>
      <c r="OQU254" s="34"/>
      <c r="OQV254" s="34"/>
      <c r="OQW254" s="34"/>
      <c r="OQX254" s="34"/>
      <c r="OQY254" s="34"/>
      <c r="OQZ254" s="34"/>
      <c r="ORA254" s="34"/>
      <c r="ORB254" s="34"/>
      <c r="ORC254" s="34"/>
      <c r="ORD254" s="34"/>
      <c r="ORE254" s="34"/>
      <c r="ORF254" s="34"/>
      <c r="ORG254" s="34"/>
      <c r="ORH254" s="34"/>
      <c r="ORI254" s="34"/>
      <c r="ORJ254" s="34"/>
      <c r="ORK254" s="34"/>
      <c r="ORL254" s="34"/>
      <c r="ORM254" s="34"/>
      <c r="ORN254" s="34"/>
      <c r="ORO254" s="34"/>
      <c r="ORP254" s="34"/>
      <c r="ORQ254" s="34"/>
      <c r="ORR254" s="34"/>
      <c r="ORS254" s="34"/>
      <c r="ORT254" s="34"/>
      <c r="ORU254" s="34"/>
      <c r="ORV254" s="34"/>
      <c r="ORW254" s="34"/>
      <c r="ORX254" s="34"/>
      <c r="ORY254" s="34"/>
      <c r="ORZ254" s="34"/>
      <c r="OSA254" s="34"/>
      <c r="OSB254" s="34"/>
      <c r="OSC254" s="34"/>
      <c r="OSD254" s="34"/>
      <c r="OSE254" s="34"/>
      <c r="OSF254" s="34"/>
      <c r="OSG254" s="34"/>
      <c r="OSH254" s="34"/>
      <c r="OSI254" s="34"/>
      <c r="OSJ254" s="34"/>
      <c r="OSK254" s="34"/>
      <c r="OSL254" s="34"/>
      <c r="OSM254" s="34"/>
      <c r="OSN254" s="34"/>
      <c r="OSO254" s="34"/>
      <c r="OSP254" s="34"/>
      <c r="OSQ254" s="34"/>
      <c r="OSR254" s="34"/>
      <c r="OSS254" s="34"/>
      <c r="OST254" s="34"/>
      <c r="OSU254" s="34"/>
      <c r="OSV254" s="34"/>
      <c r="OSW254" s="34"/>
      <c r="OSX254" s="34"/>
      <c r="OSY254" s="34"/>
      <c r="OSZ254" s="34"/>
      <c r="OTA254" s="34"/>
      <c r="OTB254" s="34"/>
      <c r="OTC254" s="34"/>
      <c r="OTD254" s="34"/>
      <c r="OTE254" s="34"/>
      <c r="OTF254" s="34"/>
      <c r="OTG254" s="34"/>
      <c r="OTH254" s="34"/>
      <c r="OTI254" s="34"/>
      <c r="OTJ254" s="34"/>
      <c r="OTK254" s="34"/>
      <c r="OTL254" s="34"/>
      <c r="OTM254" s="34"/>
      <c r="OTN254" s="34"/>
      <c r="OTO254" s="34"/>
      <c r="OTP254" s="34"/>
      <c r="OTQ254" s="34"/>
      <c r="OTR254" s="34"/>
      <c r="OTS254" s="34"/>
      <c r="OTT254" s="34"/>
      <c r="OTU254" s="34"/>
      <c r="OTV254" s="34"/>
      <c r="OTW254" s="34"/>
      <c r="OTX254" s="34"/>
      <c r="OTY254" s="34"/>
      <c r="OTZ254" s="34"/>
      <c r="OUA254" s="34"/>
      <c r="OUB254" s="34"/>
      <c r="OUC254" s="34"/>
      <c r="OUD254" s="34"/>
      <c r="OUE254" s="34"/>
      <c r="OUF254" s="34"/>
      <c r="OUG254" s="34"/>
      <c r="OUH254" s="34"/>
      <c r="OUI254" s="34"/>
      <c r="OUJ254" s="34"/>
      <c r="OUK254" s="34"/>
      <c r="OUL254" s="34"/>
      <c r="OUM254" s="34"/>
      <c r="OUN254" s="34"/>
      <c r="OUO254" s="34"/>
      <c r="OUP254" s="34"/>
      <c r="OUQ254" s="34"/>
      <c r="OUR254" s="34"/>
      <c r="OUS254" s="34"/>
      <c r="OUT254" s="34"/>
      <c r="OUU254" s="34"/>
      <c r="OUV254" s="34"/>
      <c r="OUW254" s="34"/>
      <c r="OUX254" s="34"/>
      <c r="OUY254" s="34"/>
      <c r="OUZ254" s="34"/>
      <c r="OVA254" s="34"/>
      <c r="OVB254" s="34"/>
      <c r="OVC254" s="34"/>
      <c r="OVD254" s="34"/>
      <c r="OVE254" s="34"/>
      <c r="OVF254" s="34"/>
      <c r="OVG254" s="34"/>
      <c r="OVH254" s="34"/>
      <c r="OVI254" s="34"/>
      <c r="OVJ254" s="34"/>
      <c r="OVK254" s="34"/>
      <c r="OVL254" s="34"/>
      <c r="OVM254" s="34"/>
      <c r="OVN254" s="34"/>
      <c r="OVO254" s="34"/>
      <c r="OVP254" s="34"/>
      <c r="OVQ254" s="34"/>
      <c r="OVR254" s="34"/>
      <c r="OVS254" s="34"/>
      <c r="OVT254" s="34"/>
      <c r="OVU254" s="34"/>
      <c r="OVV254" s="34"/>
      <c r="OVW254" s="34"/>
      <c r="OVX254" s="34"/>
      <c r="OVY254" s="34"/>
      <c r="OVZ254" s="34"/>
      <c r="OWA254" s="34"/>
      <c r="OWB254" s="34"/>
      <c r="OWC254" s="34"/>
      <c r="OWD254" s="34"/>
      <c r="OWE254" s="34"/>
      <c r="OWF254" s="34"/>
      <c r="OWG254" s="34"/>
      <c r="OWH254" s="34"/>
      <c r="OWI254" s="34"/>
      <c r="OWJ254" s="34"/>
      <c r="OWK254" s="34"/>
      <c r="OWL254" s="34"/>
      <c r="OWM254" s="34"/>
      <c r="OWN254" s="34"/>
      <c r="OWO254" s="34"/>
      <c r="OWP254" s="34"/>
      <c r="OWQ254" s="34"/>
      <c r="OWR254" s="34"/>
      <c r="OWS254" s="34"/>
      <c r="OWT254" s="34"/>
      <c r="OWU254" s="34"/>
      <c r="OWV254" s="34"/>
      <c r="OWW254" s="34"/>
      <c r="OWX254" s="34"/>
      <c r="OWY254" s="34"/>
      <c r="OWZ254" s="34"/>
      <c r="OXA254" s="34"/>
      <c r="OXB254" s="34"/>
      <c r="OXC254" s="34"/>
      <c r="OXD254" s="34"/>
      <c r="OXE254" s="34"/>
      <c r="OXF254" s="34"/>
      <c r="OXG254" s="34"/>
      <c r="OXH254" s="34"/>
      <c r="OXI254" s="34"/>
      <c r="OXJ254" s="34"/>
      <c r="OXK254" s="34"/>
      <c r="OXL254" s="34"/>
      <c r="OXM254" s="34"/>
      <c r="OXN254" s="34"/>
      <c r="OXO254" s="34"/>
      <c r="OXP254" s="34"/>
      <c r="OXQ254" s="34"/>
      <c r="OXR254" s="34"/>
      <c r="OXS254" s="34"/>
      <c r="OXT254" s="34"/>
      <c r="OXU254" s="34"/>
      <c r="OXV254" s="34"/>
      <c r="OXW254" s="34"/>
      <c r="OXX254" s="34"/>
      <c r="OXY254" s="34"/>
      <c r="OXZ254" s="34"/>
      <c r="OYA254" s="34"/>
      <c r="OYB254" s="34"/>
      <c r="OYC254" s="34"/>
      <c r="OYD254" s="34"/>
      <c r="OYE254" s="34"/>
      <c r="OYF254" s="34"/>
      <c r="OYG254" s="34"/>
      <c r="OYH254" s="34"/>
      <c r="OYI254" s="34"/>
      <c r="OYJ254" s="34"/>
      <c r="OYK254" s="34"/>
      <c r="OYL254" s="34"/>
      <c r="OYM254" s="34"/>
      <c r="OYN254" s="34"/>
      <c r="OYO254" s="34"/>
      <c r="OYP254" s="34"/>
      <c r="OYQ254" s="34"/>
      <c r="OYR254" s="34"/>
      <c r="OYS254" s="34"/>
      <c r="OYT254" s="34"/>
      <c r="OYU254" s="34"/>
      <c r="OYV254" s="34"/>
      <c r="OYW254" s="34"/>
      <c r="OYX254" s="34"/>
      <c r="OYY254" s="34"/>
      <c r="OYZ254" s="34"/>
      <c r="OZA254" s="34"/>
      <c r="OZB254" s="34"/>
      <c r="OZC254" s="34"/>
      <c r="OZD254" s="34"/>
      <c r="OZE254" s="34"/>
      <c r="OZF254" s="34"/>
      <c r="OZG254" s="34"/>
      <c r="OZH254" s="34"/>
      <c r="OZI254" s="34"/>
      <c r="OZJ254" s="34"/>
      <c r="OZK254" s="34"/>
      <c r="OZL254" s="34"/>
      <c r="OZM254" s="34"/>
      <c r="OZN254" s="34"/>
      <c r="OZO254" s="34"/>
      <c r="OZP254" s="34"/>
      <c r="OZQ254" s="34"/>
      <c r="OZR254" s="34"/>
      <c r="OZS254" s="34"/>
      <c r="OZT254" s="34"/>
      <c r="OZU254" s="34"/>
      <c r="OZV254" s="34"/>
      <c r="OZW254" s="34"/>
      <c r="OZX254" s="34"/>
      <c r="OZY254" s="34"/>
      <c r="OZZ254" s="34"/>
      <c r="PAA254" s="34"/>
      <c r="PAB254" s="34"/>
      <c r="PAC254" s="34"/>
      <c r="PAD254" s="34"/>
      <c r="PAE254" s="34"/>
      <c r="PAF254" s="34"/>
      <c r="PAG254" s="34"/>
      <c r="PAH254" s="34"/>
      <c r="PAI254" s="34"/>
      <c r="PAJ254" s="34"/>
      <c r="PAK254" s="34"/>
      <c r="PAL254" s="34"/>
      <c r="PAM254" s="34"/>
      <c r="PAN254" s="34"/>
      <c r="PAO254" s="34"/>
      <c r="PAP254" s="34"/>
      <c r="PAQ254" s="34"/>
      <c r="PAR254" s="34"/>
      <c r="PAS254" s="34"/>
      <c r="PAT254" s="34"/>
      <c r="PAU254" s="34"/>
      <c r="PAV254" s="34"/>
      <c r="PAW254" s="34"/>
      <c r="PAX254" s="34"/>
      <c r="PAY254" s="34"/>
      <c r="PAZ254" s="34"/>
      <c r="PBA254" s="34"/>
      <c r="PBB254" s="34"/>
      <c r="PBC254" s="34"/>
      <c r="PBD254" s="34"/>
      <c r="PBE254" s="34"/>
      <c r="PBF254" s="34"/>
      <c r="PBG254" s="34"/>
      <c r="PBH254" s="34"/>
      <c r="PBI254" s="34"/>
      <c r="PBJ254" s="34"/>
      <c r="PBK254" s="34"/>
      <c r="PBL254" s="34"/>
      <c r="PBM254" s="34"/>
      <c r="PBN254" s="34"/>
      <c r="PBO254" s="34"/>
      <c r="PBP254" s="34"/>
      <c r="PBQ254" s="34"/>
      <c r="PBR254" s="34"/>
      <c r="PBS254" s="34"/>
      <c r="PBT254" s="34"/>
      <c r="PBU254" s="34"/>
      <c r="PBV254" s="34"/>
      <c r="PBW254" s="34"/>
      <c r="PBX254" s="34"/>
      <c r="PBY254" s="34"/>
      <c r="PBZ254" s="34"/>
      <c r="PCA254" s="34"/>
      <c r="PCB254" s="34"/>
      <c r="PCC254" s="34"/>
      <c r="PCD254" s="34"/>
      <c r="PCE254" s="34"/>
      <c r="PCF254" s="34"/>
      <c r="PCG254" s="34"/>
      <c r="PCH254" s="34"/>
      <c r="PCI254" s="34"/>
      <c r="PCJ254" s="34"/>
      <c r="PCK254" s="34"/>
      <c r="PCL254" s="34"/>
      <c r="PCM254" s="34"/>
      <c r="PCN254" s="34"/>
      <c r="PCO254" s="34"/>
      <c r="PCP254" s="34"/>
      <c r="PCQ254" s="34"/>
      <c r="PCR254" s="34"/>
      <c r="PCS254" s="34"/>
      <c r="PCT254" s="34"/>
      <c r="PCU254" s="34"/>
      <c r="PCV254" s="34"/>
      <c r="PCW254" s="34"/>
      <c r="PCX254" s="34"/>
      <c r="PCY254" s="34"/>
      <c r="PCZ254" s="34"/>
      <c r="PDA254" s="34"/>
      <c r="PDB254" s="34"/>
      <c r="PDC254" s="34"/>
      <c r="PDD254" s="34"/>
      <c r="PDE254" s="34"/>
      <c r="PDF254" s="34"/>
      <c r="PDG254" s="34"/>
      <c r="PDH254" s="34"/>
      <c r="PDI254" s="34"/>
      <c r="PDJ254" s="34"/>
      <c r="PDK254" s="34"/>
      <c r="PDL254" s="34"/>
      <c r="PDM254" s="34"/>
      <c r="PDN254" s="34"/>
      <c r="PDO254" s="34"/>
      <c r="PDP254" s="34"/>
      <c r="PDQ254" s="34"/>
      <c r="PDR254" s="34"/>
      <c r="PDS254" s="34"/>
      <c r="PDT254" s="34"/>
      <c r="PDU254" s="34"/>
      <c r="PDV254" s="34"/>
      <c r="PDW254" s="34"/>
      <c r="PDX254" s="34"/>
      <c r="PDY254" s="34"/>
      <c r="PDZ254" s="34"/>
      <c r="PEA254" s="34"/>
      <c r="PEB254" s="34"/>
      <c r="PEC254" s="34"/>
      <c r="PED254" s="34"/>
      <c r="PEE254" s="34"/>
      <c r="PEF254" s="34"/>
      <c r="PEG254" s="34"/>
      <c r="PEH254" s="34"/>
      <c r="PEI254" s="34"/>
      <c r="PEJ254" s="34"/>
      <c r="PEK254" s="34"/>
      <c r="PEL254" s="34"/>
      <c r="PEM254" s="34"/>
      <c r="PEN254" s="34"/>
      <c r="PEO254" s="34"/>
      <c r="PEP254" s="34"/>
      <c r="PEQ254" s="34"/>
      <c r="PER254" s="34"/>
      <c r="PES254" s="34"/>
      <c r="PET254" s="34"/>
      <c r="PEU254" s="34"/>
      <c r="PEV254" s="34"/>
      <c r="PEW254" s="34"/>
      <c r="PEX254" s="34"/>
      <c r="PEY254" s="34"/>
      <c r="PEZ254" s="34"/>
      <c r="PFA254" s="34"/>
      <c r="PFB254" s="34"/>
      <c r="PFC254" s="34"/>
      <c r="PFD254" s="34"/>
      <c r="PFE254" s="34"/>
      <c r="PFF254" s="34"/>
      <c r="PFG254" s="34"/>
      <c r="PFH254" s="34"/>
      <c r="PFI254" s="34"/>
      <c r="PFJ254" s="34"/>
      <c r="PFK254" s="34"/>
      <c r="PFL254" s="34"/>
      <c r="PFM254" s="34"/>
      <c r="PFN254" s="34"/>
      <c r="PFO254" s="34"/>
      <c r="PFP254" s="34"/>
      <c r="PFQ254" s="34"/>
      <c r="PFR254" s="34"/>
      <c r="PFS254" s="34"/>
      <c r="PFT254" s="34"/>
      <c r="PFU254" s="34"/>
      <c r="PFV254" s="34"/>
      <c r="PFW254" s="34"/>
      <c r="PFX254" s="34"/>
      <c r="PFY254" s="34"/>
      <c r="PFZ254" s="34"/>
      <c r="PGA254" s="34"/>
      <c r="PGB254" s="34"/>
      <c r="PGC254" s="34"/>
      <c r="PGD254" s="34"/>
      <c r="PGE254" s="34"/>
      <c r="PGF254" s="34"/>
      <c r="PGG254" s="34"/>
      <c r="PGH254" s="34"/>
      <c r="PGI254" s="34"/>
      <c r="PGJ254" s="34"/>
      <c r="PGK254" s="34"/>
      <c r="PGL254" s="34"/>
      <c r="PGM254" s="34"/>
      <c r="PGN254" s="34"/>
      <c r="PGO254" s="34"/>
      <c r="PGP254" s="34"/>
      <c r="PGQ254" s="34"/>
      <c r="PGR254" s="34"/>
      <c r="PGS254" s="34"/>
      <c r="PGT254" s="34"/>
      <c r="PGU254" s="34"/>
      <c r="PGV254" s="34"/>
      <c r="PGW254" s="34"/>
      <c r="PGX254" s="34"/>
      <c r="PGY254" s="34"/>
      <c r="PGZ254" s="34"/>
      <c r="PHA254" s="34"/>
      <c r="PHB254" s="34"/>
      <c r="PHC254" s="34"/>
      <c r="PHD254" s="34"/>
      <c r="PHE254" s="34"/>
      <c r="PHF254" s="34"/>
      <c r="PHG254" s="34"/>
      <c r="PHH254" s="34"/>
      <c r="PHI254" s="34"/>
      <c r="PHJ254" s="34"/>
      <c r="PHK254" s="34"/>
      <c r="PHL254" s="34"/>
      <c r="PHM254" s="34"/>
      <c r="PHN254" s="34"/>
      <c r="PHO254" s="34"/>
      <c r="PHP254" s="34"/>
      <c r="PHQ254" s="34"/>
      <c r="PHR254" s="34"/>
      <c r="PHS254" s="34"/>
      <c r="PHT254" s="34"/>
      <c r="PHU254" s="34"/>
      <c r="PHV254" s="34"/>
      <c r="PHW254" s="34"/>
      <c r="PHX254" s="34"/>
      <c r="PHY254" s="34"/>
      <c r="PHZ254" s="34"/>
      <c r="PIA254" s="34"/>
      <c r="PIB254" s="34"/>
      <c r="PIC254" s="34"/>
      <c r="PID254" s="34"/>
      <c r="PIE254" s="34"/>
      <c r="PIF254" s="34"/>
      <c r="PIG254" s="34"/>
      <c r="PIH254" s="34"/>
      <c r="PII254" s="34"/>
      <c r="PIJ254" s="34"/>
      <c r="PIK254" s="34"/>
      <c r="PIL254" s="34"/>
      <c r="PIM254" s="34"/>
      <c r="PIN254" s="34"/>
      <c r="PIO254" s="34"/>
      <c r="PIP254" s="34"/>
      <c r="PIQ254" s="34"/>
      <c r="PIR254" s="34"/>
      <c r="PIS254" s="34"/>
      <c r="PIT254" s="34"/>
      <c r="PIU254" s="34"/>
      <c r="PIV254" s="34"/>
      <c r="PIW254" s="34"/>
      <c r="PIX254" s="34"/>
      <c r="PIY254" s="34"/>
      <c r="PIZ254" s="34"/>
      <c r="PJA254" s="34"/>
      <c r="PJB254" s="34"/>
      <c r="PJC254" s="34"/>
      <c r="PJD254" s="34"/>
      <c r="PJE254" s="34"/>
      <c r="PJF254" s="34"/>
      <c r="PJG254" s="34"/>
      <c r="PJH254" s="34"/>
      <c r="PJI254" s="34"/>
      <c r="PJJ254" s="34"/>
      <c r="PJK254" s="34"/>
      <c r="PJL254" s="34"/>
      <c r="PJM254" s="34"/>
      <c r="PJN254" s="34"/>
      <c r="PJO254" s="34"/>
      <c r="PJP254" s="34"/>
      <c r="PJQ254" s="34"/>
      <c r="PJR254" s="34"/>
      <c r="PJS254" s="34"/>
      <c r="PJT254" s="34"/>
      <c r="PJU254" s="34"/>
      <c r="PJV254" s="34"/>
      <c r="PJW254" s="34"/>
      <c r="PJX254" s="34"/>
      <c r="PJY254" s="34"/>
      <c r="PJZ254" s="34"/>
      <c r="PKA254" s="34"/>
      <c r="PKB254" s="34"/>
      <c r="PKC254" s="34"/>
      <c r="PKD254" s="34"/>
      <c r="PKE254" s="34"/>
      <c r="PKF254" s="34"/>
      <c r="PKG254" s="34"/>
      <c r="PKH254" s="34"/>
      <c r="PKI254" s="34"/>
      <c r="PKJ254" s="34"/>
      <c r="PKK254" s="34"/>
      <c r="PKL254" s="34"/>
      <c r="PKM254" s="34"/>
      <c r="PKN254" s="34"/>
      <c r="PKO254" s="34"/>
      <c r="PKP254" s="34"/>
      <c r="PKQ254" s="34"/>
      <c r="PKR254" s="34"/>
      <c r="PKS254" s="34"/>
      <c r="PKT254" s="34"/>
      <c r="PKU254" s="34"/>
      <c r="PKV254" s="34"/>
      <c r="PKW254" s="34"/>
      <c r="PKX254" s="34"/>
      <c r="PKY254" s="34"/>
      <c r="PKZ254" s="34"/>
      <c r="PLA254" s="34"/>
      <c r="PLB254" s="34"/>
      <c r="PLC254" s="34"/>
      <c r="PLD254" s="34"/>
      <c r="PLE254" s="34"/>
      <c r="PLF254" s="34"/>
      <c r="PLG254" s="34"/>
      <c r="PLH254" s="34"/>
      <c r="PLI254" s="34"/>
      <c r="PLJ254" s="34"/>
      <c r="PLK254" s="34"/>
      <c r="PLL254" s="34"/>
      <c r="PLM254" s="34"/>
      <c r="PLN254" s="34"/>
      <c r="PLO254" s="34"/>
      <c r="PLP254" s="34"/>
      <c r="PLQ254" s="34"/>
      <c r="PLR254" s="34"/>
      <c r="PLS254" s="34"/>
      <c r="PLT254" s="34"/>
      <c r="PLU254" s="34"/>
      <c r="PLV254" s="34"/>
      <c r="PLW254" s="34"/>
      <c r="PLX254" s="34"/>
      <c r="PLY254" s="34"/>
      <c r="PLZ254" s="34"/>
      <c r="PMA254" s="34"/>
      <c r="PMB254" s="34"/>
      <c r="PMC254" s="34"/>
      <c r="PMD254" s="34"/>
      <c r="PME254" s="34"/>
      <c r="PMF254" s="34"/>
      <c r="PMG254" s="34"/>
      <c r="PMH254" s="34"/>
      <c r="PMI254" s="34"/>
      <c r="PMJ254" s="34"/>
      <c r="PMK254" s="34"/>
      <c r="PML254" s="34"/>
      <c r="PMM254" s="34"/>
      <c r="PMN254" s="34"/>
      <c r="PMO254" s="34"/>
      <c r="PMP254" s="34"/>
      <c r="PMQ254" s="34"/>
      <c r="PMR254" s="34"/>
      <c r="PMS254" s="34"/>
      <c r="PMT254" s="34"/>
      <c r="PMU254" s="34"/>
      <c r="PMV254" s="34"/>
      <c r="PMW254" s="34"/>
      <c r="PMX254" s="34"/>
      <c r="PMY254" s="34"/>
      <c r="PMZ254" s="34"/>
      <c r="PNA254" s="34"/>
      <c r="PNB254" s="34"/>
      <c r="PNC254" s="34"/>
      <c r="PND254" s="34"/>
      <c r="PNE254" s="34"/>
      <c r="PNF254" s="34"/>
      <c r="PNG254" s="34"/>
      <c r="PNH254" s="34"/>
      <c r="PNI254" s="34"/>
      <c r="PNJ254" s="34"/>
      <c r="PNK254" s="34"/>
      <c r="PNL254" s="34"/>
      <c r="PNM254" s="34"/>
      <c r="PNN254" s="34"/>
      <c r="PNO254" s="34"/>
      <c r="PNP254" s="34"/>
      <c r="PNQ254" s="34"/>
      <c r="PNR254" s="34"/>
      <c r="PNS254" s="34"/>
      <c r="PNT254" s="34"/>
      <c r="PNU254" s="34"/>
      <c r="PNV254" s="34"/>
      <c r="PNW254" s="34"/>
      <c r="PNX254" s="34"/>
      <c r="PNY254" s="34"/>
      <c r="PNZ254" s="34"/>
      <c r="POA254" s="34"/>
      <c r="POB254" s="34"/>
      <c r="POC254" s="34"/>
      <c r="POD254" s="34"/>
      <c r="POE254" s="34"/>
      <c r="POF254" s="34"/>
      <c r="POG254" s="34"/>
      <c r="POH254" s="34"/>
      <c r="POI254" s="34"/>
      <c r="POJ254" s="34"/>
      <c r="POK254" s="34"/>
      <c r="POL254" s="34"/>
      <c r="POM254" s="34"/>
      <c r="PON254" s="34"/>
      <c r="POO254" s="34"/>
      <c r="POP254" s="34"/>
      <c r="POQ254" s="34"/>
      <c r="POR254" s="34"/>
      <c r="POS254" s="34"/>
      <c r="POT254" s="34"/>
      <c r="POU254" s="34"/>
      <c r="POV254" s="34"/>
      <c r="POW254" s="34"/>
      <c r="POX254" s="34"/>
      <c r="POY254" s="34"/>
      <c r="POZ254" s="34"/>
      <c r="PPA254" s="34"/>
      <c r="PPB254" s="34"/>
      <c r="PPC254" s="34"/>
      <c r="PPD254" s="34"/>
      <c r="PPE254" s="34"/>
      <c r="PPF254" s="34"/>
      <c r="PPG254" s="34"/>
      <c r="PPH254" s="34"/>
      <c r="PPI254" s="34"/>
      <c r="PPJ254" s="34"/>
      <c r="PPK254" s="34"/>
      <c r="PPL254" s="34"/>
      <c r="PPM254" s="34"/>
      <c r="PPN254" s="34"/>
      <c r="PPO254" s="34"/>
      <c r="PPP254" s="34"/>
      <c r="PPQ254" s="34"/>
      <c r="PPR254" s="34"/>
      <c r="PPS254" s="34"/>
      <c r="PPT254" s="34"/>
      <c r="PPU254" s="34"/>
      <c r="PPV254" s="34"/>
      <c r="PPW254" s="34"/>
      <c r="PPX254" s="34"/>
      <c r="PPY254" s="34"/>
      <c r="PPZ254" s="34"/>
      <c r="PQA254" s="34"/>
      <c r="PQB254" s="34"/>
      <c r="PQC254" s="34"/>
      <c r="PQD254" s="34"/>
      <c r="PQE254" s="34"/>
      <c r="PQF254" s="34"/>
      <c r="PQG254" s="34"/>
      <c r="PQH254" s="34"/>
      <c r="PQI254" s="34"/>
      <c r="PQJ254" s="34"/>
      <c r="PQK254" s="34"/>
      <c r="PQL254" s="34"/>
      <c r="PQM254" s="34"/>
      <c r="PQN254" s="34"/>
      <c r="PQO254" s="34"/>
      <c r="PQP254" s="34"/>
      <c r="PQQ254" s="34"/>
      <c r="PQR254" s="34"/>
      <c r="PQS254" s="34"/>
      <c r="PQT254" s="34"/>
      <c r="PQU254" s="34"/>
      <c r="PQV254" s="34"/>
      <c r="PQW254" s="34"/>
      <c r="PQX254" s="34"/>
      <c r="PQY254" s="34"/>
      <c r="PQZ254" s="34"/>
      <c r="PRA254" s="34"/>
      <c r="PRB254" s="34"/>
      <c r="PRC254" s="34"/>
      <c r="PRD254" s="34"/>
      <c r="PRE254" s="34"/>
      <c r="PRF254" s="34"/>
      <c r="PRG254" s="34"/>
      <c r="PRH254" s="34"/>
      <c r="PRI254" s="34"/>
      <c r="PRJ254" s="34"/>
      <c r="PRK254" s="34"/>
      <c r="PRL254" s="34"/>
      <c r="PRM254" s="34"/>
      <c r="PRN254" s="34"/>
      <c r="PRO254" s="34"/>
      <c r="PRP254" s="34"/>
      <c r="PRQ254" s="34"/>
      <c r="PRR254" s="34"/>
      <c r="PRS254" s="34"/>
      <c r="PRT254" s="34"/>
      <c r="PRU254" s="34"/>
      <c r="PRV254" s="34"/>
      <c r="PRW254" s="34"/>
      <c r="PRX254" s="34"/>
      <c r="PRY254" s="34"/>
      <c r="PRZ254" s="34"/>
      <c r="PSA254" s="34"/>
      <c r="PSB254" s="34"/>
      <c r="PSC254" s="34"/>
      <c r="PSD254" s="34"/>
      <c r="PSE254" s="34"/>
      <c r="PSF254" s="34"/>
      <c r="PSG254" s="34"/>
      <c r="PSH254" s="34"/>
      <c r="PSI254" s="34"/>
      <c r="PSJ254" s="34"/>
      <c r="PSK254" s="34"/>
      <c r="PSL254" s="34"/>
      <c r="PSM254" s="34"/>
      <c r="PSN254" s="34"/>
      <c r="PSO254" s="34"/>
      <c r="PSP254" s="34"/>
      <c r="PSQ254" s="34"/>
      <c r="PSR254" s="34"/>
      <c r="PSS254" s="34"/>
      <c r="PST254" s="34"/>
      <c r="PSU254" s="34"/>
      <c r="PSV254" s="34"/>
      <c r="PSW254" s="34"/>
      <c r="PSX254" s="34"/>
      <c r="PSY254" s="34"/>
      <c r="PSZ254" s="34"/>
      <c r="PTA254" s="34"/>
      <c r="PTB254" s="34"/>
      <c r="PTC254" s="34"/>
      <c r="PTD254" s="34"/>
      <c r="PTE254" s="34"/>
      <c r="PTF254" s="34"/>
      <c r="PTG254" s="34"/>
      <c r="PTH254" s="34"/>
      <c r="PTI254" s="34"/>
      <c r="PTJ254" s="34"/>
      <c r="PTK254" s="34"/>
      <c r="PTL254" s="34"/>
      <c r="PTM254" s="34"/>
      <c r="PTN254" s="34"/>
      <c r="PTO254" s="34"/>
      <c r="PTP254" s="34"/>
      <c r="PTQ254" s="34"/>
      <c r="PTR254" s="34"/>
      <c r="PTS254" s="34"/>
      <c r="PTT254" s="34"/>
      <c r="PTU254" s="34"/>
      <c r="PTV254" s="34"/>
      <c r="PTW254" s="34"/>
      <c r="PTX254" s="34"/>
      <c r="PTY254" s="34"/>
      <c r="PTZ254" s="34"/>
      <c r="PUA254" s="34"/>
      <c r="PUB254" s="34"/>
      <c r="PUC254" s="34"/>
      <c r="PUD254" s="34"/>
      <c r="PUE254" s="34"/>
      <c r="PUF254" s="34"/>
      <c r="PUG254" s="34"/>
      <c r="PUH254" s="34"/>
      <c r="PUI254" s="34"/>
      <c r="PUJ254" s="34"/>
      <c r="PUK254" s="34"/>
      <c r="PUL254" s="34"/>
      <c r="PUM254" s="34"/>
      <c r="PUN254" s="34"/>
      <c r="PUO254" s="34"/>
      <c r="PUP254" s="34"/>
      <c r="PUQ254" s="34"/>
      <c r="PUR254" s="34"/>
      <c r="PUS254" s="34"/>
      <c r="PUT254" s="34"/>
      <c r="PUU254" s="34"/>
      <c r="PUV254" s="34"/>
      <c r="PUW254" s="34"/>
      <c r="PUX254" s="34"/>
      <c r="PUY254" s="34"/>
      <c r="PUZ254" s="34"/>
      <c r="PVA254" s="34"/>
      <c r="PVB254" s="34"/>
      <c r="PVC254" s="34"/>
      <c r="PVD254" s="34"/>
      <c r="PVE254" s="34"/>
      <c r="PVF254" s="34"/>
      <c r="PVG254" s="34"/>
      <c r="PVH254" s="34"/>
      <c r="PVI254" s="34"/>
      <c r="PVJ254" s="34"/>
      <c r="PVK254" s="34"/>
      <c r="PVL254" s="34"/>
      <c r="PVM254" s="34"/>
      <c r="PVN254" s="34"/>
      <c r="PVO254" s="34"/>
      <c r="PVP254" s="34"/>
      <c r="PVQ254" s="34"/>
      <c r="PVR254" s="34"/>
      <c r="PVS254" s="34"/>
      <c r="PVT254" s="34"/>
      <c r="PVU254" s="34"/>
      <c r="PVV254" s="34"/>
      <c r="PVW254" s="34"/>
      <c r="PVX254" s="34"/>
      <c r="PVY254" s="34"/>
      <c r="PVZ254" s="34"/>
      <c r="PWA254" s="34"/>
      <c r="PWB254" s="34"/>
      <c r="PWC254" s="34"/>
      <c r="PWD254" s="34"/>
      <c r="PWE254" s="34"/>
      <c r="PWF254" s="34"/>
      <c r="PWG254" s="34"/>
      <c r="PWH254" s="34"/>
      <c r="PWI254" s="34"/>
      <c r="PWJ254" s="34"/>
      <c r="PWK254" s="34"/>
      <c r="PWL254" s="34"/>
      <c r="PWM254" s="34"/>
      <c r="PWN254" s="34"/>
      <c r="PWO254" s="34"/>
      <c r="PWP254" s="34"/>
      <c r="PWQ254" s="34"/>
      <c r="PWR254" s="34"/>
      <c r="PWS254" s="34"/>
      <c r="PWT254" s="34"/>
      <c r="PWU254" s="34"/>
      <c r="PWV254" s="34"/>
      <c r="PWW254" s="34"/>
      <c r="PWX254" s="34"/>
      <c r="PWY254" s="34"/>
      <c r="PWZ254" s="34"/>
      <c r="PXA254" s="34"/>
      <c r="PXB254" s="34"/>
      <c r="PXC254" s="34"/>
      <c r="PXD254" s="34"/>
      <c r="PXE254" s="34"/>
      <c r="PXF254" s="34"/>
      <c r="PXG254" s="34"/>
      <c r="PXH254" s="34"/>
      <c r="PXI254" s="34"/>
      <c r="PXJ254" s="34"/>
      <c r="PXK254" s="34"/>
      <c r="PXL254" s="34"/>
      <c r="PXM254" s="34"/>
      <c r="PXN254" s="34"/>
      <c r="PXO254" s="34"/>
      <c r="PXP254" s="34"/>
      <c r="PXQ254" s="34"/>
      <c r="PXR254" s="34"/>
      <c r="PXS254" s="34"/>
      <c r="PXT254" s="34"/>
      <c r="PXU254" s="34"/>
      <c r="PXV254" s="34"/>
      <c r="PXW254" s="34"/>
      <c r="PXX254" s="34"/>
      <c r="PXY254" s="34"/>
      <c r="PXZ254" s="34"/>
      <c r="PYA254" s="34"/>
      <c r="PYB254" s="34"/>
      <c r="PYC254" s="34"/>
      <c r="PYD254" s="34"/>
      <c r="PYE254" s="34"/>
      <c r="PYF254" s="34"/>
      <c r="PYG254" s="34"/>
      <c r="PYH254" s="34"/>
      <c r="PYI254" s="34"/>
      <c r="PYJ254" s="34"/>
      <c r="PYK254" s="34"/>
      <c r="PYL254" s="34"/>
      <c r="PYM254" s="34"/>
      <c r="PYN254" s="34"/>
      <c r="PYO254" s="34"/>
      <c r="PYP254" s="34"/>
      <c r="PYQ254" s="34"/>
      <c r="PYR254" s="34"/>
      <c r="PYS254" s="34"/>
      <c r="PYT254" s="34"/>
      <c r="PYU254" s="34"/>
      <c r="PYV254" s="34"/>
      <c r="PYW254" s="34"/>
      <c r="PYX254" s="34"/>
      <c r="PYY254" s="34"/>
      <c r="PYZ254" s="34"/>
      <c r="PZA254" s="34"/>
      <c r="PZB254" s="34"/>
      <c r="PZC254" s="34"/>
      <c r="PZD254" s="34"/>
      <c r="PZE254" s="34"/>
      <c r="PZF254" s="34"/>
      <c r="PZG254" s="34"/>
      <c r="PZH254" s="34"/>
      <c r="PZI254" s="34"/>
      <c r="PZJ254" s="34"/>
      <c r="PZK254" s="34"/>
      <c r="PZL254" s="34"/>
      <c r="PZM254" s="34"/>
      <c r="PZN254" s="34"/>
      <c r="PZO254" s="34"/>
      <c r="PZP254" s="34"/>
      <c r="PZQ254" s="34"/>
      <c r="PZR254" s="34"/>
      <c r="PZS254" s="34"/>
      <c r="PZT254" s="34"/>
      <c r="PZU254" s="34"/>
      <c r="PZV254" s="34"/>
      <c r="PZW254" s="34"/>
      <c r="PZX254" s="34"/>
      <c r="PZY254" s="34"/>
      <c r="PZZ254" s="34"/>
      <c r="QAA254" s="34"/>
      <c r="QAB254" s="34"/>
      <c r="QAC254" s="34"/>
      <c r="QAD254" s="34"/>
      <c r="QAE254" s="34"/>
      <c r="QAF254" s="34"/>
      <c r="QAG254" s="34"/>
      <c r="QAH254" s="34"/>
      <c r="QAI254" s="34"/>
      <c r="QAJ254" s="34"/>
      <c r="QAK254" s="34"/>
      <c r="QAL254" s="34"/>
      <c r="QAM254" s="34"/>
      <c r="QAN254" s="34"/>
      <c r="QAO254" s="34"/>
      <c r="QAP254" s="34"/>
      <c r="QAQ254" s="34"/>
      <c r="QAR254" s="34"/>
      <c r="QAS254" s="34"/>
      <c r="QAT254" s="34"/>
      <c r="QAU254" s="34"/>
      <c r="QAV254" s="34"/>
      <c r="QAW254" s="34"/>
      <c r="QAX254" s="34"/>
      <c r="QAY254" s="34"/>
      <c r="QAZ254" s="34"/>
      <c r="QBA254" s="34"/>
      <c r="QBB254" s="34"/>
      <c r="QBC254" s="34"/>
      <c r="QBD254" s="34"/>
      <c r="QBE254" s="34"/>
      <c r="QBF254" s="34"/>
      <c r="QBG254" s="34"/>
      <c r="QBH254" s="34"/>
      <c r="QBI254" s="34"/>
      <c r="QBJ254" s="34"/>
      <c r="QBK254" s="34"/>
      <c r="QBL254" s="34"/>
      <c r="QBM254" s="34"/>
      <c r="QBN254" s="34"/>
      <c r="QBO254" s="34"/>
      <c r="QBP254" s="34"/>
      <c r="QBQ254" s="34"/>
      <c r="QBR254" s="34"/>
      <c r="QBS254" s="34"/>
      <c r="QBT254" s="34"/>
      <c r="QBU254" s="34"/>
      <c r="QBV254" s="34"/>
      <c r="QBW254" s="34"/>
      <c r="QBX254" s="34"/>
      <c r="QBY254" s="34"/>
      <c r="QBZ254" s="34"/>
      <c r="QCA254" s="34"/>
      <c r="QCB254" s="34"/>
      <c r="QCC254" s="34"/>
      <c r="QCD254" s="34"/>
      <c r="QCE254" s="34"/>
      <c r="QCF254" s="34"/>
      <c r="QCG254" s="34"/>
      <c r="QCH254" s="34"/>
      <c r="QCI254" s="34"/>
      <c r="QCJ254" s="34"/>
      <c r="QCK254" s="34"/>
      <c r="QCL254" s="34"/>
      <c r="QCM254" s="34"/>
      <c r="QCN254" s="34"/>
      <c r="QCO254" s="34"/>
      <c r="QCP254" s="34"/>
      <c r="QCQ254" s="34"/>
      <c r="QCR254" s="34"/>
      <c r="QCS254" s="34"/>
      <c r="QCT254" s="34"/>
      <c r="QCU254" s="34"/>
      <c r="QCV254" s="34"/>
      <c r="QCW254" s="34"/>
      <c r="QCX254" s="34"/>
      <c r="QCY254" s="34"/>
      <c r="QCZ254" s="34"/>
      <c r="QDA254" s="34"/>
      <c r="QDB254" s="34"/>
      <c r="QDC254" s="34"/>
      <c r="QDD254" s="34"/>
      <c r="QDE254" s="34"/>
      <c r="QDF254" s="34"/>
      <c r="QDG254" s="34"/>
      <c r="QDH254" s="34"/>
      <c r="QDI254" s="34"/>
      <c r="QDJ254" s="34"/>
      <c r="QDK254" s="34"/>
      <c r="QDL254" s="34"/>
      <c r="QDM254" s="34"/>
      <c r="QDN254" s="34"/>
      <c r="QDO254" s="34"/>
      <c r="QDP254" s="34"/>
      <c r="QDQ254" s="34"/>
      <c r="QDR254" s="34"/>
      <c r="QDS254" s="34"/>
      <c r="QDT254" s="34"/>
      <c r="QDU254" s="34"/>
      <c r="QDV254" s="34"/>
      <c r="QDW254" s="34"/>
      <c r="QDX254" s="34"/>
      <c r="QDY254" s="34"/>
      <c r="QDZ254" s="34"/>
      <c r="QEA254" s="34"/>
      <c r="QEB254" s="34"/>
      <c r="QEC254" s="34"/>
      <c r="QED254" s="34"/>
      <c r="QEE254" s="34"/>
      <c r="QEF254" s="34"/>
      <c r="QEG254" s="34"/>
      <c r="QEH254" s="34"/>
      <c r="QEI254" s="34"/>
      <c r="QEJ254" s="34"/>
      <c r="QEK254" s="34"/>
      <c r="QEL254" s="34"/>
      <c r="QEM254" s="34"/>
      <c r="QEN254" s="34"/>
      <c r="QEO254" s="34"/>
      <c r="QEP254" s="34"/>
      <c r="QEQ254" s="34"/>
      <c r="QER254" s="34"/>
      <c r="QES254" s="34"/>
      <c r="QET254" s="34"/>
      <c r="QEU254" s="34"/>
      <c r="QEV254" s="34"/>
      <c r="QEW254" s="34"/>
      <c r="QEX254" s="34"/>
      <c r="QEY254" s="34"/>
      <c r="QEZ254" s="34"/>
      <c r="QFA254" s="34"/>
      <c r="QFB254" s="34"/>
      <c r="QFC254" s="34"/>
      <c r="QFD254" s="34"/>
      <c r="QFE254" s="34"/>
      <c r="QFF254" s="34"/>
      <c r="QFG254" s="34"/>
      <c r="QFH254" s="34"/>
      <c r="QFI254" s="34"/>
      <c r="QFJ254" s="34"/>
      <c r="QFK254" s="34"/>
      <c r="QFL254" s="34"/>
      <c r="QFM254" s="34"/>
      <c r="QFN254" s="34"/>
      <c r="QFO254" s="34"/>
      <c r="QFP254" s="34"/>
      <c r="QFQ254" s="34"/>
      <c r="QFR254" s="34"/>
      <c r="QFS254" s="34"/>
      <c r="QFT254" s="34"/>
      <c r="QFU254" s="34"/>
      <c r="QFV254" s="34"/>
      <c r="QFW254" s="34"/>
      <c r="QFX254" s="34"/>
      <c r="QFY254" s="34"/>
      <c r="QFZ254" s="34"/>
      <c r="QGA254" s="34"/>
      <c r="QGB254" s="34"/>
      <c r="QGC254" s="34"/>
      <c r="QGD254" s="34"/>
      <c r="QGE254" s="34"/>
      <c r="QGF254" s="34"/>
      <c r="QGG254" s="34"/>
      <c r="QGH254" s="34"/>
      <c r="QGI254" s="34"/>
      <c r="QGJ254" s="34"/>
      <c r="QGK254" s="34"/>
      <c r="QGL254" s="34"/>
      <c r="QGM254" s="34"/>
      <c r="QGN254" s="34"/>
      <c r="QGO254" s="34"/>
      <c r="QGP254" s="34"/>
      <c r="QGQ254" s="34"/>
      <c r="QGR254" s="34"/>
      <c r="QGS254" s="34"/>
      <c r="QGT254" s="34"/>
      <c r="QGU254" s="34"/>
      <c r="QGV254" s="34"/>
      <c r="QGW254" s="34"/>
      <c r="QGX254" s="34"/>
      <c r="QGY254" s="34"/>
      <c r="QGZ254" s="34"/>
      <c r="QHA254" s="34"/>
      <c r="QHB254" s="34"/>
      <c r="QHC254" s="34"/>
      <c r="QHD254" s="34"/>
      <c r="QHE254" s="34"/>
      <c r="QHF254" s="34"/>
      <c r="QHG254" s="34"/>
      <c r="QHH254" s="34"/>
      <c r="QHI254" s="34"/>
      <c r="QHJ254" s="34"/>
      <c r="QHK254" s="34"/>
      <c r="QHL254" s="34"/>
      <c r="QHM254" s="34"/>
      <c r="QHN254" s="34"/>
      <c r="QHO254" s="34"/>
      <c r="QHP254" s="34"/>
      <c r="QHQ254" s="34"/>
      <c r="QHR254" s="34"/>
      <c r="QHS254" s="34"/>
      <c r="QHT254" s="34"/>
      <c r="QHU254" s="34"/>
      <c r="QHV254" s="34"/>
      <c r="QHW254" s="34"/>
      <c r="QHX254" s="34"/>
      <c r="QHY254" s="34"/>
      <c r="QHZ254" s="34"/>
      <c r="QIA254" s="34"/>
      <c r="QIB254" s="34"/>
      <c r="QIC254" s="34"/>
      <c r="QID254" s="34"/>
      <c r="QIE254" s="34"/>
      <c r="QIF254" s="34"/>
      <c r="QIG254" s="34"/>
      <c r="QIH254" s="34"/>
      <c r="QII254" s="34"/>
      <c r="QIJ254" s="34"/>
      <c r="QIK254" s="34"/>
      <c r="QIL254" s="34"/>
      <c r="QIM254" s="34"/>
      <c r="QIN254" s="34"/>
      <c r="QIO254" s="34"/>
      <c r="QIP254" s="34"/>
      <c r="QIQ254" s="34"/>
      <c r="QIR254" s="34"/>
      <c r="QIS254" s="34"/>
      <c r="QIT254" s="34"/>
      <c r="QIU254" s="34"/>
      <c r="QIV254" s="34"/>
      <c r="QIW254" s="34"/>
      <c r="QIX254" s="34"/>
      <c r="QIY254" s="34"/>
      <c r="QIZ254" s="34"/>
      <c r="QJA254" s="34"/>
      <c r="QJB254" s="34"/>
      <c r="QJC254" s="34"/>
      <c r="QJD254" s="34"/>
      <c r="QJE254" s="34"/>
      <c r="QJF254" s="34"/>
      <c r="QJG254" s="34"/>
      <c r="QJH254" s="34"/>
      <c r="QJI254" s="34"/>
      <c r="QJJ254" s="34"/>
      <c r="QJK254" s="34"/>
      <c r="QJL254" s="34"/>
      <c r="QJM254" s="34"/>
      <c r="QJN254" s="34"/>
      <c r="QJO254" s="34"/>
      <c r="QJP254" s="34"/>
      <c r="QJQ254" s="34"/>
      <c r="QJR254" s="34"/>
      <c r="QJS254" s="34"/>
      <c r="QJT254" s="34"/>
      <c r="QJU254" s="34"/>
      <c r="QJV254" s="34"/>
      <c r="QJW254" s="34"/>
      <c r="QJX254" s="34"/>
      <c r="QJY254" s="34"/>
      <c r="QJZ254" s="34"/>
      <c r="QKA254" s="34"/>
      <c r="QKB254" s="34"/>
      <c r="QKC254" s="34"/>
      <c r="QKD254" s="34"/>
      <c r="QKE254" s="34"/>
      <c r="QKF254" s="34"/>
      <c r="QKG254" s="34"/>
      <c r="QKH254" s="34"/>
      <c r="QKI254" s="34"/>
      <c r="QKJ254" s="34"/>
      <c r="QKK254" s="34"/>
      <c r="QKL254" s="34"/>
      <c r="QKM254" s="34"/>
      <c r="QKN254" s="34"/>
      <c r="QKO254" s="34"/>
      <c r="QKP254" s="34"/>
      <c r="QKQ254" s="34"/>
      <c r="QKR254" s="34"/>
      <c r="QKS254" s="34"/>
      <c r="QKT254" s="34"/>
      <c r="QKU254" s="34"/>
      <c r="QKV254" s="34"/>
      <c r="QKW254" s="34"/>
      <c r="QKX254" s="34"/>
      <c r="QKY254" s="34"/>
      <c r="QKZ254" s="34"/>
      <c r="QLA254" s="34"/>
      <c r="QLB254" s="34"/>
      <c r="QLC254" s="34"/>
      <c r="QLD254" s="34"/>
      <c r="QLE254" s="34"/>
      <c r="QLF254" s="34"/>
      <c r="QLG254" s="34"/>
      <c r="QLH254" s="34"/>
      <c r="QLI254" s="34"/>
      <c r="QLJ254" s="34"/>
      <c r="QLK254" s="34"/>
      <c r="QLL254" s="34"/>
      <c r="QLM254" s="34"/>
      <c r="QLN254" s="34"/>
      <c r="QLO254" s="34"/>
      <c r="QLP254" s="34"/>
      <c r="QLQ254" s="34"/>
      <c r="QLR254" s="34"/>
      <c r="QLS254" s="34"/>
      <c r="QLT254" s="34"/>
      <c r="QLU254" s="34"/>
      <c r="QLV254" s="34"/>
      <c r="QLW254" s="34"/>
      <c r="QLX254" s="34"/>
      <c r="QLY254" s="34"/>
      <c r="QLZ254" s="34"/>
      <c r="QMA254" s="34"/>
      <c r="QMB254" s="34"/>
      <c r="QMC254" s="34"/>
      <c r="QMD254" s="34"/>
      <c r="QME254" s="34"/>
      <c r="QMF254" s="34"/>
      <c r="QMG254" s="34"/>
      <c r="QMH254" s="34"/>
      <c r="QMI254" s="34"/>
      <c r="QMJ254" s="34"/>
      <c r="QMK254" s="34"/>
      <c r="QML254" s="34"/>
      <c r="QMM254" s="34"/>
      <c r="QMN254" s="34"/>
      <c r="QMO254" s="34"/>
      <c r="QMP254" s="34"/>
      <c r="QMQ254" s="34"/>
      <c r="QMR254" s="34"/>
      <c r="QMS254" s="34"/>
      <c r="QMT254" s="34"/>
      <c r="QMU254" s="34"/>
      <c r="QMV254" s="34"/>
      <c r="QMW254" s="34"/>
      <c r="QMX254" s="34"/>
      <c r="QMY254" s="34"/>
      <c r="QMZ254" s="34"/>
      <c r="QNA254" s="34"/>
      <c r="QNB254" s="34"/>
      <c r="QNC254" s="34"/>
      <c r="QND254" s="34"/>
      <c r="QNE254" s="34"/>
      <c r="QNF254" s="34"/>
      <c r="QNG254" s="34"/>
      <c r="QNH254" s="34"/>
      <c r="QNI254" s="34"/>
      <c r="QNJ254" s="34"/>
      <c r="QNK254" s="34"/>
      <c r="QNL254" s="34"/>
      <c r="QNM254" s="34"/>
      <c r="QNN254" s="34"/>
      <c r="QNO254" s="34"/>
      <c r="QNP254" s="34"/>
      <c r="QNQ254" s="34"/>
      <c r="QNR254" s="34"/>
      <c r="QNS254" s="34"/>
      <c r="QNT254" s="34"/>
      <c r="QNU254" s="34"/>
      <c r="QNV254" s="34"/>
      <c r="QNW254" s="34"/>
      <c r="QNX254" s="34"/>
      <c r="QNY254" s="34"/>
      <c r="QNZ254" s="34"/>
      <c r="QOA254" s="34"/>
      <c r="QOB254" s="34"/>
      <c r="QOC254" s="34"/>
      <c r="QOD254" s="34"/>
      <c r="QOE254" s="34"/>
      <c r="QOF254" s="34"/>
      <c r="QOG254" s="34"/>
      <c r="QOH254" s="34"/>
      <c r="QOI254" s="34"/>
      <c r="QOJ254" s="34"/>
      <c r="QOK254" s="34"/>
      <c r="QOL254" s="34"/>
      <c r="QOM254" s="34"/>
      <c r="QON254" s="34"/>
      <c r="QOO254" s="34"/>
      <c r="QOP254" s="34"/>
      <c r="QOQ254" s="34"/>
      <c r="QOR254" s="34"/>
      <c r="QOS254" s="34"/>
      <c r="QOT254" s="34"/>
      <c r="QOU254" s="34"/>
      <c r="QOV254" s="34"/>
      <c r="QOW254" s="34"/>
      <c r="QOX254" s="34"/>
      <c r="QOY254" s="34"/>
      <c r="QOZ254" s="34"/>
      <c r="QPA254" s="34"/>
      <c r="QPB254" s="34"/>
      <c r="QPC254" s="34"/>
      <c r="QPD254" s="34"/>
      <c r="QPE254" s="34"/>
      <c r="QPF254" s="34"/>
      <c r="QPG254" s="34"/>
      <c r="QPH254" s="34"/>
      <c r="QPI254" s="34"/>
      <c r="QPJ254" s="34"/>
      <c r="QPK254" s="34"/>
      <c r="QPL254" s="34"/>
      <c r="QPM254" s="34"/>
      <c r="QPN254" s="34"/>
      <c r="QPO254" s="34"/>
      <c r="QPP254" s="34"/>
      <c r="QPQ254" s="34"/>
      <c r="QPR254" s="34"/>
      <c r="QPS254" s="34"/>
      <c r="QPT254" s="34"/>
      <c r="QPU254" s="34"/>
      <c r="QPV254" s="34"/>
      <c r="QPW254" s="34"/>
      <c r="QPX254" s="34"/>
      <c r="QPY254" s="34"/>
      <c r="QPZ254" s="34"/>
      <c r="QQA254" s="34"/>
      <c r="QQB254" s="34"/>
      <c r="QQC254" s="34"/>
      <c r="QQD254" s="34"/>
      <c r="QQE254" s="34"/>
      <c r="QQF254" s="34"/>
      <c r="QQG254" s="34"/>
      <c r="QQH254" s="34"/>
      <c r="QQI254" s="34"/>
      <c r="QQJ254" s="34"/>
      <c r="QQK254" s="34"/>
      <c r="QQL254" s="34"/>
      <c r="QQM254" s="34"/>
      <c r="QQN254" s="34"/>
      <c r="QQO254" s="34"/>
      <c r="QQP254" s="34"/>
      <c r="QQQ254" s="34"/>
      <c r="QQR254" s="34"/>
      <c r="QQS254" s="34"/>
      <c r="QQT254" s="34"/>
      <c r="QQU254" s="34"/>
      <c r="QQV254" s="34"/>
      <c r="QQW254" s="34"/>
      <c r="QQX254" s="34"/>
      <c r="QQY254" s="34"/>
      <c r="QQZ254" s="34"/>
      <c r="QRA254" s="34"/>
      <c r="QRB254" s="34"/>
      <c r="QRC254" s="34"/>
      <c r="QRD254" s="34"/>
      <c r="QRE254" s="34"/>
      <c r="QRF254" s="34"/>
      <c r="QRG254" s="34"/>
      <c r="QRH254" s="34"/>
      <c r="QRI254" s="34"/>
      <c r="QRJ254" s="34"/>
      <c r="QRK254" s="34"/>
      <c r="QRL254" s="34"/>
      <c r="QRM254" s="34"/>
      <c r="QRN254" s="34"/>
      <c r="QRO254" s="34"/>
      <c r="QRP254" s="34"/>
      <c r="QRQ254" s="34"/>
      <c r="QRR254" s="34"/>
      <c r="QRS254" s="34"/>
      <c r="QRT254" s="34"/>
      <c r="QRU254" s="34"/>
      <c r="QRV254" s="34"/>
      <c r="QRW254" s="34"/>
      <c r="QRX254" s="34"/>
      <c r="QRY254" s="34"/>
      <c r="QRZ254" s="34"/>
      <c r="QSA254" s="34"/>
      <c r="QSB254" s="34"/>
      <c r="QSC254" s="34"/>
      <c r="QSD254" s="34"/>
      <c r="QSE254" s="34"/>
      <c r="QSF254" s="34"/>
      <c r="QSG254" s="34"/>
      <c r="QSH254" s="34"/>
      <c r="QSI254" s="34"/>
      <c r="QSJ254" s="34"/>
      <c r="QSK254" s="34"/>
      <c r="QSL254" s="34"/>
      <c r="QSM254" s="34"/>
      <c r="QSN254" s="34"/>
      <c r="QSO254" s="34"/>
      <c r="QSP254" s="34"/>
      <c r="QSQ254" s="34"/>
      <c r="QSR254" s="34"/>
      <c r="QSS254" s="34"/>
      <c r="QST254" s="34"/>
      <c r="QSU254" s="34"/>
      <c r="QSV254" s="34"/>
      <c r="QSW254" s="34"/>
      <c r="QSX254" s="34"/>
      <c r="QSY254" s="34"/>
      <c r="QSZ254" s="34"/>
      <c r="QTA254" s="34"/>
      <c r="QTB254" s="34"/>
      <c r="QTC254" s="34"/>
      <c r="QTD254" s="34"/>
      <c r="QTE254" s="34"/>
      <c r="QTF254" s="34"/>
      <c r="QTG254" s="34"/>
      <c r="QTH254" s="34"/>
      <c r="QTI254" s="34"/>
      <c r="QTJ254" s="34"/>
      <c r="QTK254" s="34"/>
      <c r="QTL254" s="34"/>
      <c r="QTM254" s="34"/>
      <c r="QTN254" s="34"/>
      <c r="QTO254" s="34"/>
      <c r="QTP254" s="34"/>
      <c r="QTQ254" s="34"/>
      <c r="QTR254" s="34"/>
      <c r="QTS254" s="34"/>
      <c r="QTT254" s="34"/>
      <c r="QTU254" s="34"/>
      <c r="QTV254" s="34"/>
      <c r="QTW254" s="34"/>
      <c r="QTX254" s="34"/>
      <c r="QTY254" s="34"/>
      <c r="QTZ254" s="34"/>
      <c r="QUA254" s="34"/>
      <c r="QUB254" s="34"/>
      <c r="QUC254" s="34"/>
      <c r="QUD254" s="34"/>
      <c r="QUE254" s="34"/>
      <c r="QUF254" s="34"/>
      <c r="QUG254" s="34"/>
      <c r="QUH254" s="34"/>
      <c r="QUI254" s="34"/>
      <c r="QUJ254" s="34"/>
      <c r="QUK254" s="34"/>
      <c r="QUL254" s="34"/>
      <c r="QUM254" s="34"/>
      <c r="QUN254" s="34"/>
      <c r="QUO254" s="34"/>
      <c r="QUP254" s="34"/>
      <c r="QUQ254" s="34"/>
      <c r="QUR254" s="34"/>
      <c r="QUS254" s="34"/>
      <c r="QUT254" s="34"/>
      <c r="QUU254" s="34"/>
      <c r="QUV254" s="34"/>
      <c r="QUW254" s="34"/>
      <c r="QUX254" s="34"/>
      <c r="QUY254" s="34"/>
      <c r="QUZ254" s="34"/>
      <c r="QVA254" s="34"/>
      <c r="QVB254" s="34"/>
      <c r="QVC254" s="34"/>
      <c r="QVD254" s="34"/>
      <c r="QVE254" s="34"/>
      <c r="QVF254" s="34"/>
      <c r="QVG254" s="34"/>
      <c r="QVH254" s="34"/>
      <c r="QVI254" s="34"/>
      <c r="QVJ254" s="34"/>
      <c r="QVK254" s="34"/>
      <c r="QVL254" s="34"/>
      <c r="QVM254" s="34"/>
      <c r="QVN254" s="34"/>
      <c r="QVO254" s="34"/>
      <c r="QVP254" s="34"/>
      <c r="QVQ254" s="34"/>
      <c r="QVR254" s="34"/>
      <c r="QVS254" s="34"/>
      <c r="QVT254" s="34"/>
      <c r="QVU254" s="34"/>
      <c r="QVV254" s="34"/>
      <c r="QVW254" s="34"/>
      <c r="QVX254" s="34"/>
      <c r="QVY254" s="34"/>
      <c r="QVZ254" s="34"/>
      <c r="QWA254" s="34"/>
      <c r="QWB254" s="34"/>
      <c r="QWC254" s="34"/>
      <c r="QWD254" s="34"/>
      <c r="QWE254" s="34"/>
      <c r="QWF254" s="34"/>
      <c r="QWG254" s="34"/>
      <c r="QWH254" s="34"/>
      <c r="QWI254" s="34"/>
      <c r="QWJ254" s="34"/>
      <c r="QWK254" s="34"/>
      <c r="QWL254" s="34"/>
      <c r="QWM254" s="34"/>
      <c r="QWN254" s="34"/>
      <c r="QWO254" s="34"/>
      <c r="QWP254" s="34"/>
      <c r="QWQ254" s="34"/>
      <c r="QWR254" s="34"/>
      <c r="QWS254" s="34"/>
      <c r="QWT254" s="34"/>
      <c r="QWU254" s="34"/>
      <c r="QWV254" s="34"/>
      <c r="QWW254" s="34"/>
      <c r="QWX254" s="34"/>
      <c r="QWY254" s="34"/>
      <c r="QWZ254" s="34"/>
      <c r="QXA254" s="34"/>
      <c r="QXB254" s="34"/>
      <c r="QXC254" s="34"/>
      <c r="QXD254" s="34"/>
      <c r="QXE254" s="34"/>
      <c r="QXF254" s="34"/>
      <c r="QXG254" s="34"/>
      <c r="QXH254" s="34"/>
      <c r="QXI254" s="34"/>
      <c r="QXJ254" s="34"/>
      <c r="QXK254" s="34"/>
      <c r="QXL254" s="34"/>
      <c r="QXM254" s="34"/>
      <c r="QXN254" s="34"/>
      <c r="QXO254" s="34"/>
      <c r="QXP254" s="34"/>
      <c r="QXQ254" s="34"/>
      <c r="QXR254" s="34"/>
      <c r="QXS254" s="34"/>
      <c r="QXT254" s="34"/>
      <c r="QXU254" s="34"/>
      <c r="QXV254" s="34"/>
      <c r="QXW254" s="34"/>
      <c r="QXX254" s="34"/>
      <c r="QXY254" s="34"/>
      <c r="QXZ254" s="34"/>
      <c r="QYA254" s="34"/>
      <c r="QYB254" s="34"/>
      <c r="QYC254" s="34"/>
      <c r="QYD254" s="34"/>
      <c r="QYE254" s="34"/>
      <c r="QYF254" s="34"/>
      <c r="QYG254" s="34"/>
      <c r="QYH254" s="34"/>
      <c r="QYI254" s="34"/>
      <c r="QYJ254" s="34"/>
      <c r="QYK254" s="34"/>
      <c r="QYL254" s="34"/>
      <c r="QYM254" s="34"/>
      <c r="QYN254" s="34"/>
      <c r="QYO254" s="34"/>
      <c r="QYP254" s="34"/>
      <c r="QYQ254" s="34"/>
      <c r="QYR254" s="34"/>
      <c r="QYS254" s="34"/>
      <c r="QYT254" s="34"/>
      <c r="QYU254" s="34"/>
      <c r="QYV254" s="34"/>
      <c r="QYW254" s="34"/>
      <c r="QYX254" s="34"/>
      <c r="QYY254" s="34"/>
      <c r="QYZ254" s="34"/>
      <c r="QZA254" s="34"/>
      <c r="QZB254" s="34"/>
      <c r="QZC254" s="34"/>
      <c r="QZD254" s="34"/>
      <c r="QZE254" s="34"/>
      <c r="QZF254" s="34"/>
      <c r="QZG254" s="34"/>
      <c r="QZH254" s="34"/>
      <c r="QZI254" s="34"/>
      <c r="QZJ254" s="34"/>
      <c r="QZK254" s="34"/>
      <c r="QZL254" s="34"/>
      <c r="QZM254" s="34"/>
      <c r="QZN254" s="34"/>
      <c r="QZO254" s="34"/>
      <c r="QZP254" s="34"/>
      <c r="QZQ254" s="34"/>
      <c r="QZR254" s="34"/>
      <c r="QZS254" s="34"/>
      <c r="QZT254" s="34"/>
      <c r="QZU254" s="34"/>
      <c r="QZV254" s="34"/>
      <c r="QZW254" s="34"/>
      <c r="QZX254" s="34"/>
      <c r="QZY254" s="34"/>
      <c r="QZZ254" s="34"/>
      <c r="RAA254" s="34"/>
      <c r="RAB254" s="34"/>
      <c r="RAC254" s="34"/>
      <c r="RAD254" s="34"/>
      <c r="RAE254" s="34"/>
      <c r="RAF254" s="34"/>
      <c r="RAG254" s="34"/>
      <c r="RAH254" s="34"/>
      <c r="RAI254" s="34"/>
      <c r="RAJ254" s="34"/>
      <c r="RAK254" s="34"/>
      <c r="RAL254" s="34"/>
      <c r="RAM254" s="34"/>
      <c r="RAN254" s="34"/>
      <c r="RAO254" s="34"/>
      <c r="RAP254" s="34"/>
      <c r="RAQ254" s="34"/>
      <c r="RAR254" s="34"/>
      <c r="RAS254" s="34"/>
      <c r="RAT254" s="34"/>
      <c r="RAU254" s="34"/>
      <c r="RAV254" s="34"/>
      <c r="RAW254" s="34"/>
      <c r="RAX254" s="34"/>
      <c r="RAY254" s="34"/>
      <c r="RAZ254" s="34"/>
      <c r="RBA254" s="34"/>
      <c r="RBB254" s="34"/>
      <c r="RBC254" s="34"/>
      <c r="RBD254" s="34"/>
      <c r="RBE254" s="34"/>
      <c r="RBF254" s="34"/>
      <c r="RBG254" s="34"/>
      <c r="RBH254" s="34"/>
      <c r="RBI254" s="34"/>
      <c r="RBJ254" s="34"/>
      <c r="RBK254" s="34"/>
      <c r="RBL254" s="34"/>
      <c r="RBM254" s="34"/>
      <c r="RBN254" s="34"/>
      <c r="RBO254" s="34"/>
      <c r="RBP254" s="34"/>
      <c r="RBQ254" s="34"/>
      <c r="RBR254" s="34"/>
      <c r="RBS254" s="34"/>
      <c r="RBT254" s="34"/>
      <c r="RBU254" s="34"/>
      <c r="RBV254" s="34"/>
      <c r="RBW254" s="34"/>
      <c r="RBX254" s="34"/>
      <c r="RBY254" s="34"/>
      <c r="RBZ254" s="34"/>
      <c r="RCA254" s="34"/>
      <c r="RCB254" s="34"/>
      <c r="RCC254" s="34"/>
      <c r="RCD254" s="34"/>
      <c r="RCE254" s="34"/>
      <c r="RCF254" s="34"/>
      <c r="RCG254" s="34"/>
      <c r="RCH254" s="34"/>
      <c r="RCI254" s="34"/>
      <c r="RCJ254" s="34"/>
      <c r="RCK254" s="34"/>
      <c r="RCL254" s="34"/>
      <c r="RCM254" s="34"/>
      <c r="RCN254" s="34"/>
      <c r="RCO254" s="34"/>
      <c r="RCP254" s="34"/>
      <c r="RCQ254" s="34"/>
      <c r="RCR254" s="34"/>
      <c r="RCS254" s="34"/>
      <c r="RCT254" s="34"/>
      <c r="RCU254" s="34"/>
      <c r="RCV254" s="34"/>
      <c r="RCW254" s="34"/>
      <c r="RCX254" s="34"/>
      <c r="RCY254" s="34"/>
      <c r="RCZ254" s="34"/>
      <c r="RDA254" s="34"/>
      <c r="RDB254" s="34"/>
      <c r="RDC254" s="34"/>
      <c r="RDD254" s="34"/>
      <c r="RDE254" s="34"/>
      <c r="RDF254" s="34"/>
      <c r="RDG254" s="34"/>
      <c r="RDH254" s="34"/>
      <c r="RDI254" s="34"/>
      <c r="RDJ254" s="34"/>
      <c r="RDK254" s="34"/>
      <c r="RDL254" s="34"/>
      <c r="RDM254" s="34"/>
      <c r="RDN254" s="34"/>
      <c r="RDO254" s="34"/>
      <c r="RDP254" s="34"/>
      <c r="RDQ254" s="34"/>
      <c r="RDR254" s="34"/>
      <c r="RDS254" s="34"/>
      <c r="RDT254" s="34"/>
      <c r="RDU254" s="34"/>
      <c r="RDV254" s="34"/>
      <c r="RDW254" s="34"/>
      <c r="RDX254" s="34"/>
      <c r="RDY254" s="34"/>
      <c r="RDZ254" s="34"/>
      <c r="REA254" s="34"/>
      <c r="REB254" s="34"/>
      <c r="REC254" s="34"/>
      <c r="RED254" s="34"/>
      <c r="REE254" s="34"/>
      <c r="REF254" s="34"/>
      <c r="REG254" s="34"/>
      <c r="REH254" s="34"/>
      <c r="REI254" s="34"/>
      <c r="REJ254" s="34"/>
      <c r="REK254" s="34"/>
      <c r="REL254" s="34"/>
      <c r="REM254" s="34"/>
      <c r="REN254" s="34"/>
      <c r="REO254" s="34"/>
      <c r="REP254" s="34"/>
      <c r="REQ254" s="34"/>
      <c r="RER254" s="34"/>
      <c r="RES254" s="34"/>
      <c r="RET254" s="34"/>
      <c r="REU254" s="34"/>
      <c r="REV254" s="34"/>
      <c r="REW254" s="34"/>
      <c r="REX254" s="34"/>
      <c r="REY254" s="34"/>
      <c r="REZ254" s="34"/>
      <c r="RFA254" s="34"/>
      <c r="RFB254" s="34"/>
      <c r="RFC254" s="34"/>
      <c r="RFD254" s="34"/>
      <c r="RFE254" s="34"/>
      <c r="RFF254" s="34"/>
      <c r="RFG254" s="34"/>
      <c r="RFH254" s="34"/>
      <c r="RFI254" s="34"/>
      <c r="RFJ254" s="34"/>
      <c r="RFK254" s="34"/>
      <c r="RFL254" s="34"/>
      <c r="RFM254" s="34"/>
      <c r="RFN254" s="34"/>
      <c r="RFO254" s="34"/>
      <c r="RFP254" s="34"/>
      <c r="RFQ254" s="34"/>
      <c r="RFR254" s="34"/>
      <c r="RFS254" s="34"/>
      <c r="RFT254" s="34"/>
      <c r="RFU254" s="34"/>
      <c r="RFV254" s="34"/>
      <c r="RFW254" s="34"/>
      <c r="RFX254" s="34"/>
      <c r="RFY254" s="34"/>
      <c r="RFZ254" s="34"/>
      <c r="RGA254" s="34"/>
      <c r="RGB254" s="34"/>
      <c r="RGC254" s="34"/>
      <c r="RGD254" s="34"/>
      <c r="RGE254" s="34"/>
      <c r="RGF254" s="34"/>
      <c r="RGG254" s="34"/>
      <c r="RGH254" s="34"/>
      <c r="RGI254" s="34"/>
      <c r="RGJ254" s="34"/>
      <c r="RGK254" s="34"/>
      <c r="RGL254" s="34"/>
      <c r="RGM254" s="34"/>
      <c r="RGN254" s="34"/>
      <c r="RGO254" s="34"/>
      <c r="RGP254" s="34"/>
      <c r="RGQ254" s="34"/>
      <c r="RGR254" s="34"/>
      <c r="RGS254" s="34"/>
      <c r="RGT254" s="34"/>
      <c r="RGU254" s="34"/>
      <c r="RGV254" s="34"/>
      <c r="RGW254" s="34"/>
      <c r="RGX254" s="34"/>
      <c r="RGY254" s="34"/>
      <c r="RGZ254" s="34"/>
      <c r="RHA254" s="34"/>
      <c r="RHB254" s="34"/>
      <c r="RHC254" s="34"/>
      <c r="RHD254" s="34"/>
      <c r="RHE254" s="34"/>
      <c r="RHF254" s="34"/>
      <c r="RHG254" s="34"/>
      <c r="RHH254" s="34"/>
      <c r="RHI254" s="34"/>
      <c r="RHJ254" s="34"/>
      <c r="RHK254" s="34"/>
      <c r="RHL254" s="34"/>
      <c r="RHM254" s="34"/>
      <c r="RHN254" s="34"/>
      <c r="RHO254" s="34"/>
      <c r="RHP254" s="34"/>
      <c r="RHQ254" s="34"/>
      <c r="RHR254" s="34"/>
      <c r="RHS254" s="34"/>
      <c r="RHT254" s="34"/>
      <c r="RHU254" s="34"/>
      <c r="RHV254" s="34"/>
      <c r="RHW254" s="34"/>
      <c r="RHX254" s="34"/>
      <c r="RHY254" s="34"/>
      <c r="RHZ254" s="34"/>
      <c r="RIA254" s="34"/>
      <c r="RIB254" s="34"/>
      <c r="RIC254" s="34"/>
      <c r="RID254" s="34"/>
      <c r="RIE254" s="34"/>
      <c r="RIF254" s="34"/>
      <c r="RIG254" s="34"/>
      <c r="RIH254" s="34"/>
      <c r="RII254" s="34"/>
      <c r="RIJ254" s="34"/>
      <c r="RIK254" s="34"/>
      <c r="RIL254" s="34"/>
      <c r="RIM254" s="34"/>
      <c r="RIN254" s="34"/>
      <c r="RIO254" s="34"/>
      <c r="RIP254" s="34"/>
      <c r="RIQ254" s="34"/>
      <c r="RIR254" s="34"/>
      <c r="RIS254" s="34"/>
      <c r="RIT254" s="34"/>
      <c r="RIU254" s="34"/>
      <c r="RIV254" s="34"/>
      <c r="RIW254" s="34"/>
      <c r="RIX254" s="34"/>
      <c r="RIY254" s="34"/>
      <c r="RIZ254" s="34"/>
      <c r="RJA254" s="34"/>
      <c r="RJB254" s="34"/>
      <c r="RJC254" s="34"/>
      <c r="RJD254" s="34"/>
      <c r="RJE254" s="34"/>
      <c r="RJF254" s="34"/>
      <c r="RJG254" s="34"/>
      <c r="RJH254" s="34"/>
      <c r="RJI254" s="34"/>
      <c r="RJJ254" s="34"/>
      <c r="RJK254" s="34"/>
      <c r="RJL254" s="34"/>
      <c r="RJM254" s="34"/>
      <c r="RJN254" s="34"/>
      <c r="RJO254" s="34"/>
      <c r="RJP254" s="34"/>
      <c r="RJQ254" s="34"/>
      <c r="RJR254" s="34"/>
      <c r="RJS254" s="34"/>
      <c r="RJT254" s="34"/>
      <c r="RJU254" s="34"/>
      <c r="RJV254" s="34"/>
      <c r="RJW254" s="34"/>
      <c r="RJX254" s="34"/>
      <c r="RJY254" s="34"/>
      <c r="RJZ254" s="34"/>
      <c r="RKA254" s="34"/>
      <c r="RKB254" s="34"/>
      <c r="RKC254" s="34"/>
      <c r="RKD254" s="34"/>
      <c r="RKE254" s="34"/>
      <c r="RKF254" s="34"/>
      <c r="RKG254" s="34"/>
      <c r="RKH254" s="34"/>
      <c r="RKI254" s="34"/>
      <c r="RKJ254" s="34"/>
      <c r="RKK254" s="34"/>
      <c r="RKL254" s="34"/>
      <c r="RKM254" s="34"/>
      <c r="RKN254" s="34"/>
      <c r="RKO254" s="34"/>
      <c r="RKP254" s="34"/>
      <c r="RKQ254" s="34"/>
      <c r="RKR254" s="34"/>
      <c r="RKS254" s="34"/>
      <c r="RKT254" s="34"/>
      <c r="RKU254" s="34"/>
      <c r="RKV254" s="34"/>
      <c r="RKW254" s="34"/>
      <c r="RKX254" s="34"/>
      <c r="RKY254" s="34"/>
      <c r="RKZ254" s="34"/>
      <c r="RLA254" s="34"/>
      <c r="RLB254" s="34"/>
      <c r="RLC254" s="34"/>
      <c r="RLD254" s="34"/>
      <c r="RLE254" s="34"/>
      <c r="RLF254" s="34"/>
      <c r="RLG254" s="34"/>
      <c r="RLH254" s="34"/>
      <c r="RLI254" s="34"/>
      <c r="RLJ254" s="34"/>
      <c r="RLK254" s="34"/>
      <c r="RLL254" s="34"/>
      <c r="RLM254" s="34"/>
      <c r="RLN254" s="34"/>
      <c r="RLO254" s="34"/>
      <c r="RLP254" s="34"/>
      <c r="RLQ254" s="34"/>
      <c r="RLR254" s="34"/>
      <c r="RLS254" s="34"/>
      <c r="RLT254" s="34"/>
      <c r="RLU254" s="34"/>
      <c r="RLV254" s="34"/>
      <c r="RLW254" s="34"/>
      <c r="RLX254" s="34"/>
      <c r="RLY254" s="34"/>
      <c r="RLZ254" s="34"/>
      <c r="RMA254" s="34"/>
      <c r="RMB254" s="34"/>
      <c r="RMC254" s="34"/>
      <c r="RMD254" s="34"/>
      <c r="RME254" s="34"/>
      <c r="RMF254" s="34"/>
      <c r="RMG254" s="34"/>
      <c r="RMH254" s="34"/>
      <c r="RMI254" s="34"/>
      <c r="RMJ254" s="34"/>
      <c r="RMK254" s="34"/>
      <c r="RML254" s="34"/>
      <c r="RMM254" s="34"/>
      <c r="RMN254" s="34"/>
      <c r="RMO254" s="34"/>
      <c r="RMP254" s="34"/>
      <c r="RMQ254" s="34"/>
      <c r="RMR254" s="34"/>
      <c r="RMS254" s="34"/>
      <c r="RMT254" s="34"/>
      <c r="RMU254" s="34"/>
      <c r="RMV254" s="34"/>
      <c r="RMW254" s="34"/>
      <c r="RMX254" s="34"/>
      <c r="RMY254" s="34"/>
      <c r="RMZ254" s="34"/>
      <c r="RNA254" s="34"/>
      <c r="RNB254" s="34"/>
      <c r="RNC254" s="34"/>
      <c r="RND254" s="34"/>
      <c r="RNE254" s="34"/>
      <c r="RNF254" s="34"/>
      <c r="RNG254" s="34"/>
      <c r="RNH254" s="34"/>
      <c r="RNI254" s="34"/>
      <c r="RNJ254" s="34"/>
      <c r="RNK254" s="34"/>
      <c r="RNL254" s="34"/>
      <c r="RNM254" s="34"/>
      <c r="RNN254" s="34"/>
      <c r="RNO254" s="34"/>
      <c r="RNP254" s="34"/>
      <c r="RNQ254" s="34"/>
      <c r="RNR254" s="34"/>
      <c r="RNS254" s="34"/>
      <c r="RNT254" s="34"/>
      <c r="RNU254" s="34"/>
      <c r="RNV254" s="34"/>
      <c r="RNW254" s="34"/>
      <c r="RNX254" s="34"/>
      <c r="RNY254" s="34"/>
      <c r="RNZ254" s="34"/>
      <c r="ROA254" s="34"/>
      <c r="ROB254" s="34"/>
      <c r="ROC254" s="34"/>
      <c r="ROD254" s="34"/>
      <c r="ROE254" s="34"/>
      <c r="ROF254" s="34"/>
      <c r="ROG254" s="34"/>
      <c r="ROH254" s="34"/>
      <c r="ROI254" s="34"/>
      <c r="ROJ254" s="34"/>
      <c r="ROK254" s="34"/>
      <c r="ROL254" s="34"/>
      <c r="ROM254" s="34"/>
      <c r="RON254" s="34"/>
      <c r="ROO254" s="34"/>
      <c r="ROP254" s="34"/>
      <c r="ROQ254" s="34"/>
      <c r="ROR254" s="34"/>
      <c r="ROS254" s="34"/>
      <c r="ROT254" s="34"/>
      <c r="ROU254" s="34"/>
      <c r="ROV254" s="34"/>
      <c r="ROW254" s="34"/>
      <c r="ROX254" s="34"/>
      <c r="ROY254" s="34"/>
      <c r="ROZ254" s="34"/>
      <c r="RPA254" s="34"/>
      <c r="RPB254" s="34"/>
      <c r="RPC254" s="34"/>
      <c r="RPD254" s="34"/>
      <c r="RPE254" s="34"/>
      <c r="RPF254" s="34"/>
      <c r="RPG254" s="34"/>
      <c r="RPH254" s="34"/>
      <c r="RPI254" s="34"/>
      <c r="RPJ254" s="34"/>
      <c r="RPK254" s="34"/>
      <c r="RPL254" s="34"/>
      <c r="RPM254" s="34"/>
      <c r="RPN254" s="34"/>
      <c r="RPO254" s="34"/>
      <c r="RPP254" s="34"/>
      <c r="RPQ254" s="34"/>
      <c r="RPR254" s="34"/>
      <c r="RPS254" s="34"/>
      <c r="RPT254" s="34"/>
      <c r="RPU254" s="34"/>
      <c r="RPV254" s="34"/>
      <c r="RPW254" s="34"/>
      <c r="RPX254" s="34"/>
      <c r="RPY254" s="34"/>
      <c r="RPZ254" s="34"/>
      <c r="RQA254" s="34"/>
      <c r="RQB254" s="34"/>
      <c r="RQC254" s="34"/>
      <c r="RQD254" s="34"/>
      <c r="RQE254" s="34"/>
      <c r="RQF254" s="34"/>
      <c r="RQG254" s="34"/>
      <c r="RQH254" s="34"/>
      <c r="RQI254" s="34"/>
      <c r="RQJ254" s="34"/>
      <c r="RQK254" s="34"/>
      <c r="RQL254" s="34"/>
      <c r="RQM254" s="34"/>
      <c r="RQN254" s="34"/>
      <c r="RQO254" s="34"/>
      <c r="RQP254" s="34"/>
      <c r="RQQ254" s="34"/>
      <c r="RQR254" s="34"/>
      <c r="RQS254" s="34"/>
      <c r="RQT254" s="34"/>
      <c r="RQU254" s="34"/>
      <c r="RQV254" s="34"/>
      <c r="RQW254" s="34"/>
      <c r="RQX254" s="34"/>
      <c r="RQY254" s="34"/>
      <c r="RQZ254" s="34"/>
      <c r="RRA254" s="34"/>
      <c r="RRB254" s="34"/>
      <c r="RRC254" s="34"/>
      <c r="RRD254" s="34"/>
      <c r="RRE254" s="34"/>
      <c r="RRF254" s="34"/>
      <c r="RRG254" s="34"/>
      <c r="RRH254" s="34"/>
      <c r="RRI254" s="34"/>
      <c r="RRJ254" s="34"/>
      <c r="RRK254" s="34"/>
      <c r="RRL254" s="34"/>
      <c r="RRM254" s="34"/>
      <c r="RRN254" s="34"/>
      <c r="RRO254" s="34"/>
      <c r="RRP254" s="34"/>
      <c r="RRQ254" s="34"/>
      <c r="RRR254" s="34"/>
      <c r="RRS254" s="34"/>
      <c r="RRT254" s="34"/>
      <c r="RRU254" s="34"/>
      <c r="RRV254" s="34"/>
      <c r="RRW254" s="34"/>
      <c r="RRX254" s="34"/>
      <c r="RRY254" s="34"/>
      <c r="RRZ254" s="34"/>
      <c r="RSA254" s="34"/>
      <c r="RSB254" s="34"/>
      <c r="RSC254" s="34"/>
      <c r="RSD254" s="34"/>
      <c r="RSE254" s="34"/>
      <c r="RSF254" s="34"/>
      <c r="RSG254" s="34"/>
      <c r="RSH254" s="34"/>
      <c r="RSI254" s="34"/>
      <c r="RSJ254" s="34"/>
      <c r="RSK254" s="34"/>
      <c r="RSL254" s="34"/>
      <c r="RSM254" s="34"/>
      <c r="RSN254" s="34"/>
      <c r="RSO254" s="34"/>
      <c r="RSP254" s="34"/>
      <c r="RSQ254" s="34"/>
      <c r="RSR254" s="34"/>
      <c r="RSS254" s="34"/>
      <c r="RST254" s="34"/>
      <c r="RSU254" s="34"/>
      <c r="RSV254" s="34"/>
      <c r="RSW254" s="34"/>
      <c r="RSX254" s="34"/>
      <c r="RSY254" s="34"/>
      <c r="RSZ254" s="34"/>
      <c r="RTA254" s="34"/>
      <c r="RTB254" s="34"/>
      <c r="RTC254" s="34"/>
      <c r="RTD254" s="34"/>
      <c r="RTE254" s="34"/>
      <c r="RTF254" s="34"/>
      <c r="RTG254" s="34"/>
      <c r="RTH254" s="34"/>
      <c r="RTI254" s="34"/>
      <c r="RTJ254" s="34"/>
      <c r="RTK254" s="34"/>
      <c r="RTL254" s="34"/>
      <c r="RTM254" s="34"/>
      <c r="RTN254" s="34"/>
      <c r="RTO254" s="34"/>
      <c r="RTP254" s="34"/>
      <c r="RTQ254" s="34"/>
      <c r="RTR254" s="34"/>
      <c r="RTS254" s="34"/>
      <c r="RTT254" s="34"/>
      <c r="RTU254" s="34"/>
      <c r="RTV254" s="34"/>
      <c r="RTW254" s="34"/>
      <c r="RTX254" s="34"/>
      <c r="RTY254" s="34"/>
      <c r="RTZ254" s="34"/>
      <c r="RUA254" s="34"/>
      <c r="RUB254" s="34"/>
      <c r="RUC254" s="34"/>
      <c r="RUD254" s="34"/>
      <c r="RUE254" s="34"/>
      <c r="RUF254" s="34"/>
      <c r="RUG254" s="34"/>
      <c r="RUH254" s="34"/>
      <c r="RUI254" s="34"/>
      <c r="RUJ254" s="34"/>
      <c r="RUK254" s="34"/>
      <c r="RUL254" s="34"/>
      <c r="RUM254" s="34"/>
      <c r="RUN254" s="34"/>
      <c r="RUO254" s="34"/>
      <c r="RUP254" s="34"/>
      <c r="RUQ254" s="34"/>
      <c r="RUR254" s="34"/>
      <c r="RUS254" s="34"/>
      <c r="RUT254" s="34"/>
      <c r="RUU254" s="34"/>
      <c r="RUV254" s="34"/>
      <c r="RUW254" s="34"/>
      <c r="RUX254" s="34"/>
      <c r="RUY254" s="34"/>
      <c r="RUZ254" s="34"/>
      <c r="RVA254" s="34"/>
      <c r="RVB254" s="34"/>
      <c r="RVC254" s="34"/>
      <c r="RVD254" s="34"/>
      <c r="RVE254" s="34"/>
      <c r="RVF254" s="34"/>
      <c r="RVG254" s="34"/>
      <c r="RVH254" s="34"/>
      <c r="RVI254" s="34"/>
      <c r="RVJ254" s="34"/>
      <c r="RVK254" s="34"/>
      <c r="RVL254" s="34"/>
      <c r="RVM254" s="34"/>
      <c r="RVN254" s="34"/>
      <c r="RVO254" s="34"/>
      <c r="RVP254" s="34"/>
      <c r="RVQ254" s="34"/>
      <c r="RVR254" s="34"/>
      <c r="RVS254" s="34"/>
      <c r="RVT254" s="34"/>
      <c r="RVU254" s="34"/>
      <c r="RVV254" s="34"/>
      <c r="RVW254" s="34"/>
      <c r="RVX254" s="34"/>
      <c r="RVY254" s="34"/>
      <c r="RVZ254" s="34"/>
      <c r="RWA254" s="34"/>
      <c r="RWB254" s="34"/>
      <c r="RWC254" s="34"/>
      <c r="RWD254" s="34"/>
      <c r="RWE254" s="34"/>
      <c r="RWF254" s="34"/>
      <c r="RWG254" s="34"/>
      <c r="RWH254" s="34"/>
      <c r="RWI254" s="34"/>
      <c r="RWJ254" s="34"/>
      <c r="RWK254" s="34"/>
      <c r="RWL254" s="34"/>
      <c r="RWM254" s="34"/>
      <c r="RWN254" s="34"/>
      <c r="RWO254" s="34"/>
      <c r="RWP254" s="34"/>
      <c r="RWQ254" s="34"/>
      <c r="RWR254" s="34"/>
      <c r="RWS254" s="34"/>
      <c r="RWT254" s="34"/>
      <c r="RWU254" s="34"/>
      <c r="RWV254" s="34"/>
      <c r="RWW254" s="34"/>
      <c r="RWX254" s="34"/>
      <c r="RWY254" s="34"/>
      <c r="RWZ254" s="34"/>
      <c r="RXA254" s="34"/>
      <c r="RXB254" s="34"/>
      <c r="RXC254" s="34"/>
      <c r="RXD254" s="34"/>
      <c r="RXE254" s="34"/>
      <c r="RXF254" s="34"/>
      <c r="RXG254" s="34"/>
      <c r="RXH254" s="34"/>
      <c r="RXI254" s="34"/>
      <c r="RXJ254" s="34"/>
      <c r="RXK254" s="34"/>
      <c r="RXL254" s="34"/>
      <c r="RXM254" s="34"/>
      <c r="RXN254" s="34"/>
      <c r="RXO254" s="34"/>
      <c r="RXP254" s="34"/>
      <c r="RXQ254" s="34"/>
      <c r="RXR254" s="34"/>
      <c r="RXS254" s="34"/>
      <c r="RXT254" s="34"/>
      <c r="RXU254" s="34"/>
      <c r="RXV254" s="34"/>
      <c r="RXW254" s="34"/>
      <c r="RXX254" s="34"/>
      <c r="RXY254" s="34"/>
      <c r="RXZ254" s="34"/>
      <c r="RYA254" s="34"/>
      <c r="RYB254" s="34"/>
      <c r="RYC254" s="34"/>
      <c r="RYD254" s="34"/>
      <c r="RYE254" s="34"/>
      <c r="RYF254" s="34"/>
      <c r="RYG254" s="34"/>
      <c r="RYH254" s="34"/>
      <c r="RYI254" s="34"/>
      <c r="RYJ254" s="34"/>
      <c r="RYK254" s="34"/>
      <c r="RYL254" s="34"/>
      <c r="RYM254" s="34"/>
      <c r="RYN254" s="34"/>
      <c r="RYO254" s="34"/>
      <c r="RYP254" s="34"/>
      <c r="RYQ254" s="34"/>
      <c r="RYR254" s="34"/>
      <c r="RYS254" s="34"/>
      <c r="RYT254" s="34"/>
      <c r="RYU254" s="34"/>
      <c r="RYV254" s="34"/>
      <c r="RYW254" s="34"/>
      <c r="RYX254" s="34"/>
      <c r="RYY254" s="34"/>
      <c r="RYZ254" s="34"/>
      <c r="RZA254" s="34"/>
      <c r="RZB254" s="34"/>
      <c r="RZC254" s="34"/>
      <c r="RZD254" s="34"/>
      <c r="RZE254" s="34"/>
      <c r="RZF254" s="34"/>
      <c r="RZG254" s="34"/>
      <c r="RZH254" s="34"/>
      <c r="RZI254" s="34"/>
      <c r="RZJ254" s="34"/>
      <c r="RZK254" s="34"/>
      <c r="RZL254" s="34"/>
      <c r="RZM254" s="34"/>
      <c r="RZN254" s="34"/>
      <c r="RZO254" s="34"/>
      <c r="RZP254" s="34"/>
      <c r="RZQ254" s="34"/>
      <c r="RZR254" s="34"/>
      <c r="RZS254" s="34"/>
      <c r="RZT254" s="34"/>
      <c r="RZU254" s="34"/>
      <c r="RZV254" s="34"/>
      <c r="RZW254" s="34"/>
      <c r="RZX254" s="34"/>
      <c r="RZY254" s="34"/>
      <c r="RZZ254" s="34"/>
      <c r="SAA254" s="34"/>
      <c r="SAB254" s="34"/>
      <c r="SAC254" s="34"/>
      <c r="SAD254" s="34"/>
      <c r="SAE254" s="34"/>
      <c r="SAF254" s="34"/>
      <c r="SAG254" s="34"/>
      <c r="SAH254" s="34"/>
      <c r="SAI254" s="34"/>
      <c r="SAJ254" s="34"/>
      <c r="SAK254" s="34"/>
      <c r="SAL254" s="34"/>
      <c r="SAM254" s="34"/>
      <c r="SAN254" s="34"/>
      <c r="SAO254" s="34"/>
      <c r="SAP254" s="34"/>
      <c r="SAQ254" s="34"/>
      <c r="SAR254" s="34"/>
      <c r="SAS254" s="34"/>
      <c r="SAT254" s="34"/>
      <c r="SAU254" s="34"/>
      <c r="SAV254" s="34"/>
      <c r="SAW254" s="34"/>
      <c r="SAX254" s="34"/>
      <c r="SAY254" s="34"/>
      <c r="SAZ254" s="34"/>
      <c r="SBA254" s="34"/>
      <c r="SBB254" s="34"/>
      <c r="SBC254" s="34"/>
      <c r="SBD254" s="34"/>
      <c r="SBE254" s="34"/>
      <c r="SBF254" s="34"/>
      <c r="SBG254" s="34"/>
      <c r="SBH254" s="34"/>
      <c r="SBI254" s="34"/>
      <c r="SBJ254" s="34"/>
      <c r="SBK254" s="34"/>
      <c r="SBL254" s="34"/>
      <c r="SBM254" s="34"/>
      <c r="SBN254" s="34"/>
      <c r="SBO254" s="34"/>
      <c r="SBP254" s="34"/>
      <c r="SBQ254" s="34"/>
      <c r="SBR254" s="34"/>
      <c r="SBS254" s="34"/>
      <c r="SBT254" s="34"/>
      <c r="SBU254" s="34"/>
      <c r="SBV254" s="34"/>
      <c r="SBW254" s="34"/>
      <c r="SBX254" s="34"/>
      <c r="SBY254" s="34"/>
      <c r="SBZ254" s="34"/>
      <c r="SCA254" s="34"/>
      <c r="SCB254" s="34"/>
      <c r="SCC254" s="34"/>
      <c r="SCD254" s="34"/>
      <c r="SCE254" s="34"/>
      <c r="SCF254" s="34"/>
      <c r="SCG254" s="34"/>
      <c r="SCH254" s="34"/>
      <c r="SCI254" s="34"/>
      <c r="SCJ254" s="34"/>
      <c r="SCK254" s="34"/>
      <c r="SCL254" s="34"/>
      <c r="SCM254" s="34"/>
      <c r="SCN254" s="34"/>
      <c r="SCO254" s="34"/>
      <c r="SCP254" s="34"/>
      <c r="SCQ254" s="34"/>
      <c r="SCR254" s="34"/>
      <c r="SCS254" s="34"/>
      <c r="SCT254" s="34"/>
      <c r="SCU254" s="34"/>
      <c r="SCV254" s="34"/>
      <c r="SCW254" s="34"/>
      <c r="SCX254" s="34"/>
      <c r="SCY254" s="34"/>
      <c r="SCZ254" s="34"/>
      <c r="SDA254" s="34"/>
      <c r="SDB254" s="34"/>
      <c r="SDC254" s="34"/>
      <c r="SDD254" s="34"/>
      <c r="SDE254" s="34"/>
      <c r="SDF254" s="34"/>
      <c r="SDG254" s="34"/>
      <c r="SDH254" s="34"/>
      <c r="SDI254" s="34"/>
      <c r="SDJ254" s="34"/>
      <c r="SDK254" s="34"/>
      <c r="SDL254" s="34"/>
      <c r="SDM254" s="34"/>
      <c r="SDN254" s="34"/>
      <c r="SDO254" s="34"/>
      <c r="SDP254" s="34"/>
      <c r="SDQ254" s="34"/>
      <c r="SDR254" s="34"/>
      <c r="SDS254" s="34"/>
      <c r="SDT254" s="34"/>
      <c r="SDU254" s="34"/>
      <c r="SDV254" s="34"/>
      <c r="SDW254" s="34"/>
      <c r="SDX254" s="34"/>
      <c r="SDY254" s="34"/>
      <c r="SDZ254" s="34"/>
      <c r="SEA254" s="34"/>
      <c r="SEB254" s="34"/>
      <c r="SEC254" s="34"/>
      <c r="SED254" s="34"/>
      <c r="SEE254" s="34"/>
      <c r="SEF254" s="34"/>
      <c r="SEG254" s="34"/>
      <c r="SEH254" s="34"/>
      <c r="SEI254" s="34"/>
      <c r="SEJ254" s="34"/>
      <c r="SEK254" s="34"/>
      <c r="SEL254" s="34"/>
      <c r="SEM254" s="34"/>
      <c r="SEN254" s="34"/>
      <c r="SEO254" s="34"/>
      <c r="SEP254" s="34"/>
      <c r="SEQ254" s="34"/>
      <c r="SER254" s="34"/>
      <c r="SES254" s="34"/>
      <c r="SET254" s="34"/>
      <c r="SEU254" s="34"/>
      <c r="SEV254" s="34"/>
      <c r="SEW254" s="34"/>
      <c r="SEX254" s="34"/>
      <c r="SEY254" s="34"/>
      <c r="SEZ254" s="34"/>
      <c r="SFA254" s="34"/>
      <c r="SFB254" s="34"/>
      <c r="SFC254" s="34"/>
      <c r="SFD254" s="34"/>
      <c r="SFE254" s="34"/>
      <c r="SFF254" s="34"/>
      <c r="SFG254" s="34"/>
      <c r="SFH254" s="34"/>
      <c r="SFI254" s="34"/>
      <c r="SFJ254" s="34"/>
      <c r="SFK254" s="34"/>
      <c r="SFL254" s="34"/>
      <c r="SFM254" s="34"/>
      <c r="SFN254" s="34"/>
      <c r="SFO254" s="34"/>
      <c r="SFP254" s="34"/>
      <c r="SFQ254" s="34"/>
      <c r="SFR254" s="34"/>
      <c r="SFS254" s="34"/>
      <c r="SFT254" s="34"/>
      <c r="SFU254" s="34"/>
      <c r="SFV254" s="34"/>
      <c r="SFW254" s="34"/>
      <c r="SFX254" s="34"/>
      <c r="SFY254" s="34"/>
      <c r="SFZ254" s="34"/>
      <c r="SGA254" s="34"/>
      <c r="SGB254" s="34"/>
      <c r="SGC254" s="34"/>
      <c r="SGD254" s="34"/>
      <c r="SGE254" s="34"/>
      <c r="SGF254" s="34"/>
      <c r="SGG254" s="34"/>
      <c r="SGH254" s="34"/>
      <c r="SGI254" s="34"/>
      <c r="SGJ254" s="34"/>
      <c r="SGK254" s="34"/>
      <c r="SGL254" s="34"/>
      <c r="SGM254" s="34"/>
      <c r="SGN254" s="34"/>
      <c r="SGO254" s="34"/>
      <c r="SGP254" s="34"/>
      <c r="SGQ254" s="34"/>
      <c r="SGR254" s="34"/>
      <c r="SGS254" s="34"/>
      <c r="SGT254" s="34"/>
      <c r="SGU254" s="34"/>
      <c r="SGV254" s="34"/>
      <c r="SGW254" s="34"/>
      <c r="SGX254" s="34"/>
      <c r="SGY254" s="34"/>
      <c r="SGZ254" s="34"/>
      <c r="SHA254" s="34"/>
      <c r="SHB254" s="34"/>
      <c r="SHC254" s="34"/>
      <c r="SHD254" s="34"/>
      <c r="SHE254" s="34"/>
      <c r="SHF254" s="34"/>
      <c r="SHG254" s="34"/>
      <c r="SHH254" s="34"/>
      <c r="SHI254" s="34"/>
      <c r="SHJ254" s="34"/>
      <c r="SHK254" s="34"/>
      <c r="SHL254" s="34"/>
      <c r="SHM254" s="34"/>
      <c r="SHN254" s="34"/>
      <c r="SHO254" s="34"/>
      <c r="SHP254" s="34"/>
      <c r="SHQ254" s="34"/>
      <c r="SHR254" s="34"/>
      <c r="SHS254" s="34"/>
      <c r="SHT254" s="34"/>
      <c r="SHU254" s="34"/>
      <c r="SHV254" s="34"/>
      <c r="SHW254" s="34"/>
      <c r="SHX254" s="34"/>
      <c r="SHY254" s="34"/>
      <c r="SHZ254" s="34"/>
      <c r="SIA254" s="34"/>
      <c r="SIB254" s="34"/>
      <c r="SIC254" s="34"/>
      <c r="SID254" s="34"/>
      <c r="SIE254" s="34"/>
      <c r="SIF254" s="34"/>
      <c r="SIG254" s="34"/>
      <c r="SIH254" s="34"/>
      <c r="SII254" s="34"/>
      <c r="SIJ254" s="34"/>
      <c r="SIK254" s="34"/>
      <c r="SIL254" s="34"/>
      <c r="SIM254" s="34"/>
      <c r="SIN254" s="34"/>
      <c r="SIO254" s="34"/>
      <c r="SIP254" s="34"/>
      <c r="SIQ254" s="34"/>
      <c r="SIR254" s="34"/>
      <c r="SIS254" s="34"/>
      <c r="SIT254" s="34"/>
      <c r="SIU254" s="34"/>
      <c r="SIV254" s="34"/>
      <c r="SIW254" s="34"/>
      <c r="SIX254" s="34"/>
      <c r="SIY254" s="34"/>
      <c r="SIZ254" s="34"/>
      <c r="SJA254" s="34"/>
      <c r="SJB254" s="34"/>
      <c r="SJC254" s="34"/>
      <c r="SJD254" s="34"/>
      <c r="SJE254" s="34"/>
      <c r="SJF254" s="34"/>
      <c r="SJG254" s="34"/>
      <c r="SJH254" s="34"/>
      <c r="SJI254" s="34"/>
      <c r="SJJ254" s="34"/>
      <c r="SJK254" s="34"/>
      <c r="SJL254" s="34"/>
      <c r="SJM254" s="34"/>
      <c r="SJN254" s="34"/>
      <c r="SJO254" s="34"/>
      <c r="SJP254" s="34"/>
      <c r="SJQ254" s="34"/>
      <c r="SJR254" s="34"/>
      <c r="SJS254" s="34"/>
      <c r="SJT254" s="34"/>
      <c r="SJU254" s="34"/>
      <c r="SJV254" s="34"/>
      <c r="SJW254" s="34"/>
      <c r="SJX254" s="34"/>
      <c r="SJY254" s="34"/>
      <c r="SJZ254" s="34"/>
      <c r="SKA254" s="34"/>
      <c r="SKB254" s="34"/>
      <c r="SKC254" s="34"/>
      <c r="SKD254" s="34"/>
      <c r="SKE254" s="34"/>
      <c r="SKF254" s="34"/>
      <c r="SKG254" s="34"/>
      <c r="SKH254" s="34"/>
      <c r="SKI254" s="34"/>
      <c r="SKJ254" s="34"/>
      <c r="SKK254" s="34"/>
      <c r="SKL254" s="34"/>
      <c r="SKM254" s="34"/>
      <c r="SKN254" s="34"/>
      <c r="SKO254" s="34"/>
      <c r="SKP254" s="34"/>
      <c r="SKQ254" s="34"/>
      <c r="SKR254" s="34"/>
      <c r="SKS254" s="34"/>
      <c r="SKT254" s="34"/>
      <c r="SKU254" s="34"/>
      <c r="SKV254" s="34"/>
      <c r="SKW254" s="34"/>
      <c r="SKX254" s="34"/>
      <c r="SKY254" s="34"/>
      <c r="SKZ254" s="34"/>
      <c r="SLA254" s="34"/>
      <c r="SLB254" s="34"/>
      <c r="SLC254" s="34"/>
      <c r="SLD254" s="34"/>
      <c r="SLE254" s="34"/>
      <c r="SLF254" s="34"/>
      <c r="SLG254" s="34"/>
      <c r="SLH254" s="34"/>
      <c r="SLI254" s="34"/>
      <c r="SLJ254" s="34"/>
      <c r="SLK254" s="34"/>
      <c r="SLL254" s="34"/>
      <c r="SLM254" s="34"/>
      <c r="SLN254" s="34"/>
      <c r="SLO254" s="34"/>
      <c r="SLP254" s="34"/>
      <c r="SLQ254" s="34"/>
      <c r="SLR254" s="34"/>
      <c r="SLS254" s="34"/>
      <c r="SLT254" s="34"/>
      <c r="SLU254" s="34"/>
      <c r="SLV254" s="34"/>
      <c r="SLW254" s="34"/>
      <c r="SLX254" s="34"/>
      <c r="SLY254" s="34"/>
      <c r="SLZ254" s="34"/>
      <c r="SMA254" s="34"/>
      <c r="SMB254" s="34"/>
      <c r="SMC254" s="34"/>
      <c r="SMD254" s="34"/>
      <c r="SME254" s="34"/>
      <c r="SMF254" s="34"/>
      <c r="SMG254" s="34"/>
      <c r="SMH254" s="34"/>
      <c r="SMI254" s="34"/>
      <c r="SMJ254" s="34"/>
      <c r="SMK254" s="34"/>
      <c r="SML254" s="34"/>
      <c r="SMM254" s="34"/>
      <c r="SMN254" s="34"/>
      <c r="SMO254" s="34"/>
      <c r="SMP254" s="34"/>
      <c r="SMQ254" s="34"/>
      <c r="SMR254" s="34"/>
      <c r="SMS254" s="34"/>
      <c r="SMT254" s="34"/>
      <c r="SMU254" s="34"/>
      <c r="SMV254" s="34"/>
      <c r="SMW254" s="34"/>
      <c r="SMX254" s="34"/>
      <c r="SMY254" s="34"/>
      <c r="SMZ254" s="34"/>
      <c r="SNA254" s="34"/>
      <c r="SNB254" s="34"/>
      <c r="SNC254" s="34"/>
      <c r="SND254" s="34"/>
      <c r="SNE254" s="34"/>
      <c r="SNF254" s="34"/>
      <c r="SNG254" s="34"/>
      <c r="SNH254" s="34"/>
      <c r="SNI254" s="34"/>
      <c r="SNJ254" s="34"/>
      <c r="SNK254" s="34"/>
      <c r="SNL254" s="34"/>
      <c r="SNM254" s="34"/>
      <c r="SNN254" s="34"/>
      <c r="SNO254" s="34"/>
      <c r="SNP254" s="34"/>
      <c r="SNQ254" s="34"/>
      <c r="SNR254" s="34"/>
      <c r="SNS254" s="34"/>
      <c r="SNT254" s="34"/>
      <c r="SNU254" s="34"/>
      <c r="SNV254" s="34"/>
      <c r="SNW254" s="34"/>
      <c r="SNX254" s="34"/>
      <c r="SNY254" s="34"/>
      <c r="SNZ254" s="34"/>
      <c r="SOA254" s="34"/>
      <c r="SOB254" s="34"/>
      <c r="SOC254" s="34"/>
      <c r="SOD254" s="34"/>
      <c r="SOE254" s="34"/>
      <c r="SOF254" s="34"/>
      <c r="SOG254" s="34"/>
      <c r="SOH254" s="34"/>
      <c r="SOI254" s="34"/>
      <c r="SOJ254" s="34"/>
      <c r="SOK254" s="34"/>
      <c r="SOL254" s="34"/>
      <c r="SOM254" s="34"/>
      <c r="SON254" s="34"/>
      <c r="SOO254" s="34"/>
      <c r="SOP254" s="34"/>
      <c r="SOQ254" s="34"/>
      <c r="SOR254" s="34"/>
      <c r="SOS254" s="34"/>
      <c r="SOT254" s="34"/>
      <c r="SOU254" s="34"/>
      <c r="SOV254" s="34"/>
      <c r="SOW254" s="34"/>
      <c r="SOX254" s="34"/>
      <c r="SOY254" s="34"/>
      <c r="SOZ254" s="34"/>
      <c r="SPA254" s="34"/>
      <c r="SPB254" s="34"/>
      <c r="SPC254" s="34"/>
      <c r="SPD254" s="34"/>
      <c r="SPE254" s="34"/>
      <c r="SPF254" s="34"/>
      <c r="SPG254" s="34"/>
      <c r="SPH254" s="34"/>
      <c r="SPI254" s="34"/>
      <c r="SPJ254" s="34"/>
      <c r="SPK254" s="34"/>
      <c r="SPL254" s="34"/>
      <c r="SPM254" s="34"/>
      <c r="SPN254" s="34"/>
      <c r="SPO254" s="34"/>
      <c r="SPP254" s="34"/>
      <c r="SPQ254" s="34"/>
      <c r="SPR254" s="34"/>
      <c r="SPS254" s="34"/>
      <c r="SPT254" s="34"/>
      <c r="SPU254" s="34"/>
      <c r="SPV254" s="34"/>
      <c r="SPW254" s="34"/>
      <c r="SPX254" s="34"/>
      <c r="SPY254" s="34"/>
      <c r="SPZ254" s="34"/>
      <c r="SQA254" s="34"/>
      <c r="SQB254" s="34"/>
      <c r="SQC254" s="34"/>
      <c r="SQD254" s="34"/>
      <c r="SQE254" s="34"/>
      <c r="SQF254" s="34"/>
      <c r="SQG254" s="34"/>
      <c r="SQH254" s="34"/>
      <c r="SQI254" s="34"/>
      <c r="SQJ254" s="34"/>
      <c r="SQK254" s="34"/>
      <c r="SQL254" s="34"/>
      <c r="SQM254" s="34"/>
      <c r="SQN254" s="34"/>
      <c r="SQO254" s="34"/>
      <c r="SQP254" s="34"/>
      <c r="SQQ254" s="34"/>
      <c r="SQR254" s="34"/>
      <c r="SQS254" s="34"/>
      <c r="SQT254" s="34"/>
      <c r="SQU254" s="34"/>
      <c r="SQV254" s="34"/>
      <c r="SQW254" s="34"/>
      <c r="SQX254" s="34"/>
      <c r="SQY254" s="34"/>
      <c r="SQZ254" s="34"/>
      <c r="SRA254" s="34"/>
      <c r="SRB254" s="34"/>
      <c r="SRC254" s="34"/>
      <c r="SRD254" s="34"/>
      <c r="SRE254" s="34"/>
      <c r="SRF254" s="34"/>
      <c r="SRG254" s="34"/>
      <c r="SRH254" s="34"/>
      <c r="SRI254" s="34"/>
      <c r="SRJ254" s="34"/>
      <c r="SRK254" s="34"/>
      <c r="SRL254" s="34"/>
      <c r="SRM254" s="34"/>
      <c r="SRN254" s="34"/>
      <c r="SRO254" s="34"/>
      <c r="SRP254" s="34"/>
      <c r="SRQ254" s="34"/>
      <c r="SRR254" s="34"/>
      <c r="SRS254" s="34"/>
      <c r="SRT254" s="34"/>
      <c r="SRU254" s="34"/>
      <c r="SRV254" s="34"/>
      <c r="SRW254" s="34"/>
      <c r="SRX254" s="34"/>
      <c r="SRY254" s="34"/>
      <c r="SRZ254" s="34"/>
      <c r="SSA254" s="34"/>
      <c r="SSB254" s="34"/>
      <c r="SSC254" s="34"/>
      <c r="SSD254" s="34"/>
      <c r="SSE254" s="34"/>
      <c r="SSF254" s="34"/>
      <c r="SSG254" s="34"/>
      <c r="SSH254" s="34"/>
      <c r="SSI254" s="34"/>
      <c r="SSJ254" s="34"/>
      <c r="SSK254" s="34"/>
      <c r="SSL254" s="34"/>
      <c r="SSM254" s="34"/>
      <c r="SSN254" s="34"/>
      <c r="SSO254" s="34"/>
      <c r="SSP254" s="34"/>
      <c r="SSQ254" s="34"/>
      <c r="SSR254" s="34"/>
      <c r="SSS254" s="34"/>
      <c r="SST254" s="34"/>
      <c r="SSU254" s="34"/>
      <c r="SSV254" s="34"/>
      <c r="SSW254" s="34"/>
      <c r="SSX254" s="34"/>
      <c r="SSY254" s="34"/>
      <c r="SSZ254" s="34"/>
      <c r="STA254" s="34"/>
      <c r="STB254" s="34"/>
      <c r="STC254" s="34"/>
      <c r="STD254" s="34"/>
      <c r="STE254" s="34"/>
      <c r="STF254" s="34"/>
      <c r="STG254" s="34"/>
      <c r="STH254" s="34"/>
      <c r="STI254" s="34"/>
      <c r="STJ254" s="34"/>
      <c r="STK254" s="34"/>
      <c r="STL254" s="34"/>
      <c r="STM254" s="34"/>
      <c r="STN254" s="34"/>
      <c r="STO254" s="34"/>
      <c r="STP254" s="34"/>
      <c r="STQ254" s="34"/>
      <c r="STR254" s="34"/>
      <c r="STS254" s="34"/>
      <c r="STT254" s="34"/>
      <c r="STU254" s="34"/>
      <c r="STV254" s="34"/>
      <c r="STW254" s="34"/>
      <c r="STX254" s="34"/>
      <c r="STY254" s="34"/>
      <c r="STZ254" s="34"/>
      <c r="SUA254" s="34"/>
      <c r="SUB254" s="34"/>
      <c r="SUC254" s="34"/>
      <c r="SUD254" s="34"/>
      <c r="SUE254" s="34"/>
      <c r="SUF254" s="34"/>
      <c r="SUG254" s="34"/>
      <c r="SUH254" s="34"/>
      <c r="SUI254" s="34"/>
      <c r="SUJ254" s="34"/>
      <c r="SUK254" s="34"/>
      <c r="SUL254" s="34"/>
      <c r="SUM254" s="34"/>
      <c r="SUN254" s="34"/>
      <c r="SUO254" s="34"/>
      <c r="SUP254" s="34"/>
      <c r="SUQ254" s="34"/>
      <c r="SUR254" s="34"/>
      <c r="SUS254" s="34"/>
      <c r="SUT254" s="34"/>
      <c r="SUU254" s="34"/>
      <c r="SUV254" s="34"/>
      <c r="SUW254" s="34"/>
      <c r="SUX254" s="34"/>
      <c r="SUY254" s="34"/>
      <c r="SUZ254" s="34"/>
      <c r="SVA254" s="34"/>
      <c r="SVB254" s="34"/>
      <c r="SVC254" s="34"/>
      <c r="SVD254" s="34"/>
      <c r="SVE254" s="34"/>
      <c r="SVF254" s="34"/>
      <c r="SVG254" s="34"/>
      <c r="SVH254" s="34"/>
      <c r="SVI254" s="34"/>
      <c r="SVJ254" s="34"/>
      <c r="SVK254" s="34"/>
      <c r="SVL254" s="34"/>
      <c r="SVM254" s="34"/>
      <c r="SVN254" s="34"/>
      <c r="SVO254" s="34"/>
      <c r="SVP254" s="34"/>
      <c r="SVQ254" s="34"/>
      <c r="SVR254" s="34"/>
      <c r="SVS254" s="34"/>
      <c r="SVT254" s="34"/>
      <c r="SVU254" s="34"/>
      <c r="SVV254" s="34"/>
      <c r="SVW254" s="34"/>
      <c r="SVX254" s="34"/>
      <c r="SVY254" s="34"/>
      <c r="SVZ254" s="34"/>
      <c r="SWA254" s="34"/>
      <c r="SWB254" s="34"/>
      <c r="SWC254" s="34"/>
      <c r="SWD254" s="34"/>
      <c r="SWE254" s="34"/>
      <c r="SWF254" s="34"/>
      <c r="SWG254" s="34"/>
      <c r="SWH254" s="34"/>
      <c r="SWI254" s="34"/>
      <c r="SWJ254" s="34"/>
      <c r="SWK254" s="34"/>
      <c r="SWL254" s="34"/>
      <c r="SWM254" s="34"/>
      <c r="SWN254" s="34"/>
      <c r="SWO254" s="34"/>
      <c r="SWP254" s="34"/>
      <c r="SWQ254" s="34"/>
      <c r="SWR254" s="34"/>
      <c r="SWS254" s="34"/>
      <c r="SWT254" s="34"/>
      <c r="SWU254" s="34"/>
      <c r="SWV254" s="34"/>
      <c r="SWW254" s="34"/>
      <c r="SWX254" s="34"/>
      <c r="SWY254" s="34"/>
      <c r="SWZ254" s="34"/>
      <c r="SXA254" s="34"/>
      <c r="SXB254" s="34"/>
      <c r="SXC254" s="34"/>
      <c r="SXD254" s="34"/>
      <c r="SXE254" s="34"/>
      <c r="SXF254" s="34"/>
      <c r="SXG254" s="34"/>
      <c r="SXH254" s="34"/>
      <c r="SXI254" s="34"/>
      <c r="SXJ254" s="34"/>
      <c r="SXK254" s="34"/>
      <c r="SXL254" s="34"/>
      <c r="SXM254" s="34"/>
      <c r="SXN254" s="34"/>
      <c r="SXO254" s="34"/>
      <c r="SXP254" s="34"/>
      <c r="SXQ254" s="34"/>
      <c r="SXR254" s="34"/>
      <c r="SXS254" s="34"/>
      <c r="SXT254" s="34"/>
      <c r="SXU254" s="34"/>
      <c r="SXV254" s="34"/>
      <c r="SXW254" s="34"/>
      <c r="SXX254" s="34"/>
      <c r="SXY254" s="34"/>
      <c r="SXZ254" s="34"/>
      <c r="SYA254" s="34"/>
      <c r="SYB254" s="34"/>
      <c r="SYC254" s="34"/>
      <c r="SYD254" s="34"/>
      <c r="SYE254" s="34"/>
      <c r="SYF254" s="34"/>
      <c r="SYG254" s="34"/>
      <c r="SYH254" s="34"/>
      <c r="SYI254" s="34"/>
      <c r="SYJ254" s="34"/>
      <c r="SYK254" s="34"/>
      <c r="SYL254" s="34"/>
      <c r="SYM254" s="34"/>
      <c r="SYN254" s="34"/>
      <c r="SYO254" s="34"/>
      <c r="SYP254" s="34"/>
      <c r="SYQ254" s="34"/>
      <c r="SYR254" s="34"/>
      <c r="SYS254" s="34"/>
      <c r="SYT254" s="34"/>
      <c r="SYU254" s="34"/>
      <c r="SYV254" s="34"/>
      <c r="SYW254" s="34"/>
      <c r="SYX254" s="34"/>
      <c r="SYY254" s="34"/>
      <c r="SYZ254" s="34"/>
      <c r="SZA254" s="34"/>
      <c r="SZB254" s="34"/>
      <c r="SZC254" s="34"/>
      <c r="SZD254" s="34"/>
      <c r="SZE254" s="34"/>
      <c r="SZF254" s="34"/>
      <c r="SZG254" s="34"/>
      <c r="SZH254" s="34"/>
      <c r="SZI254" s="34"/>
      <c r="SZJ254" s="34"/>
      <c r="SZK254" s="34"/>
      <c r="SZL254" s="34"/>
      <c r="SZM254" s="34"/>
      <c r="SZN254" s="34"/>
      <c r="SZO254" s="34"/>
      <c r="SZP254" s="34"/>
      <c r="SZQ254" s="34"/>
      <c r="SZR254" s="34"/>
      <c r="SZS254" s="34"/>
      <c r="SZT254" s="34"/>
      <c r="SZU254" s="34"/>
      <c r="SZV254" s="34"/>
      <c r="SZW254" s="34"/>
      <c r="SZX254" s="34"/>
      <c r="SZY254" s="34"/>
      <c r="SZZ254" s="34"/>
      <c r="TAA254" s="34"/>
      <c r="TAB254" s="34"/>
      <c r="TAC254" s="34"/>
      <c r="TAD254" s="34"/>
      <c r="TAE254" s="34"/>
      <c r="TAF254" s="34"/>
      <c r="TAG254" s="34"/>
      <c r="TAH254" s="34"/>
      <c r="TAI254" s="34"/>
      <c r="TAJ254" s="34"/>
      <c r="TAK254" s="34"/>
      <c r="TAL254" s="34"/>
      <c r="TAM254" s="34"/>
      <c r="TAN254" s="34"/>
      <c r="TAO254" s="34"/>
      <c r="TAP254" s="34"/>
      <c r="TAQ254" s="34"/>
      <c r="TAR254" s="34"/>
      <c r="TAS254" s="34"/>
      <c r="TAT254" s="34"/>
      <c r="TAU254" s="34"/>
      <c r="TAV254" s="34"/>
      <c r="TAW254" s="34"/>
      <c r="TAX254" s="34"/>
      <c r="TAY254" s="34"/>
      <c r="TAZ254" s="34"/>
      <c r="TBA254" s="34"/>
      <c r="TBB254" s="34"/>
      <c r="TBC254" s="34"/>
      <c r="TBD254" s="34"/>
      <c r="TBE254" s="34"/>
      <c r="TBF254" s="34"/>
      <c r="TBG254" s="34"/>
      <c r="TBH254" s="34"/>
      <c r="TBI254" s="34"/>
      <c r="TBJ254" s="34"/>
      <c r="TBK254" s="34"/>
      <c r="TBL254" s="34"/>
      <c r="TBM254" s="34"/>
      <c r="TBN254" s="34"/>
      <c r="TBO254" s="34"/>
      <c r="TBP254" s="34"/>
      <c r="TBQ254" s="34"/>
      <c r="TBR254" s="34"/>
      <c r="TBS254" s="34"/>
      <c r="TBT254" s="34"/>
      <c r="TBU254" s="34"/>
      <c r="TBV254" s="34"/>
      <c r="TBW254" s="34"/>
      <c r="TBX254" s="34"/>
      <c r="TBY254" s="34"/>
      <c r="TBZ254" s="34"/>
      <c r="TCA254" s="34"/>
      <c r="TCB254" s="34"/>
      <c r="TCC254" s="34"/>
      <c r="TCD254" s="34"/>
      <c r="TCE254" s="34"/>
      <c r="TCF254" s="34"/>
      <c r="TCG254" s="34"/>
      <c r="TCH254" s="34"/>
      <c r="TCI254" s="34"/>
      <c r="TCJ254" s="34"/>
      <c r="TCK254" s="34"/>
      <c r="TCL254" s="34"/>
      <c r="TCM254" s="34"/>
      <c r="TCN254" s="34"/>
      <c r="TCO254" s="34"/>
      <c r="TCP254" s="34"/>
      <c r="TCQ254" s="34"/>
      <c r="TCR254" s="34"/>
      <c r="TCS254" s="34"/>
      <c r="TCT254" s="34"/>
      <c r="TCU254" s="34"/>
      <c r="TCV254" s="34"/>
      <c r="TCW254" s="34"/>
      <c r="TCX254" s="34"/>
      <c r="TCY254" s="34"/>
      <c r="TCZ254" s="34"/>
      <c r="TDA254" s="34"/>
      <c r="TDB254" s="34"/>
      <c r="TDC254" s="34"/>
      <c r="TDD254" s="34"/>
      <c r="TDE254" s="34"/>
      <c r="TDF254" s="34"/>
      <c r="TDG254" s="34"/>
      <c r="TDH254" s="34"/>
      <c r="TDI254" s="34"/>
      <c r="TDJ254" s="34"/>
      <c r="TDK254" s="34"/>
      <c r="TDL254" s="34"/>
      <c r="TDM254" s="34"/>
      <c r="TDN254" s="34"/>
      <c r="TDO254" s="34"/>
      <c r="TDP254" s="34"/>
      <c r="TDQ254" s="34"/>
      <c r="TDR254" s="34"/>
      <c r="TDS254" s="34"/>
      <c r="TDT254" s="34"/>
      <c r="TDU254" s="34"/>
      <c r="TDV254" s="34"/>
      <c r="TDW254" s="34"/>
      <c r="TDX254" s="34"/>
      <c r="TDY254" s="34"/>
      <c r="TDZ254" s="34"/>
      <c r="TEA254" s="34"/>
      <c r="TEB254" s="34"/>
      <c r="TEC254" s="34"/>
      <c r="TED254" s="34"/>
      <c r="TEE254" s="34"/>
      <c r="TEF254" s="34"/>
      <c r="TEG254" s="34"/>
      <c r="TEH254" s="34"/>
      <c r="TEI254" s="34"/>
      <c r="TEJ254" s="34"/>
      <c r="TEK254" s="34"/>
      <c r="TEL254" s="34"/>
      <c r="TEM254" s="34"/>
      <c r="TEN254" s="34"/>
      <c r="TEO254" s="34"/>
      <c r="TEP254" s="34"/>
      <c r="TEQ254" s="34"/>
      <c r="TER254" s="34"/>
      <c r="TES254" s="34"/>
      <c r="TET254" s="34"/>
      <c r="TEU254" s="34"/>
      <c r="TEV254" s="34"/>
      <c r="TEW254" s="34"/>
      <c r="TEX254" s="34"/>
      <c r="TEY254" s="34"/>
      <c r="TEZ254" s="34"/>
      <c r="TFA254" s="34"/>
      <c r="TFB254" s="34"/>
      <c r="TFC254" s="34"/>
      <c r="TFD254" s="34"/>
      <c r="TFE254" s="34"/>
      <c r="TFF254" s="34"/>
      <c r="TFG254" s="34"/>
      <c r="TFH254" s="34"/>
      <c r="TFI254" s="34"/>
      <c r="TFJ254" s="34"/>
      <c r="TFK254" s="34"/>
      <c r="TFL254" s="34"/>
      <c r="TFM254" s="34"/>
      <c r="TFN254" s="34"/>
      <c r="TFO254" s="34"/>
      <c r="TFP254" s="34"/>
      <c r="TFQ254" s="34"/>
      <c r="TFR254" s="34"/>
      <c r="TFS254" s="34"/>
      <c r="TFT254" s="34"/>
      <c r="TFU254" s="34"/>
      <c r="TFV254" s="34"/>
      <c r="TFW254" s="34"/>
      <c r="TFX254" s="34"/>
      <c r="TFY254" s="34"/>
      <c r="TFZ254" s="34"/>
      <c r="TGA254" s="34"/>
      <c r="TGB254" s="34"/>
      <c r="TGC254" s="34"/>
      <c r="TGD254" s="34"/>
      <c r="TGE254" s="34"/>
      <c r="TGF254" s="34"/>
      <c r="TGG254" s="34"/>
      <c r="TGH254" s="34"/>
      <c r="TGI254" s="34"/>
      <c r="TGJ254" s="34"/>
      <c r="TGK254" s="34"/>
      <c r="TGL254" s="34"/>
      <c r="TGM254" s="34"/>
      <c r="TGN254" s="34"/>
      <c r="TGO254" s="34"/>
      <c r="TGP254" s="34"/>
      <c r="TGQ254" s="34"/>
      <c r="TGR254" s="34"/>
      <c r="TGS254" s="34"/>
      <c r="TGT254" s="34"/>
      <c r="TGU254" s="34"/>
      <c r="TGV254" s="34"/>
      <c r="TGW254" s="34"/>
      <c r="TGX254" s="34"/>
      <c r="TGY254" s="34"/>
      <c r="TGZ254" s="34"/>
      <c r="THA254" s="34"/>
      <c r="THB254" s="34"/>
      <c r="THC254" s="34"/>
      <c r="THD254" s="34"/>
      <c r="THE254" s="34"/>
      <c r="THF254" s="34"/>
      <c r="THG254" s="34"/>
      <c r="THH254" s="34"/>
      <c r="THI254" s="34"/>
      <c r="THJ254" s="34"/>
      <c r="THK254" s="34"/>
      <c r="THL254" s="34"/>
      <c r="THM254" s="34"/>
      <c r="THN254" s="34"/>
      <c r="THO254" s="34"/>
      <c r="THP254" s="34"/>
      <c r="THQ254" s="34"/>
      <c r="THR254" s="34"/>
      <c r="THS254" s="34"/>
      <c r="THT254" s="34"/>
      <c r="THU254" s="34"/>
      <c r="THV254" s="34"/>
      <c r="THW254" s="34"/>
      <c r="THX254" s="34"/>
      <c r="THY254" s="34"/>
      <c r="THZ254" s="34"/>
      <c r="TIA254" s="34"/>
      <c r="TIB254" s="34"/>
      <c r="TIC254" s="34"/>
      <c r="TID254" s="34"/>
      <c r="TIE254" s="34"/>
      <c r="TIF254" s="34"/>
      <c r="TIG254" s="34"/>
      <c r="TIH254" s="34"/>
      <c r="TII254" s="34"/>
      <c r="TIJ254" s="34"/>
      <c r="TIK254" s="34"/>
      <c r="TIL254" s="34"/>
      <c r="TIM254" s="34"/>
      <c r="TIN254" s="34"/>
      <c r="TIO254" s="34"/>
      <c r="TIP254" s="34"/>
      <c r="TIQ254" s="34"/>
      <c r="TIR254" s="34"/>
      <c r="TIS254" s="34"/>
      <c r="TIT254" s="34"/>
      <c r="TIU254" s="34"/>
      <c r="TIV254" s="34"/>
      <c r="TIW254" s="34"/>
      <c r="TIX254" s="34"/>
      <c r="TIY254" s="34"/>
      <c r="TIZ254" s="34"/>
      <c r="TJA254" s="34"/>
      <c r="TJB254" s="34"/>
      <c r="TJC254" s="34"/>
      <c r="TJD254" s="34"/>
      <c r="TJE254" s="34"/>
      <c r="TJF254" s="34"/>
      <c r="TJG254" s="34"/>
      <c r="TJH254" s="34"/>
      <c r="TJI254" s="34"/>
      <c r="TJJ254" s="34"/>
      <c r="TJK254" s="34"/>
      <c r="TJL254" s="34"/>
      <c r="TJM254" s="34"/>
      <c r="TJN254" s="34"/>
      <c r="TJO254" s="34"/>
      <c r="TJP254" s="34"/>
      <c r="TJQ254" s="34"/>
      <c r="TJR254" s="34"/>
      <c r="TJS254" s="34"/>
      <c r="TJT254" s="34"/>
      <c r="TJU254" s="34"/>
      <c r="TJV254" s="34"/>
      <c r="TJW254" s="34"/>
      <c r="TJX254" s="34"/>
      <c r="TJY254" s="34"/>
      <c r="TJZ254" s="34"/>
      <c r="TKA254" s="34"/>
      <c r="TKB254" s="34"/>
      <c r="TKC254" s="34"/>
      <c r="TKD254" s="34"/>
      <c r="TKE254" s="34"/>
      <c r="TKF254" s="34"/>
      <c r="TKG254" s="34"/>
      <c r="TKH254" s="34"/>
      <c r="TKI254" s="34"/>
      <c r="TKJ254" s="34"/>
      <c r="TKK254" s="34"/>
      <c r="TKL254" s="34"/>
      <c r="TKM254" s="34"/>
      <c r="TKN254" s="34"/>
      <c r="TKO254" s="34"/>
      <c r="TKP254" s="34"/>
      <c r="TKQ254" s="34"/>
      <c r="TKR254" s="34"/>
      <c r="TKS254" s="34"/>
      <c r="TKT254" s="34"/>
      <c r="TKU254" s="34"/>
      <c r="TKV254" s="34"/>
      <c r="TKW254" s="34"/>
      <c r="TKX254" s="34"/>
      <c r="TKY254" s="34"/>
      <c r="TKZ254" s="34"/>
      <c r="TLA254" s="34"/>
      <c r="TLB254" s="34"/>
      <c r="TLC254" s="34"/>
      <c r="TLD254" s="34"/>
      <c r="TLE254" s="34"/>
      <c r="TLF254" s="34"/>
      <c r="TLG254" s="34"/>
      <c r="TLH254" s="34"/>
      <c r="TLI254" s="34"/>
      <c r="TLJ254" s="34"/>
      <c r="TLK254" s="34"/>
      <c r="TLL254" s="34"/>
      <c r="TLM254" s="34"/>
      <c r="TLN254" s="34"/>
      <c r="TLO254" s="34"/>
      <c r="TLP254" s="34"/>
      <c r="TLQ254" s="34"/>
      <c r="TLR254" s="34"/>
      <c r="TLS254" s="34"/>
      <c r="TLT254" s="34"/>
      <c r="TLU254" s="34"/>
      <c r="TLV254" s="34"/>
      <c r="TLW254" s="34"/>
      <c r="TLX254" s="34"/>
      <c r="TLY254" s="34"/>
      <c r="TLZ254" s="34"/>
      <c r="TMA254" s="34"/>
      <c r="TMB254" s="34"/>
      <c r="TMC254" s="34"/>
      <c r="TMD254" s="34"/>
      <c r="TME254" s="34"/>
      <c r="TMF254" s="34"/>
      <c r="TMG254" s="34"/>
      <c r="TMH254" s="34"/>
      <c r="TMI254" s="34"/>
      <c r="TMJ254" s="34"/>
      <c r="TMK254" s="34"/>
      <c r="TML254" s="34"/>
      <c r="TMM254" s="34"/>
      <c r="TMN254" s="34"/>
      <c r="TMO254" s="34"/>
      <c r="TMP254" s="34"/>
      <c r="TMQ254" s="34"/>
      <c r="TMR254" s="34"/>
      <c r="TMS254" s="34"/>
      <c r="TMT254" s="34"/>
      <c r="TMU254" s="34"/>
      <c r="TMV254" s="34"/>
      <c r="TMW254" s="34"/>
      <c r="TMX254" s="34"/>
      <c r="TMY254" s="34"/>
      <c r="TMZ254" s="34"/>
      <c r="TNA254" s="34"/>
      <c r="TNB254" s="34"/>
      <c r="TNC254" s="34"/>
      <c r="TND254" s="34"/>
      <c r="TNE254" s="34"/>
      <c r="TNF254" s="34"/>
      <c r="TNG254" s="34"/>
      <c r="TNH254" s="34"/>
      <c r="TNI254" s="34"/>
      <c r="TNJ254" s="34"/>
      <c r="TNK254" s="34"/>
      <c r="TNL254" s="34"/>
      <c r="TNM254" s="34"/>
      <c r="TNN254" s="34"/>
      <c r="TNO254" s="34"/>
      <c r="TNP254" s="34"/>
      <c r="TNQ254" s="34"/>
      <c r="TNR254" s="34"/>
      <c r="TNS254" s="34"/>
      <c r="TNT254" s="34"/>
      <c r="TNU254" s="34"/>
      <c r="TNV254" s="34"/>
      <c r="TNW254" s="34"/>
      <c r="TNX254" s="34"/>
      <c r="TNY254" s="34"/>
      <c r="TNZ254" s="34"/>
      <c r="TOA254" s="34"/>
      <c r="TOB254" s="34"/>
      <c r="TOC254" s="34"/>
      <c r="TOD254" s="34"/>
      <c r="TOE254" s="34"/>
      <c r="TOF254" s="34"/>
      <c r="TOG254" s="34"/>
      <c r="TOH254" s="34"/>
      <c r="TOI254" s="34"/>
      <c r="TOJ254" s="34"/>
      <c r="TOK254" s="34"/>
      <c r="TOL254" s="34"/>
      <c r="TOM254" s="34"/>
      <c r="TON254" s="34"/>
      <c r="TOO254" s="34"/>
      <c r="TOP254" s="34"/>
      <c r="TOQ254" s="34"/>
      <c r="TOR254" s="34"/>
      <c r="TOS254" s="34"/>
      <c r="TOT254" s="34"/>
      <c r="TOU254" s="34"/>
      <c r="TOV254" s="34"/>
      <c r="TOW254" s="34"/>
      <c r="TOX254" s="34"/>
      <c r="TOY254" s="34"/>
      <c r="TOZ254" s="34"/>
      <c r="TPA254" s="34"/>
      <c r="TPB254" s="34"/>
      <c r="TPC254" s="34"/>
      <c r="TPD254" s="34"/>
      <c r="TPE254" s="34"/>
      <c r="TPF254" s="34"/>
      <c r="TPG254" s="34"/>
      <c r="TPH254" s="34"/>
      <c r="TPI254" s="34"/>
      <c r="TPJ254" s="34"/>
      <c r="TPK254" s="34"/>
      <c r="TPL254" s="34"/>
      <c r="TPM254" s="34"/>
      <c r="TPN254" s="34"/>
      <c r="TPO254" s="34"/>
      <c r="TPP254" s="34"/>
      <c r="TPQ254" s="34"/>
      <c r="TPR254" s="34"/>
      <c r="TPS254" s="34"/>
      <c r="TPT254" s="34"/>
      <c r="TPU254" s="34"/>
      <c r="TPV254" s="34"/>
      <c r="TPW254" s="34"/>
      <c r="TPX254" s="34"/>
      <c r="TPY254" s="34"/>
      <c r="TPZ254" s="34"/>
      <c r="TQA254" s="34"/>
      <c r="TQB254" s="34"/>
      <c r="TQC254" s="34"/>
      <c r="TQD254" s="34"/>
      <c r="TQE254" s="34"/>
      <c r="TQF254" s="34"/>
      <c r="TQG254" s="34"/>
      <c r="TQH254" s="34"/>
      <c r="TQI254" s="34"/>
      <c r="TQJ254" s="34"/>
      <c r="TQK254" s="34"/>
      <c r="TQL254" s="34"/>
      <c r="TQM254" s="34"/>
      <c r="TQN254" s="34"/>
      <c r="TQO254" s="34"/>
      <c r="TQP254" s="34"/>
      <c r="TQQ254" s="34"/>
      <c r="TQR254" s="34"/>
      <c r="TQS254" s="34"/>
      <c r="TQT254" s="34"/>
      <c r="TQU254" s="34"/>
      <c r="TQV254" s="34"/>
      <c r="TQW254" s="34"/>
      <c r="TQX254" s="34"/>
      <c r="TQY254" s="34"/>
      <c r="TQZ254" s="34"/>
      <c r="TRA254" s="34"/>
      <c r="TRB254" s="34"/>
      <c r="TRC254" s="34"/>
      <c r="TRD254" s="34"/>
      <c r="TRE254" s="34"/>
      <c r="TRF254" s="34"/>
      <c r="TRG254" s="34"/>
      <c r="TRH254" s="34"/>
      <c r="TRI254" s="34"/>
      <c r="TRJ254" s="34"/>
      <c r="TRK254" s="34"/>
      <c r="TRL254" s="34"/>
      <c r="TRM254" s="34"/>
      <c r="TRN254" s="34"/>
      <c r="TRO254" s="34"/>
      <c r="TRP254" s="34"/>
      <c r="TRQ254" s="34"/>
      <c r="TRR254" s="34"/>
      <c r="TRS254" s="34"/>
      <c r="TRT254" s="34"/>
      <c r="TRU254" s="34"/>
      <c r="TRV254" s="34"/>
      <c r="TRW254" s="34"/>
      <c r="TRX254" s="34"/>
      <c r="TRY254" s="34"/>
      <c r="TRZ254" s="34"/>
      <c r="TSA254" s="34"/>
      <c r="TSB254" s="34"/>
      <c r="TSC254" s="34"/>
      <c r="TSD254" s="34"/>
      <c r="TSE254" s="34"/>
      <c r="TSF254" s="34"/>
      <c r="TSG254" s="34"/>
      <c r="TSH254" s="34"/>
      <c r="TSI254" s="34"/>
      <c r="TSJ254" s="34"/>
      <c r="TSK254" s="34"/>
      <c r="TSL254" s="34"/>
      <c r="TSM254" s="34"/>
      <c r="TSN254" s="34"/>
      <c r="TSO254" s="34"/>
      <c r="TSP254" s="34"/>
      <c r="TSQ254" s="34"/>
      <c r="TSR254" s="34"/>
      <c r="TSS254" s="34"/>
      <c r="TST254" s="34"/>
      <c r="TSU254" s="34"/>
      <c r="TSV254" s="34"/>
      <c r="TSW254" s="34"/>
      <c r="TSX254" s="34"/>
      <c r="TSY254" s="34"/>
      <c r="TSZ254" s="34"/>
      <c r="TTA254" s="34"/>
      <c r="TTB254" s="34"/>
      <c r="TTC254" s="34"/>
      <c r="TTD254" s="34"/>
      <c r="TTE254" s="34"/>
      <c r="TTF254" s="34"/>
      <c r="TTG254" s="34"/>
      <c r="TTH254" s="34"/>
      <c r="TTI254" s="34"/>
      <c r="TTJ254" s="34"/>
      <c r="TTK254" s="34"/>
      <c r="TTL254" s="34"/>
      <c r="TTM254" s="34"/>
      <c r="TTN254" s="34"/>
      <c r="TTO254" s="34"/>
      <c r="TTP254" s="34"/>
      <c r="TTQ254" s="34"/>
      <c r="TTR254" s="34"/>
      <c r="TTS254" s="34"/>
      <c r="TTT254" s="34"/>
      <c r="TTU254" s="34"/>
      <c r="TTV254" s="34"/>
      <c r="TTW254" s="34"/>
      <c r="TTX254" s="34"/>
      <c r="TTY254" s="34"/>
      <c r="TTZ254" s="34"/>
      <c r="TUA254" s="34"/>
      <c r="TUB254" s="34"/>
      <c r="TUC254" s="34"/>
      <c r="TUD254" s="34"/>
      <c r="TUE254" s="34"/>
      <c r="TUF254" s="34"/>
      <c r="TUG254" s="34"/>
      <c r="TUH254" s="34"/>
      <c r="TUI254" s="34"/>
      <c r="TUJ254" s="34"/>
      <c r="TUK254" s="34"/>
      <c r="TUL254" s="34"/>
      <c r="TUM254" s="34"/>
      <c r="TUN254" s="34"/>
      <c r="TUO254" s="34"/>
      <c r="TUP254" s="34"/>
      <c r="TUQ254" s="34"/>
      <c r="TUR254" s="34"/>
      <c r="TUS254" s="34"/>
      <c r="TUT254" s="34"/>
      <c r="TUU254" s="34"/>
      <c r="TUV254" s="34"/>
      <c r="TUW254" s="34"/>
      <c r="TUX254" s="34"/>
      <c r="TUY254" s="34"/>
      <c r="TUZ254" s="34"/>
      <c r="TVA254" s="34"/>
      <c r="TVB254" s="34"/>
      <c r="TVC254" s="34"/>
      <c r="TVD254" s="34"/>
      <c r="TVE254" s="34"/>
      <c r="TVF254" s="34"/>
      <c r="TVG254" s="34"/>
      <c r="TVH254" s="34"/>
      <c r="TVI254" s="34"/>
      <c r="TVJ254" s="34"/>
      <c r="TVK254" s="34"/>
      <c r="TVL254" s="34"/>
      <c r="TVM254" s="34"/>
      <c r="TVN254" s="34"/>
      <c r="TVO254" s="34"/>
      <c r="TVP254" s="34"/>
      <c r="TVQ254" s="34"/>
      <c r="TVR254" s="34"/>
      <c r="TVS254" s="34"/>
      <c r="TVT254" s="34"/>
      <c r="TVU254" s="34"/>
      <c r="TVV254" s="34"/>
      <c r="TVW254" s="34"/>
      <c r="TVX254" s="34"/>
      <c r="TVY254" s="34"/>
      <c r="TVZ254" s="34"/>
      <c r="TWA254" s="34"/>
      <c r="TWB254" s="34"/>
      <c r="TWC254" s="34"/>
      <c r="TWD254" s="34"/>
      <c r="TWE254" s="34"/>
      <c r="TWF254" s="34"/>
      <c r="TWG254" s="34"/>
      <c r="TWH254" s="34"/>
      <c r="TWI254" s="34"/>
      <c r="TWJ254" s="34"/>
      <c r="TWK254" s="34"/>
      <c r="TWL254" s="34"/>
      <c r="TWM254" s="34"/>
      <c r="TWN254" s="34"/>
      <c r="TWO254" s="34"/>
      <c r="TWP254" s="34"/>
      <c r="TWQ254" s="34"/>
      <c r="TWR254" s="34"/>
      <c r="TWS254" s="34"/>
      <c r="TWT254" s="34"/>
      <c r="TWU254" s="34"/>
      <c r="TWV254" s="34"/>
      <c r="TWW254" s="34"/>
      <c r="TWX254" s="34"/>
      <c r="TWY254" s="34"/>
      <c r="TWZ254" s="34"/>
      <c r="TXA254" s="34"/>
      <c r="TXB254" s="34"/>
      <c r="TXC254" s="34"/>
      <c r="TXD254" s="34"/>
      <c r="TXE254" s="34"/>
      <c r="TXF254" s="34"/>
      <c r="TXG254" s="34"/>
      <c r="TXH254" s="34"/>
      <c r="TXI254" s="34"/>
      <c r="TXJ254" s="34"/>
      <c r="TXK254" s="34"/>
      <c r="TXL254" s="34"/>
      <c r="TXM254" s="34"/>
      <c r="TXN254" s="34"/>
      <c r="TXO254" s="34"/>
      <c r="TXP254" s="34"/>
      <c r="TXQ254" s="34"/>
      <c r="TXR254" s="34"/>
      <c r="TXS254" s="34"/>
      <c r="TXT254" s="34"/>
      <c r="TXU254" s="34"/>
      <c r="TXV254" s="34"/>
      <c r="TXW254" s="34"/>
      <c r="TXX254" s="34"/>
      <c r="TXY254" s="34"/>
      <c r="TXZ254" s="34"/>
      <c r="TYA254" s="34"/>
      <c r="TYB254" s="34"/>
      <c r="TYC254" s="34"/>
      <c r="TYD254" s="34"/>
      <c r="TYE254" s="34"/>
      <c r="TYF254" s="34"/>
      <c r="TYG254" s="34"/>
      <c r="TYH254" s="34"/>
      <c r="TYI254" s="34"/>
      <c r="TYJ254" s="34"/>
      <c r="TYK254" s="34"/>
      <c r="TYL254" s="34"/>
      <c r="TYM254" s="34"/>
      <c r="TYN254" s="34"/>
      <c r="TYO254" s="34"/>
      <c r="TYP254" s="34"/>
      <c r="TYQ254" s="34"/>
      <c r="TYR254" s="34"/>
      <c r="TYS254" s="34"/>
      <c r="TYT254" s="34"/>
      <c r="TYU254" s="34"/>
      <c r="TYV254" s="34"/>
      <c r="TYW254" s="34"/>
      <c r="TYX254" s="34"/>
      <c r="TYY254" s="34"/>
      <c r="TYZ254" s="34"/>
      <c r="TZA254" s="34"/>
      <c r="TZB254" s="34"/>
      <c r="TZC254" s="34"/>
      <c r="TZD254" s="34"/>
      <c r="TZE254" s="34"/>
      <c r="TZF254" s="34"/>
      <c r="TZG254" s="34"/>
      <c r="TZH254" s="34"/>
      <c r="TZI254" s="34"/>
      <c r="TZJ254" s="34"/>
      <c r="TZK254" s="34"/>
      <c r="TZL254" s="34"/>
      <c r="TZM254" s="34"/>
      <c r="TZN254" s="34"/>
      <c r="TZO254" s="34"/>
      <c r="TZP254" s="34"/>
      <c r="TZQ254" s="34"/>
      <c r="TZR254" s="34"/>
      <c r="TZS254" s="34"/>
      <c r="TZT254" s="34"/>
      <c r="TZU254" s="34"/>
      <c r="TZV254" s="34"/>
      <c r="TZW254" s="34"/>
      <c r="TZX254" s="34"/>
      <c r="TZY254" s="34"/>
      <c r="TZZ254" s="34"/>
      <c r="UAA254" s="34"/>
      <c r="UAB254" s="34"/>
      <c r="UAC254" s="34"/>
      <c r="UAD254" s="34"/>
      <c r="UAE254" s="34"/>
      <c r="UAF254" s="34"/>
      <c r="UAG254" s="34"/>
      <c r="UAH254" s="34"/>
      <c r="UAI254" s="34"/>
      <c r="UAJ254" s="34"/>
      <c r="UAK254" s="34"/>
      <c r="UAL254" s="34"/>
      <c r="UAM254" s="34"/>
      <c r="UAN254" s="34"/>
      <c r="UAO254" s="34"/>
      <c r="UAP254" s="34"/>
      <c r="UAQ254" s="34"/>
      <c r="UAR254" s="34"/>
      <c r="UAS254" s="34"/>
      <c r="UAT254" s="34"/>
      <c r="UAU254" s="34"/>
      <c r="UAV254" s="34"/>
      <c r="UAW254" s="34"/>
      <c r="UAX254" s="34"/>
      <c r="UAY254" s="34"/>
      <c r="UAZ254" s="34"/>
      <c r="UBA254" s="34"/>
      <c r="UBB254" s="34"/>
      <c r="UBC254" s="34"/>
      <c r="UBD254" s="34"/>
      <c r="UBE254" s="34"/>
      <c r="UBF254" s="34"/>
      <c r="UBG254" s="34"/>
      <c r="UBH254" s="34"/>
      <c r="UBI254" s="34"/>
      <c r="UBJ254" s="34"/>
      <c r="UBK254" s="34"/>
      <c r="UBL254" s="34"/>
      <c r="UBM254" s="34"/>
      <c r="UBN254" s="34"/>
      <c r="UBO254" s="34"/>
      <c r="UBP254" s="34"/>
      <c r="UBQ254" s="34"/>
      <c r="UBR254" s="34"/>
      <c r="UBS254" s="34"/>
      <c r="UBT254" s="34"/>
      <c r="UBU254" s="34"/>
      <c r="UBV254" s="34"/>
      <c r="UBW254" s="34"/>
      <c r="UBX254" s="34"/>
      <c r="UBY254" s="34"/>
      <c r="UBZ254" s="34"/>
      <c r="UCA254" s="34"/>
      <c r="UCB254" s="34"/>
      <c r="UCC254" s="34"/>
      <c r="UCD254" s="34"/>
      <c r="UCE254" s="34"/>
      <c r="UCF254" s="34"/>
      <c r="UCG254" s="34"/>
      <c r="UCH254" s="34"/>
      <c r="UCI254" s="34"/>
      <c r="UCJ254" s="34"/>
      <c r="UCK254" s="34"/>
      <c r="UCL254" s="34"/>
      <c r="UCM254" s="34"/>
      <c r="UCN254" s="34"/>
      <c r="UCO254" s="34"/>
      <c r="UCP254" s="34"/>
      <c r="UCQ254" s="34"/>
      <c r="UCR254" s="34"/>
      <c r="UCS254" s="34"/>
      <c r="UCT254" s="34"/>
      <c r="UCU254" s="34"/>
      <c r="UCV254" s="34"/>
      <c r="UCW254" s="34"/>
      <c r="UCX254" s="34"/>
      <c r="UCY254" s="34"/>
      <c r="UCZ254" s="34"/>
      <c r="UDA254" s="34"/>
      <c r="UDB254" s="34"/>
      <c r="UDC254" s="34"/>
      <c r="UDD254" s="34"/>
      <c r="UDE254" s="34"/>
      <c r="UDF254" s="34"/>
      <c r="UDG254" s="34"/>
      <c r="UDH254" s="34"/>
      <c r="UDI254" s="34"/>
      <c r="UDJ254" s="34"/>
      <c r="UDK254" s="34"/>
      <c r="UDL254" s="34"/>
      <c r="UDM254" s="34"/>
      <c r="UDN254" s="34"/>
      <c r="UDO254" s="34"/>
      <c r="UDP254" s="34"/>
      <c r="UDQ254" s="34"/>
      <c r="UDR254" s="34"/>
      <c r="UDS254" s="34"/>
      <c r="UDT254" s="34"/>
      <c r="UDU254" s="34"/>
      <c r="UDV254" s="34"/>
      <c r="UDW254" s="34"/>
      <c r="UDX254" s="34"/>
      <c r="UDY254" s="34"/>
      <c r="UDZ254" s="34"/>
      <c r="UEA254" s="34"/>
      <c r="UEB254" s="34"/>
      <c r="UEC254" s="34"/>
      <c r="UED254" s="34"/>
      <c r="UEE254" s="34"/>
      <c r="UEF254" s="34"/>
      <c r="UEG254" s="34"/>
      <c r="UEH254" s="34"/>
      <c r="UEI254" s="34"/>
      <c r="UEJ254" s="34"/>
      <c r="UEK254" s="34"/>
      <c r="UEL254" s="34"/>
      <c r="UEM254" s="34"/>
      <c r="UEN254" s="34"/>
      <c r="UEO254" s="34"/>
      <c r="UEP254" s="34"/>
      <c r="UEQ254" s="34"/>
      <c r="UER254" s="34"/>
      <c r="UES254" s="34"/>
      <c r="UET254" s="34"/>
      <c r="UEU254" s="34"/>
      <c r="UEV254" s="34"/>
      <c r="UEW254" s="34"/>
      <c r="UEX254" s="34"/>
      <c r="UEY254" s="34"/>
      <c r="UEZ254" s="34"/>
      <c r="UFA254" s="34"/>
      <c r="UFB254" s="34"/>
      <c r="UFC254" s="34"/>
      <c r="UFD254" s="34"/>
      <c r="UFE254" s="34"/>
      <c r="UFF254" s="34"/>
      <c r="UFG254" s="34"/>
      <c r="UFH254" s="34"/>
      <c r="UFI254" s="34"/>
      <c r="UFJ254" s="34"/>
      <c r="UFK254" s="34"/>
      <c r="UFL254" s="34"/>
      <c r="UFM254" s="34"/>
      <c r="UFN254" s="34"/>
      <c r="UFO254" s="34"/>
      <c r="UFP254" s="34"/>
      <c r="UFQ254" s="34"/>
      <c r="UFR254" s="34"/>
      <c r="UFS254" s="34"/>
      <c r="UFT254" s="34"/>
      <c r="UFU254" s="34"/>
      <c r="UFV254" s="34"/>
      <c r="UFW254" s="34"/>
      <c r="UFX254" s="34"/>
      <c r="UFY254" s="34"/>
      <c r="UFZ254" s="34"/>
      <c r="UGA254" s="34"/>
      <c r="UGB254" s="34"/>
      <c r="UGC254" s="34"/>
      <c r="UGD254" s="34"/>
      <c r="UGE254" s="34"/>
      <c r="UGF254" s="34"/>
      <c r="UGG254" s="34"/>
      <c r="UGH254" s="34"/>
      <c r="UGI254" s="34"/>
      <c r="UGJ254" s="34"/>
      <c r="UGK254" s="34"/>
      <c r="UGL254" s="34"/>
      <c r="UGM254" s="34"/>
      <c r="UGN254" s="34"/>
      <c r="UGO254" s="34"/>
      <c r="UGP254" s="34"/>
      <c r="UGQ254" s="34"/>
      <c r="UGR254" s="34"/>
      <c r="UGS254" s="34"/>
      <c r="UGT254" s="34"/>
      <c r="UGU254" s="34"/>
      <c r="UGV254" s="34"/>
      <c r="UGW254" s="34"/>
      <c r="UGX254" s="34"/>
      <c r="UGY254" s="34"/>
      <c r="UGZ254" s="34"/>
      <c r="UHA254" s="34"/>
      <c r="UHB254" s="34"/>
      <c r="UHC254" s="34"/>
      <c r="UHD254" s="34"/>
      <c r="UHE254" s="34"/>
      <c r="UHF254" s="34"/>
      <c r="UHG254" s="34"/>
      <c r="UHH254" s="34"/>
      <c r="UHI254" s="34"/>
      <c r="UHJ254" s="34"/>
      <c r="UHK254" s="34"/>
      <c r="UHL254" s="34"/>
      <c r="UHM254" s="34"/>
      <c r="UHN254" s="34"/>
      <c r="UHO254" s="34"/>
      <c r="UHP254" s="34"/>
      <c r="UHQ254" s="34"/>
      <c r="UHR254" s="34"/>
      <c r="UHS254" s="34"/>
      <c r="UHT254" s="34"/>
      <c r="UHU254" s="34"/>
      <c r="UHV254" s="34"/>
      <c r="UHW254" s="34"/>
      <c r="UHX254" s="34"/>
      <c r="UHY254" s="34"/>
      <c r="UHZ254" s="34"/>
      <c r="UIA254" s="34"/>
      <c r="UIB254" s="34"/>
      <c r="UIC254" s="34"/>
      <c r="UID254" s="34"/>
      <c r="UIE254" s="34"/>
      <c r="UIF254" s="34"/>
      <c r="UIG254" s="34"/>
      <c r="UIH254" s="34"/>
      <c r="UII254" s="34"/>
      <c r="UIJ254" s="34"/>
      <c r="UIK254" s="34"/>
      <c r="UIL254" s="34"/>
      <c r="UIM254" s="34"/>
      <c r="UIN254" s="34"/>
      <c r="UIO254" s="34"/>
      <c r="UIP254" s="34"/>
      <c r="UIQ254" s="34"/>
      <c r="UIR254" s="34"/>
      <c r="UIS254" s="34"/>
      <c r="UIT254" s="34"/>
      <c r="UIU254" s="34"/>
      <c r="UIV254" s="34"/>
      <c r="UIW254" s="34"/>
      <c r="UIX254" s="34"/>
      <c r="UIY254" s="34"/>
      <c r="UIZ254" s="34"/>
      <c r="UJA254" s="34"/>
      <c r="UJB254" s="34"/>
      <c r="UJC254" s="34"/>
      <c r="UJD254" s="34"/>
      <c r="UJE254" s="34"/>
      <c r="UJF254" s="34"/>
      <c r="UJG254" s="34"/>
      <c r="UJH254" s="34"/>
      <c r="UJI254" s="34"/>
      <c r="UJJ254" s="34"/>
      <c r="UJK254" s="34"/>
      <c r="UJL254" s="34"/>
      <c r="UJM254" s="34"/>
      <c r="UJN254" s="34"/>
      <c r="UJO254" s="34"/>
      <c r="UJP254" s="34"/>
      <c r="UJQ254" s="34"/>
      <c r="UJR254" s="34"/>
      <c r="UJS254" s="34"/>
      <c r="UJT254" s="34"/>
      <c r="UJU254" s="34"/>
      <c r="UJV254" s="34"/>
      <c r="UJW254" s="34"/>
      <c r="UJX254" s="34"/>
      <c r="UJY254" s="34"/>
      <c r="UJZ254" s="34"/>
      <c r="UKA254" s="34"/>
      <c r="UKB254" s="34"/>
      <c r="UKC254" s="34"/>
      <c r="UKD254" s="34"/>
      <c r="UKE254" s="34"/>
      <c r="UKF254" s="34"/>
      <c r="UKG254" s="34"/>
      <c r="UKH254" s="34"/>
      <c r="UKI254" s="34"/>
      <c r="UKJ254" s="34"/>
      <c r="UKK254" s="34"/>
      <c r="UKL254" s="34"/>
      <c r="UKM254" s="34"/>
      <c r="UKN254" s="34"/>
      <c r="UKO254" s="34"/>
      <c r="UKP254" s="34"/>
      <c r="UKQ254" s="34"/>
      <c r="UKR254" s="34"/>
      <c r="UKS254" s="34"/>
      <c r="UKT254" s="34"/>
      <c r="UKU254" s="34"/>
      <c r="UKV254" s="34"/>
      <c r="UKW254" s="34"/>
      <c r="UKX254" s="34"/>
      <c r="UKY254" s="34"/>
      <c r="UKZ254" s="34"/>
      <c r="ULA254" s="34"/>
      <c r="ULB254" s="34"/>
      <c r="ULC254" s="34"/>
      <c r="ULD254" s="34"/>
      <c r="ULE254" s="34"/>
      <c r="ULF254" s="34"/>
      <c r="ULG254" s="34"/>
      <c r="ULH254" s="34"/>
      <c r="ULI254" s="34"/>
      <c r="ULJ254" s="34"/>
      <c r="ULK254" s="34"/>
      <c r="ULL254" s="34"/>
      <c r="ULM254" s="34"/>
      <c r="ULN254" s="34"/>
      <c r="ULO254" s="34"/>
      <c r="ULP254" s="34"/>
      <c r="ULQ254" s="34"/>
      <c r="ULR254" s="34"/>
      <c r="ULS254" s="34"/>
      <c r="ULT254" s="34"/>
      <c r="ULU254" s="34"/>
      <c r="ULV254" s="34"/>
      <c r="ULW254" s="34"/>
      <c r="ULX254" s="34"/>
      <c r="ULY254" s="34"/>
      <c r="ULZ254" s="34"/>
      <c r="UMA254" s="34"/>
      <c r="UMB254" s="34"/>
      <c r="UMC254" s="34"/>
      <c r="UMD254" s="34"/>
      <c r="UME254" s="34"/>
      <c r="UMF254" s="34"/>
      <c r="UMG254" s="34"/>
      <c r="UMH254" s="34"/>
      <c r="UMI254" s="34"/>
      <c r="UMJ254" s="34"/>
      <c r="UMK254" s="34"/>
      <c r="UML254" s="34"/>
      <c r="UMM254" s="34"/>
      <c r="UMN254" s="34"/>
      <c r="UMO254" s="34"/>
      <c r="UMP254" s="34"/>
      <c r="UMQ254" s="34"/>
      <c r="UMR254" s="34"/>
      <c r="UMS254" s="34"/>
      <c r="UMT254" s="34"/>
      <c r="UMU254" s="34"/>
      <c r="UMV254" s="34"/>
      <c r="UMW254" s="34"/>
      <c r="UMX254" s="34"/>
      <c r="UMY254" s="34"/>
      <c r="UMZ254" s="34"/>
      <c r="UNA254" s="34"/>
      <c r="UNB254" s="34"/>
      <c r="UNC254" s="34"/>
      <c r="UND254" s="34"/>
      <c r="UNE254" s="34"/>
      <c r="UNF254" s="34"/>
      <c r="UNG254" s="34"/>
      <c r="UNH254" s="34"/>
      <c r="UNI254" s="34"/>
      <c r="UNJ254" s="34"/>
      <c r="UNK254" s="34"/>
      <c r="UNL254" s="34"/>
      <c r="UNM254" s="34"/>
      <c r="UNN254" s="34"/>
      <c r="UNO254" s="34"/>
      <c r="UNP254" s="34"/>
      <c r="UNQ254" s="34"/>
      <c r="UNR254" s="34"/>
      <c r="UNS254" s="34"/>
      <c r="UNT254" s="34"/>
      <c r="UNU254" s="34"/>
      <c r="UNV254" s="34"/>
      <c r="UNW254" s="34"/>
      <c r="UNX254" s="34"/>
      <c r="UNY254" s="34"/>
      <c r="UNZ254" s="34"/>
      <c r="UOA254" s="34"/>
      <c r="UOB254" s="34"/>
      <c r="UOC254" s="34"/>
      <c r="UOD254" s="34"/>
      <c r="UOE254" s="34"/>
      <c r="UOF254" s="34"/>
      <c r="UOG254" s="34"/>
      <c r="UOH254" s="34"/>
      <c r="UOI254" s="34"/>
      <c r="UOJ254" s="34"/>
      <c r="UOK254" s="34"/>
      <c r="UOL254" s="34"/>
      <c r="UOM254" s="34"/>
      <c r="UON254" s="34"/>
      <c r="UOO254" s="34"/>
      <c r="UOP254" s="34"/>
      <c r="UOQ254" s="34"/>
      <c r="UOR254" s="34"/>
      <c r="UOS254" s="34"/>
      <c r="UOT254" s="34"/>
      <c r="UOU254" s="34"/>
      <c r="UOV254" s="34"/>
      <c r="UOW254" s="34"/>
      <c r="UOX254" s="34"/>
      <c r="UOY254" s="34"/>
      <c r="UOZ254" s="34"/>
      <c r="UPA254" s="34"/>
      <c r="UPB254" s="34"/>
      <c r="UPC254" s="34"/>
      <c r="UPD254" s="34"/>
      <c r="UPE254" s="34"/>
      <c r="UPF254" s="34"/>
      <c r="UPG254" s="34"/>
      <c r="UPH254" s="34"/>
      <c r="UPI254" s="34"/>
      <c r="UPJ254" s="34"/>
      <c r="UPK254" s="34"/>
      <c r="UPL254" s="34"/>
      <c r="UPM254" s="34"/>
      <c r="UPN254" s="34"/>
      <c r="UPO254" s="34"/>
      <c r="UPP254" s="34"/>
      <c r="UPQ254" s="34"/>
      <c r="UPR254" s="34"/>
      <c r="UPS254" s="34"/>
      <c r="UPT254" s="34"/>
      <c r="UPU254" s="34"/>
      <c r="UPV254" s="34"/>
      <c r="UPW254" s="34"/>
      <c r="UPX254" s="34"/>
      <c r="UPY254" s="34"/>
      <c r="UPZ254" s="34"/>
      <c r="UQA254" s="34"/>
      <c r="UQB254" s="34"/>
      <c r="UQC254" s="34"/>
      <c r="UQD254" s="34"/>
      <c r="UQE254" s="34"/>
      <c r="UQF254" s="34"/>
      <c r="UQG254" s="34"/>
      <c r="UQH254" s="34"/>
      <c r="UQI254" s="34"/>
      <c r="UQJ254" s="34"/>
      <c r="UQK254" s="34"/>
      <c r="UQL254" s="34"/>
      <c r="UQM254" s="34"/>
      <c r="UQN254" s="34"/>
      <c r="UQO254" s="34"/>
      <c r="UQP254" s="34"/>
      <c r="UQQ254" s="34"/>
      <c r="UQR254" s="34"/>
      <c r="UQS254" s="34"/>
      <c r="UQT254" s="34"/>
      <c r="UQU254" s="34"/>
      <c r="UQV254" s="34"/>
      <c r="UQW254" s="34"/>
      <c r="UQX254" s="34"/>
      <c r="UQY254" s="34"/>
      <c r="UQZ254" s="34"/>
      <c r="URA254" s="34"/>
      <c r="URB254" s="34"/>
      <c r="URC254" s="34"/>
      <c r="URD254" s="34"/>
      <c r="URE254" s="34"/>
      <c r="URF254" s="34"/>
      <c r="URG254" s="34"/>
      <c r="URH254" s="34"/>
      <c r="URI254" s="34"/>
      <c r="URJ254" s="34"/>
      <c r="URK254" s="34"/>
      <c r="URL254" s="34"/>
      <c r="URM254" s="34"/>
      <c r="URN254" s="34"/>
      <c r="URO254" s="34"/>
      <c r="URP254" s="34"/>
      <c r="URQ254" s="34"/>
      <c r="URR254" s="34"/>
      <c r="URS254" s="34"/>
      <c r="URT254" s="34"/>
      <c r="URU254" s="34"/>
      <c r="URV254" s="34"/>
      <c r="URW254" s="34"/>
      <c r="URX254" s="34"/>
      <c r="URY254" s="34"/>
      <c r="URZ254" s="34"/>
      <c r="USA254" s="34"/>
      <c r="USB254" s="34"/>
      <c r="USC254" s="34"/>
      <c r="USD254" s="34"/>
      <c r="USE254" s="34"/>
      <c r="USF254" s="34"/>
      <c r="USG254" s="34"/>
      <c r="USH254" s="34"/>
      <c r="USI254" s="34"/>
      <c r="USJ254" s="34"/>
      <c r="USK254" s="34"/>
      <c r="USL254" s="34"/>
      <c r="USM254" s="34"/>
      <c r="USN254" s="34"/>
      <c r="USO254" s="34"/>
      <c r="USP254" s="34"/>
      <c r="USQ254" s="34"/>
      <c r="USR254" s="34"/>
      <c r="USS254" s="34"/>
      <c r="UST254" s="34"/>
      <c r="USU254" s="34"/>
      <c r="USV254" s="34"/>
      <c r="USW254" s="34"/>
      <c r="USX254" s="34"/>
      <c r="USY254" s="34"/>
      <c r="USZ254" s="34"/>
      <c r="UTA254" s="34"/>
      <c r="UTB254" s="34"/>
      <c r="UTC254" s="34"/>
      <c r="UTD254" s="34"/>
      <c r="UTE254" s="34"/>
      <c r="UTF254" s="34"/>
      <c r="UTG254" s="34"/>
      <c r="UTH254" s="34"/>
      <c r="UTI254" s="34"/>
      <c r="UTJ254" s="34"/>
      <c r="UTK254" s="34"/>
      <c r="UTL254" s="34"/>
      <c r="UTM254" s="34"/>
      <c r="UTN254" s="34"/>
      <c r="UTO254" s="34"/>
      <c r="UTP254" s="34"/>
      <c r="UTQ254" s="34"/>
      <c r="UTR254" s="34"/>
      <c r="UTS254" s="34"/>
      <c r="UTT254" s="34"/>
      <c r="UTU254" s="34"/>
      <c r="UTV254" s="34"/>
      <c r="UTW254" s="34"/>
      <c r="UTX254" s="34"/>
      <c r="UTY254" s="34"/>
      <c r="UTZ254" s="34"/>
      <c r="UUA254" s="34"/>
      <c r="UUB254" s="34"/>
      <c r="UUC254" s="34"/>
      <c r="UUD254" s="34"/>
      <c r="UUE254" s="34"/>
      <c r="UUF254" s="34"/>
      <c r="UUG254" s="34"/>
      <c r="UUH254" s="34"/>
      <c r="UUI254" s="34"/>
      <c r="UUJ254" s="34"/>
      <c r="UUK254" s="34"/>
      <c r="UUL254" s="34"/>
      <c r="UUM254" s="34"/>
      <c r="UUN254" s="34"/>
      <c r="UUO254" s="34"/>
      <c r="UUP254" s="34"/>
      <c r="UUQ254" s="34"/>
      <c r="UUR254" s="34"/>
      <c r="UUS254" s="34"/>
      <c r="UUT254" s="34"/>
      <c r="UUU254" s="34"/>
      <c r="UUV254" s="34"/>
      <c r="UUW254" s="34"/>
      <c r="UUX254" s="34"/>
      <c r="UUY254" s="34"/>
      <c r="UUZ254" s="34"/>
      <c r="UVA254" s="34"/>
      <c r="UVB254" s="34"/>
      <c r="UVC254" s="34"/>
      <c r="UVD254" s="34"/>
      <c r="UVE254" s="34"/>
      <c r="UVF254" s="34"/>
      <c r="UVG254" s="34"/>
      <c r="UVH254" s="34"/>
      <c r="UVI254" s="34"/>
      <c r="UVJ254" s="34"/>
      <c r="UVK254" s="34"/>
      <c r="UVL254" s="34"/>
      <c r="UVM254" s="34"/>
      <c r="UVN254" s="34"/>
      <c r="UVO254" s="34"/>
      <c r="UVP254" s="34"/>
      <c r="UVQ254" s="34"/>
      <c r="UVR254" s="34"/>
      <c r="UVS254" s="34"/>
      <c r="UVT254" s="34"/>
      <c r="UVU254" s="34"/>
      <c r="UVV254" s="34"/>
      <c r="UVW254" s="34"/>
      <c r="UVX254" s="34"/>
      <c r="UVY254" s="34"/>
      <c r="UVZ254" s="34"/>
      <c r="UWA254" s="34"/>
      <c r="UWB254" s="34"/>
      <c r="UWC254" s="34"/>
      <c r="UWD254" s="34"/>
      <c r="UWE254" s="34"/>
      <c r="UWF254" s="34"/>
      <c r="UWG254" s="34"/>
      <c r="UWH254" s="34"/>
      <c r="UWI254" s="34"/>
      <c r="UWJ254" s="34"/>
      <c r="UWK254" s="34"/>
      <c r="UWL254" s="34"/>
      <c r="UWM254" s="34"/>
      <c r="UWN254" s="34"/>
      <c r="UWO254" s="34"/>
      <c r="UWP254" s="34"/>
      <c r="UWQ254" s="34"/>
      <c r="UWR254" s="34"/>
      <c r="UWS254" s="34"/>
      <c r="UWT254" s="34"/>
      <c r="UWU254" s="34"/>
      <c r="UWV254" s="34"/>
      <c r="UWW254" s="34"/>
      <c r="UWX254" s="34"/>
      <c r="UWY254" s="34"/>
      <c r="UWZ254" s="34"/>
      <c r="UXA254" s="34"/>
      <c r="UXB254" s="34"/>
      <c r="UXC254" s="34"/>
      <c r="UXD254" s="34"/>
      <c r="UXE254" s="34"/>
      <c r="UXF254" s="34"/>
      <c r="UXG254" s="34"/>
      <c r="UXH254" s="34"/>
      <c r="UXI254" s="34"/>
      <c r="UXJ254" s="34"/>
      <c r="UXK254" s="34"/>
      <c r="UXL254" s="34"/>
      <c r="UXM254" s="34"/>
      <c r="UXN254" s="34"/>
      <c r="UXO254" s="34"/>
      <c r="UXP254" s="34"/>
      <c r="UXQ254" s="34"/>
      <c r="UXR254" s="34"/>
      <c r="UXS254" s="34"/>
      <c r="UXT254" s="34"/>
      <c r="UXU254" s="34"/>
      <c r="UXV254" s="34"/>
      <c r="UXW254" s="34"/>
      <c r="UXX254" s="34"/>
      <c r="UXY254" s="34"/>
      <c r="UXZ254" s="34"/>
      <c r="UYA254" s="34"/>
      <c r="UYB254" s="34"/>
      <c r="UYC254" s="34"/>
      <c r="UYD254" s="34"/>
      <c r="UYE254" s="34"/>
      <c r="UYF254" s="34"/>
      <c r="UYG254" s="34"/>
      <c r="UYH254" s="34"/>
      <c r="UYI254" s="34"/>
      <c r="UYJ254" s="34"/>
      <c r="UYK254" s="34"/>
      <c r="UYL254" s="34"/>
      <c r="UYM254" s="34"/>
      <c r="UYN254" s="34"/>
      <c r="UYO254" s="34"/>
      <c r="UYP254" s="34"/>
      <c r="UYQ254" s="34"/>
      <c r="UYR254" s="34"/>
      <c r="UYS254" s="34"/>
      <c r="UYT254" s="34"/>
      <c r="UYU254" s="34"/>
      <c r="UYV254" s="34"/>
      <c r="UYW254" s="34"/>
      <c r="UYX254" s="34"/>
      <c r="UYY254" s="34"/>
      <c r="UYZ254" s="34"/>
      <c r="UZA254" s="34"/>
      <c r="UZB254" s="34"/>
      <c r="UZC254" s="34"/>
      <c r="UZD254" s="34"/>
      <c r="UZE254" s="34"/>
      <c r="UZF254" s="34"/>
      <c r="UZG254" s="34"/>
      <c r="UZH254" s="34"/>
      <c r="UZI254" s="34"/>
      <c r="UZJ254" s="34"/>
      <c r="UZK254" s="34"/>
      <c r="UZL254" s="34"/>
      <c r="UZM254" s="34"/>
      <c r="UZN254" s="34"/>
      <c r="UZO254" s="34"/>
      <c r="UZP254" s="34"/>
      <c r="UZQ254" s="34"/>
      <c r="UZR254" s="34"/>
      <c r="UZS254" s="34"/>
      <c r="UZT254" s="34"/>
      <c r="UZU254" s="34"/>
      <c r="UZV254" s="34"/>
      <c r="UZW254" s="34"/>
      <c r="UZX254" s="34"/>
      <c r="UZY254" s="34"/>
      <c r="UZZ254" s="34"/>
      <c r="VAA254" s="34"/>
      <c r="VAB254" s="34"/>
      <c r="VAC254" s="34"/>
      <c r="VAD254" s="34"/>
      <c r="VAE254" s="34"/>
      <c r="VAF254" s="34"/>
      <c r="VAG254" s="34"/>
      <c r="VAH254" s="34"/>
      <c r="VAI254" s="34"/>
      <c r="VAJ254" s="34"/>
      <c r="VAK254" s="34"/>
      <c r="VAL254" s="34"/>
      <c r="VAM254" s="34"/>
      <c r="VAN254" s="34"/>
      <c r="VAO254" s="34"/>
      <c r="VAP254" s="34"/>
      <c r="VAQ254" s="34"/>
      <c r="VAR254" s="34"/>
      <c r="VAS254" s="34"/>
      <c r="VAT254" s="34"/>
      <c r="VAU254" s="34"/>
      <c r="VAV254" s="34"/>
      <c r="VAW254" s="34"/>
      <c r="VAX254" s="34"/>
      <c r="VAY254" s="34"/>
      <c r="VAZ254" s="34"/>
      <c r="VBA254" s="34"/>
      <c r="VBB254" s="34"/>
      <c r="VBC254" s="34"/>
      <c r="VBD254" s="34"/>
      <c r="VBE254" s="34"/>
      <c r="VBF254" s="34"/>
      <c r="VBG254" s="34"/>
      <c r="VBH254" s="34"/>
      <c r="VBI254" s="34"/>
      <c r="VBJ254" s="34"/>
      <c r="VBK254" s="34"/>
      <c r="VBL254" s="34"/>
      <c r="VBM254" s="34"/>
      <c r="VBN254" s="34"/>
      <c r="VBO254" s="34"/>
      <c r="VBP254" s="34"/>
      <c r="VBQ254" s="34"/>
      <c r="VBR254" s="34"/>
      <c r="VBS254" s="34"/>
      <c r="VBT254" s="34"/>
      <c r="VBU254" s="34"/>
      <c r="VBV254" s="34"/>
      <c r="VBW254" s="34"/>
      <c r="VBX254" s="34"/>
      <c r="VBY254" s="34"/>
      <c r="VBZ254" s="34"/>
      <c r="VCA254" s="34"/>
      <c r="VCB254" s="34"/>
      <c r="VCC254" s="34"/>
      <c r="VCD254" s="34"/>
      <c r="VCE254" s="34"/>
      <c r="VCF254" s="34"/>
      <c r="VCG254" s="34"/>
      <c r="VCH254" s="34"/>
      <c r="VCI254" s="34"/>
      <c r="VCJ254" s="34"/>
      <c r="VCK254" s="34"/>
      <c r="VCL254" s="34"/>
      <c r="VCM254" s="34"/>
      <c r="VCN254" s="34"/>
      <c r="VCO254" s="34"/>
      <c r="VCP254" s="34"/>
      <c r="VCQ254" s="34"/>
      <c r="VCR254" s="34"/>
      <c r="VCS254" s="34"/>
      <c r="VCT254" s="34"/>
      <c r="VCU254" s="34"/>
      <c r="VCV254" s="34"/>
      <c r="VCW254" s="34"/>
      <c r="VCX254" s="34"/>
      <c r="VCY254" s="34"/>
      <c r="VCZ254" s="34"/>
      <c r="VDA254" s="34"/>
      <c r="VDB254" s="34"/>
      <c r="VDC254" s="34"/>
      <c r="VDD254" s="34"/>
      <c r="VDE254" s="34"/>
      <c r="VDF254" s="34"/>
      <c r="VDG254" s="34"/>
      <c r="VDH254" s="34"/>
      <c r="VDI254" s="34"/>
      <c r="VDJ254" s="34"/>
      <c r="VDK254" s="34"/>
      <c r="VDL254" s="34"/>
      <c r="VDM254" s="34"/>
      <c r="VDN254" s="34"/>
      <c r="VDO254" s="34"/>
      <c r="VDP254" s="34"/>
      <c r="VDQ254" s="34"/>
      <c r="VDR254" s="34"/>
      <c r="VDS254" s="34"/>
      <c r="VDT254" s="34"/>
      <c r="VDU254" s="34"/>
      <c r="VDV254" s="34"/>
      <c r="VDW254" s="34"/>
      <c r="VDX254" s="34"/>
      <c r="VDY254" s="34"/>
      <c r="VDZ254" s="34"/>
      <c r="VEA254" s="34"/>
      <c r="VEB254" s="34"/>
      <c r="VEC254" s="34"/>
      <c r="VED254" s="34"/>
      <c r="VEE254" s="34"/>
      <c r="VEF254" s="34"/>
      <c r="VEG254" s="34"/>
      <c r="VEH254" s="34"/>
      <c r="VEI254" s="34"/>
      <c r="VEJ254" s="34"/>
      <c r="VEK254" s="34"/>
      <c r="VEL254" s="34"/>
      <c r="VEM254" s="34"/>
      <c r="VEN254" s="34"/>
      <c r="VEO254" s="34"/>
      <c r="VEP254" s="34"/>
      <c r="VEQ254" s="34"/>
      <c r="VER254" s="34"/>
      <c r="VES254" s="34"/>
      <c r="VET254" s="34"/>
      <c r="VEU254" s="34"/>
      <c r="VEV254" s="34"/>
      <c r="VEW254" s="34"/>
      <c r="VEX254" s="34"/>
      <c r="VEY254" s="34"/>
      <c r="VEZ254" s="34"/>
      <c r="VFA254" s="34"/>
      <c r="VFB254" s="34"/>
      <c r="VFC254" s="34"/>
      <c r="VFD254" s="34"/>
      <c r="VFE254" s="34"/>
      <c r="VFF254" s="34"/>
      <c r="VFG254" s="34"/>
      <c r="VFH254" s="34"/>
      <c r="VFI254" s="34"/>
      <c r="VFJ254" s="34"/>
      <c r="VFK254" s="34"/>
      <c r="VFL254" s="34"/>
      <c r="VFM254" s="34"/>
      <c r="VFN254" s="34"/>
      <c r="VFO254" s="34"/>
      <c r="VFP254" s="34"/>
      <c r="VFQ254" s="34"/>
      <c r="VFR254" s="34"/>
      <c r="VFS254" s="34"/>
      <c r="VFT254" s="34"/>
      <c r="VFU254" s="34"/>
      <c r="VFV254" s="34"/>
      <c r="VFW254" s="34"/>
      <c r="VFX254" s="34"/>
      <c r="VFY254" s="34"/>
      <c r="VFZ254" s="34"/>
      <c r="VGA254" s="34"/>
      <c r="VGB254" s="34"/>
      <c r="VGC254" s="34"/>
      <c r="VGD254" s="34"/>
      <c r="VGE254" s="34"/>
      <c r="VGF254" s="34"/>
      <c r="VGG254" s="34"/>
      <c r="VGH254" s="34"/>
      <c r="VGI254" s="34"/>
      <c r="VGJ254" s="34"/>
      <c r="VGK254" s="34"/>
      <c r="VGL254" s="34"/>
      <c r="VGM254" s="34"/>
      <c r="VGN254" s="34"/>
      <c r="VGO254" s="34"/>
      <c r="VGP254" s="34"/>
      <c r="VGQ254" s="34"/>
      <c r="VGR254" s="34"/>
      <c r="VGS254" s="34"/>
      <c r="VGT254" s="34"/>
      <c r="VGU254" s="34"/>
      <c r="VGV254" s="34"/>
      <c r="VGW254" s="34"/>
      <c r="VGX254" s="34"/>
      <c r="VGY254" s="34"/>
      <c r="VGZ254" s="34"/>
      <c r="VHA254" s="34"/>
      <c r="VHB254" s="34"/>
      <c r="VHC254" s="34"/>
      <c r="VHD254" s="34"/>
      <c r="VHE254" s="34"/>
      <c r="VHF254" s="34"/>
      <c r="VHG254" s="34"/>
      <c r="VHH254" s="34"/>
      <c r="VHI254" s="34"/>
      <c r="VHJ254" s="34"/>
      <c r="VHK254" s="34"/>
      <c r="VHL254" s="34"/>
      <c r="VHM254" s="34"/>
      <c r="VHN254" s="34"/>
      <c r="VHO254" s="34"/>
      <c r="VHP254" s="34"/>
      <c r="VHQ254" s="34"/>
      <c r="VHR254" s="34"/>
      <c r="VHS254" s="34"/>
      <c r="VHT254" s="34"/>
      <c r="VHU254" s="34"/>
      <c r="VHV254" s="34"/>
      <c r="VHW254" s="34"/>
      <c r="VHX254" s="34"/>
      <c r="VHY254" s="34"/>
      <c r="VHZ254" s="34"/>
      <c r="VIA254" s="34"/>
      <c r="VIB254" s="34"/>
      <c r="VIC254" s="34"/>
      <c r="VID254" s="34"/>
      <c r="VIE254" s="34"/>
      <c r="VIF254" s="34"/>
      <c r="VIG254" s="34"/>
      <c r="VIH254" s="34"/>
      <c r="VII254" s="34"/>
      <c r="VIJ254" s="34"/>
      <c r="VIK254" s="34"/>
      <c r="VIL254" s="34"/>
      <c r="VIM254" s="34"/>
      <c r="VIN254" s="34"/>
      <c r="VIO254" s="34"/>
      <c r="VIP254" s="34"/>
      <c r="VIQ254" s="34"/>
      <c r="VIR254" s="34"/>
      <c r="VIS254" s="34"/>
      <c r="VIT254" s="34"/>
      <c r="VIU254" s="34"/>
      <c r="VIV254" s="34"/>
      <c r="VIW254" s="34"/>
      <c r="VIX254" s="34"/>
      <c r="VIY254" s="34"/>
      <c r="VIZ254" s="34"/>
      <c r="VJA254" s="34"/>
      <c r="VJB254" s="34"/>
      <c r="VJC254" s="34"/>
      <c r="VJD254" s="34"/>
      <c r="VJE254" s="34"/>
      <c r="VJF254" s="34"/>
      <c r="VJG254" s="34"/>
      <c r="VJH254" s="34"/>
      <c r="VJI254" s="34"/>
      <c r="VJJ254" s="34"/>
      <c r="VJK254" s="34"/>
      <c r="VJL254" s="34"/>
      <c r="VJM254" s="34"/>
      <c r="VJN254" s="34"/>
      <c r="VJO254" s="34"/>
      <c r="VJP254" s="34"/>
      <c r="VJQ254" s="34"/>
      <c r="VJR254" s="34"/>
      <c r="VJS254" s="34"/>
      <c r="VJT254" s="34"/>
      <c r="VJU254" s="34"/>
      <c r="VJV254" s="34"/>
      <c r="VJW254" s="34"/>
      <c r="VJX254" s="34"/>
      <c r="VJY254" s="34"/>
      <c r="VJZ254" s="34"/>
      <c r="VKA254" s="34"/>
      <c r="VKB254" s="34"/>
      <c r="VKC254" s="34"/>
      <c r="VKD254" s="34"/>
      <c r="VKE254" s="34"/>
      <c r="VKF254" s="34"/>
      <c r="VKG254" s="34"/>
      <c r="VKH254" s="34"/>
      <c r="VKI254" s="34"/>
      <c r="VKJ254" s="34"/>
      <c r="VKK254" s="34"/>
      <c r="VKL254" s="34"/>
      <c r="VKM254" s="34"/>
      <c r="VKN254" s="34"/>
      <c r="VKO254" s="34"/>
      <c r="VKP254" s="34"/>
      <c r="VKQ254" s="34"/>
      <c r="VKR254" s="34"/>
      <c r="VKS254" s="34"/>
      <c r="VKT254" s="34"/>
      <c r="VKU254" s="34"/>
      <c r="VKV254" s="34"/>
      <c r="VKW254" s="34"/>
      <c r="VKX254" s="34"/>
      <c r="VKY254" s="34"/>
      <c r="VKZ254" s="34"/>
      <c r="VLA254" s="34"/>
      <c r="VLB254" s="34"/>
      <c r="VLC254" s="34"/>
      <c r="VLD254" s="34"/>
      <c r="VLE254" s="34"/>
      <c r="VLF254" s="34"/>
      <c r="VLG254" s="34"/>
      <c r="VLH254" s="34"/>
      <c r="VLI254" s="34"/>
      <c r="VLJ254" s="34"/>
      <c r="VLK254" s="34"/>
      <c r="VLL254" s="34"/>
      <c r="VLM254" s="34"/>
      <c r="VLN254" s="34"/>
      <c r="VLO254" s="34"/>
      <c r="VLP254" s="34"/>
      <c r="VLQ254" s="34"/>
      <c r="VLR254" s="34"/>
      <c r="VLS254" s="34"/>
      <c r="VLT254" s="34"/>
      <c r="VLU254" s="34"/>
      <c r="VLV254" s="34"/>
      <c r="VLW254" s="34"/>
      <c r="VLX254" s="34"/>
      <c r="VLY254" s="34"/>
      <c r="VLZ254" s="34"/>
      <c r="VMA254" s="34"/>
      <c r="VMB254" s="34"/>
      <c r="VMC254" s="34"/>
      <c r="VMD254" s="34"/>
      <c r="VME254" s="34"/>
      <c r="VMF254" s="34"/>
      <c r="VMG254" s="34"/>
      <c r="VMH254" s="34"/>
      <c r="VMI254" s="34"/>
      <c r="VMJ254" s="34"/>
      <c r="VMK254" s="34"/>
      <c r="VML254" s="34"/>
      <c r="VMM254" s="34"/>
      <c r="VMN254" s="34"/>
      <c r="VMO254" s="34"/>
      <c r="VMP254" s="34"/>
      <c r="VMQ254" s="34"/>
      <c r="VMR254" s="34"/>
      <c r="VMS254" s="34"/>
      <c r="VMT254" s="34"/>
      <c r="VMU254" s="34"/>
      <c r="VMV254" s="34"/>
      <c r="VMW254" s="34"/>
      <c r="VMX254" s="34"/>
      <c r="VMY254" s="34"/>
      <c r="VMZ254" s="34"/>
      <c r="VNA254" s="34"/>
      <c r="VNB254" s="34"/>
      <c r="VNC254" s="34"/>
      <c r="VND254" s="34"/>
      <c r="VNE254" s="34"/>
      <c r="VNF254" s="34"/>
      <c r="VNG254" s="34"/>
      <c r="VNH254" s="34"/>
      <c r="VNI254" s="34"/>
      <c r="VNJ254" s="34"/>
      <c r="VNK254" s="34"/>
      <c r="VNL254" s="34"/>
      <c r="VNM254" s="34"/>
      <c r="VNN254" s="34"/>
      <c r="VNO254" s="34"/>
      <c r="VNP254" s="34"/>
      <c r="VNQ254" s="34"/>
      <c r="VNR254" s="34"/>
      <c r="VNS254" s="34"/>
      <c r="VNT254" s="34"/>
      <c r="VNU254" s="34"/>
      <c r="VNV254" s="34"/>
      <c r="VNW254" s="34"/>
      <c r="VNX254" s="34"/>
      <c r="VNY254" s="34"/>
      <c r="VNZ254" s="34"/>
      <c r="VOA254" s="34"/>
      <c r="VOB254" s="34"/>
      <c r="VOC254" s="34"/>
      <c r="VOD254" s="34"/>
      <c r="VOE254" s="34"/>
      <c r="VOF254" s="34"/>
      <c r="VOG254" s="34"/>
      <c r="VOH254" s="34"/>
      <c r="VOI254" s="34"/>
      <c r="VOJ254" s="34"/>
      <c r="VOK254" s="34"/>
      <c r="VOL254" s="34"/>
      <c r="VOM254" s="34"/>
      <c r="VON254" s="34"/>
      <c r="VOO254" s="34"/>
      <c r="VOP254" s="34"/>
      <c r="VOQ254" s="34"/>
      <c r="VOR254" s="34"/>
      <c r="VOS254" s="34"/>
      <c r="VOT254" s="34"/>
      <c r="VOU254" s="34"/>
      <c r="VOV254" s="34"/>
      <c r="VOW254" s="34"/>
      <c r="VOX254" s="34"/>
      <c r="VOY254" s="34"/>
      <c r="VOZ254" s="34"/>
      <c r="VPA254" s="34"/>
      <c r="VPB254" s="34"/>
      <c r="VPC254" s="34"/>
      <c r="VPD254" s="34"/>
      <c r="VPE254" s="34"/>
      <c r="VPF254" s="34"/>
      <c r="VPG254" s="34"/>
      <c r="VPH254" s="34"/>
      <c r="VPI254" s="34"/>
      <c r="VPJ254" s="34"/>
      <c r="VPK254" s="34"/>
      <c r="VPL254" s="34"/>
      <c r="VPM254" s="34"/>
      <c r="VPN254" s="34"/>
      <c r="VPO254" s="34"/>
      <c r="VPP254" s="34"/>
      <c r="VPQ254" s="34"/>
      <c r="VPR254" s="34"/>
      <c r="VPS254" s="34"/>
      <c r="VPT254" s="34"/>
      <c r="VPU254" s="34"/>
      <c r="VPV254" s="34"/>
      <c r="VPW254" s="34"/>
      <c r="VPX254" s="34"/>
      <c r="VPY254" s="34"/>
      <c r="VPZ254" s="34"/>
      <c r="VQA254" s="34"/>
      <c r="VQB254" s="34"/>
      <c r="VQC254" s="34"/>
      <c r="VQD254" s="34"/>
      <c r="VQE254" s="34"/>
      <c r="VQF254" s="34"/>
      <c r="VQG254" s="34"/>
      <c r="VQH254" s="34"/>
      <c r="VQI254" s="34"/>
      <c r="VQJ254" s="34"/>
      <c r="VQK254" s="34"/>
      <c r="VQL254" s="34"/>
      <c r="VQM254" s="34"/>
      <c r="VQN254" s="34"/>
      <c r="VQO254" s="34"/>
      <c r="VQP254" s="34"/>
      <c r="VQQ254" s="34"/>
      <c r="VQR254" s="34"/>
      <c r="VQS254" s="34"/>
      <c r="VQT254" s="34"/>
      <c r="VQU254" s="34"/>
      <c r="VQV254" s="34"/>
      <c r="VQW254" s="34"/>
      <c r="VQX254" s="34"/>
      <c r="VQY254" s="34"/>
      <c r="VQZ254" s="34"/>
      <c r="VRA254" s="34"/>
      <c r="VRB254" s="34"/>
      <c r="VRC254" s="34"/>
      <c r="VRD254" s="34"/>
      <c r="VRE254" s="34"/>
      <c r="VRF254" s="34"/>
      <c r="VRG254" s="34"/>
      <c r="VRH254" s="34"/>
      <c r="VRI254" s="34"/>
      <c r="VRJ254" s="34"/>
      <c r="VRK254" s="34"/>
      <c r="VRL254" s="34"/>
      <c r="VRM254" s="34"/>
      <c r="VRN254" s="34"/>
      <c r="VRO254" s="34"/>
      <c r="VRP254" s="34"/>
      <c r="VRQ254" s="34"/>
      <c r="VRR254" s="34"/>
      <c r="VRS254" s="34"/>
      <c r="VRT254" s="34"/>
      <c r="VRU254" s="34"/>
      <c r="VRV254" s="34"/>
      <c r="VRW254" s="34"/>
      <c r="VRX254" s="34"/>
      <c r="VRY254" s="34"/>
      <c r="VRZ254" s="34"/>
      <c r="VSA254" s="34"/>
      <c r="VSB254" s="34"/>
      <c r="VSC254" s="34"/>
      <c r="VSD254" s="34"/>
      <c r="VSE254" s="34"/>
      <c r="VSF254" s="34"/>
      <c r="VSG254" s="34"/>
      <c r="VSH254" s="34"/>
      <c r="VSI254" s="34"/>
      <c r="VSJ254" s="34"/>
      <c r="VSK254" s="34"/>
      <c r="VSL254" s="34"/>
      <c r="VSM254" s="34"/>
      <c r="VSN254" s="34"/>
      <c r="VSO254" s="34"/>
      <c r="VSP254" s="34"/>
      <c r="VSQ254" s="34"/>
      <c r="VSR254" s="34"/>
      <c r="VSS254" s="34"/>
      <c r="VST254" s="34"/>
      <c r="VSU254" s="34"/>
      <c r="VSV254" s="34"/>
      <c r="VSW254" s="34"/>
      <c r="VSX254" s="34"/>
      <c r="VSY254" s="34"/>
      <c r="VSZ254" s="34"/>
      <c r="VTA254" s="34"/>
      <c r="VTB254" s="34"/>
      <c r="VTC254" s="34"/>
      <c r="VTD254" s="34"/>
      <c r="VTE254" s="34"/>
      <c r="VTF254" s="34"/>
      <c r="VTG254" s="34"/>
      <c r="VTH254" s="34"/>
      <c r="VTI254" s="34"/>
      <c r="VTJ254" s="34"/>
      <c r="VTK254" s="34"/>
      <c r="VTL254" s="34"/>
      <c r="VTM254" s="34"/>
      <c r="VTN254" s="34"/>
      <c r="VTO254" s="34"/>
      <c r="VTP254" s="34"/>
      <c r="VTQ254" s="34"/>
      <c r="VTR254" s="34"/>
      <c r="VTS254" s="34"/>
      <c r="VTT254" s="34"/>
      <c r="VTU254" s="34"/>
      <c r="VTV254" s="34"/>
      <c r="VTW254" s="34"/>
      <c r="VTX254" s="34"/>
      <c r="VTY254" s="34"/>
      <c r="VTZ254" s="34"/>
      <c r="VUA254" s="34"/>
      <c r="VUB254" s="34"/>
      <c r="VUC254" s="34"/>
      <c r="VUD254" s="34"/>
      <c r="VUE254" s="34"/>
      <c r="VUF254" s="34"/>
      <c r="VUG254" s="34"/>
      <c r="VUH254" s="34"/>
      <c r="VUI254" s="34"/>
      <c r="VUJ254" s="34"/>
      <c r="VUK254" s="34"/>
      <c r="VUL254" s="34"/>
      <c r="VUM254" s="34"/>
      <c r="VUN254" s="34"/>
      <c r="VUO254" s="34"/>
      <c r="VUP254" s="34"/>
      <c r="VUQ254" s="34"/>
      <c r="VUR254" s="34"/>
      <c r="VUS254" s="34"/>
      <c r="VUT254" s="34"/>
      <c r="VUU254" s="34"/>
      <c r="VUV254" s="34"/>
      <c r="VUW254" s="34"/>
      <c r="VUX254" s="34"/>
      <c r="VUY254" s="34"/>
      <c r="VUZ254" s="34"/>
      <c r="VVA254" s="34"/>
      <c r="VVB254" s="34"/>
      <c r="VVC254" s="34"/>
      <c r="VVD254" s="34"/>
      <c r="VVE254" s="34"/>
      <c r="VVF254" s="34"/>
      <c r="VVG254" s="34"/>
      <c r="VVH254" s="34"/>
      <c r="VVI254" s="34"/>
      <c r="VVJ254" s="34"/>
      <c r="VVK254" s="34"/>
      <c r="VVL254" s="34"/>
      <c r="VVM254" s="34"/>
      <c r="VVN254" s="34"/>
      <c r="VVO254" s="34"/>
      <c r="VVP254" s="34"/>
      <c r="VVQ254" s="34"/>
      <c r="VVR254" s="34"/>
      <c r="VVS254" s="34"/>
      <c r="VVT254" s="34"/>
      <c r="VVU254" s="34"/>
      <c r="VVV254" s="34"/>
      <c r="VVW254" s="34"/>
      <c r="VVX254" s="34"/>
      <c r="VVY254" s="34"/>
      <c r="VVZ254" s="34"/>
      <c r="VWA254" s="34"/>
      <c r="VWB254" s="34"/>
      <c r="VWC254" s="34"/>
      <c r="VWD254" s="34"/>
      <c r="VWE254" s="34"/>
      <c r="VWF254" s="34"/>
      <c r="VWG254" s="34"/>
      <c r="VWH254" s="34"/>
      <c r="VWI254" s="34"/>
      <c r="VWJ254" s="34"/>
      <c r="VWK254" s="34"/>
      <c r="VWL254" s="34"/>
      <c r="VWM254" s="34"/>
      <c r="VWN254" s="34"/>
      <c r="VWO254" s="34"/>
      <c r="VWP254" s="34"/>
      <c r="VWQ254" s="34"/>
      <c r="VWR254" s="34"/>
      <c r="VWS254" s="34"/>
      <c r="VWT254" s="34"/>
      <c r="VWU254" s="34"/>
      <c r="VWV254" s="34"/>
      <c r="VWW254" s="34"/>
      <c r="VWX254" s="34"/>
      <c r="VWY254" s="34"/>
      <c r="VWZ254" s="34"/>
      <c r="VXA254" s="34"/>
      <c r="VXB254" s="34"/>
      <c r="VXC254" s="34"/>
      <c r="VXD254" s="34"/>
      <c r="VXE254" s="34"/>
      <c r="VXF254" s="34"/>
      <c r="VXG254" s="34"/>
      <c r="VXH254" s="34"/>
      <c r="VXI254" s="34"/>
      <c r="VXJ254" s="34"/>
      <c r="VXK254" s="34"/>
      <c r="VXL254" s="34"/>
      <c r="VXM254" s="34"/>
      <c r="VXN254" s="34"/>
      <c r="VXO254" s="34"/>
      <c r="VXP254" s="34"/>
      <c r="VXQ254" s="34"/>
      <c r="VXR254" s="34"/>
      <c r="VXS254" s="34"/>
      <c r="VXT254" s="34"/>
      <c r="VXU254" s="34"/>
      <c r="VXV254" s="34"/>
      <c r="VXW254" s="34"/>
      <c r="VXX254" s="34"/>
      <c r="VXY254" s="34"/>
      <c r="VXZ254" s="34"/>
      <c r="VYA254" s="34"/>
      <c r="VYB254" s="34"/>
      <c r="VYC254" s="34"/>
      <c r="VYD254" s="34"/>
      <c r="VYE254" s="34"/>
      <c r="VYF254" s="34"/>
      <c r="VYG254" s="34"/>
      <c r="VYH254" s="34"/>
      <c r="VYI254" s="34"/>
      <c r="VYJ254" s="34"/>
      <c r="VYK254" s="34"/>
      <c r="VYL254" s="34"/>
      <c r="VYM254" s="34"/>
      <c r="VYN254" s="34"/>
      <c r="VYO254" s="34"/>
      <c r="VYP254" s="34"/>
      <c r="VYQ254" s="34"/>
      <c r="VYR254" s="34"/>
      <c r="VYS254" s="34"/>
      <c r="VYT254" s="34"/>
      <c r="VYU254" s="34"/>
      <c r="VYV254" s="34"/>
      <c r="VYW254" s="34"/>
      <c r="VYX254" s="34"/>
      <c r="VYY254" s="34"/>
      <c r="VYZ254" s="34"/>
      <c r="VZA254" s="34"/>
      <c r="VZB254" s="34"/>
      <c r="VZC254" s="34"/>
      <c r="VZD254" s="34"/>
      <c r="VZE254" s="34"/>
      <c r="VZF254" s="34"/>
      <c r="VZG254" s="34"/>
      <c r="VZH254" s="34"/>
      <c r="VZI254" s="34"/>
      <c r="VZJ254" s="34"/>
      <c r="VZK254" s="34"/>
      <c r="VZL254" s="34"/>
      <c r="VZM254" s="34"/>
      <c r="VZN254" s="34"/>
      <c r="VZO254" s="34"/>
      <c r="VZP254" s="34"/>
      <c r="VZQ254" s="34"/>
      <c r="VZR254" s="34"/>
      <c r="VZS254" s="34"/>
      <c r="VZT254" s="34"/>
      <c r="VZU254" s="34"/>
      <c r="VZV254" s="34"/>
      <c r="VZW254" s="34"/>
      <c r="VZX254" s="34"/>
      <c r="VZY254" s="34"/>
      <c r="VZZ254" s="34"/>
      <c r="WAA254" s="34"/>
      <c r="WAB254" s="34"/>
      <c r="WAC254" s="34"/>
      <c r="WAD254" s="34"/>
      <c r="WAE254" s="34"/>
      <c r="WAF254" s="34"/>
      <c r="WAG254" s="34"/>
      <c r="WAH254" s="34"/>
      <c r="WAI254" s="34"/>
      <c r="WAJ254" s="34"/>
      <c r="WAK254" s="34"/>
      <c r="WAL254" s="34"/>
      <c r="WAM254" s="34"/>
      <c r="WAN254" s="34"/>
      <c r="WAO254" s="34"/>
      <c r="WAP254" s="34"/>
      <c r="WAQ254" s="34"/>
      <c r="WAR254" s="34"/>
      <c r="WAS254" s="34"/>
      <c r="WAT254" s="34"/>
      <c r="WAU254" s="34"/>
      <c r="WAV254" s="34"/>
      <c r="WAW254" s="34"/>
      <c r="WAX254" s="34"/>
      <c r="WAY254" s="34"/>
      <c r="WAZ254" s="34"/>
      <c r="WBA254" s="34"/>
      <c r="WBB254" s="34"/>
      <c r="WBC254" s="34"/>
      <c r="WBD254" s="34"/>
      <c r="WBE254" s="34"/>
      <c r="WBF254" s="34"/>
      <c r="WBG254" s="34"/>
      <c r="WBH254" s="34"/>
      <c r="WBI254" s="34"/>
      <c r="WBJ254" s="34"/>
      <c r="WBK254" s="34"/>
      <c r="WBL254" s="34"/>
      <c r="WBM254" s="34"/>
      <c r="WBN254" s="34"/>
      <c r="WBO254" s="34"/>
      <c r="WBP254" s="34"/>
      <c r="WBQ254" s="34"/>
      <c r="WBR254" s="34"/>
      <c r="WBS254" s="34"/>
      <c r="WBT254" s="34"/>
      <c r="WBU254" s="34"/>
      <c r="WBV254" s="34"/>
      <c r="WBW254" s="34"/>
      <c r="WBX254" s="34"/>
      <c r="WBY254" s="34"/>
      <c r="WBZ254" s="34"/>
      <c r="WCA254" s="34"/>
      <c r="WCB254" s="34"/>
      <c r="WCC254" s="34"/>
      <c r="WCD254" s="34"/>
      <c r="WCE254" s="34"/>
      <c r="WCF254" s="34"/>
      <c r="WCG254" s="34"/>
      <c r="WCH254" s="34"/>
      <c r="WCI254" s="34"/>
      <c r="WCJ254" s="34"/>
      <c r="WCK254" s="34"/>
      <c r="WCL254" s="34"/>
      <c r="WCM254" s="34"/>
      <c r="WCN254" s="34"/>
      <c r="WCO254" s="34"/>
      <c r="WCP254" s="34"/>
      <c r="WCQ254" s="34"/>
      <c r="WCR254" s="34"/>
      <c r="WCS254" s="34"/>
      <c r="WCT254" s="34"/>
      <c r="WCU254" s="34"/>
      <c r="WCV254" s="34"/>
      <c r="WCW254" s="34"/>
      <c r="WCX254" s="34"/>
      <c r="WCY254" s="34"/>
      <c r="WCZ254" s="34"/>
      <c r="WDA254" s="34"/>
      <c r="WDB254" s="34"/>
      <c r="WDC254" s="34"/>
      <c r="WDD254" s="34"/>
      <c r="WDE254" s="34"/>
      <c r="WDF254" s="34"/>
      <c r="WDG254" s="34"/>
      <c r="WDH254" s="34"/>
      <c r="WDI254" s="34"/>
      <c r="WDJ254" s="34"/>
      <c r="WDK254" s="34"/>
      <c r="WDL254" s="34"/>
      <c r="WDM254" s="34"/>
      <c r="WDN254" s="34"/>
      <c r="WDO254" s="34"/>
      <c r="WDP254" s="34"/>
      <c r="WDQ254" s="34"/>
      <c r="WDR254" s="34"/>
      <c r="WDS254" s="34"/>
      <c r="WDT254" s="34"/>
      <c r="WDU254" s="34"/>
      <c r="WDV254" s="34"/>
      <c r="WDW254" s="34"/>
      <c r="WDX254" s="34"/>
      <c r="WDY254" s="34"/>
      <c r="WDZ254" s="34"/>
      <c r="WEA254" s="34"/>
      <c r="WEB254" s="34"/>
      <c r="WEC254" s="34"/>
      <c r="WED254" s="34"/>
      <c r="WEE254" s="34"/>
      <c r="WEF254" s="34"/>
      <c r="WEG254" s="34"/>
      <c r="WEH254" s="34"/>
      <c r="WEI254" s="34"/>
      <c r="WEJ254" s="34"/>
      <c r="WEK254" s="34"/>
      <c r="WEL254" s="34"/>
      <c r="WEM254" s="34"/>
      <c r="WEN254" s="34"/>
      <c r="WEO254" s="34"/>
      <c r="WEP254" s="34"/>
      <c r="WEQ254" s="34"/>
      <c r="WER254" s="34"/>
      <c r="WES254" s="34"/>
      <c r="WET254" s="34"/>
      <c r="WEU254" s="34"/>
      <c r="WEV254" s="34"/>
      <c r="WEW254" s="34"/>
      <c r="WEX254" s="34"/>
      <c r="WEY254" s="34"/>
      <c r="WEZ254" s="34"/>
      <c r="WFA254" s="34"/>
      <c r="WFB254" s="34"/>
      <c r="WFC254" s="34"/>
      <c r="WFD254" s="34"/>
      <c r="WFE254" s="34"/>
      <c r="WFF254" s="34"/>
      <c r="WFG254" s="34"/>
      <c r="WFH254" s="34"/>
      <c r="WFI254" s="34"/>
      <c r="WFJ254" s="34"/>
      <c r="WFK254" s="34"/>
      <c r="WFL254" s="34"/>
      <c r="WFM254" s="34"/>
      <c r="WFN254" s="34"/>
      <c r="WFO254" s="34"/>
      <c r="WFP254" s="34"/>
      <c r="WFQ254" s="34"/>
      <c r="WFR254" s="34"/>
      <c r="WFS254" s="34"/>
      <c r="WFT254" s="34"/>
      <c r="WFU254" s="34"/>
      <c r="WFV254" s="34"/>
      <c r="WFW254" s="34"/>
      <c r="WFX254" s="34"/>
      <c r="WFY254" s="34"/>
      <c r="WFZ254" s="34"/>
      <c r="WGA254" s="34"/>
      <c r="WGB254" s="34"/>
      <c r="WGC254" s="34"/>
      <c r="WGD254" s="34"/>
      <c r="WGE254" s="34"/>
      <c r="WGF254" s="34"/>
      <c r="WGG254" s="34"/>
      <c r="WGH254" s="34"/>
      <c r="WGI254" s="34"/>
      <c r="WGJ254" s="34"/>
      <c r="WGK254" s="34"/>
      <c r="WGL254" s="34"/>
      <c r="WGM254" s="34"/>
      <c r="WGN254" s="34"/>
      <c r="WGO254" s="34"/>
      <c r="WGP254" s="34"/>
      <c r="WGQ254" s="34"/>
      <c r="WGR254" s="34"/>
      <c r="WGS254" s="34"/>
      <c r="WGT254" s="34"/>
      <c r="WGU254" s="34"/>
      <c r="WGV254" s="34"/>
      <c r="WGW254" s="34"/>
      <c r="WGX254" s="34"/>
      <c r="WGY254" s="34"/>
      <c r="WGZ254" s="34"/>
      <c r="WHA254" s="34"/>
      <c r="WHB254" s="34"/>
      <c r="WHC254" s="34"/>
      <c r="WHD254" s="34"/>
      <c r="WHE254" s="34"/>
      <c r="WHF254" s="34"/>
      <c r="WHG254" s="34"/>
      <c r="WHH254" s="34"/>
      <c r="WHI254" s="34"/>
      <c r="WHJ254" s="34"/>
      <c r="WHK254" s="34"/>
      <c r="WHL254" s="34"/>
      <c r="WHM254" s="34"/>
      <c r="WHN254" s="34"/>
      <c r="WHO254" s="34"/>
      <c r="WHP254" s="34"/>
      <c r="WHQ254" s="34"/>
      <c r="WHR254" s="34"/>
      <c r="WHS254" s="34"/>
      <c r="WHT254" s="34"/>
      <c r="WHU254" s="34"/>
      <c r="WHV254" s="34"/>
      <c r="WHW254" s="34"/>
      <c r="WHX254" s="34"/>
      <c r="WHY254" s="34"/>
      <c r="WHZ254" s="34"/>
      <c r="WIA254" s="34"/>
      <c r="WIB254" s="34"/>
      <c r="WIC254" s="34"/>
      <c r="WID254" s="34"/>
      <c r="WIE254" s="34"/>
      <c r="WIF254" s="34"/>
      <c r="WIG254" s="34"/>
      <c r="WIH254" s="34"/>
      <c r="WII254" s="34"/>
      <c r="WIJ254" s="34"/>
      <c r="WIK254" s="34"/>
      <c r="WIL254" s="34"/>
      <c r="WIM254" s="34"/>
      <c r="WIN254" s="34"/>
      <c r="WIO254" s="34"/>
      <c r="WIP254" s="34"/>
      <c r="WIQ254" s="34"/>
      <c r="WIR254" s="34"/>
      <c r="WIS254" s="34"/>
      <c r="WIT254" s="34"/>
      <c r="WIU254" s="34"/>
      <c r="WIV254" s="34"/>
      <c r="WIW254" s="34"/>
      <c r="WIX254" s="34"/>
      <c r="WIY254" s="34"/>
      <c r="WIZ254" s="34"/>
      <c r="WJA254" s="34"/>
      <c r="WJB254" s="34"/>
      <c r="WJC254" s="34"/>
      <c r="WJD254" s="34"/>
      <c r="WJE254" s="34"/>
      <c r="WJF254" s="34"/>
      <c r="WJG254" s="34"/>
      <c r="WJH254" s="34"/>
      <c r="WJI254" s="34"/>
      <c r="WJJ254" s="34"/>
      <c r="WJK254" s="34"/>
      <c r="WJL254" s="34"/>
      <c r="WJM254" s="34"/>
      <c r="WJN254" s="34"/>
      <c r="WJO254" s="34"/>
      <c r="WJP254" s="34"/>
      <c r="WJQ254" s="34"/>
      <c r="WJR254" s="34"/>
      <c r="WJS254" s="34"/>
      <c r="WJT254" s="34"/>
      <c r="WJU254" s="34"/>
      <c r="WJV254" s="34"/>
      <c r="WJW254" s="34"/>
      <c r="WJX254" s="34"/>
      <c r="WJY254" s="34"/>
      <c r="WJZ254" s="34"/>
      <c r="WKA254" s="34"/>
      <c r="WKB254" s="34"/>
      <c r="WKC254" s="34"/>
      <c r="WKD254" s="34"/>
      <c r="WKE254" s="34"/>
      <c r="WKF254" s="34"/>
      <c r="WKG254" s="34"/>
      <c r="WKH254" s="34"/>
      <c r="WKI254" s="34"/>
      <c r="WKJ254" s="34"/>
      <c r="WKK254" s="34"/>
      <c r="WKL254" s="34"/>
      <c r="WKM254" s="34"/>
      <c r="WKN254" s="34"/>
      <c r="WKO254" s="34"/>
      <c r="WKP254" s="34"/>
      <c r="WKQ254" s="34"/>
      <c r="WKR254" s="34"/>
      <c r="WKS254" s="34"/>
      <c r="WKT254" s="34"/>
      <c r="WKU254" s="34"/>
      <c r="WKV254" s="34"/>
      <c r="WKW254" s="34"/>
      <c r="WKX254" s="34"/>
      <c r="WKY254" s="34"/>
      <c r="WKZ254" s="34"/>
      <c r="WLA254" s="34"/>
      <c r="WLB254" s="34"/>
      <c r="WLC254" s="34"/>
      <c r="WLD254" s="34"/>
      <c r="WLE254" s="34"/>
      <c r="WLF254" s="34"/>
      <c r="WLG254" s="34"/>
      <c r="WLH254" s="34"/>
      <c r="WLI254" s="34"/>
      <c r="WLJ254" s="34"/>
      <c r="WLK254" s="34"/>
      <c r="WLL254" s="34"/>
      <c r="WLM254" s="34"/>
      <c r="WLN254" s="34"/>
      <c r="WLO254" s="34"/>
      <c r="WLP254" s="34"/>
      <c r="WLQ254" s="34"/>
      <c r="WLR254" s="34"/>
      <c r="WLS254" s="34"/>
      <c r="WLT254" s="34"/>
      <c r="WLU254" s="34"/>
      <c r="WLV254" s="34"/>
      <c r="WLW254" s="34"/>
      <c r="WLX254" s="34"/>
      <c r="WLY254" s="34"/>
      <c r="WLZ254" s="34"/>
      <c r="WMA254" s="34"/>
      <c r="WMB254" s="34"/>
      <c r="WMC254" s="34"/>
      <c r="WMD254" s="34"/>
      <c r="WME254" s="34"/>
      <c r="WMF254" s="34"/>
      <c r="WMG254" s="34"/>
      <c r="WMH254" s="34"/>
      <c r="WMI254" s="34"/>
      <c r="WMJ254" s="34"/>
      <c r="WMK254" s="34"/>
      <c r="WML254" s="34"/>
      <c r="WMM254" s="34"/>
      <c r="WMN254" s="34"/>
      <c r="WMO254" s="34"/>
      <c r="WMP254" s="34"/>
      <c r="WMQ254" s="34"/>
      <c r="WMR254" s="34"/>
      <c r="WMS254" s="34"/>
      <c r="WMT254" s="34"/>
      <c r="WMU254" s="34"/>
      <c r="WMV254" s="34"/>
      <c r="WMW254" s="34"/>
      <c r="WMX254" s="34"/>
      <c r="WMY254" s="34"/>
      <c r="WMZ254" s="34"/>
      <c r="WNA254" s="34"/>
      <c r="WNB254" s="34"/>
      <c r="WNC254" s="34"/>
      <c r="WND254" s="34"/>
      <c r="WNE254" s="34"/>
      <c r="WNF254" s="34"/>
      <c r="WNG254" s="34"/>
      <c r="WNH254" s="34"/>
      <c r="WNI254" s="34"/>
      <c r="WNJ254" s="34"/>
      <c r="WNK254" s="34"/>
      <c r="WNL254" s="34"/>
      <c r="WNM254" s="34"/>
      <c r="WNN254" s="34"/>
      <c r="WNO254" s="34"/>
      <c r="WNP254" s="34"/>
      <c r="WNQ254" s="34"/>
      <c r="WNR254" s="34"/>
      <c r="WNS254" s="34"/>
      <c r="WNT254" s="34"/>
      <c r="WNU254" s="34"/>
      <c r="WNV254" s="34"/>
      <c r="WNW254" s="34"/>
      <c r="WNX254" s="34"/>
      <c r="WNY254" s="34"/>
      <c r="WNZ254" s="34"/>
      <c r="WOA254" s="34"/>
      <c r="WOB254" s="34"/>
      <c r="WOC254" s="34"/>
      <c r="WOD254" s="34"/>
      <c r="WOE254" s="34"/>
      <c r="WOF254" s="34"/>
      <c r="WOG254" s="34"/>
      <c r="WOH254" s="34"/>
      <c r="WOI254" s="34"/>
      <c r="WOJ254" s="34"/>
      <c r="WOK254" s="34"/>
      <c r="WOL254" s="34"/>
      <c r="WOM254" s="34"/>
      <c r="WON254" s="34"/>
      <c r="WOO254" s="34"/>
      <c r="WOP254" s="34"/>
      <c r="WOQ254" s="34"/>
      <c r="WOR254" s="34"/>
      <c r="WOS254" s="34"/>
      <c r="WOT254" s="34"/>
      <c r="WOU254" s="34"/>
      <c r="WOV254" s="34"/>
      <c r="WOW254" s="34"/>
      <c r="WOX254" s="34"/>
      <c r="WOY254" s="34"/>
      <c r="WOZ254" s="34"/>
      <c r="WPA254" s="34"/>
      <c r="WPB254" s="34"/>
      <c r="WPC254" s="34"/>
      <c r="WPD254" s="34"/>
      <c r="WPE254" s="34"/>
      <c r="WPF254" s="34"/>
      <c r="WPG254" s="34"/>
      <c r="WPH254" s="34"/>
      <c r="WPI254" s="34"/>
      <c r="WPJ254" s="34"/>
      <c r="WPK254" s="34"/>
      <c r="WPL254" s="34"/>
      <c r="WPM254" s="34"/>
      <c r="WPN254" s="34"/>
      <c r="WPO254" s="34"/>
      <c r="WPP254" s="34"/>
      <c r="WPQ254" s="34"/>
      <c r="WPR254" s="34"/>
      <c r="WPS254" s="34"/>
      <c r="WPT254" s="34"/>
      <c r="WPU254" s="34"/>
      <c r="WPV254" s="34"/>
      <c r="WPW254" s="34"/>
      <c r="WPX254" s="34"/>
      <c r="WPY254" s="34"/>
      <c r="WPZ254" s="34"/>
      <c r="WQA254" s="34"/>
      <c r="WQB254" s="34"/>
      <c r="WQC254" s="34"/>
      <c r="WQD254" s="34"/>
      <c r="WQE254" s="34"/>
      <c r="WQF254" s="34"/>
      <c r="WQG254" s="34"/>
      <c r="WQH254" s="34"/>
      <c r="WQI254" s="34"/>
      <c r="WQJ254" s="34"/>
      <c r="WQK254" s="34"/>
      <c r="WQL254" s="34"/>
      <c r="WQM254" s="34"/>
      <c r="WQN254" s="34"/>
      <c r="WQO254" s="34"/>
      <c r="WQP254" s="34"/>
      <c r="WQQ254" s="34"/>
      <c r="WQR254" s="34"/>
      <c r="WQS254" s="34"/>
      <c r="WQT254" s="34"/>
      <c r="WQU254" s="34"/>
      <c r="WQV254" s="34"/>
      <c r="WQW254" s="34"/>
      <c r="WQX254" s="34"/>
      <c r="WQY254" s="34"/>
      <c r="WQZ254" s="34"/>
      <c r="WRA254" s="34"/>
      <c r="WRB254" s="34"/>
      <c r="WRC254" s="34"/>
      <c r="WRD254" s="34"/>
      <c r="WRE254" s="34"/>
      <c r="WRF254" s="34"/>
      <c r="WRG254" s="34"/>
      <c r="WRH254" s="34"/>
      <c r="WRI254" s="34"/>
      <c r="WRJ254" s="34"/>
      <c r="WRK254" s="34"/>
      <c r="WRL254" s="34"/>
      <c r="WRM254" s="34"/>
      <c r="WRN254" s="34"/>
      <c r="WRO254" s="34"/>
      <c r="WRP254" s="34"/>
      <c r="WRQ254" s="34"/>
      <c r="WRR254" s="34"/>
      <c r="WRS254" s="34"/>
      <c r="WRT254" s="34"/>
      <c r="WRU254" s="34"/>
      <c r="WRV254" s="34"/>
      <c r="WRW254" s="34"/>
      <c r="WRX254" s="34"/>
      <c r="WRY254" s="34"/>
      <c r="WRZ254" s="34"/>
      <c r="WSA254" s="34"/>
      <c r="WSB254" s="34"/>
      <c r="WSC254" s="34"/>
      <c r="WSD254" s="34"/>
      <c r="WSE254" s="34"/>
      <c r="WSF254" s="34"/>
      <c r="WSG254" s="34"/>
      <c r="WSH254" s="34"/>
      <c r="WSI254" s="34"/>
      <c r="WSJ254" s="34"/>
      <c r="WSK254" s="34"/>
      <c r="WSL254" s="34"/>
      <c r="WSM254" s="34"/>
      <c r="WSN254" s="34"/>
      <c r="WSO254" s="34"/>
      <c r="WSP254" s="34"/>
      <c r="WSQ254" s="34"/>
      <c r="WSR254" s="34"/>
      <c r="WSS254" s="34"/>
      <c r="WST254" s="34"/>
      <c r="WSU254" s="34"/>
      <c r="WSV254" s="34"/>
      <c r="WSW254" s="34"/>
      <c r="WSX254" s="34"/>
      <c r="WSY254" s="34"/>
      <c r="WSZ254" s="34"/>
      <c r="WTA254" s="34"/>
      <c r="WTB254" s="34"/>
      <c r="WTC254" s="34"/>
      <c r="WTD254" s="34"/>
      <c r="WTE254" s="34"/>
      <c r="WTF254" s="34"/>
      <c r="WTG254" s="34"/>
      <c r="WTH254" s="34"/>
      <c r="WTI254" s="34"/>
      <c r="WTJ254" s="34"/>
      <c r="WTK254" s="34"/>
      <c r="WTL254" s="34"/>
      <c r="WTM254" s="34"/>
      <c r="WTN254" s="34"/>
      <c r="WTO254" s="34"/>
      <c r="WTP254" s="34"/>
      <c r="WTQ254" s="34"/>
      <c r="WTR254" s="34"/>
      <c r="WTS254" s="34"/>
      <c r="WTT254" s="34"/>
      <c r="WTU254" s="34"/>
      <c r="WTV254" s="34"/>
      <c r="WTW254" s="34"/>
      <c r="WTX254" s="34"/>
      <c r="WTY254" s="34"/>
      <c r="WTZ254" s="34"/>
      <c r="WUA254" s="34"/>
      <c r="WUB254" s="34"/>
      <c r="WUC254" s="34"/>
      <c r="WUD254" s="34"/>
      <c r="WUE254" s="34"/>
      <c r="WUF254" s="34"/>
      <c r="WUG254" s="34"/>
      <c r="WUH254" s="34"/>
      <c r="WUI254" s="34"/>
      <c r="WUJ254" s="34"/>
      <c r="WUK254" s="34"/>
      <c r="WUL254" s="34"/>
      <c r="WUM254" s="34"/>
      <c r="WUN254" s="34"/>
      <c r="WUO254" s="34"/>
      <c r="WUP254" s="34"/>
      <c r="WUQ254" s="34"/>
      <c r="WUR254" s="34"/>
      <c r="WUS254" s="34"/>
      <c r="WUT254" s="34"/>
      <c r="WUU254" s="34"/>
      <c r="WUV254" s="34"/>
      <c r="WUW254" s="34"/>
      <c r="WUX254" s="34"/>
      <c r="WUY254" s="34"/>
      <c r="WUZ254" s="34"/>
      <c r="WVA254" s="34"/>
      <c r="WVB254" s="34"/>
      <c r="WVC254" s="34"/>
      <c r="WVD254" s="34"/>
      <c r="WVE254" s="34"/>
      <c r="WVF254" s="34"/>
      <c r="WVG254" s="34"/>
      <c r="WVH254" s="34"/>
      <c r="WVI254" s="34"/>
      <c r="WVJ254" s="34"/>
      <c r="WVK254" s="34"/>
      <c r="WVL254" s="34"/>
      <c r="WVM254" s="34"/>
      <c r="WVN254" s="34"/>
      <c r="WVO254" s="34"/>
      <c r="WVP254" s="34"/>
      <c r="WVQ254" s="34"/>
      <c r="WVR254" s="34"/>
      <c r="WVS254" s="34"/>
      <c r="WVT254" s="34"/>
      <c r="WVU254" s="34"/>
      <c r="WVV254" s="34"/>
      <c r="WVW254" s="34"/>
      <c r="WVX254" s="34"/>
      <c r="WVY254" s="34"/>
      <c r="WVZ254" s="34"/>
      <c r="WWA254" s="34"/>
      <c r="WWB254" s="34"/>
      <c r="WWC254" s="34"/>
      <c r="WWD254" s="34"/>
      <c r="WWE254" s="34"/>
      <c r="WWF254" s="34"/>
      <c r="WWG254" s="34"/>
      <c r="WWH254" s="34"/>
      <c r="WWI254" s="34"/>
      <c r="WWJ254" s="34"/>
      <c r="WWK254" s="34"/>
      <c r="WWL254" s="34"/>
      <c r="WWM254" s="34"/>
      <c r="WWN254" s="34"/>
      <c r="WWO254" s="34"/>
      <c r="WWP254" s="34"/>
      <c r="WWQ254" s="34"/>
      <c r="WWR254" s="34"/>
      <c r="WWS254" s="34"/>
      <c r="WWT254" s="34"/>
      <c r="WWU254" s="34"/>
      <c r="WWV254" s="34"/>
      <c r="WWW254" s="34"/>
      <c r="WWX254" s="34"/>
      <c r="WWY254" s="34"/>
      <c r="WWZ254" s="34"/>
      <c r="WXA254" s="34"/>
      <c r="WXB254" s="34"/>
      <c r="WXC254" s="34"/>
      <c r="WXD254" s="34"/>
      <c r="WXE254" s="34"/>
      <c r="WXF254" s="34"/>
      <c r="WXG254" s="34"/>
      <c r="WXH254" s="34"/>
      <c r="WXI254" s="34"/>
      <c r="WXJ254" s="34"/>
      <c r="WXK254" s="34"/>
      <c r="WXL254" s="34"/>
      <c r="WXM254" s="34"/>
      <c r="WXN254" s="34"/>
      <c r="WXO254" s="34"/>
      <c r="WXP254" s="34"/>
      <c r="WXQ254" s="34"/>
      <c r="WXR254" s="34"/>
      <c r="WXS254" s="34"/>
      <c r="WXT254" s="34"/>
      <c r="WXU254" s="34"/>
      <c r="WXV254" s="34"/>
      <c r="WXW254" s="34"/>
      <c r="WXX254" s="34"/>
      <c r="WXY254" s="34"/>
      <c r="WXZ254" s="34"/>
      <c r="WYA254" s="34"/>
      <c r="WYB254" s="34"/>
      <c r="WYC254" s="34"/>
      <c r="WYD254" s="34"/>
      <c r="WYE254" s="34"/>
      <c r="WYF254" s="34"/>
      <c r="WYG254" s="34"/>
      <c r="WYH254" s="34"/>
      <c r="WYI254" s="34"/>
      <c r="WYJ254" s="34"/>
      <c r="WYK254" s="34"/>
      <c r="WYL254" s="34"/>
      <c r="WYM254" s="34"/>
      <c r="WYN254" s="34"/>
      <c r="WYO254" s="34"/>
      <c r="WYP254" s="34"/>
      <c r="WYQ254" s="34"/>
      <c r="WYR254" s="34"/>
      <c r="WYS254" s="34"/>
      <c r="WYT254" s="34"/>
      <c r="WYU254" s="34"/>
      <c r="WYV254" s="34"/>
      <c r="WYW254" s="34"/>
      <c r="WYX254" s="34"/>
      <c r="WYY254" s="34"/>
      <c r="WYZ254" s="34"/>
      <c r="WZA254" s="34"/>
      <c r="WZB254" s="34"/>
      <c r="WZC254" s="34"/>
      <c r="WZD254" s="34"/>
      <c r="WZE254" s="34"/>
      <c r="WZF254" s="34"/>
      <c r="WZG254" s="34"/>
      <c r="WZH254" s="34"/>
      <c r="WZI254" s="34"/>
      <c r="WZJ254" s="34"/>
      <c r="WZK254" s="34"/>
      <c r="WZL254" s="34"/>
      <c r="WZM254" s="34"/>
      <c r="WZN254" s="34"/>
      <c r="WZO254" s="34"/>
      <c r="WZP254" s="34"/>
      <c r="WZQ254" s="34"/>
      <c r="WZR254" s="34"/>
      <c r="WZS254" s="34"/>
      <c r="WZT254" s="34"/>
      <c r="WZU254" s="34"/>
      <c r="WZV254" s="34"/>
      <c r="WZW254" s="34"/>
      <c r="WZX254" s="34"/>
      <c r="WZY254" s="34"/>
      <c r="WZZ254" s="34"/>
      <c r="XAA254" s="34"/>
      <c r="XAB254" s="34"/>
      <c r="XAC254" s="34"/>
      <c r="XAD254" s="34"/>
      <c r="XAE254" s="34"/>
      <c r="XAF254" s="34"/>
      <c r="XAG254" s="34"/>
      <c r="XAH254" s="34"/>
      <c r="XAI254" s="34"/>
      <c r="XAJ254" s="34"/>
      <c r="XAK254" s="34"/>
      <c r="XAL254" s="34"/>
      <c r="XAM254" s="34"/>
      <c r="XAN254" s="34"/>
      <c r="XAO254" s="34"/>
      <c r="XAP254" s="34"/>
      <c r="XAQ254" s="34"/>
      <c r="XAR254" s="34"/>
      <c r="XAS254" s="34"/>
      <c r="XAT254" s="34"/>
      <c r="XAU254" s="34"/>
      <c r="XAV254" s="34"/>
      <c r="XAW254" s="34"/>
      <c r="XAX254" s="34"/>
      <c r="XAY254" s="34"/>
      <c r="XAZ254" s="34"/>
      <c r="XBA254" s="34"/>
      <c r="XBB254" s="34"/>
      <c r="XBC254" s="34"/>
      <c r="XBD254" s="34"/>
      <c r="XBE254" s="34"/>
      <c r="XBF254" s="34"/>
      <c r="XBG254" s="34"/>
      <c r="XBH254" s="34"/>
      <c r="XBI254" s="34"/>
      <c r="XBJ254" s="34"/>
      <c r="XBK254" s="34"/>
      <c r="XBL254" s="34"/>
      <c r="XBM254" s="34"/>
      <c r="XBN254" s="34"/>
      <c r="XBO254" s="34"/>
      <c r="XBP254" s="34"/>
      <c r="XBQ254" s="34"/>
      <c r="XBR254" s="34"/>
      <c r="XBS254" s="34"/>
      <c r="XBT254" s="34"/>
      <c r="XBU254" s="34"/>
      <c r="XBV254" s="34"/>
      <c r="XBW254" s="34"/>
      <c r="XBX254" s="34"/>
      <c r="XBY254" s="34"/>
      <c r="XBZ254" s="34"/>
      <c r="XCA254" s="34"/>
      <c r="XCB254" s="34"/>
      <c r="XCC254" s="34"/>
      <c r="XCD254" s="34"/>
      <c r="XCE254" s="34"/>
      <c r="XCF254" s="34"/>
      <c r="XCG254" s="34"/>
      <c r="XCH254" s="34"/>
      <c r="XCI254" s="34"/>
      <c r="XCJ254" s="34"/>
      <c r="XCK254" s="34"/>
      <c r="XCL254" s="34"/>
      <c r="XCM254" s="34"/>
      <c r="XCN254" s="34"/>
      <c r="XCO254" s="34"/>
      <c r="XCP254" s="34"/>
      <c r="XCQ254" s="34"/>
      <c r="XCR254" s="34"/>
      <c r="XCS254" s="34"/>
      <c r="XCT254" s="34"/>
      <c r="XCU254" s="34"/>
      <c r="XCV254" s="34"/>
      <c r="XCW254" s="34"/>
      <c r="XCX254" s="34"/>
      <c r="XCY254" s="34"/>
      <c r="XCZ254" s="34"/>
      <c r="XDA254" s="34"/>
      <c r="XDB254" s="34"/>
      <c r="XDC254" s="34"/>
      <c r="XDD254" s="34"/>
      <c r="XDE254" s="34"/>
      <c r="XDF254" s="34"/>
      <c r="XDG254" s="34"/>
      <c r="XDH254" s="34"/>
      <c r="XDI254" s="34"/>
      <c r="XDJ254" s="34"/>
      <c r="XDK254" s="34"/>
      <c r="XDL254" s="34"/>
      <c r="XDM254" s="34"/>
      <c r="XDN254" s="34"/>
      <c r="XDO254" s="34"/>
      <c r="XDP254" s="34"/>
      <c r="XDQ254" s="34"/>
      <c r="XDR254" s="34"/>
      <c r="XDS254" s="34"/>
      <c r="XDT254" s="34"/>
      <c r="XDU254" s="34"/>
      <c r="XDV254" s="34"/>
      <c r="XDW254" s="34"/>
      <c r="XDX254" s="34"/>
      <c r="XDY254" s="34"/>
      <c r="XDZ254" s="34"/>
      <c r="XEA254" s="34"/>
      <c r="XEB254" s="34"/>
      <c r="XEC254" s="34"/>
      <c r="XED254" s="34"/>
      <c r="XEE254" s="34"/>
      <c r="XEF254" s="34"/>
      <c r="XEG254" s="34"/>
      <c r="XEH254" s="34"/>
      <c r="XEI254" s="34"/>
      <c r="XEJ254" s="34"/>
      <c r="XEK254" s="34"/>
      <c r="XEL254" s="34"/>
      <c r="XEM254" s="34"/>
      <c r="XEN254" s="34"/>
      <c r="XEO254" s="34"/>
      <c r="XEP254" s="34"/>
      <c r="XEQ254" s="34"/>
      <c r="XER254" s="34"/>
      <c r="XES254" s="34"/>
      <c r="XET254" s="34"/>
      <c r="XEU254" s="34"/>
      <c r="XEV254" s="34"/>
      <c r="XEW254" s="34"/>
      <c r="XEX254" s="34"/>
      <c r="XEY254" s="34"/>
      <c r="XEZ254" s="34"/>
      <c r="XFA254" s="34"/>
      <c r="XFB254" s="34"/>
      <c r="XFC254" s="34"/>
      <c r="XFD254" s="34"/>
    </row>
    <row r="255" spans="1:16384" ht="41.25" customHeight="1" x14ac:dyDescent="0.3">
      <c r="A255" s="171"/>
      <c r="B255" s="173"/>
      <c r="C255" s="164"/>
      <c r="D255" s="69" t="s">
        <v>15</v>
      </c>
      <c r="E255" s="41">
        <v>0</v>
      </c>
      <c r="F255" s="41">
        <f>SUM(G255:K255)</f>
        <v>347079</v>
      </c>
      <c r="G255" s="41">
        <f>G260+G262+G265</f>
        <v>347079</v>
      </c>
      <c r="H255" s="41">
        <v>0</v>
      </c>
      <c r="I255" s="41">
        <f>I258</f>
        <v>0</v>
      </c>
      <c r="J255" s="41">
        <f>J258</f>
        <v>0</v>
      </c>
      <c r="K255" s="41">
        <v>0</v>
      </c>
      <c r="L255" s="164"/>
      <c r="M255" s="164"/>
    </row>
    <row r="256" spans="1:16384" ht="57.75" customHeight="1" x14ac:dyDescent="0.3">
      <c r="A256" s="171"/>
      <c r="B256" s="173"/>
      <c r="C256" s="164"/>
      <c r="D256" s="69" t="s">
        <v>38</v>
      </c>
      <c r="E256" s="41">
        <v>0</v>
      </c>
      <c r="F256" s="41">
        <f>SUM(G256:K256)</f>
        <v>64405.761119999996</v>
      </c>
      <c r="G256" s="41">
        <f>G261+G263+G266+G267</f>
        <v>63483.049979999996</v>
      </c>
      <c r="H256" s="41">
        <f>H259</f>
        <v>922.71114</v>
      </c>
      <c r="I256" s="41">
        <f>I259</f>
        <v>0</v>
      </c>
      <c r="J256" s="41">
        <f>J259</f>
        <v>0</v>
      </c>
      <c r="K256" s="41">
        <v>0</v>
      </c>
      <c r="L256" s="164"/>
      <c r="M256" s="164"/>
    </row>
    <row r="257" spans="1:15" ht="27" customHeight="1" x14ac:dyDescent="0.3">
      <c r="A257" s="171" t="s">
        <v>59</v>
      </c>
      <c r="B257" s="173" t="s">
        <v>176</v>
      </c>
      <c r="C257" s="164" t="s">
        <v>12</v>
      </c>
      <c r="D257" s="69" t="s">
        <v>22</v>
      </c>
      <c r="E257" s="41">
        <v>0</v>
      </c>
      <c r="F257" s="41">
        <f>G257+H257+I257+J257+K257</f>
        <v>411484.76112000004</v>
      </c>
      <c r="G257" s="41">
        <f>G258+G259</f>
        <v>410562.04998000001</v>
      </c>
      <c r="H257" s="41">
        <f>H258+H259</f>
        <v>922.71114</v>
      </c>
      <c r="I257" s="41">
        <f>I258+I259</f>
        <v>0</v>
      </c>
      <c r="J257" s="41">
        <f>J258+J259</f>
        <v>0</v>
      </c>
      <c r="K257" s="41">
        <f>K258+K259</f>
        <v>0</v>
      </c>
      <c r="L257" s="164" t="s">
        <v>199</v>
      </c>
      <c r="M257" s="164" t="s">
        <v>98</v>
      </c>
    </row>
    <row r="258" spans="1:15" ht="45.75" customHeight="1" x14ac:dyDescent="0.3">
      <c r="A258" s="171"/>
      <c r="B258" s="173"/>
      <c r="C258" s="164"/>
      <c r="D258" s="69" t="s">
        <v>15</v>
      </c>
      <c r="E258" s="41">
        <v>0</v>
      </c>
      <c r="F258" s="41">
        <f t="shared" ref="F258:K258" si="25">F260+F262+F265</f>
        <v>347079</v>
      </c>
      <c r="G258" s="41">
        <f t="shared" si="25"/>
        <v>347079</v>
      </c>
      <c r="H258" s="41">
        <f t="shared" si="25"/>
        <v>0</v>
      </c>
      <c r="I258" s="41">
        <f t="shared" si="25"/>
        <v>0</v>
      </c>
      <c r="J258" s="41">
        <f t="shared" si="25"/>
        <v>0</v>
      </c>
      <c r="K258" s="41">
        <f t="shared" si="25"/>
        <v>0</v>
      </c>
      <c r="L258" s="164"/>
      <c r="M258" s="164"/>
    </row>
    <row r="259" spans="1:15" ht="125.25" customHeight="1" x14ac:dyDescent="0.3">
      <c r="A259" s="171"/>
      <c r="B259" s="173"/>
      <c r="C259" s="164"/>
      <c r="D259" s="69" t="s">
        <v>16</v>
      </c>
      <c r="E259" s="41">
        <v>0</v>
      </c>
      <c r="F259" s="41">
        <f>G259+H259+I259+J259+K259</f>
        <v>64405.761119999996</v>
      </c>
      <c r="G259" s="41">
        <f>G261+G263+G266+G267</f>
        <v>63483.049979999996</v>
      </c>
      <c r="H259" s="41">
        <f>H261+H263+H266+H267</f>
        <v>922.71114</v>
      </c>
      <c r="I259" s="41">
        <f>I261+I263+I266</f>
        <v>0</v>
      </c>
      <c r="J259" s="41">
        <f>J261+J263+J266</f>
        <v>0</v>
      </c>
      <c r="K259" s="41">
        <f>K261+K263+K266</f>
        <v>0</v>
      </c>
      <c r="L259" s="164"/>
      <c r="M259" s="164"/>
    </row>
    <row r="260" spans="1:15" ht="56.25" customHeight="1" x14ac:dyDescent="0.3">
      <c r="A260" s="171" t="s">
        <v>99</v>
      </c>
      <c r="B260" s="173" t="s">
        <v>100</v>
      </c>
      <c r="C260" s="171" t="s">
        <v>12</v>
      </c>
      <c r="D260" s="69" t="s">
        <v>15</v>
      </c>
      <c r="E260" s="41">
        <v>0</v>
      </c>
      <c r="F260" s="41">
        <f t="shared" ref="F260:F267" si="26">SUM(G260:K260)</f>
        <v>205047</v>
      </c>
      <c r="G260" s="41">
        <f>243012-37596-369</f>
        <v>205047</v>
      </c>
      <c r="H260" s="41">
        <v>0</v>
      </c>
      <c r="I260" s="41">
        <v>0</v>
      </c>
      <c r="J260" s="41">
        <v>0</v>
      </c>
      <c r="K260" s="41">
        <v>0</v>
      </c>
      <c r="L260" s="164" t="s">
        <v>101</v>
      </c>
      <c r="M260" s="164" t="s">
        <v>102</v>
      </c>
    </row>
    <row r="261" spans="1:15" ht="48.75" customHeight="1" x14ac:dyDescent="0.3">
      <c r="A261" s="171"/>
      <c r="B261" s="173"/>
      <c r="C261" s="171"/>
      <c r="D261" s="69" t="s">
        <v>16</v>
      </c>
      <c r="E261" s="41">
        <v>0</v>
      </c>
      <c r="F261" s="41">
        <f t="shared" si="26"/>
        <v>55407.782579999999</v>
      </c>
      <c r="G261" s="41">
        <f>27001.4-4176.4+35243.4829-2619.70032-41</f>
        <v>55407.782579999999</v>
      </c>
      <c r="H261" s="41">
        <v>0</v>
      </c>
      <c r="I261" s="41">
        <v>0</v>
      </c>
      <c r="J261" s="41">
        <v>0</v>
      </c>
      <c r="K261" s="41">
        <v>0</v>
      </c>
      <c r="L261" s="164"/>
      <c r="M261" s="164"/>
    </row>
    <row r="262" spans="1:15" ht="54" customHeight="1" x14ac:dyDescent="0.3">
      <c r="A262" s="171" t="s">
        <v>103</v>
      </c>
      <c r="B262" s="173" t="s">
        <v>104</v>
      </c>
      <c r="C262" s="171" t="s">
        <v>12</v>
      </c>
      <c r="D262" s="69" t="s">
        <v>15</v>
      </c>
      <c r="E262" s="41">
        <v>0</v>
      </c>
      <c r="F262" s="41">
        <f t="shared" si="26"/>
        <v>142032</v>
      </c>
      <c r="G262" s="41">
        <v>142032</v>
      </c>
      <c r="H262" s="41">
        <v>0</v>
      </c>
      <c r="I262" s="41">
        <v>0</v>
      </c>
      <c r="J262" s="41">
        <v>0</v>
      </c>
      <c r="K262" s="41">
        <v>0</v>
      </c>
      <c r="L262" s="164" t="s">
        <v>101</v>
      </c>
      <c r="M262" s="164" t="s">
        <v>105</v>
      </c>
    </row>
    <row r="263" spans="1:15" ht="54" customHeight="1" x14ac:dyDescent="0.3">
      <c r="A263" s="171"/>
      <c r="B263" s="173"/>
      <c r="C263" s="171"/>
      <c r="D263" s="69" t="s">
        <v>16</v>
      </c>
      <c r="E263" s="41">
        <v>0</v>
      </c>
      <c r="F263" s="41">
        <f t="shared" si="26"/>
        <v>7476</v>
      </c>
      <c r="G263" s="41">
        <v>7476</v>
      </c>
      <c r="H263" s="41">
        <v>0</v>
      </c>
      <c r="I263" s="41">
        <v>0</v>
      </c>
      <c r="J263" s="41">
        <v>0</v>
      </c>
      <c r="K263" s="41">
        <v>0</v>
      </c>
      <c r="L263" s="164"/>
      <c r="M263" s="164"/>
    </row>
    <row r="264" spans="1:15" ht="52.5" customHeight="1" x14ac:dyDescent="0.3">
      <c r="A264" s="178" t="s">
        <v>106</v>
      </c>
      <c r="B264" s="173" t="s">
        <v>251</v>
      </c>
      <c r="C264" s="171" t="s">
        <v>12</v>
      </c>
      <c r="D264" s="69" t="s">
        <v>22</v>
      </c>
      <c r="E264" s="41"/>
      <c r="F264" s="41">
        <f>G264+H264+I264+J264+K264</f>
        <v>0</v>
      </c>
      <c r="G264" s="41">
        <f>G265+G266</f>
        <v>0</v>
      </c>
      <c r="H264" s="41">
        <f>H265+H266</f>
        <v>0</v>
      </c>
      <c r="I264" s="41">
        <f>I265+I266</f>
        <v>0</v>
      </c>
      <c r="J264" s="41">
        <f>J265+J266</f>
        <v>0</v>
      </c>
      <c r="K264" s="41">
        <f>K265+K266</f>
        <v>0</v>
      </c>
      <c r="L264" s="164" t="s">
        <v>107</v>
      </c>
      <c r="M264" s="164" t="s">
        <v>250</v>
      </c>
    </row>
    <row r="265" spans="1:15" ht="50.25" customHeight="1" x14ac:dyDescent="0.3">
      <c r="A265" s="178"/>
      <c r="B265" s="173"/>
      <c r="C265" s="171"/>
      <c r="D265" s="69" t="s">
        <v>15</v>
      </c>
      <c r="E265" s="41">
        <v>0</v>
      </c>
      <c r="F265" s="41">
        <f t="shared" si="26"/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164"/>
      <c r="M265" s="164"/>
    </row>
    <row r="266" spans="1:15" ht="50.25" customHeight="1" x14ac:dyDescent="0.3">
      <c r="A266" s="178"/>
      <c r="B266" s="173"/>
      <c r="C266" s="171"/>
      <c r="D266" s="69" t="s">
        <v>38</v>
      </c>
      <c r="E266" s="41">
        <v>0</v>
      </c>
      <c r="F266" s="41">
        <f t="shared" si="26"/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164"/>
      <c r="M266" s="164"/>
    </row>
    <row r="267" spans="1:15" ht="80.25" customHeight="1" x14ac:dyDescent="0.3">
      <c r="A267" s="87" t="s">
        <v>198</v>
      </c>
      <c r="B267" s="69" t="s">
        <v>255</v>
      </c>
      <c r="C267" s="75" t="s">
        <v>12</v>
      </c>
      <c r="D267" s="69" t="s">
        <v>38</v>
      </c>
      <c r="E267" s="41"/>
      <c r="F267" s="41">
        <f t="shared" si="26"/>
        <v>1521.9785400000001</v>
      </c>
      <c r="G267" s="41">
        <v>599.26739999999995</v>
      </c>
      <c r="H267" s="41">
        <v>922.71114</v>
      </c>
      <c r="I267" s="41">
        <v>0</v>
      </c>
      <c r="J267" s="41">
        <v>0</v>
      </c>
      <c r="K267" s="41">
        <v>0</v>
      </c>
      <c r="L267" s="67" t="s">
        <v>35</v>
      </c>
      <c r="M267" s="67" t="s">
        <v>259</v>
      </c>
      <c r="N267" s="42"/>
      <c r="O267" s="42"/>
    </row>
    <row r="268" spans="1:15" ht="39" customHeight="1" x14ac:dyDescent="0.3">
      <c r="A268" s="178" t="s">
        <v>61</v>
      </c>
      <c r="B268" s="173" t="s">
        <v>175</v>
      </c>
      <c r="C268" s="171" t="s">
        <v>12</v>
      </c>
      <c r="D268" s="69" t="s">
        <v>15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164" t="s">
        <v>35</v>
      </c>
      <c r="M268" s="164" t="s">
        <v>98</v>
      </c>
    </row>
    <row r="269" spans="1:15" ht="39" customHeight="1" x14ac:dyDescent="0.3">
      <c r="A269" s="178"/>
      <c r="B269" s="173"/>
      <c r="C269" s="171"/>
      <c r="D269" s="69" t="s">
        <v>38</v>
      </c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164"/>
      <c r="M269" s="164"/>
    </row>
    <row r="270" spans="1:15" ht="39" customHeight="1" x14ac:dyDescent="0.3">
      <c r="A270" s="178"/>
      <c r="B270" s="173"/>
      <c r="C270" s="171"/>
      <c r="D270" s="69" t="s">
        <v>17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164"/>
      <c r="M270" s="164"/>
    </row>
    <row r="271" spans="1:15" ht="45" customHeight="1" x14ac:dyDescent="0.3">
      <c r="A271" s="171" t="s">
        <v>81</v>
      </c>
      <c r="B271" s="173" t="s">
        <v>108</v>
      </c>
      <c r="C271" s="171" t="s">
        <v>12</v>
      </c>
      <c r="D271" s="69" t="s">
        <v>22</v>
      </c>
      <c r="E271" s="41" t="e">
        <f>SUM(E273:E274)</f>
        <v>#REF!</v>
      </c>
      <c r="F271" s="41">
        <f>SUM(F272:F274)</f>
        <v>1960013.3997200001</v>
      </c>
      <c r="G271" s="41">
        <f>SUM(G272:G274)</f>
        <v>473859.38186000002</v>
      </c>
      <c r="H271" s="41">
        <f>SUM(H272:H274)</f>
        <v>874154.01786000002</v>
      </c>
      <c r="I271" s="41">
        <f>SUM(I272:I274)</f>
        <v>612000</v>
      </c>
      <c r="J271" s="41">
        <f>SUM(J273:J274)</f>
        <v>0</v>
      </c>
      <c r="K271" s="41">
        <f>SUM(K273:K274)</f>
        <v>0</v>
      </c>
      <c r="L271" s="164" t="s">
        <v>35</v>
      </c>
      <c r="M271" s="207"/>
    </row>
    <row r="272" spans="1:15" ht="42" customHeight="1" x14ac:dyDescent="0.3">
      <c r="A272" s="171"/>
      <c r="B272" s="173"/>
      <c r="C272" s="171"/>
      <c r="D272" s="69" t="s">
        <v>15</v>
      </c>
      <c r="E272" s="41" t="e">
        <f>#REF!</f>
        <v>#REF!</v>
      </c>
      <c r="F272" s="41">
        <f>G272+H272+I272+J272+K272</f>
        <v>59000</v>
      </c>
      <c r="G272" s="41">
        <f>G280</f>
        <v>32000</v>
      </c>
      <c r="H272" s="41">
        <f>H280</f>
        <v>0</v>
      </c>
      <c r="I272" s="41">
        <f>I280</f>
        <v>27000</v>
      </c>
      <c r="J272" s="41">
        <f>J280</f>
        <v>0</v>
      </c>
      <c r="K272" s="41">
        <f>K280</f>
        <v>0</v>
      </c>
      <c r="L272" s="164"/>
      <c r="M272" s="207"/>
    </row>
    <row r="273" spans="1:15" ht="42" customHeight="1" x14ac:dyDescent="0.3">
      <c r="A273" s="171"/>
      <c r="B273" s="173"/>
      <c r="C273" s="171"/>
      <c r="D273" s="69" t="s">
        <v>38</v>
      </c>
      <c r="E273" s="45">
        <v>0</v>
      </c>
      <c r="F273" s="41">
        <f>SUM(G273:K273)</f>
        <v>1901013.3997200001</v>
      </c>
      <c r="G273" s="41">
        <f>G279+G281</f>
        <v>441859.38186000002</v>
      </c>
      <c r="H273" s="41">
        <f>H279+H281</f>
        <v>874154.01786000002</v>
      </c>
      <c r="I273" s="41">
        <f>I279+I281+I277</f>
        <v>585000</v>
      </c>
      <c r="J273" s="41">
        <f>J279+J281</f>
        <v>0</v>
      </c>
      <c r="K273" s="41">
        <f>K279+K281</f>
        <v>0</v>
      </c>
      <c r="L273" s="207"/>
      <c r="M273" s="207"/>
    </row>
    <row r="274" spans="1:15" ht="34.5" customHeight="1" x14ac:dyDescent="0.3">
      <c r="A274" s="171"/>
      <c r="B274" s="173"/>
      <c r="C274" s="171"/>
      <c r="D274" s="69" t="s">
        <v>17</v>
      </c>
      <c r="E274" s="45" t="e">
        <f>#REF!</f>
        <v>#REF!</v>
      </c>
      <c r="F274" s="41">
        <f>SUM(G274:K274)</f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207"/>
      <c r="M274" s="207"/>
    </row>
    <row r="275" spans="1:15" ht="34.5" customHeight="1" x14ac:dyDescent="0.3">
      <c r="A275" s="148" t="s">
        <v>83</v>
      </c>
      <c r="B275" s="151" t="s">
        <v>363</v>
      </c>
      <c r="C275" s="154" t="s">
        <v>328</v>
      </c>
      <c r="D275" s="25" t="s">
        <v>22</v>
      </c>
      <c r="E275" s="45"/>
      <c r="F275" s="41">
        <f>F276+F277+F278</f>
        <v>585000</v>
      </c>
      <c r="G275" s="41">
        <f t="shared" ref="G275:K275" si="27">G276+G277+G278</f>
        <v>0</v>
      </c>
      <c r="H275" s="41">
        <f t="shared" si="27"/>
        <v>0</v>
      </c>
      <c r="I275" s="41">
        <f t="shared" si="27"/>
        <v>585000</v>
      </c>
      <c r="J275" s="41">
        <f t="shared" si="27"/>
        <v>0</v>
      </c>
      <c r="K275" s="41">
        <f t="shared" si="27"/>
        <v>0</v>
      </c>
      <c r="L275" s="157" t="s">
        <v>35</v>
      </c>
      <c r="M275" s="160" t="s">
        <v>382</v>
      </c>
    </row>
    <row r="276" spans="1:15" ht="34.5" customHeight="1" x14ac:dyDescent="0.3">
      <c r="A276" s="149"/>
      <c r="B276" s="152"/>
      <c r="C276" s="155"/>
      <c r="D276" s="25" t="s">
        <v>15</v>
      </c>
      <c r="E276" s="45"/>
      <c r="F276" s="41">
        <f>G276+H276+I276+J276+K276</f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158"/>
      <c r="M276" s="161"/>
    </row>
    <row r="277" spans="1:15" ht="44.25" customHeight="1" x14ac:dyDescent="0.3">
      <c r="A277" s="149"/>
      <c r="B277" s="152"/>
      <c r="C277" s="155"/>
      <c r="D277" s="25" t="s">
        <v>38</v>
      </c>
      <c r="E277" s="93"/>
      <c r="F277" s="4">
        <f>I277</f>
        <v>585000</v>
      </c>
      <c r="G277" s="4">
        <f>[1]Субсидии!G11</f>
        <v>0</v>
      </c>
      <c r="H277" s="4">
        <f>[1]Субсидии!H11</f>
        <v>0</v>
      </c>
      <c r="I277" s="4">
        <f>'Субсидии прил 4'!I10</f>
        <v>585000</v>
      </c>
      <c r="J277" s="4">
        <f>[1]Субсидии!J11</f>
        <v>0</v>
      </c>
      <c r="K277" s="4">
        <f>[1]Субсидии!K11</f>
        <v>0</v>
      </c>
      <c r="L277" s="158"/>
      <c r="M277" s="161"/>
    </row>
    <row r="278" spans="1:15" ht="30" customHeight="1" x14ac:dyDescent="0.3">
      <c r="A278" s="150"/>
      <c r="B278" s="153"/>
      <c r="C278" s="156"/>
      <c r="D278" s="103" t="s">
        <v>17</v>
      </c>
      <c r="E278" s="93"/>
      <c r="F278" s="4">
        <f>I278</f>
        <v>0</v>
      </c>
      <c r="G278" s="4">
        <f t="shared" ref="G278:K278" si="28">J278</f>
        <v>0</v>
      </c>
      <c r="H278" s="4">
        <f t="shared" si="28"/>
        <v>0</v>
      </c>
      <c r="I278" s="4">
        <f t="shared" si="28"/>
        <v>0</v>
      </c>
      <c r="J278" s="4">
        <f t="shared" si="28"/>
        <v>0</v>
      </c>
      <c r="K278" s="4">
        <f t="shared" si="28"/>
        <v>0</v>
      </c>
      <c r="L278" s="159"/>
      <c r="M278" s="162"/>
    </row>
    <row r="279" spans="1:15" ht="138.75" customHeight="1" x14ac:dyDescent="0.3">
      <c r="A279" s="99" t="s">
        <v>196</v>
      </c>
      <c r="B279" s="106" t="s">
        <v>177</v>
      </c>
      <c r="C279" s="107" t="s">
        <v>12</v>
      </c>
      <c r="D279" s="106" t="s">
        <v>38</v>
      </c>
      <c r="E279" s="52" t="e">
        <f>#REF!+#REF!+#REF!+#REF!+#REF!</f>
        <v>#REF!</v>
      </c>
      <c r="F279" s="52">
        <f>'Субсидии прил 4'!F44</f>
        <v>1316013.3997200001</v>
      </c>
      <c r="G279" s="52">
        <f>'Субсидии прил 4'!G44</f>
        <v>441859.38186000002</v>
      </c>
      <c r="H279" s="52">
        <f>'Субсидии прил 4'!H44</f>
        <v>874154.01786000002</v>
      </c>
      <c r="I279" s="52">
        <f>'Субсидии прил 4'!I44</f>
        <v>0</v>
      </c>
      <c r="J279" s="52">
        <f>'Субсидии прил 4'!J44</f>
        <v>0</v>
      </c>
      <c r="K279" s="52">
        <f>'Субсидии прил 4'!K44</f>
        <v>0</v>
      </c>
      <c r="L279" s="107" t="s">
        <v>35</v>
      </c>
      <c r="M279" s="142" t="s">
        <v>383</v>
      </c>
      <c r="N279" s="55"/>
      <c r="O279" s="33"/>
    </row>
    <row r="280" spans="1:15" ht="408.75" customHeight="1" x14ac:dyDescent="0.3">
      <c r="A280" s="75" t="s">
        <v>315</v>
      </c>
      <c r="B280" s="69" t="s">
        <v>201</v>
      </c>
      <c r="C280" s="67" t="s">
        <v>12</v>
      </c>
      <c r="D280" s="69" t="s">
        <v>15</v>
      </c>
      <c r="E280" s="50">
        <v>0</v>
      </c>
      <c r="F280" s="50">
        <f>G280+H280+I280+J280+K280</f>
        <v>59000</v>
      </c>
      <c r="G280" s="50">
        <v>32000</v>
      </c>
      <c r="H280" s="50">
        <v>0</v>
      </c>
      <c r="I280" s="50">
        <v>27000</v>
      </c>
      <c r="J280" s="50">
        <v>0</v>
      </c>
      <c r="K280" s="50">
        <v>0</v>
      </c>
      <c r="L280" s="67" t="s">
        <v>35</v>
      </c>
      <c r="M280" s="67" t="s">
        <v>305</v>
      </c>
      <c r="O280" s="33"/>
    </row>
    <row r="281" spans="1:15" ht="112.5" customHeight="1" x14ac:dyDescent="0.3">
      <c r="A281" s="92" t="s">
        <v>364</v>
      </c>
      <c r="B281" s="91" t="s">
        <v>317</v>
      </c>
      <c r="C281" s="90" t="s">
        <v>12</v>
      </c>
      <c r="D281" s="91" t="s">
        <v>38</v>
      </c>
      <c r="E281" s="50"/>
      <c r="F281" s="50">
        <f>G281+H281+I281+J281+K281</f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90" t="s">
        <v>35</v>
      </c>
      <c r="M281" s="90"/>
      <c r="O281" s="33"/>
    </row>
    <row r="282" spans="1:15" ht="122.25" customHeight="1" x14ac:dyDescent="0.3">
      <c r="A282" s="102" t="s">
        <v>116</v>
      </c>
      <c r="B282" s="103" t="s">
        <v>234</v>
      </c>
      <c r="C282" s="100" t="s">
        <v>12</v>
      </c>
      <c r="D282" s="103" t="s">
        <v>38</v>
      </c>
      <c r="E282" s="41">
        <v>0</v>
      </c>
      <c r="F282" s="50">
        <f>F284+F286+F288</f>
        <v>16780</v>
      </c>
      <c r="G282" s="50">
        <f>G284+G286</f>
        <v>0</v>
      </c>
      <c r="H282" s="50">
        <f>H284+H286+H288</f>
        <v>9000</v>
      </c>
      <c r="I282" s="50">
        <f>I284+I286+I288</f>
        <v>7780</v>
      </c>
      <c r="J282" s="50">
        <f>J284+J286</f>
        <v>0</v>
      </c>
      <c r="K282" s="50">
        <f>K284+K286</f>
        <v>0</v>
      </c>
      <c r="L282" s="100" t="s">
        <v>95</v>
      </c>
      <c r="M282" s="100"/>
      <c r="O282" s="33"/>
    </row>
    <row r="283" spans="1:15" ht="221.25" hidden="1" customHeight="1" x14ac:dyDescent="0.3">
      <c r="A283" s="105" t="s">
        <v>117</v>
      </c>
      <c r="B283" s="103" t="s">
        <v>118</v>
      </c>
      <c r="C283" s="100" t="s">
        <v>12</v>
      </c>
      <c r="D283" s="103" t="s">
        <v>38</v>
      </c>
      <c r="E283" s="50"/>
      <c r="F283" s="50"/>
      <c r="G283" s="50"/>
      <c r="H283" s="50"/>
      <c r="I283" s="50"/>
      <c r="J283" s="50"/>
      <c r="K283" s="50"/>
      <c r="L283" s="104"/>
      <c r="M283" s="108"/>
      <c r="O283" s="33"/>
    </row>
    <row r="284" spans="1:15" ht="95.25" customHeight="1" x14ac:dyDescent="0.3">
      <c r="A284" s="105" t="s">
        <v>119</v>
      </c>
      <c r="B284" s="103" t="s">
        <v>178</v>
      </c>
      <c r="C284" s="100" t="s">
        <v>12</v>
      </c>
      <c r="D284" s="103" t="s">
        <v>38</v>
      </c>
      <c r="E284" s="50">
        <v>0</v>
      </c>
      <c r="F284" s="50">
        <f>G284+H284+I284+J284+K284</f>
        <v>1780</v>
      </c>
      <c r="G284" s="50">
        <v>0</v>
      </c>
      <c r="H284" s="50">
        <f>H285</f>
        <v>1000</v>
      </c>
      <c r="I284" s="50">
        <f>I285</f>
        <v>780</v>
      </c>
      <c r="J284" s="50">
        <v>0</v>
      </c>
      <c r="K284" s="50">
        <v>0</v>
      </c>
      <c r="L284" s="100" t="s">
        <v>35</v>
      </c>
      <c r="M284" s="100" t="s">
        <v>122</v>
      </c>
      <c r="O284" s="33"/>
    </row>
    <row r="285" spans="1:15" ht="94.5" customHeight="1" x14ac:dyDescent="0.3">
      <c r="A285" s="87" t="s">
        <v>230</v>
      </c>
      <c r="B285" s="69" t="s">
        <v>232</v>
      </c>
      <c r="C285" s="67" t="s">
        <v>12</v>
      </c>
      <c r="D285" s="69" t="s">
        <v>38</v>
      </c>
      <c r="E285" s="50"/>
      <c r="F285" s="50">
        <f>G285+H285+I285+J285+K285</f>
        <v>1780</v>
      </c>
      <c r="G285" s="50">
        <v>0</v>
      </c>
      <c r="H285" s="50">
        <v>1000</v>
      </c>
      <c r="I285" s="50">
        <v>780</v>
      </c>
      <c r="J285" s="50">
        <v>0</v>
      </c>
      <c r="K285" s="50">
        <v>0</v>
      </c>
      <c r="L285" s="67" t="s">
        <v>35</v>
      </c>
      <c r="M285" s="67" t="s">
        <v>122</v>
      </c>
      <c r="O285" s="33"/>
    </row>
    <row r="286" spans="1:15" ht="94.5" customHeight="1" x14ac:dyDescent="0.3">
      <c r="A286" s="87" t="s">
        <v>120</v>
      </c>
      <c r="B286" s="69" t="s">
        <v>179</v>
      </c>
      <c r="C286" s="67" t="s">
        <v>12</v>
      </c>
      <c r="D286" s="69" t="s">
        <v>38</v>
      </c>
      <c r="E286" s="50">
        <v>0</v>
      </c>
      <c r="F286" s="50">
        <f>G286+H286+I286+J286+K286</f>
        <v>8000</v>
      </c>
      <c r="G286" s="50">
        <v>0</v>
      </c>
      <c r="H286" s="50">
        <f>H287</f>
        <v>8000</v>
      </c>
      <c r="I286" s="50">
        <v>0</v>
      </c>
      <c r="J286" s="50">
        <v>0</v>
      </c>
      <c r="K286" s="50">
        <v>0</v>
      </c>
      <c r="L286" s="67" t="s">
        <v>95</v>
      </c>
      <c r="M286" s="67" t="s">
        <v>122</v>
      </c>
      <c r="O286" s="33"/>
    </row>
    <row r="287" spans="1:15" ht="101.25" customHeight="1" x14ac:dyDescent="0.3">
      <c r="A287" s="87" t="s">
        <v>231</v>
      </c>
      <c r="B287" s="69" t="s">
        <v>233</v>
      </c>
      <c r="C287" s="67" t="s">
        <v>12</v>
      </c>
      <c r="D287" s="69" t="s">
        <v>38</v>
      </c>
      <c r="E287" s="50"/>
      <c r="F287" s="50">
        <f>G287+H287+I287+J287+K287</f>
        <v>8000</v>
      </c>
      <c r="G287" s="50">
        <v>0</v>
      </c>
      <c r="H287" s="50">
        <v>8000</v>
      </c>
      <c r="I287" s="50">
        <v>0</v>
      </c>
      <c r="J287" s="50">
        <v>0</v>
      </c>
      <c r="K287" s="50">
        <v>0</v>
      </c>
      <c r="L287" s="67" t="s">
        <v>95</v>
      </c>
      <c r="M287" s="67" t="s">
        <v>122</v>
      </c>
      <c r="O287" s="33"/>
    </row>
    <row r="288" spans="1:15" ht="93.75" customHeight="1" x14ac:dyDescent="0.3">
      <c r="A288" s="87" t="s">
        <v>121</v>
      </c>
      <c r="B288" s="69" t="s">
        <v>180</v>
      </c>
      <c r="C288" s="67" t="s">
        <v>12</v>
      </c>
      <c r="D288" s="69" t="s">
        <v>38</v>
      </c>
      <c r="E288" s="45">
        <v>0</v>
      </c>
      <c r="F288" s="41">
        <f>G288+H288+I288+J288+K288</f>
        <v>7000</v>
      </c>
      <c r="G288" s="41">
        <v>0</v>
      </c>
      <c r="H288" s="41">
        <v>0</v>
      </c>
      <c r="I288" s="41">
        <v>7000</v>
      </c>
      <c r="J288" s="41">
        <v>0</v>
      </c>
      <c r="K288" s="41">
        <v>0</v>
      </c>
      <c r="L288" s="67" t="s">
        <v>95</v>
      </c>
      <c r="M288" s="67" t="s">
        <v>122</v>
      </c>
    </row>
    <row r="289" spans="1:13" ht="89.25" customHeight="1" x14ac:dyDescent="0.3">
      <c r="A289" s="219"/>
      <c r="B289" s="164"/>
      <c r="C289" s="171"/>
      <c r="D289" s="56" t="s">
        <v>210</v>
      </c>
      <c r="E289" s="57" t="e">
        <f t="shared" ref="E289:K289" si="29">SUM(E290:E292)</f>
        <v>#REF!</v>
      </c>
      <c r="F289" s="57">
        <f t="shared" si="29"/>
        <v>6080053.18726</v>
      </c>
      <c r="G289" s="57">
        <f>SUM(G290:G292)</f>
        <v>1394636.23184</v>
      </c>
      <c r="H289" s="57">
        <f t="shared" si="29"/>
        <v>1631570.2580300001</v>
      </c>
      <c r="I289" s="57">
        <f t="shared" si="29"/>
        <v>1149968.2473900001</v>
      </c>
      <c r="J289" s="57">
        <f t="shared" si="29"/>
        <v>519397.76</v>
      </c>
      <c r="K289" s="57">
        <f t="shared" si="29"/>
        <v>1384480.69</v>
      </c>
      <c r="L289" s="164"/>
      <c r="M289" s="164"/>
    </row>
    <row r="290" spans="1:13" ht="34.5" customHeight="1" x14ac:dyDescent="0.3">
      <c r="A290" s="219"/>
      <c r="B290" s="164"/>
      <c r="C290" s="171"/>
      <c r="D290" s="47" t="s">
        <v>15</v>
      </c>
      <c r="E290" s="57" t="e">
        <f>E255+E187+E272</f>
        <v>#REF!</v>
      </c>
      <c r="F290" s="57">
        <f>SUM(G290:K290)</f>
        <v>1467983.59</v>
      </c>
      <c r="G290" s="57">
        <f>G255+G187+G272</f>
        <v>459832</v>
      </c>
      <c r="H290" s="57">
        <f>H255+H187</f>
        <v>205596.02000000002</v>
      </c>
      <c r="I290" s="57">
        <f>I255+I187+I272</f>
        <v>92844.76</v>
      </c>
      <c r="J290" s="57">
        <f>J255+J187</f>
        <v>83722.040000000008</v>
      </c>
      <c r="K290" s="57">
        <f>K255+K187</f>
        <v>625988.77</v>
      </c>
      <c r="L290" s="164"/>
      <c r="M290" s="164"/>
    </row>
    <row r="291" spans="1:13" ht="54.75" customHeight="1" x14ac:dyDescent="0.3">
      <c r="A291" s="219"/>
      <c r="B291" s="164"/>
      <c r="C291" s="171"/>
      <c r="D291" s="56" t="s">
        <v>38</v>
      </c>
      <c r="E291" s="57" t="e">
        <f>E279+#REF!</f>
        <v>#REF!</v>
      </c>
      <c r="F291" s="57">
        <f>SUM(G291:K291)</f>
        <v>2659664.0282600001</v>
      </c>
      <c r="G291" s="57">
        <f>G256+G273+G188+G282</f>
        <v>553794.23184000002</v>
      </c>
      <c r="H291" s="57">
        <f>H188+H256+H273+H282</f>
        <v>1010278.66903</v>
      </c>
      <c r="I291" s="57">
        <f>I188+I256+I273+I282</f>
        <v>673023.48739000002</v>
      </c>
      <c r="J291" s="57">
        <f>J188+J256+J273+J283</f>
        <v>49875.72</v>
      </c>
      <c r="K291" s="57">
        <f>K188+K256+K273+K283</f>
        <v>372691.92</v>
      </c>
      <c r="L291" s="164"/>
      <c r="M291" s="164"/>
    </row>
    <row r="292" spans="1:13" ht="42" customHeight="1" x14ac:dyDescent="0.3">
      <c r="A292" s="219"/>
      <c r="B292" s="164"/>
      <c r="C292" s="171"/>
      <c r="D292" s="56" t="s">
        <v>17</v>
      </c>
      <c r="E292" s="57" t="e">
        <f>E274+E189</f>
        <v>#REF!</v>
      </c>
      <c r="F292" s="57">
        <f>SUM(G292:K292)</f>
        <v>1952405.5690000001</v>
      </c>
      <c r="G292" s="57">
        <f>G274+G189</f>
        <v>381010</v>
      </c>
      <c r="H292" s="57">
        <f>H274+H189</f>
        <v>415695.56900000002</v>
      </c>
      <c r="I292" s="57">
        <f>I189+I274</f>
        <v>384100</v>
      </c>
      <c r="J292" s="57">
        <f>J274+J189</f>
        <v>385800</v>
      </c>
      <c r="K292" s="57">
        <f>K189+K274</f>
        <v>385800</v>
      </c>
      <c r="L292" s="164"/>
      <c r="M292" s="164"/>
    </row>
    <row r="293" spans="1:13" ht="33" customHeight="1" x14ac:dyDescent="0.3">
      <c r="A293" s="174" t="s">
        <v>123</v>
      </c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</row>
    <row r="294" spans="1:13" ht="34.5" customHeight="1" x14ac:dyDescent="0.3">
      <c r="A294" s="171" t="s">
        <v>10</v>
      </c>
      <c r="B294" s="173" t="s">
        <v>307</v>
      </c>
      <c r="C294" s="171" t="s">
        <v>12</v>
      </c>
      <c r="D294" s="40" t="s">
        <v>13</v>
      </c>
      <c r="E294" s="41">
        <f t="shared" ref="E294:K294" si="30">E295</f>
        <v>4213.6231500000004</v>
      </c>
      <c r="F294" s="41">
        <f t="shared" si="30"/>
        <v>0</v>
      </c>
      <c r="G294" s="41">
        <f t="shared" si="30"/>
        <v>0</v>
      </c>
      <c r="H294" s="41">
        <f t="shared" si="30"/>
        <v>0</v>
      </c>
      <c r="I294" s="41">
        <f t="shared" si="30"/>
        <v>0</v>
      </c>
      <c r="J294" s="41">
        <f t="shared" si="30"/>
        <v>0</v>
      </c>
      <c r="K294" s="41">
        <f t="shared" si="30"/>
        <v>0</v>
      </c>
      <c r="L294" s="164" t="s">
        <v>124</v>
      </c>
      <c r="M294" s="235"/>
    </row>
    <row r="295" spans="1:13" ht="136.5" customHeight="1" x14ac:dyDescent="0.3">
      <c r="A295" s="171"/>
      <c r="B295" s="173"/>
      <c r="C295" s="171"/>
      <c r="D295" s="58" t="s">
        <v>38</v>
      </c>
      <c r="E295" s="41">
        <f>E296</f>
        <v>4213.6231500000004</v>
      </c>
      <c r="F295" s="41">
        <f>G295+H295+I295</f>
        <v>0</v>
      </c>
      <c r="G295" s="41">
        <f>G306+G307</f>
        <v>0</v>
      </c>
      <c r="H295" s="41">
        <f>H306+H307</f>
        <v>0</v>
      </c>
      <c r="I295" s="41">
        <f>I306</f>
        <v>0</v>
      </c>
      <c r="J295" s="41">
        <v>0</v>
      </c>
      <c r="K295" s="41">
        <v>0</v>
      </c>
      <c r="L295" s="164"/>
      <c r="M295" s="235"/>
    </row>
    <row r="296" spans="1:13" ht="144" customHeight="1" x14ac:dyDescent="0.3">
      <c r="A296" s="75" t="s">
        <v>18</v>
      </c>
      <c r="B296" s="69" t="s">
        <v>181</v>
      </c>
      <c r="C296" s="75" t="s">
        <v>12</v>
      </c>
      <c r="D296" s="58" t="s">
        <v>38</v>
      </c>
      <c r="E296" s="41">
        <v>4213.6231500000004</v>
      </c>
      <c r="F296" s="41">
        <f>H296</f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59" t="s">
        <v>212</v>
      </c>
      <c r="M296" s="67" t="s">
        <v>125</v>
      </c>
    </row>
    <row r="297" spans="1:13" ht="141.75" customHeight="1" x14ac:dyDescent="0.3">
      <c r="A297" s="75" t="s">
        <v>34</v>
      </c>
      <c r="B297" s="69" t="s">
        <v>182</v>
      </c>
      <c r="C297" s="75" t="s">
        <v>12</v>
      </c>
      <c r="D297" s="58" t="s">
        <v>38</v>
      </c>
      <c r="E297" s="41">
        <v>0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59" t="s">
        <v>212</v>
      </c>
      <c r="M297" s="67" t="s">
        <v>125</v>
      </c>
    </row>
    <row r="298" spans="1:13" ht="153.75" customHeight="1" x14ac:dyDescent="0.3">
      <c r="A298" s="75" t="s">
        <v>54</v>
      </c>
      <c r="B298" s="69" t="s">
        <v>183</v>
      </c>
      <c r="C298" s="75" t="s">
        <v>12</v>
      </c>
      <c r="D298" s="58" t="s">
        <v>38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59" t="s">
        <v>212</v>
      </c>
      <c r="M298" s="67" t="s">
        <v>125</v>
      </c>
    </row>
    <row r="299" spans="1:13" ht="141.75" customHeight="1" x14ac:dyDescent="0.3">
      <c r="A299" s="75" t="s">
        <v>45</v>
      </c>
      <c r="B299" s="69" t="s">
        <v>184</v>
      </c>
      <c r="C299" s="75" t="s">
        <v>12</v>
      </c>
      <c r="D299" s="58" t="s">
        <v>38</v>
      </c>
      <c r="E299" s="41">
        <v>0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59" t="s">
        <v>212</v>
      </c>
      <c r="M299" s="67" t="s">
        <v>125</v>
      </c>
    </row>
    <row r="300" spans="1:13" ht="144" customHeight="1" x14ac:dyDescent="0.3">
      <c r="A300" s="75" t="s">
        <v>94</v>
      </c>
      <c r="B300" s="69" t="s">
        <v>185</v>
      </c>
      <c r="C300" s="75" t="s">
        <v>12</v>
      </c>
      <c r="D300" s="58" t="s">
        <v>38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59" t="s">
        <v>212</v>
      </c>
      <c r="M300" s="67" t="s">
        <v>125</v>
      </c>
    </row>
    <row r="301" spans="1:13" ht="137.25" customHeight="1" x14ac:dyDescent="0.3">
      <c r="A301" s="75" t="s">
        <v>126</v>
      </c>
      <c r="B301" s="69" t="s">
        <v>186</v>
      </c>
      <c r="C301" s="75" t="s">
        <v>12</v>
      </c>
      <c r="D301" s="58" t="s">
        <v>38</v>
      </c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59" t="s">
        <v>212</v>
      </c>
      <c r="M301" s="67" t="s">
        <v>125</v>
      </c>
    </row>
    <row r="302" spans="1:13" ht="141" customHeight="1" x14ac:dyDescent="0.3">
      <c r="A302" s="75" t="s">
        <v>127</v>
      </c>
      <c r="B302" s="69" t="s">
        <v>187</v>
      </c>
      <c r="C302" s="75" t="s">
        <v>12</v>
      </c>
      <c r="D302" s="58" t="s">
        <v>38</v>
      </c>
      <c r="E302" s="41">
        <v>0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59" t="s">
        <v>212</v>
      </c>
      <c r="M302" s="67" t="s">
        <v>125</v>
      </c>
    </row>
    <row r="303" spans="1:13" ht="142.5" customHeight="1" x14ac:dyDescent="0.3">
      <c r="A303" s="75" t="s">
        <v>128</v>
      </c>
      <c r="B303" s="69" t="s">
        <v>188</v>
      </c>
      <c r="C303" s="75" t="s">
        <v>12</v>
      </c>
      <c r="D303" s="58" t="s">
        <v>38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59" t="s">
        <v>212</v>
      </c>
      <c r="M303" s="67" t="s">
        <v>125</v>
      </c>
    </row>
    <row r="304" spans="1:13" ht="141" customHeight="1" x14ac:dyDescent="0.3">
      <c r="A304" s="75" t="s">
        <v>129</v>
      </c>
      <c r="B304" s="69" t="s">
        <v>189</v>
      </c>
      <c r="C304" s="75" t="s">
        <v>12</v>
      </c>
      <c r="D304" s="58" t="s">
        <v>38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59" t="s">
        <v>212</v>
      </c>
      <c r="M304" s="67" t="s">
        <v>125</v>
      </c>
    </row>
    <row r="305" spans="1:14" ht="172.5" customHeight="1" x14ac:dyDescent="0.3">
      <c r="A305" s="75" t="s">
        <v>130</v>
      </c>
      <c r="B305" s="69" t="s">
        <v>190</v>
      </c>
      <c r="C305" s="75" t="s">
        <v>12</v>
      </c>
      <c r="D305" s="58" t="s">
        <v>38</v>
      </c>
      <c r="E305" s="41">
        <f>E306+E307+E308+E309</f>
        <v>33341.601150000002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59" t="s">
        <v>131</v>
      </c>
      <c r="M305" s="67" t="s">
        <v>132</v>
      </c>
    </row>
    <row r="306" spans="1:14" ht="113.25" customHeight="1" x14ac:dyDescent="0.3">
      <c r="A306" s="75" t="s">
        <v>133</v>
      </c>
      <c r="B306" s="69" t="s">
        <v>134</v>
      </c>
      <c r="C306" s="75" t="s">
        <v>12</v>
      </c>
      <c r="D306" s="58" t="s">
        <v>38</v>
      </c>
      <c r="E306" s="41">
        <v>616.00396000000001</v>
      </c>
      <c r="F306" s="41">
        <f>G306+H306+I306+J306+K306</f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82" t="s">
        <v>135</v>
      </c>
      <c r="M306" s="67" t="s">
        <v>136</v>
      </c>
    </row>
    <row r="307" spans="1:14" ht="121.5" customHeight="1" x14ac:dyDescent="0.3">
      <c r="A307" s="75" t="s">
        <v>137</v>
      </c>
      <c r="B307" s="69" t="s">
        <v>138</v>
      </c>
      <c r="C307" s="75" t="s">
        <v>12</v>
      </c>
      <c r="D307" s="58" t="s">
        <v>38</v>
      </c>
      <c r="E307" s="41">
        <v>32725.59719</v>
      </c>
      <c r="F307" s="41">
        <f>G307+H307</f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82" t="s">
        <v>135</v>
      </c>
      <c r="M307" s="67" t="s">
        <v>136</v>
      </c>
    </row>
    <row r="308" spans="1:14" ht="107.25" customHeight="1" x14ac:dyDescent="0.3">
      <c r="A308" s="75" t="s">
        <v>139</v>
      </c>
      <c r="B308" s="69" t="s">
        <v>140</v>
      </c>
      <c r="C308" s="75" t="s">
        <v>12</v>
      </c>
      <c r="D308" s="58" t="s">
        <v>38</v>
      </c>
      <c r="E308" s="41">
        <v>0</v>
      </c>
      <c r="F308" s="41">
        <f>G308+H308</f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82" t="s">
        <v>35</v>
      </c>
      <c r="M308" s="67" t="s">
        <v>136</v>
      </c>
    </row>
    <row r="309" spans="1:14" ht="111" customHeight="1" x14ac:dyDescent="0.3">
      <c r="A309" s="75" t="s">
        <v>141</v>
      </c>
      <c r="B309" s="69" t="s">
        <v>142</v>
      </c>
      <c r="C309" s="75" t="s">
        <v>12</v>
      </c>
      <c r="D309" s="58" t="s">
        <v>38</v>
      </c>
      <c r="E309" s="41">
        <v>0</v>
      </c>
      <c r="F309" s="41">
        <f>G309+H309</f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82" t="s">
        <v>35</v>
      </c>
      <c r="M309" s="67" t="s">
        <v>136</v>
      </c>
    </row>
    <row r="310" spans="1:14" ht="36.75" customHeight="1" x14ac:dyDescent="0.3">
      <c r="A310" s="148" t="s">
        <v>57</v>
      </c>
      <c r="B310" s="165" t="s">
        <v>229</v>
      </c>
      <c r="C310" s="148" t="s">
        <v>12</v>
      </c>
      <c r="D310" s="40" t="s">
        <v>13</v>
      </c>
      <c r="E310" s="41">
        <v>0</v>
      </c>
      <c r="F310" s="41">
        <f>G310+H310+I310+J310+K310</f>
        <v>12247.300629999998</v>
      </c>
      <c r="G310" s="41">
        <f>G312+G313</f>
        <v>72</v>
      </c>
      <c r="H310" s="41">
        <f>H312+H313</f>
        <v>47.0672</v>
      </c>
      <c r="I310" s="41">
        <f>I312+I313</f>
        <v>11596.95543</v>
      </c>
      <c r="J310" s="41">
        <f>J312</f>
        <v>265.63900000000001</v>
      </c>
      <c r="K310" s="41">
        <f>K312</f>
        <v>265.63900000000001</v>
      </c>
      <c r="L310" s="194" t="s">
        <v>143</v>
      </c>
      <c r="M310" s="194"/>
    </row>
    <row r="311" spans="1:14" ht="36.75" customHeight="1" x14ac:dyDescent="0.3">
      <c r="A311" s="149"/>
      <c r="B311" s="166"/>
      <c r="C311" s="149"/>
      <c r="D311" s="101" t="s">
        <v>15</v>
      </c>
      <c r="E311" s="41"/>
      <c r="F311" s="41">
        <f>G311+H311+J311+K311</f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195"/>
      <c r="M311" s="195"/>
    </row>
    <row r="312" spans="1:14" ht="36.75" customHeight="1" x14ac:dyDescent="0.3">
      <c r="A312" s="149"/>
      <c r="B312" s="166"/>
      <c r="C312" s="149"/>
      <c r="D312" s="72" t="s">
        <v>38</v>
      </c>
      <c r="E312" s="41">
        <v>0</v>
      </c>
      <c r="F312" s="4">
        <f>F314+F318</f>
        <v>12247.30063</v>
      </c>
      <c r="G312" s="41">
        <f>G314</f>
        <v>72</v>
      </c>
      <c r="H312" s="41">
        <f>H314</f>
        <v>47.0672</v>
      </c>
      <c r="I312" s="41">
        <f>I314+I318</f>
        <v>11596.95543</v>
      </c>
      <c r="J312" s="41">
        <f>J314+J318</f>
        <v>265.63900000000001</v>
      </c>
      <c r="K312" s="41">
        <f>K314+K318</f>
        <v>265.63900000000001</v>
      </c>
      <c r="L312" s="195"/>
      <c r="M312" s="195"/>
      <c r="N312" s="119"/>
    </row>
    <row r="313" spans="1:14" ht="30.75" customHeight="1" x14ac:dyDescent="0.3">
      <c r="A313" s="150"/>
      <c r="B313" s="167"/>
      <c r="C313" s="150"/>
      <c r="D313" s="58" t="s">
        <v>17</v>
      </c>
      <c r="E313" s="41">
        <v>0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196"/>
      <c r="M313" s="196"/>
    </row>
    <row r="314" spans="1:14" ht="51" customHeight="1" x14ac:dyDescent="0.3">
      <c r="A314" s="171" t="s">
        <v>59</v>
      </c>
      <c r="B314" s="173" t="s">
        <v>191</v>
      </c>
      <c r="C314" s="171" t="s">
        <v>12</v>
      </c>
      <c r="D314" s="58" t="s">
        <v>38</v>
      </c>
      <c r="E314" s="41">
        <v>0</v>
      </c>
      <c r="F314" s="41">
        <f>G314+H314+I314+J314+K314</f>
        <v>779.80063000000007</v>
      </c>
      <c r="G314" s="41">
        <f>111.5-39.5</f>
        <v>72</v>
      </c>
      <c r="H314" s="41">
        <f>111.5-64.4328</f>
        <v>47.0672</v>
      </c>
      <c r="I314" s="41">
        <v>129.45543000000001</v>
      </c>
      <c r="J314" s="41">
        <v>265.63900000000001</v>
      </c>
      <c r="K314" s="41">
        <v>265.63900000000001</v>
      </c>
      <c r="L314" s="234" t="s">
        <v>143</v>
      </c>
      <c r="M314" s="164" t="s">
        <v>144</v>
      </c>
    </row>
    <row r="315" spans="1:14" ht="33" customHeight="1" x14ac:dyDescent="0.3">
      <c r="A315" s="171"/>
      <c r="B315" s="173"/>
      <c r="C315" s="171"/>
      <c r="D315" s="58" t="s">
        <v>17</v>
      </c>
      <c r="E315" s="41">
        <v>0</v>
      </c>
      <c r="F315" s="41">
        <f>G315+H315+I315+J315+K315</f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234"/>
      <c r="M315" s="164"/>
      <c r="N315" s="42"/>
    </row>
    <row r="316" spans="1:14" ht="33" customHeight="1" x14ac:dyDescent="0.3">
      <c r="A316" s="171" t="s">
        <v>61</v>
      </c>
      <c r="B316" s="173" t="s">
        <v>311</v>
      </c>
      <c r="C316" s="171" t="s">
        <v>12</v>
      </c>
      <c r="D316" s="58" t="s">
        <v>22</v>
      </c>
      <c r="E316" s="41"/>
      <c r="F316" s="41">
        <f>F317+F318+F319</f>
        <v>11467.5</v>
      </c>
      <c r="G316" s="41">
        <f t="shared" ref="G316:K316" si="31">G317+G318+G319</f>
        <v>0</v>
      </c>
      <c r="H316" s="41">
        <f t="shared" si="31"/>
        <v>0</v>
      </c>
      <c r="I316" s="41">
        <f t="shared" si="31"/>
        <v>11467.5</v>
      </c>
      <c r="J316" s="41">
        <f t="shared" si="31"/>
        <v>0</v>
      </c>
      <c r="K316" s="41">
        <f t="shared" si="31"/>
        <v>0</v>
      </c>
      <c r="L316" s="234" t="s">
        <v>35</v>
      </c>
      <c r="M316" s="164" t="s">
        <v>306</v>
      </c>
      <c r="N316" s="42"/>
    </row>
    <row r="317" spans="1:14" ht="33" customHeight="1" x14ac:dyDescent="0.3">
      <c r="A317" s="171"/>
      <c r="B317" s="173"/>
      <c r="C317" s="171"/>
      <c r="D317" s="58" t="s">
        <v>15</v>
      </c>
      <c r="E317" s="41"/>
      <c r="F317" s="41">
        <f>G317+H317+I317+J317+K317</f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234"/>
      <c r="M317" s="164"/>
      <c r="N317" s="42"/>
    </row>
    <row r="318" spans="1:14" ht="41.25" customHeight="1" x14ac:dyDescent="0.3">
      <c r="A318" s="171"/>
      <c r="B318" s="173"/>
      <c r="C318" s="171"/>
      <c r="D318" s="58" t="s">
        <v>38</v>
      </c>
      <c r="E318" s="41"/>
      <c r="F318" s="41">
        <f>G318+H318+I318+J318+K318</f>
        <v>11467.5</v>
      </c>
      <c r="G318" s="41">
        <v>0</v>
      </c>
      <c r="H318" s="41">
        <v>0</v>
      </c>
      <c r="I318" s="41">
        <v>11467.5</v>
      </c>
      <c r="J318" s="41">
        <v>0</v>
      </c>
      <c r="K318" s="41">
        <v>0</v>
      </c>
      <c r="L318" s="234"/>
      <c r="M318" s="164"/>
      <c r="N318" s="42"/>
    </row>
    <row r="319" spans="1:14" ht="40.5" customHeight="1" x14ac:dyDescent="0.3">
      <c r="A319" s="171"/>
      <c r="B319" s="173"/>
      <c r="C319" s="171"/>
      <c r="D319" s="58" t="s">
        <v>17</v>
      </c>
      <c r="E319" s="41"/>
      <c r="F319" s="41">
        <f>G319+H319+I319+J319+K319</f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234"/>
      <c r="M319" s="164"/>
      <c r="N319" s="42"/>
    </row>
    <row r="320" spans="1:14" ht="37.5" customHeight="1" x14ac:dyDescent="0.3">
      <c r="A320" s="171" t="s">
        <v>81</v>
      </c>
      <c r="B320" s="173" t="s">
        <v>249</v>
      </c>
      <c r="C320" s="171" t="s">
        <v>12</v>
      </c>
      <c r="D320" s="40" t="s">
        <v>13</v>
      </c>
      <c r="E320" s="41">
        <v>0</v>
      </c>
      <c r="F320" s="41">
        <f>F321</f>
        <v>0</v>
      </c>
      <c r="G320" s="41">
        <v>0</v>
      </c>
      <c r="H320" s="41">
        <f>H321</f>
        <v>0</v>
      </c>
      <c r="I320" s="41">
        <v>0</v>
      </c>
      <c r="J320" s="41">
        <v>0</v>
      </c>
      <c r="K320" s="41">
        <v>0</v>
      </c>
      <c r="L320" s="234" t="s">
        <v>212</v>
      </c>
      <c r="M320" s="164"/>
    </row>
    <row r="321" spans="1:13" ht="49.5" customHeight="1" x14ac:dyDescent="0.3">
      <c r="A321" s="171"/>
      <c r="B321" s="173"/>
      <c r="C321" s="171"/>
      <c r="D321" s="58" t="s">
        <v>38</v>
      </c>
      <c r="E321" s="41">
        <v>0</v>
      </c>
      <c r="F321" s="41">
        <f>H321</f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234"/>
      <c r="M321" s="164"/>
    </row>
    <row r="322" spans="1:13" ht="133.5" customHeight="1" x14ac:dyDescent="0.3">
      <c r="A322" s="87" t="s">
        <v>83</v>
      </c>
      <c r="B322" s="69" t="s">
        <v>341</v>
      </c>
      <c r="C322" s="75" t="s">
        <v>12</v>
      </c>
      <c r="D322" s="58" t="s">
        <v>38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59" t="s">
        <v>212</v>
      </c>
      <c r="M322" s="67" t="s">
        <v>125</v>
      </c>
    </row>
    <row r="323" spans="1:13" ht="54.4" customHeight="1" x14ac:dyDescent="0.3">
      <c r="A323" s="174"/>
      <c r="B323" s="174"/>
      <c r="C323" s="174"/>
      <c r="D323" s="56" t="s">
        <v>308</v>
      </c>
      <c r="E323" s="57">
        <f t="shared" ref="E323:K323" si="32">SUM(E325:E326)</f>
        <v>37555.224300000002</v>
      </c>
      <c r="F323" s="57">
        <f t="shared" si="32"/>
        <v>12247.300629999998</v>
      </c>
      <c r="G323" s="57">
        <f t="shared" si="32"/>
        <v>72</v>
      </c>
      <c r="H323" s="57">
        <f t="shared" si="32"/>
        <v>47.0672</v>
      </c>
      <c r="I323" s="57">
        <f t="shared" si="32"/>
        <v>11596.95543</v>
      </c>
      <c r="J323" s="57">
        <f t="shared" si="32"/>
        <v>265.63900000000001</v>
      </c>
      <c r="K323" s="57">
        <f t="shared" si="32"/>
        <v>265.63900000000001</v>
      </c>
      <c r="L323" s="192"/>
      <c r="M323" s="238"/>
    </row>
    <row r="324" spans="1:13" ht="44.25" customHeight="1" x14ac:dyDescent="0.3">
      <c r="A324" s="174"/>
      <c r="B324" s="174"/>
      <c r="C324" s="174"/>
      <c r="D324" s="56" t="s">
        <v>15</v>
      </c>
      <c r="E324" s="57"/>
      <c r="F324" s="57">
        <f>F311</f>
        <v>0</v>
      </c>
      <c r="G324" s="57">
        <f t="shared" ref="G324:K324" si="33">G311</f>
        <v>0</v>
      </c>
      <c r="H324" s="57">
        <f t="shared" si="33"/>
        <v>0</v>
      </c>
      <c r="I324" s="57">
        <f t="shared" si="33"/>
        <v>0</v>
      </c>
      <c r="J324" s="57">
        <f t="shared" si="33"/>
        <v>0</v>
      </c>
      <c r="K324" s="57">
        <f t="shared" si="33"/>
        <v>0</v>
      </c>
      <c r="L324" s="192"/>
      <c r="M324" s="238"/>
    </row>
    <row r="325" spans="1:13" ht="43.5" customHeight="1" x14ac:dyDescent="0.3">
      <c r="A325" s="174"/>
      <c r="B325" s="174"/>
      <c r="C325" s="174"/>
      <c r="D325" s="56" t="s">
        <v>38</v>
      </c>
      <c r="E325" s="57">
        <f>E306+E307+E295</f>
        <v>37555.224300000002</v>
      </c>
      <c r="F325" s="57">
        <f>SUM(G325:K325)</f>
        <v>12247.300629999998</v>
      </c>
      <c r="G325" s="57">
        <f>G306+G307+G312</f>
        <v>72</v>
      </c>
      <c r="H325" s="57">
        <f>H306+H307+H321+H312</f>
        <v>47.0672</v>
      </c>
      <c r="I325" s="57">
        <f>I306+I307+I310</f>
        <v>11596.95543</v>
      </c>
      <c r="J325" s="57">
        <f>J306+J307+J310</f>
        <v>265.63900000000001</v>
      </c>
      <c r="K325" s="57">
        <f>K306+K307+K310</f>
        <v>265.63900000000001</v>
      </c>
      <c r="L325" s="192"/>
      <c r="M325" s="238"/>
    </row>
    <row r="326" spans="1:13" ht="27" customHeight="1" x14ac:dyDescent="0.3">
      <c r="A326" s="174"/>
      <c r="B326" s="174"/>
      <c r="C326" s="174"/>
      <c r="D326" s="56" t="s">
        <v>17</v>
      </c>
      <c r="E326" s="57">
        <f>E313</f>
        <v>0</v>
      </c>
      <c r="F326" s="57">
        <f>SUM(G326:K326)</f>
        <v>0</v>
      </c>
      <c r="G326" s="57">
        <f>G313</f>
        <v>0</v>
      </c>
      <c r="H326" s="57">
        <f>H313</f>
        <v>0</v>
      </c>
      <c r="I326" s="57">
        <f>I313</f>
        <v>0</v>
      </c>
      <c r="J326" s="57">
        <f>J313</f>
        <v>0</v>
      </c>
      <c r="K326" s="57">
        <f>K313</f>
        <v>0</v>
      </c>
      <c r="L326" s="192"/>
      <c r="M326" s="238"/>
    </row>
    <row r="327" spans="1:13" ht="27" customHeight="1" x14ac:dyDescent="0.3">
      <c r="A327" s="80"/>
      <c r="B327" s="174" t="s">
        <v>145</v>
      </c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</row>
    <row r="328" spans="1:13" ht="27" customHeight="1" x14ac:dyDescent="0.3">
      <c r="A328" s="78" t="s">
        <v>10</v>
      </c>
      <c r="B328" s="165" t="s">
        <v>257</v>
      </c>
      <c r="C328" s="148" t="s">
        <v>12</v>
      </c>
      <c r="D328" s="40" t="s">
        <v>13</v>
      </c>
      <c r="E328" s="41">
        <v>0</v>
      </c>
      <c r="F328" s="41">
        <f t="shared" ref="F328:K328" si="34">F329</f>
        <v>2179.3000000000002</v>
      </c>
      <c r="G328" s="41">
        <f t="shared" si="34"/>
        <v>0</v>
      </c>
      <c r="H328" s="41">
        <f t="shared" si="34"/>
        <v>2000</v>
      </c>
      <c r="I328" s="41">
        <f t="shared" si="34"/>
        <v>179.3</v>
      </c>
      <c r="J328" s="41">
        <f t="shared" si="34"/>
        <v>0</v>
      </c>
      <c r="K328" s="41">
        <f t="shared" si="34"/>
        <v>0</v>
      </c>
      <c r="L328" s="164" t="s">
        <v>212</v>
      </c>
      <c r="M328" s="236"/>
    </row>
    <row r="329" spans="1:13" ht="54" customHeight="1" x14ac:dyDescent="0.3">
      <c r="A329" s="60"/>
      <c r="B329" s="167"/>
      <c r="C329" s="150"/>
      <c r="D329" s="61" t="s">
        <v>38</v>
      </c>
      <c r="E329" s="43">
        <v>0</v>
      </c>
      <c r="F329" s="41">
        <f t="shared" ref="F329:K329" si="35">F331</f>
        <v>2179.3000000000002</v>
      </c>
      <c r="G329" s="43">
        <f t="shared" si="35"/>
        <v>0</v>
      </c>
      <c r="H329" s="43">
        <f t="shared" si="35"/>
        <v>2000</v>
      </c>
      <c r="I329" s="43">
        <f t="shared" si="35"/>
        <v>179.3</v>
      </c>
      <c r="J329" s="43">
        <f t="shared" si="35"/>
        <v>0</v>
      </c>
      <c r="K329" s="43">
        <f t="shared" si="35"/>
        <v>0</v>
      </c>
      <c r="L329" s="164"/>
      <c r="M329" s="237"/>
    </row>
    <row r="330" spans="1:13" ht="84.75" customHeight="1" x14ac:dyDescent="0.3">
      <c r="A330" s="67" t="s">
        <v>18</v>
      </c>
      <c r="B330" s="69" t="s">
        <v>192</v>
      </c>
      <c r="C330" s="75" t="s">
        <v>12</v>
      </c>
      <c r="D330" s="69" t="s">
        <v>38</v>
      </c>
      <c r="E330" s="43">
        <v>0</v>
      </c>
      <c r="F330" s="41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67" t="s">
        <v>225</v>
      </c>
      <c r="M330" s="71" t="s">
        <v>235</v>
      </c>
    </row>
    <row r="331" spans="1:13" ht="86.25" customHeight="1" x14ac:dyDescent="0.3">
      <c r="A331" s="75" t="s">
        <v>34</v>
      </c>
      <c r="B331" s="69" t="s">
        <v>193</v>
      </c>
      <c r="C331" s="75" t="s">
        <v>12</v>
      </c>
      <c r="D331" s="69" t="s">
        <v>38</v>
      </c>
      <c r="E331" s="41">
        <v>0</v>
      </c>
      <c r="F331" s="41">
        <f>SUM(G331:K331)</f>
        <v>2179.3000000000002</v>
      </c>
      <c r="G331" s="41">
        <v>0</v>
      </c>
      <c r="H331" s="41">
        <f>H332+H333</f>
        <v>2000</v>
      </c>
      <c r="I331" s="41">
        <f>I332+I333</f>
        <v>179.3</v>
      </c>
      <c r="J331" s="41">
        <f>J332+J333</f>
        <v>0</v>
      </c>
      <c r="K331" s="41">
        <f>K332+K333</f>
        <v>0</v>
      </c>
      <c r="L331" s="70" t="s">
        <v>212</v>
      </c>
      <c r="M331" s="67" t="s">
        <v>235</v>
      </c>
    </row>
    <row r="332" spans="1:13" ht="87" customHeight="1" x14ac:dyDescent="0.3">
      <c r="A332" s="112" t="s">
        <v>51</v>
      </c>
      <c r="B332" s="110" t="s">
        <v>203</v>
      </c>
      <c r="C332" s="109" t="s">
        <v>12</v>
      </c>
      <c r="D332" s="110" t="s">
        <v>38</v>
      </c>
      <c r="E332" s="41"/>
      <c r="F332" s="41">
        <f>SUM(G332:K332)</f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111" t="s">
        <v>225</v>
      </c>
      <c r="M332" s="111" t="s">
        <v>235</v>
      </c>
    </row>
    <row r="333" spans="1:13" ht="85.5" customHeight="1" x14ac:dyDescent="0.3">
      <c r="A333" s="109" t="s">
        <v>160</v>
      </c>
      <c r="B333" s="110" t="s">
        <v>202</v>
      </c>
      <c r="C333" s="109" t="s">
        <v>12</v>
      </c>
      <c r="D333" s="110" t="s">
        <v>38</v>
      </c>
      <c r="E333" s="41"/>
      <c r="F333" s="41">
        <f>SUM(G333:K333)</f>
        <v>2179.3000000000002</v>
      </c>
      <c r="G333" s="41">
        <v>0</v>
      </c>
      <c r="H333" s="41">
        <v>2000</v>
      </c>
      <c r="I333" s="41">
        <v>179.3</v>
      </c>
      <c r="J333" s="41">
        <v>0</v>
      </c>
      <c r="K333" s="41">
        <v>0</v>
      </c>
      <c r="L333" s="111" t="s">
        <v>226</v>
      </c>
      <c r="M333" s="111" t="s">
        <v>235</v>
      </c>
    </row>
    <row r="334" spans="1:13" ht="32.25" customHeight="1" x14ac:dyDescent="0.3">
      <c r="A334" s="174"/>
      <c r="B334" s="174"/>
      <c r="C334" s="174"/>
      <c r="D334" s="62" t="s">
        <v>146</v>
      </c>
      <c r="E334" s="57">
        <v>0</v>
      </c>
      <c r="F334" s="57">
        <f t="shared" ref="F334:K334" si="36">F335</f>
        <v>2179.3000000000002</v>
      </c>
      <c r="G334" s="57">
        <f t="shared" si="36"/>
        <v>0</v>
      </c>
      <c r="H334" s="57">
        <f t="shared" si="36"/>
        <v>2000</v>
      </c>
      <c r="I334" s="57">
        <f t="shared" si="36"/>
        <v>179.3</v>
      </c>
      <c r="J334" s="57">
        <f t="shared" si="36"/>
        <v>0</v>
      </c>
      <c r="K334" s="57">
        <f t="shared" si="36"/>
        <v>0</v>
      </c>
      <c r="L334" s="192"/>
      <c r="M334" s="238"/>
    </row>
    <row r="335" spans="1:13" ht="45" customHeight="1" x14ac:dyDescent="0.3">
      <c r="A335" s="174"/>
      <c r="B335" s="174"/>
      <c r="C335" s="174"/>
      <c r="D335" s="47" t="s">
        <v>38</v>
      </c>
      <c r="E335" s="57">
        <v>0</v>
      </c>
      <c r="F335" s="57">
        <f t="shared" ref="F335:K335" si="37">F329</f>
        <v>2179.3000000000002</v>
      </c>
      <c r="G335" s="57">
        <f t="shared" si="37"/>
        <v>0</v>
      </c>
      <c r="H335" s="57">
        <f t="shared" si="37"/>
        <v>2000</v>
      </c>
      <c r="I335" s="57">
        <f t="shared" si="37"/>
        <v>179.3</v>
      </c>
      <c r="J335" s="57">
        <f t="shared" si="37"/>
        <v>0</v>
      </c>
      <c r="K335" s="57">
        <f t="shared" si="37"/>
        <v>0</v>
      </c>
      <c r="L335" s="192"/>
      <c r="M335" s="238"/>
    </row>
    <row r="336" spans="1:13" ht="27" customHeight="1" x14ac:dyDescent="0.3">
      <c r="A336" s="80"/>
      <c r="B336" s="174" t="s">
        <v>147</v>
      </c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</row>
    <row r="337" spans="1:14" ht="27" customHeight="1" x14ac:dyDescent="0.3">
      <c r="A337" s="78" t="s">
        <v>10</v>
      </c>
      <c r="B337" s="173" t="s">
        <v>148</v>
      </c>
      <c r="C337" s="171" t="s">
        <v>12</v>
      </c>
      <c r="D337" s="40" t="s">
        <v>13</v>
      </c>
      <c r="E337" s="41">
        <f t="shared" ref="E337:K337" si="38">E338+E339</f>
        <v>1103.623</v>
      </c>
      <c r="F337" s="41">
        <f t="shared" si="38"/>
        <v>11527.689039999999</v>
      </c>
      <c r="G337" s="41">
        <f t="shared" si="38"/>
        <v>1332.289</v>
      </c>
      <c r="H337" s="41">
        <f t="shared" si="38"/>
        <v>2848.8432400000002</v>
      </c>
      <c r="I337" s="41">
        <f t="shared" si="38"/>
        <v>2090.3707999999997</v>
      </c>
      <c r="J337" s="41">
        <f>J338+J339</f>
        <v>2628.0929999999998</v>
      </c>
      <c r="K337" s="41">
        <f t="shared" si="38"/>
        <v>2628.0929999999998</v>
      </c>
      <c r="L337" s="164" t="s">
        <v>149</v>
      </c>
      <c r="M337" s="235"/>
    </row>
    <row r="338" spans="1:14" ht="33.75" customHeight="1" x14ac:dyDescent="0.3">
      <c r="A338" s="149"/>
      <c r="B338" s="173"/>
      <c r="C338" s="171"/>
      <c r="D338" s="61" t="s">
        <v>15</v>
      </c>
      <c r="E338" s="41">
        <v>612</v>
      </c>
      <c r="F338" s="41">
        <f>G338+H338+I338+J338+K338</f>
        <v>4546</v>
      </c>
      <c r="G338" s="41">
        <f>G341+G347</f>
        <v>632</v>
      </c>
      <c r="H338" s="41">
        <f>H341+H347</f>
        <v>662</v>
      </c>
      <c r="I338" s="41">
        <f>I341+I347</f>
        <v>650</v>
      </c>
      <c r="J338" s="41">
        <f>J341+J347</f>
        <v>1301</v>
      </c>
      <c r="K338" s="41">
        <f>K341+K347</f>
        <v>1301</v>
      </c>
      <c r="L338" s="164"/>
      <c r="M338" s="235"/>
    </row>
    <row r="339" spans="1:14" ht="35.25" customHeight="1" x14ac:dyDescent="0.3">
      <c r="A339" s="150"/>
      <c r="B339" s="173"/>
      <c r="C339" s="171"/>
      <c r="D339" s="61" t="s">
        <v>38</v>
      </c>
      <c r="E339" s="41">
        <v>491.62299999999999</v>
      </c>
      <c r="F339" s="41">
        <f>SUM(G339:K339)</f>
        <v>6981.6890399999993</v>
      </c>
      <c r="G339" s="41">
        <f t="shared" ref="G339" si="39">G342</f>
        <v>700.28899999999999</v>
      </c>
      <c r="H339" s="41">
        <f>H342+H343</f>
        <v>2186.8432400000002</v>
      </c>
      <c r="I339" s="41">
        <f>I342+I343</f>
        <v>1440.3707999999999</v>
      </c>
      <c r="J339" s="41">
        <f>J342+J343</f>
        <v>1327.0930000000001</v>
      </c>
      <c r="K339" s="41">
        <f>K342+K343</f>
        <v>1327.0930000000001</v>
      </c>
      <c r="L339" s="164"/>
      <c r="M339" s="235"/>
    </row>
    <row r="340" spans="1:14" ht="26.25" customHeight="1" x14ac:dyDescent="0.3">
      <c r="A340" s="178" t="s">
        <v>18</v>
      </c>
      <c r="B340" s="173" t="s">
        <v>310</v>
      </c>
      <c r="C340" s="164" t="s">
        <v>12</v>
      </c>
      <c r="D340" s="58" t="s">
        <v>22</v>
      </c>
      <c r="E340" s="41">
        <f>E341+E342</f>
        <v>1103.623</v>
      </c>
      <c r="F340" s="41">
        <f>G340+H340+I340</f>
        <v>2789.6059999999998</v>
      </c>
      <c r="G340" s="41">
        <f>G341+G342</f>
        <v>1332.289</v>
      </c>
      <c r="H340" s="41">
        <f>H341+H342</f>
        <v>1457.317</v>
      </c>
      <c r="I340" s="41">
        <f>I341+I342</f>
        <v>0</v>
      </c>
      <c r="J340" s="41">
        <f>J341+J342</f>
        <v>0</v>
      </c>
      <c r="K340" s="41">
        <f>K341+K342</f>
        <v>0</v>
      </c>
      <c r="L340" s="164" t="s">
        <v>149</v>
      </c>
      <c r="M340" s="164" t="s">
        <v>150</v>
      </c>
      <c r="N340" s="55"/>
    </row>
    <row r="341" spans="1:14" ht="37.5" customHeight="1" x14ac:dyDescent="0.3">
      <c r="A341" s="178"/>
      <c r="B341" s="173"/>
      <c r="C341" s="164"/>
      <c r="D341" s="58" t="s">
        <v>15</v>
      </c>
      <c r="E341" s="41">
        <v>612</v>
      </c>
      <c r="F341" s="41">
        <f>G341+H341+I341</f>
        <v>1294</v>
      </c>
      <c r="G341" s="41">
        <f>485.407+146.593</f>
        <v>632</v>
      </c>
      <c r="H341" s="41">
        <v>662</v>
      </c>
      <c r="I341" s="41">
        <v>0</v>
      </c>
      <c r="J341" s="41">
        <v>0</v>
      </c>
      <c r="K341" s="41">
        <v>0</v>
      </c>
      <c r="L341" s="164"/>
      <c r="M341" s="164"/>
    </row>
    <row r="342" spans="1:14" ht="36.75" customHeight="1" x14ac:dyDescent="0.3">
      <c r="A342" s="178"/>
      <c r="B342" s="173"/>
      <c r="C342" s="164"/>
      <c r="D342" s="58" t="s">
        <v>38</v>
      </c>
      <c r="E342" s="41">
        <v>491.62299999999999</v>
      </c>
      <c r="F342" s="41">
        <f>SUM(G342:K342)</f>
        <v>1495.606</v>
      </c>
      <c r="G342" s="41">
        <v>700.28899999999999</v>
      </c>
      <c r="H342" s="41">
        <f>753.855+34.462+7</f>
        <v>795.31700000000001</v>
      </c>
      <c r="I342" s="41">
        <v>0</v>
      </c>
      <c r="J342" s="41">
        <v>0</v>
      </c>
      <c r="K342" s="41">
        <v>0</v>
      </c>
      <c r="L342" s="164"/>
      <c r="M342" s="164"/>
    </row>
    <row r="343" spans="1:14" ht="85.5" customHeight="1" x14ac:dyDescent="0.3">
      <c r="A343" s="87" t="s">
        <v>34</v>
      </c>
      <c r="B343" s="69" t="s">
        <v>245</v>
      </c>
      <c r="C343" s="67" t="s">
        <v>12</v>
      </c>
      <c r="D343" s="58" t="s">
        <v>38</v>
      </c>
      <c r="E343" s="41"/>
      <c r="F343" s="41">
        <f>SUM(G343:K343)</f>
        <v>5486.0830399999995</v>
      </c>
      <c r="G343" s="41">
        <v>0</v>
      </c>
      <c r="H343" s="41">
        <f>H344+H345</f>
        <v>1391.5262400000001</v>
      </c>
      <c r="I343" s="41">
        <f>I344+I345</f>
        <v>1440.3707999999999</v>
      </c>
      <c r="J343" s="41">
        <f>J344+J345</f>
        <v>1327.0930000000001</v>
      </c>
      <c r="K343" s="41">
        <f>K344+K345</f>
        <v>1327.0930000000001</v>
      </c>
      <c r="L343" s="67" t="s">
        <v>35</v>
      </c>
      <c r="M343" s="67"/>
    </row>
    <row r="344" spans="1:14" ht="70.5" customHeight="1" x14ac:dyDescent="0.3">
      <c r="A344" s="87" t="s">
        <v>51</v>
      </c>
      <c r="B344" s="117" t="s">
        <v>245</v>
      </c>
      <c r="C344" s="67" t="s">
        <v>12</v>
      </c>
      <c r="D344" s="58" t="s">
        <v>38</v>
      </c>
      <c r="E344" s="41"/>
      <c r="F344" s="41">
        <f>SUM(G344:K344)</f>
        <v>137.84039999999999</v>
      </c>
      <c r="G344" s="41">
        <v>0</v>
      </c>
      <c r="H344" s="41">
        <v>64.4328</v>
      </c>
      <c r="I344" s="41">
        <v>73.407600000000002</v>
      </c>
      <c r="J344" s="41">
        <v>0</v>
      </c>
      <c r="K344" s="41">
        <v>0</v>
      </c>
      <c r="L344" s="67" t="s">
        <v>35</v>
      </c>
      <c r="M344" s="67" t="s">
        <v>256</v>
      </c>
    </row>
    <row r="345" spans="1:14" ht="68.25" customHeight="1" x14ac:dyDescent="0.3">
      <c r="A345" s="105" t="s">
        <v>160</v>
      </c>
      <c r="B345" s="103" t="s">
        <v>302</v>
      </c>
      <c r="C345" s="100" t="s">
        <v>12</v>
      </c>
      <c r="D345" s="58" t="s">
        <v>38</v>
      </c>
      <c r="E345" s="41"/>
      <c r="F345" s="41">
        <f>SUM(G345:K345)</f>
        <v>5348.2426399999995</v>
      </c>
      <c r="G345" s="41">
        <v>0</v>
      </c>
      <c r="H345" s="41">
        <v>1327.0934400000001</v>
      </c>
      <c r="I345" s="41">
        <v>1366.9631999999999</v>
      </c>
      <c r="J345" s="41">
        <v>1327.0930000000001</v>
      </c>
      <c r="K345" s="41">
        <v>1327.0930000000001</v>
      </c>
      <c r="L345" s="100" t="s">
        <v>35</v>
      </c>
      <c r="M345" s="100" t="s">
        <v>246</v>
      </c>
    </row>
    <row r="346" spans="1:14" ht="83.25" customHeight="1" x14ac:dyDescent="0.3">
      <c r="A346" s="105" t="s">
        <v>237</v>
      </c>
      <c r="B346" s="103" t="s">
        <v>254</v>
      </c>
      <c r="C346" s="100" t="s">
        <v>12</v>
      </c>
      <c r="D346" s="58" t="s">
        <v>38</v>
      </c>
      <c r="E346" s="41"/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100" t="s">
        <v>35</v>
      </c>
      <c r="M346" s="100" t="s">
        <v>258</v>
      </c>
    </row>
    <row r="347" spans="1:14" s="2" customFormat="1" ht="121.5" customHeight="1" x14ac:dyDescent="0.3">
      <c r="A347" s="95" t="s">
        <v>54</v>
      </c>
      <c r="B347" s="25" t="s">
        <v>365</v>
      </c>
      <c r="C347" s="98" t="s">
        <v>12</v>
      </c>
      <c r="D347" s="96" t="s">
        <v>15</v>
      </c>
      <c r="E347" s="4"/>
      <c r="F347" s="4">
        <f>SUM(G347:K347)</f>
        <v>3252</v>
      </c>
      <c r="G347" s="4">
        <v>0</v>
      </c>
      <c r="H347" s="4">
        <v>0</v>
      </c>
      <c r="I347" s="4">
        <v>650</v>
      </c>
      <c r="J347" s="4">
        <v>1301</v>
      </c>
      <c r="K347" s="4">
        <v>1301</v>
      </c>
      <c r="L347" s="98" t="s">
        <v>35</v>
      </c>
      <c r="M347" s="98" t="s">
        <v>203</v>
      </c>
    </row>
    <row r="348" spans="1:14" ht="54.75" customHeight="1" x14ac:dyDescent="0.3">
      <c r="A348" s="197"/>
      <c r="B348" s="197"/>
      <c r="C348" s="197"/>
      <c r="D348" s="56" t="s">
        <v>151</v>
      </c>
      <c r="E348" s="57">
        <f t="shared" ref="E348:K348" si="40">E349+E350</f>
        <v>1595.2460000000001</v>
      </c>
      <c r="F348" s="57">
        <f>F349+F350</f>
        <v>11527.689039999999</v>
      </c>
      <c r="G348" s="57">
        <f>G349+G350</f>
        <v>1332.289</v>
      </c>
      <c r="H348" s="57">
        <f>H349+H350</f>
        <v>2848.8432400000002</v>
      </c>
      <c r="I348" s="57">
        <f t="shared" si="40"/>
        <v>2090.3707999999997</v>
      </c>
      <c r="J348" s="57">
        <f t="shared" si="40"/>
        <v>2628.0929999999998</v>
      </c>
      <c r="K348" s="57">
        <f t="shared" si="40"/>
        <v>2628.0929999999998</v>
      </c>
      <c r="L348" s="209"/>
      <c r="M348" s="212"/>
    </row>
    <row r="349" spans="1:14" ht="35.25" customHeight="1" x14ac:dyDescent="0.3">
      <c r="A349" s="198"/>
      <c r="B349" s="198"/>
      <c r="C349" s="198"/>
      <c r="D349" s="47" t="s">
        <v>15</v>
      </c>
      <c r="E349" s="57">
        <f>E337</f>
        <v>1103.623</v>
      </c>
      <c r="F349" s="57">
        <f>F338</f>
        <v>4546</v>
      </c>
      <c r="G349" s="57">
        <f>G341</f>
        <v>632</v>
      </c>
      <c r="H349" s="57">
        <f>H338</f>
        <v>662</v>
      </c>
      <c r="I349" s="57">
        <f t="shared" ref="H349:K350" si="41">I338</f>
        <v>650</v>
      </c>
      <c r="J349" s="57">
        <f t="shared" si="41"/>
        <v>1301</v>
      </c>
      <c r="K349" s="57">
        <f t="shared" si="41"/>
        <v>1301</v>
      </c>
      <c r="L349" s="210"/>
      <c r="M349" s="213"/>
    </row>
    <row r="350" spans="1:14" ht="37.5" customHeight="1" x14ac:dyDescent="0.3">
      <c r="A350" s="198"/>
      <c r="B350" s="198"/>
      <c r="C350" s="198"/>
      <c r="D350" s="47" t="s">
        <v>38</v>
      </c>
      <c r="E350" s="57">
        <f>E339</f>
        <v>491.62299999999999</v>
      </c>
      <c r="F350" s="57">
        <f>F339</f>
        <v>6981.6890399999993</v>
      </c>
      <c r="G350" s="57">
        <f>G339</f>
        <v>700.28899999999999</v>
      </c>
      <c r="H350" s="57">
        <f t="shared" si="41"/>
        <v>2186.8432400000002</v>
      </c>
      <c r="I350" s="57">
        <f t="shared" si="41"/>
        <v>1440.3707999999999</v>
      </c>
      <c r="J350" s="57">
        <f>J339</f>
        <v>1327.0930000000001</v>
      </c>
      <c r="K350" s="57">
        <f t="shared" si="41"/>
        <v>1327.0930000000001</v>
      </c>
      <c r="L350" s="210"/>
      <c r="M350" s="213"/>
    </row>
    <row r="351" spans="1:14" ht="28.5" customHeight="1" x14ac:dyDescent="0.3">
      <c r="A351" s="198"/>
      <c r="B351" s="198"/>
      <c r="C351" s="198"/>
      <c r="D351" s="63" t="s">
        <v>152</v>
      </c>
      <c r="E351" s="48" t="e">
        <f>SUM(E353:E355)</f>
        <v>#REF!</v>
      </c>
      <c r="F351" s="48">
        <f t="shared" ref="F351:K351" si="42">SUM(F352:F355)</f>
        <v>8579477.5015300009</v>
      </c>
      <c r="G351" s="48">
        <f>SUM(G352:G355)</f>
        <v>2027158.3682500001</v>
      </c>
      <c r="H351" s="48">
        <f t="shared" si="42"/>
        <v>2210636.41157</v>
      </c>
      <c r="I351" s="48">
        <f t="shared" si="42"/>
        <v>1653365.73771</v>
      </c>
      <c r="J351" s="48">
        <f t="shared" si="42"/>
        <v>1135501.4920000001</v>
      </c>
      <c r="K351" s="48">
        <f t="shared" si="42"/>
        <v>1552815.4920000001</v>
      </c>
      <c r="L351" s="210"/>
      <c r="M351" s="213"/>
    </row>
    <row r="352" spans="1:14" ht="31.5" customHeight="1" x14ac:dyDescent="0.3">
      <c r="A352" s="198"/>
      <c r="B352" s="198"/>
      <c r="C352" s="198"/>
      <c r="D352" s="62" t="s">
        <v>14</v>
      </c>
      <c r="E352" s="48">
        <v>0</v>
      </c>
      <c r="F352" s="48">
        <f>G352+H352+I352+J352+K352</f>
        <v>120657.60000000001</v>
      </c>
      <c r="G352" s="48">
        <f>G110</f>
        <v>108750</v>
      </c>
      <c r="H352" s="48">
        <f>H110</f>
        <v>11907.6</v>
      </c>
      <c r="I352" s="48">
        <f>I110</f>
        <v>0</v>
      </c>
      <c r="J352" s="48">
        <f>J110</f>
        <v>0</v>
      </c>
      <c r="K352" s="48">
        <f>K110</f>
        <v>0</v>
      </c>
      <c r="L352" s="210"/>
      <c r="M352" s="213"/>
    </row>
    <row r="353" spans="1:13" ht="35.25" customHeight="1" x14ac:dyDescent="0.3">
      <c r="A353" s="198"/>
      <c r="B353" s="198"/>
      <c r="C353" s="198"/>
      <c r="D353" s="63" t="s">
        <v>15</v>
      </c>
      <c r="E353" s="48" t="e">
        <f>E111+E182+E290+E338</f>
        <v>#REF!</v>
      </c>
      <c r="F353" s="48">
        <f>G353+H353+I353+J353+K353</f>
        <v>2860943.38</v>
      </c>
      <c r="G353" s="48">
        <f>G290+G349+G111+G182</f>
        <v>729904.98</v>
      </c>
      <c r="H353" s="48">
        <f>H290+H349+H111+H182</f>
        <v>553355.05000000005</v>
      </c>
      <c r="I353" s="48">
        <f>I290+I349+I111+I182</f>
        <v>381918.07999999996</v>
      </c>
      <c r="J353" s="48">
        <f>J290+J349+J111+J182</f>
        <v>468121.70999999996</v>
      </c>
      <c r="K353" s="48">
        <f>K290+K349+K111+K182</f>
        <v>727643.56</v>
      </c>
      <c r="L353" s="210"/>
      <c r="M353" s="213"/>
    </row>
    <row r="354" spans="1:13" ht="35.25" customHeight="1" x14ac:dyDescent="0.3">
      <c r="A354" s="198"/>
      <c r="B354" s="198"/>
      <c r="C354" s="198"/>
      <c r="D354" s="47" t="s">
        <v>38</v>
      </c>
      <c r="E354" s="48" t="e">
        <f>E325+E291+E350+E112</f>
        <v>#REF!</v>
      </c>
      <c r="F354" s="48">
        <f>SUM(G354:K354)</f>
        <v>3645470.9525300004</v>
      </c>
      <c r="G354" s="48">
        <f>G291+G350+G112+G183+G325+G335</f>
        <v>807493.38825000008</v>
      </c>
      <c r="H354" s="48">
        <f>H291+H350+H112+H183+H325+H335</f>
        <v>1229678.19257</v>
      </c>
      <c r="I354" s="48">
        <f>I291+I350+I112+I183+I325+I335</f>
        <v>887347.65771000006</v>
      </c>
      <c r="J354" s="48">
        <f>J291+J350+J112+J183+J325+J335</f>
        <v>281579.78200000001</v>
      </c>
      <c r="K354" s="48">
        <f>K291+K350+K112+K183+K325+K335</f>
        <v>439371.93199999997</v>
      </c>
      <c r="L354" s="210"/>
      <c r="M354" s="213"/>
    </row>
    <row r="355" spans="1:13" ht="28.5" customHeight="1" x14ac:dyDescent="0.3">
      <c r="A355" s="199"/>
      <c r="B355" s="199"/>
      <c r="C355" s="199"/>
      <c r="D355" s="63" t="s">
        <v>17</v>
      </c>
      <c r="E355" s="48" t="e">
        <f>E184+E292</f>
        <v>#REF!</v>
      </c>
      <c r="F355" s="48">
        <f>SUM(G355:K355)</f>
        <v>1952405.5690000001</v>
      </c>
      <c r="G355" s="48">
        <f>G184+G292</f>
        <v>381010</v>
      </c>
      <c r="H355" s="48">
        <f>H184+H292</f>
        <v>415695.56900000002</v>
      </c>
      <c r="I355" s="48">
        <f>I184+I292</f>
        <v>384100</v>
      </c>
      <c r="J355" s="48">
        <f>J184+J292</f>
        <v>385800</v>
      </c>
      <c r="K355" s="48">
        <f>K184+K292</f>
        <v>385800</v>
      </c>
      <c r="L355" s="211"/>
      <c r="M355" s="214"/>
    </row>
    <row r="356" spans="1:13" ht="18" customHeight="1" x14ac:dyDescent="0.3">
      <c r="B356" s="33"/>
      <c r="C356" s="33"/>
      <c r="D356" s="33"/>
      <c r="E356" s="65"/>
      <c r="F356" s="66"/>
      <c r="G356" s="66"/>
      <c r="H356" s="65"/>
      <c r="I356" s="33"/>
      <c r="J356" s="33"/>
      <c r="K356" s="33"/>
      <c r="M356" s="38" t="s">
        <v>157</v>
      </c>
    </row>
    <row r="357" spans="1:13" ht="21" customHeight="1" x14ac:dyDescent="0.3">
      <c r="B357" s="33" t="s">
        <v>299</v>
      </c>
      <c r="C357" s="33"/>
      <c r="D357" s="33"/>
      <c r="E357" s="66"/>
      <c r="F357" s="33"/>
      <c r="G357" s="66"/>
      <c r="H357" s="65"/>
      <c r="I357" s="66"/>
      <c r="J357" s="66"/>
      <c r="K357" s="66"/>
      <c r="L357" s="33" t="s">
        <v>300</v>
      </c>
    </row>
    <row r="358" spans="1:13" ht="21.75" customHeight="1" x14ac:dyDescent="0.3">
      <c r="B358" s="33"/>
      <c r="C358" s="33"/>
      <c r="D358" s="33"/>
      <c r="E358" s="66"/>
      <c r="F358" s="33"/>
      <c r="G358" s="66"/>
      <c r="H358" s="65"/>
      <c r="I358" s="66"/>
      <c r="J358" s="33"/>
      <c r="K358" s="33"/>
      <c r="L358" s="33"/>
    </row>
    <row r="359" spans="1:13" ht="23.65" customHeight="1" x14ac:dyDescent="0.3">
      <c r="B359" s="33"/>
      <c r="C359" s="33"/>
      <c r="D359" s="33"/>
      <c r="E359" s="66"/>
      <c r="F359" s="33"/>
      <c r="G359" s="66"/>
      <c r="H359" s="65"/>
      <c r="I359" s="66"/>
      <c r="J359" s="33"/>
      <c r="K359" s="33"/>
      <c r="L359" s="33"/>
    </row>
    <row r="360" spans="1:13" ht="21" customHeight="1" x14ac:dyDescent="0.3">
      <c r="B360" s="33" t="s">
        <v>153</v>
      </c>
      <c r="C360" s="33"/>
      <c r="D360" s="33"/>
      <c r="E360" s="66"/>
      <c r="F360" s="33"/>
      <c r="G360" s="66"/>
      <c r="H360" s="33"/>
      <c r="I360" s="33"/>
      <c r="J360" s="33"/>
      <c r="K360" s="33"/>
      <c r="L360" s="33" t="s">
        <v>154</v>
      </c>
    </row>
    <row r="361" spans="1:13" ht="21" customHeight="1" x14ac:dyDescent="0.3">
      <c r="B361" s="33"/>
      <c r="C361" s="33"/>
      <c r="D361" s="33"/>
      <c r="E361" s="66"/>
      <c r="F361" s="33"/>
      <c r="G361" s="66"/>
      <c r="H361" s="65"/>
      <c r="I361" s="33"/>
      <c r="J361" s="33"/>
      <c r="K361" s="33"/>
      <c r="L361" s="33"/>
    </row>
    <row r="362" spans="1:13" ht="21" customHeight="1" x14ac:dyDescent="0.3">
      <c r="C362" s="33"/>
    </row>
    <row r="363" spans="1:13" ht="21" customHeight="1" x14ac:dyDescent="0.3"/>
  </sheetData>
  <mergeCells count="412">
    <mergeCell ref="A316:A319"/>
    <mergeCell ref="B316:B319"/>
    <mergeCell ref="C316:C319"/>
    <mergeCell ref="L316:L319"/>
    <mergeCell ref="M316:M319"/>
    <mergeCell ref="A289:A292"/>
    <mergeCell ref="C310:C313"/>
    <mergeCell ref="B294:B295"/>
    <mergeCell ref="C294:C295"/>
    <mergeCell ref="L294:L295"/>
    <mergeCell ref="B310:B313"/>
    <mergeCell ref="M294:M295"/>
    <mergeCell ref="L314:L315"/>
    <mergeCell ref="A294:A295"/>
    <mergeCell ref="M145:M148"/>
    <mergeCell ref="M149:M150"/>
    <mergeCell ref="C201:C203"/>
    <mergeCell ref="B145:B148"/>
    <mergeCell ref="B160:B162"/>
    <mergeCell ref="L163:L165"/>
    <mergeCell ref="B153:B156"/>
    <mergeCell ref="L176:L178"/>
    <mergeCell ref="B186:B189"/>
    <mergeCell ref="B149:B150"/>
    <mergeCell ref="L149:L150"/>
    <mergeCell ref="L145:L148"/>
    <mergeCell ref="M163:M165"/>
    <mergeCell ref="M151:M152"/>
    <mergeCell ref="B151:B152"/>
    <mergeCell ref="M160:M162"/>
    <mergeCell ref="M176:M178"/>
    <mergeCell ref="M179:M180"/>
    <mergeCell ref="M167:M169"/>
    <mergeCell ref="B201:B203"/>
    <mergeCell ref="L151:L152"/>
    <mergeCell ref="M157:M159"/>
    <mergeCell ref="C153:C156"/>
    <mergeCell ref="L157:L159"/>
    <mergeCell ref="A109:A113"/>
    <mergeCell ref="B109:B113"/>
    <mergeCell ref="C109:C113"/>
    <mergeCell ref="C65:C68"/>
    <mergeCell ref="A77:A80"/>
    <mergeCell ref="B77:B80"/>
    <mergeCell ref="C77:C80"/>
    <mergeCell ref="M69:M72"/>
    <mergeCell ref="M65:M68"/>
    <mergeCell ref="M77:M80"/>
    <mergeCell ref="L81:L84"/>
    <mergeCell ref="A93:A96"/>
    <mergeCell ref="B89:B92"/>
    <mergeCell ref="C89:C92"/>
    <mergeCell ref="A105:A108"/>
    <mergeCell ref="A101:A104"/>
    <mergeCell ref="A89:A92"/>
    <mergeCell ref="A73:A76"/>
    <mergeCell ref="A81:A84"/>
    <mergeCell ref="A97:A100"/>
    <mergeCell ref="M340:M342"/>
    <mergeCell ref="C337:C339"/>
    <mergeCell ref="B337:B339"/>
    <mergeCell ref="B336:M336"/>
    <mergeCell ref="A320:A321"/>
    <mergeCell ref="L320:L321"/>
    <mergeCell ref="M320:M321"/>
    <mergeCell ref="C320:C321"/>
    <mergeCell ref="B320:B321"/>
    <mergeCell ref="B327:M327"/>
    <mergeCell ref="B328:B329"/>
    <mergeCell ref="C328:C329"/>
    <mergeCell ref="L337:L339"/>
    <mergeCell ref="M337:M339"/>
    <mergeCell ref="L328:L329"/>
    <mergeCell ref="M328:M329"/>
    <mergeCell ref="L334:L335"/>
    <mergeCell ref="M334:M335"/>
    <mergeCell ref="B334:B335"/>
    <mergeCell ref="C323:C326"/>
    <mergeCell ref="A338:A339"/>
    <mergeCell ref="A334:A335"/>
    <mergeCell ref="M323:M326"/>
    <mergeCell ref="B323:B326"/>
    <mergeCell ref="B12:M12"/>
    <mergeCell ref="L27:L29"/>
    <mergeCell ref="M222:M224"/>
    <mergeCell ref="L179:L180"/>
    <mergeCell ref="C222:C224"/>
    <mergeCell ref="L222:L224"/>
    <mergeCell ref="L181:L184"/>
    <mergeCell ref="L13:L17"/>
    <mergeCell ref="M13:M17"/>
    <mergeCell ref="C18:C22"/>
    <mergeCell ref="C13:C17"/>
    <mergeCell ref="L18:L22"/>
    <mergeCell ref="M18:M22"/>
    <mergeCell ref="M31:M34"/>
    <mergeCell ref="L23:L26"/>
    <mergeCell ref="M23:M26"/>
    <mergeCell ref="C23:C26"/>
    <mergeCell ref="C27:C29"/>
    <mergeCell ref="C45:C48"/>
    <mergeCell ref="L89:L92"/>
    <mergeCell ref="M89:M92"/>
    <mergeCell ref="L190:L193"/>
    <mergeCell ref="M153:M156"/>
    <mergeCell ref="L160:L162"/>
    <mergeCell ref="A1:B1"/>
    <mergeCell ref="A8:M8"/>
    <mergeCell ref="A4:M4"/>
    <mergeCell ref="A9:A10"/>
    <mergeCell ref="B9:B10"/>
    <mergeCell ref="D9:D10"/>
    <mergeCell ref="A6:M6"/>
    <mergeCell ref="A7:M7"/>
    <mergeCell ref="F9:F10"/>
    <mergeCell ref="G9:K9"/>
    <mergeCell ref="E9:E10"/>
    <mergeCell ref="C9:C10"/>
    <mergeCell ref="L9:L10"/>
    <mergeCell ref="M9:M10"/>
    <mergeCell ref="L1:M1"/>
    <mergeCell ref="L2:M2"/>
    <mergeCell ref="F2:H2"/>
    <mergeCell ref="A13:A17"/>
    <mergeCell ref="A18:A22"/>
    <mergeCell ref="B18:B22"/>
    <mergeCell ref="A23:A26"/>
    <mergeCell ref="B23:B26"/>
    <mergeCell ref="B13:B17"/>
    <mergeCell ref="A31:A34"/>
    <mergeCell ref="A69:A72"/>
    <mergeCell ref="A49:A52"/>
    <mergeCell ref="B53:B56"/>
    <mergeCell ref="B65:B68"/>
    <mergeCell ref="A27:A29"/>
    <mergeCell ref="B27:B29"/>
    <mergeCell ref="B49:B52"/>
    <mergeCell ref="B45:B48"/>
    <mergeCell ref="B69:B72"/>
    <mergeCell ref="B31:B34"/>
    <mergeCell ref="A42:A44"/>
    <mergeCell ref="B42:B44"/>
    <mergeCell ref="A53:A56"/>
    <mergeCell ref="A65:A68"/>
    <mergeCell ref="B179:B180"/>
    <mergeCell ref="C176:C178"/>
    <mergeCell ref="L271:L274"/>
    <mergeCell ref="A186:A189"/>
    <mergeCell ref="C167:C169"/>
    <mergeCell ref="A209:A211"/>
    <mergeCell ref="A181:A184"/>
    <mergeCell ref="C149:C150"/>
    <mergeCell ref="A145:A148"/>
    <mergeCell ref="A149:A150"/>
    <mergeCell ref="A271:A274"/>
    <mergeCell ref="A268:A270"/>
    <mergeCell ref="A225:A228"/>
    <mergeCell ref="A260:A261"/>
    <mergeCell ref="A254:A256"/>
    <mergeCell ref="A244:A247"/>
    <mergeCell ref="A264:A266"/>
    <mergeCell ref="L153:L156"/>
    <mergeCell ref="L209:L211"/>
    <mergeCell ref="A176:A178"/>
    <mergeCell ref="C257:C259"/>
    <mergeCell ref="A222:A224"/>
    <mergeCell ref="A201:A203"/>
    <mergeCell ref="B157:B159"/>
    <mergeCell ref="A348:A355"/>
    <mergeCell ref="B348:B355"/>
    <mergeCell ref="C348:C355"/>
    <mergeCell ref="L348:L355"/>
    <mergeCell ref="A323:A326"/>
    <mergeCell ref="A151:A152"/>
    <mergeCell ref="M348:M355"/>
    <mergeCell ref="B167:B169"/>
    <mergeCell ref="M257:M259"/>
    <mergeCell ref="B205:B207"/>
    <mergeCell ref="C205:C207"/>
    <mergeCell ref="L205:L207"/>
    <mergeCell ref="M235:M237"/>
    <mergeCell ref="M232:M234"/>
    <mergeCell ref="M181:M184"/>
    <mergeCell ref="M314:M315"/>
    <mergeCell ref="A340:A342"/>
    <mergeCell ref="B340:B342"/>
    <mergeCell ref="C340:C342"/>
    <mergeCell ref="L340:L342"/>
    <mergeCell ref="A310:A313"/>
    <mergeCell ref="C334:C335"/>
    <mergeCell ref="A293:M293"/>
    <mergeCell ref="M310:M313"/>
    <mergeCell ref="M209:M211"/>
    <mergeCell ref="C209:C211"/>
    <mergeCell ref="B225:B228"/>
    <mergeCell ref="C225:C228"/>
    <mergeCell ref="L225:L228"/>
    <mergeCell ref="B251:B253"/>
    <mergeCell ref="C251:C253"/>
    <mergeCell ref="L251:L253"/>
    <mergeCell ref="L257:L259"/>
    <mergeCell ref="L254:L256"/>
    <mergeCell ref="B257:B259"/>
    <mergeCell ref="B209:B211"/>
    <mergeCell ref="L238:L240"/>
    <mergeCell ref="C262:C263"/>
    <mergeCell ref="C235:C237"/>
    <mergeCell ref="B216:B218"/>
    <mergeCell ref="L235:L237"/>
    <mergeCell ref="L232:L234"/>
    <mergeCell ref="B222:B224"/>
    <mergeCell ref="M271:M274"/>
    <mergeCell ref="M289:M292"/>
    <mergeCell ref="B289:B292"/>
    <mergeCell ref="L289:L292"/>
    <mergeCell ref="M268:M270"/>
    <mergeCell ref="L260:L261"/>
    <mergeCell ref="M264:M266"/>
    <mergeCell ref="L262:L263"/>
    <mergeCell ref="C260:C261"/>
    <mergeCell ref="L268:L270"/>
    <mergeCell ref="L264:L266"/>
    <mergeCell ref="C268:C270"/>
    <mergeCell ref="B264:B266"/>
    <mergeCell ref="C264:C266"/>
    <mergeCell ref="M244:M247"/>
    <mergeCell ref="C271:C274"/>
    <mergeCell ref="L229:L231"/>
    <mergeCell ref="M229:M231"/>
    <mergeCell ref="A241:A243"/>
    <mergeCell ref="A232:A234"/>
    <mergeCell ref="A235:A237"/>
    <mergeCell ref="A238:A240"/>
    <mergeCell ref="L216:L218"/>
    <mergeCell ref="L212:L215"/>
    <mergeCell ref="L310:L313"/>
    <mergeCell ref="M201:M203"/>
    <mergeCell ref="B181:B184"/>
    <mergeCell ref="C181:C184"/>
    <mergeCell ref="B185:M185"/>
    <mergeCell ref="M254:M256"/>
    <mergeCell ref="M260:M261"/>
    <mergeCell ref="M262:M263"/>
    <mergeCell ref="B260:B261"/>
    <mergeCell ref="B262:B263"/>
    <mergeCell ref="L241:L243"/>
    <mergeCell ref="C212:C215"/>
    <mergeCell ref="M216:M218"/>
    <mergeCell ref="M241:M243"/>
    <mergeCell ref="M225:M228"/>
    <mergeCell ref="M251:M253"/>
    <mergeCell ref="B238:B240"/>
    <mergeCell ref="C238:C240"/>
    <mergeCell ref="L31:L34"/>
    <mergeCell ref="L45:L48"/>
    <mergeCell ref="M81:M84"/>
    <mergeCell ref="A85:A88"/>
    <mergeCell ref="C69:C72"/>
    <mergeCell ref="L69:L72"/>
    <mergeCell ref="L73:L76"/>
    <mergeCell ref="L323:L326"/>
    <mergeCell ref="A205:A207"/>
    <mergeCell ref="B268:B270"/>
    <mergeCell ref="A216:A218"/>
    <mergeCell ref="A212:A215"/>
    <mergeCell ref="B212:B215"/>
    <mergeCell ref="B241:B243"/>
    <mergeCell ref="C241:C243"/>
    <mergeCell ref="C216:C218"/>
    <mergeCell ref="B314:B315"/>
    <mergeCell ref="A314:A315"/>
    <mergeCell ref="C314:C315"/>
    <mergeCell ref="C254:C256"/>
    <mergeCell ref="B271:B274"/>
    <mergeCell ref="B254:B256"/>
    <mergeCell ref="C289:C292"/>
    <mergeCell ref="A251:A253"/>
    <mergeCell ref="B163:B165"/>
    <mergeCell ref="B190:B193"/>
    <mergeCell ref="C179:C180"/>
    <mergeCell ref="C190:C193"/>
    <mergeCell ref="C160:C162"/>
    <mergeCell ref="B232:B234"/>
    <mergeCell ref="C232:C234"/>
    <mergeCell ref="M27:M29"/>
    <mergeCell ref="A115:A117"/>
    <mergeCell ref="A45:A48"/>
    <mergeCell ref="M45:M48"/>
    <mergeCell ref="M109:M113"/>
    <mergeCell ref="M49:M52"/>
    <mergeCell ref="L109:L113"/>
    <mergeCell ref="C53:C56"/>
    <mergeCell ref="M115:M117"/>
    <mergeCell ref="A57:A60"/>
    <mergeCell ref="B57:B60"/>
    <mergeCell ref="C57:C60"/>
    <mergeCell ref="L57:L60"/>
    <mergeCell ref="M57:M60"/>
    <mergeCell ref="A61:A64"/>
    <mergeCell ref="B61:B64"/>
    <mergeCell ref="C31:C34"/>
    <mergeCell ref="M125:M128"/>
    <mergeCell ref="C118:C120"/>
    <mergeCell ref="B115:B117"/>
    <mergeCell ref="L125:L128"/>
    <mergeCell ref="C121:C124"/>
    <mergeCell ref="A153:A156"/>
    <mergeCell ref="A157:A159"/>
    <mergeCell ref="A137:A139"/>
    <mergeCell ref="C137:C139"/>
    <mergeCell ref="L137:L139"/>
    <mergeCell ref="M137:M139"/>
    <mergeCell ref="B137:B139"/>
    <mergeCell ref="C145:C148"/>
    <mergeCell ref="B118:B120"/>
    <mergeCell ref="C125:C128"/>
    <mergeCell ref="A134:A136"/>
    <mergeCell ref="B134:B136"/>
    <mergeCell ref="L134:L136"/>
    <mergeCell ref="M134:M136"/>
    <mergeCell ref="A118:A120"/>
    <mergeCell ref="A121:A124"/>
    <mergeCell ref="A131:A133"/>
    <mergeCell ref="C134:C136"/>
    <mergeCell ref="A125:A128"/>
    <mergeCell ref="A262:A263"/>
    <mergeCell ref="C157:C159"/>
    <mergeCell ref="A163:A165"/>
    <mergeCell ref="C163:C165"/>
    <mergeCell ref="B176:B178"/>
    <mergeCell ref="M186:M189"/>
    <mergeCell ref="M190:M193"/>
    <mergeCell ref="C186:C189"/>
    <mergeCell ref="M212:M215"/>
    <mergeCell ref="L186:L189"/>
    <mergeCell ref="A167:A169"/>
    <mergeCell ref="M238:M240"/>
    <mergeCell ref="A179:A180"/>
    <mergeCell ref="B235:B237"/>
    <mergeCell ref="A257:A259"/>
    <mergeCell ref="B244:B247"/>
    <mergeCell ref="C244:C247"/>
    <mergeCell ref="L244:L247"/>
    <mergeCell ref="L201:L203"/>
    <mergeCell ref="A160:A162"/>
    <mergeCell ref="A190:A193"/>
    <mergeCell ref="A229:A231"/>
    <mergeCell ref="B229:B231"/>
    <mergeCell ref="C229:C231"/>
    <mergeCell ref="M121:M124"/>
    <mergeCell ref="L121:L124"/>
    <mergeCell ref="L101:L104"/>
    <mergeCell ref="M101:M104"/>
    <mergeCell ref="B85:B88"/>
    <mergeCell ref="B105:B108"/>
    <mergeCell ref="C105:C108"/>
    <mergeCell ref="L105:L108"/>
    <mergeCell ref="M105:M108"/>
    <mergeCell ref="L118:L120"/>
    <mergeCell ref="B97:B100"/>
    <mergeCell ref="C97:C100"/>
    <mergeCell ref="L97:L100"/>
    <mergeCell ref="M97:M100"/>
    <mergeCell ref="M93:M96"/>
    <mergeCell ref="C61:C64"/>
    <mergeCell ref="B114:M114"/>
    <mergeCell ref="B93:B96"/>
    <mergeCell ref="C93:C96"/>
    <mergeCell ref="C85:C88"/>
    <mergeCell ref="L85:L88"/>
    <mergeCell ref="M85:M88"/>
    <mergeCell ref="B131:B133"/>
    <mergeCell ref="C131:C133"/>
    <mergeCell ref="M118:M120"/>
    <mergeCell ref="L131:L133"/>
    <mergeCell ref="B125:B128"/>
    <mergeCell ref="L61:L64"/>
    <mergeCell ref="M61:M64"/>
    <mergeCell ref="B101:B104"/>
    <mergeCell ref="C101:C104"/>
    <mergeCell ref="B73:B76"/>
    <mergeCell ref="C73:C76"/>
    <mergeCell ref="B81:B84"/>
    <mergeCell ref="C81:C84"/>
    <mergeCell ref="M73:M76"/>
    <mergeCell ref="L65:L68"/>
    <mergeCell ref="L77:L80"/>
    <mergeCell ref="L93:L96"/>
    <mergeCell ref="A275:A278"/>
    <mergeCell ref="B275:B278"/>
    <mergeCell ref="C275:C278"/>
    <mergeCell ref="L275:L278"/>
    <mergeCell ref="M275:M278"/>
    <mergeCell ref="C42:C44"/>
    <mergeCell ref="L42:L44"/>
    <mergeCell ref="M42:M44"/>
    <mergeCell ref="A39:A41"/>
    <mergeCell ref="B39:B41"/>
    <mergeCell ref="C39:C41"/>
    <mergeCell ref="L39:L41"/>
    <mergeCell ref="M39:M41"/>
    <mergeCell ref="M53:M56"/>
    <mergeCell ref="C49:C52"/>
    <mergeCell ref="L53:L56"/>
    <mergeCell ref="L49:L52"/>
    <mergeCell ref="C151:C152"/>
    <mergeCell ref="M131:M133"/>
    <mergeCell ref="M205:M207"/>
    <mergeCell ref="L167:L169"/>
    <mergeCell ref="L115:L117"/>
    <mergeCell ref="C115:C117"/>
    <mergeCell ref="B121:B124"/>
  </mergeCells>
  <printOptions horizontalCentered="1"/>
  <pageMargins left="0.7" right="0.7" top="0.75" bottom="0.75" header="0.3" footer="0.3"/>
  <pageSetup paperSize="9" scale="46" fitToHeight="0" orientation="landscape" r:id="rId1"/>
  <headerFooter differentFirst="1">
    <oddHeader>&amp;C&amp;P</oddHeader>
  </headerFooter>
  <rowBreaks count="20" manualBreakCount="20">
    <brk id="30" max="12" man="1"/>
    <brk id="48" max="12" man="1"/>
    <brk id="72" max="12" man="1"/>
    <brk id="96" max="12" man="1"/>
    <brk id="117" max="12" man="1"/>
    <brk id="139" max="12" man="1"/>
    <brk id="156" max="12" man="1"/>
    <brk id="175" max="12" man="1"/>
    <brk id="197" max="12" man="1"/>
    <brk id="215" max="12" man="1"/>
    <brk id="231" max="12" man="1"/>
    <brk id="248" max="12" man="1"/>
    <brk id="263" max="12" man="1"/>
    <brk id="279" max="12" man="1"/>
    <brk id="286" max="12" man="1"/>
    <brk id="297" max="12" man="1"/>
    <brk id="303" max="12" man="1"/>
    <brk id="315" max="12" man="1"/>
    <brk id="332" max="12" man="1"/>
    <brk id="3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6"/>
  <sheetViews>
    <sheetView tabSelected="1" view="pageBreakPreview" zoomScale="70" zoomScaleNormal="70" zoomScaleSheetLayoutView="70" workbookViewId="0">
      <selection activeCell="D12" sqref="D12"/>
    </sheetView>
  </sheetViews>
  <sheetFormatPr defaultColWidth="8.85546875" defaultRowHeight="17.25" x14ac:dyDescent="0.3"/>
  <cols>
    <col min="1" max="1" width="14.140625" style="7" customWidth="1"/>
    <col min="2" max="2" width="43" style="2" customWidth="1"/>
    <col min="3" max="3" width="18" style="2" customWidth="1"/>
    <col min="4" max="4" width="37.5703125" style="2" customWidth="1"/>
    <col min="5" max="5" width="19" style="2" hidden="1" customWidth="1"/>
    <col min="6" max="6" width="18.85546875" style="2" customWidth="1"/>
    <col min="7" max="7" width="18.7109375" style="2" customWidth="1"/>
    <col min="8" max="8" width="18.42578125" style="2" customWidth="1"/>
    <col min="9" max="9" width="18.140625" style="2" customWidth="1"/>
    <col min="10" max="11" width="17.5703125" style="2" customWidth="1"/>
    <col min="12" max="12" width="25.85546875" style="2" customWidth="1"/>
    <col min="13" max="13" width="39.28515625" style="3" customWidth="1"/>
    <col min="14" max="16384" width="8.85546875" style="2"/>
  </cols>
  <sheetData>
    <row r="1" spans="1:13" ht="22.5" customHeight="1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 t="s">
        <v>372</v>
      </c>
    </row>
    <row r="2" spans="1:13" ht="61.5" customHeight="1" x14ac:dyDescent="0.3">
      <c r="A2" s="11"/>
      <c r="B2" s="12"/>
      <c r="C2" s="12"/>
      <c r="D2" s="12"/>
      <c r="E2" s="12"/>
      <c r="F2" s="12"/>
      <c r="G2" s="32" t="s">
        <v>385</v>
      </c>
      <c r="H2" s="12"/>
      <c r="I2" s="12"/>
      <c r="J2" s="12"/>
      <c r="K2" s="12"/>
      <c r="L2" s="257" t="s">
        <v>386</v>
      </c>
      <c r="M2" s="257"/>
    </row>
    <row r="3" spans="1:13" ht="18" customHeight="1" x14ac:dyDescent="0.3">
      <c r="A3" s="30"/>
      <c r="B3" s="30"/>
      <c r="C3" s="30"/>
      <c r="D3" s="31"/>
      <c r="E3" s="31"/>
      <c r="F3" s="31"/>
      <c r="G3" s="31"/>
      <c r="H3" s="12"/>
      <c r="I3" s="12"/>
      <c r="J3" s="12"/>
      <c r="K3" s="12"/>
      <c r="L3" s="31"/>
      <c r="M3" s="13" t="s">
        <v>321</v>
      </c>
    </row>
    <row r="4" spans="1:13" ht="18.75" customHeight="1" x14ac:dyDescent="0.3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13" ht="15" customHeight="1" x14ac:dyDescent="0.3">
      <c r="A5" s="143"/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  <c r="M5" s="16"/>
    </row>
    <row r="6" spans="1:13" ht="83.25" customHeight="1" x14ac:dyDescent="0.3">
      <c r="A6" s="258" t="s">
        <v>378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38.25" customHeight="1" x14ac:dyDescent="0.3">
      <c r="A7" s="259" t="s">
        <v>2</v>
      </c>
      <c r="B7" s="245" t="s">
        <v>204</v>
      </c>
      <c r="C7" s="245" t="s">
        <v>3</v>
      </c>
      <c r="D7" s="245" t="s">
        <v>4</v>
      </c>
      <c r="E7" s="245" t="s">
        <v>5</v>
      </c>
      <c r="F7" s="245" t="s">
        <v>6</v>
      </c>
      <c r="G7" s="259" t="s">
        <v>7</v>
      </c>
      <c r="H7" s="259"/>
      <c r="I7" s="259"/>
      <c r="J7" s="259"/>
      <c r="K7" s="259"/>
      <c r="L7" s="245" t="s">
        <v>8</v>
      </c>
      <c r="M7" s="246" t="s">
        <v>205</v>
      </c>
    </row>
    <row r="8" spans="1:13" ht="53.25" customHeight="1" x14ac:dyDescent="0.3">
      <c r="A8" s="259"/>
      <c r="B8" s="245"/>
      <c r="C8" s="245"/>
      <c r="D8" s="245"/>
      <c r="E8" s="245"/>
      <c r="F8" s="245"/>
      <c r="G8" s="26">
        <v>2020</v>
      </c>
      <c r="H8" s="26">
        <v>2021</v>
      </c>
      <c r="I8" s="26">
        <v>2022</v>
      </c>
      <c r="J8" s="26">
        <v>2023</v>
      </c>
      <c r="K8" s="26">
        <v>2024</v>
      </c>
      <c r="L8" s="245"/>
      <c r="M8" s="246"/>
    </row>
    <row r="9" spans="1:13" ht="24.75" customHeight="1" x14ac:dyDescent="0.3">
      <c r="A9" s="138">
        <v>1</v>
      </c>
      <c r="B9" s="26">
        <v>2</v>
      </c>
      <c r="C9" s="26">
        <v>3</v>
      </c>
      <c r="D9" s="26">
        <v>4</v>
      </c>
      <c r="E9" s="26">
        <v>5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2">
        <v>12</v>
      </c>
    </row>
    <row r="10" spans="1:13" s="1" customFormat="1" ht="72.75" customHeight="1" x14ac:dyDescent="0.25">
      <c r="A10" s="144" t="s">
        <v>10</v>
      </c>
      <c r="B10" s="5" t="s">
        <v>363</v>
      </c>
      <c r="C10" s="28" t="s">
        <v>12</v>
      </c>
      <c r="D10" s="5" t="s">
        <v>38</v>
      </c>
      <c r="E10" s="134"/>
      <c r="F10" s="6">
        <f>G10+H10+I10+J10+K10</f>
        <v>585000</v>
      </c>
      <c r="G10" s="6">
        <f>G12+G16+G19</f>
        <v>0</v>
      </c>
      <c r="H10" s="6">
        <f>H12+H16+H19</f>
        <v>0</v>
      </c>
      <c r="I10" s="6">
        <f>I12+I16+I19+I13</f>
        <v>585000</v>
      </c>
      <c r="J10" s="6">
        <f>J12+J16+J19</f>
        <v>0</v>
      </c>
      <c r="K10" s="6">
        <f>K12+K16+K19</f>
        <v>0</v>
      </c>
      <c r="L10" s="6" t="s">
        <v>35</v>
      </c>
      <c r="M10" s="134"/>
    </row>
    <row r="11" spans="1:13" s="1" customFormat="1" ht="24.75" customHeight="1" x14ac:dyDescent="0.25">
      <c r="A11" s="23" t="s">
        <v>18</v>
      </c>
      <c r="B11" s="249" t="s">
        <v>375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1"/>
    </row>
    <row r="12" spans="1:13" s="1" customFormat="1" ht="180.75" customHeight="1" x14ac:dyDescent="0.25">
      <c r="A12" s="23" t="s">
        <v>20</v>
      </c>
      <c r="B12" s="25" t="s">
        <v>350</v>
      </c>
      <c r="C12" s="129" t="s">
        <v>328</v>
      </c>
      <c r="D12" s="25" t="s">
        <v>38</v>
      </c>
      <c r="E12" s="130"/>
      <c r="F12" s="10">
        <f>G12+H12+I12+J12+K12</f>
        <v>300000</v>
      </c>
      <c r="G12" s="94">
        <v>0</v>
      </c>
      <c r="H12" s="94">
        <v>0</v>
      </c>
      <c r="I12" s="10">
        <v>300000</v>
      </c>
      <c r="J12" s="94">
        <v>0</v>
      </c>
      <c r="K12" s="94">
        <v>0</v>
      </c>
      <c r="L12" s="129" t="s">
        <v>35</v>
      </c>
      <c r="M12" s="129" t="s">
        <v>112</v>
      </c>
    </row>
    <row r="13" spans="1:13" s="1" customFormat="1" ht="180.75" customHeight="1" x14ac:dyDescent="0.25">
      <c r="A13" s="23" t="s">
        <v>24</v>
      </c>
      <c r="B13" s="124" t="s">
        <v>367</v>
      </c>
      <c r="C13" s="123" t="s">
        <v>328</v>
      </c>
      <c r="D13" s="25" t="s">
        <v>38</v>
      </c>
      <c r="E13" s="50"/>
      <c r="F13" s="50">
        <f>G13+H13+I13+J13+K13</f>
        <v>140000</v>
      </c>
      <c r="G13" s="50">
        <v>0</v>
      </c>
      <c r="H13" s="50">
        <v>0</v>
      </c>
      <c r="I13" s="50">
        <v>140000</v>
      </c>
      <c r="J13" s="50">
        <v>0</v>
      </c>
      <c r="K13" s="50">
        <v>0</v>
      </c>
      <c r="L13" s="123" t="s">
        <v>35</v>
      </c>
      <c r="M13" s="129" t="s">
        <v>112</v>
      </c>
    </row>
    <row r="14" spans="1:13" s="1" customFormat="1" ht="65.25" customHeight="1" x14ac:dyDescent="0.25">
      <c r="A14" s="23"/>
      <c r="B14" s="29" t="s">
        <v>323</v>
      </c>
      <c r="C14" s="28" t="s">
        <v>328</v>
      </c>
      <c r="D14" s="5" t="s">
        <v>38</v>
      </c>
      <c r="E14" s="133"/>
      <c r="F14" s="57">
        <f>F12+F13</f>
        <v>440000</v>
      </c>
      <c r="G14" s="57">
        <f t="shared" ref="G14:K14" si="0">G12+G13</f>
        <v>0</v>
      </c>
      <c r="H14" s="57">
        <f t="shared" si="0"/>
        <v>0</v>
      </c>
      <c r="I14" s="57">
        <f t="shared" si="0"/>
        <v>440000</v>
      </c>
      <c r="J14" s="57">
        <f t="shared" si="0"/>
        <v>0</v>
      </c>
      <c r="K14" s="57">
        <f t="shared" si="0"/>
        <v>0</v>
      </c>
      <c r="L14" s="123" t="s">
        <v>35</v>
      </c>
      <c r="M14" s="129"/>
    </row>
    <row r="15" spans="1:13" s="1" customFormat="1" ht="25.5" customHeight="1" x14ac:dyDescent="0.25">
      <c r="A15" s="23" t="s">
        <v>34</v>
      </c>
      <c r="B15" s="252" t="s">
        <v>376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4"/>
    </row>
    <row r="16" spans="1:13" s="1" customFormat="1" ht="162" customHeight="1" x14ac:dyDescent="0.25">
      <c r="A16" s="23" t="s">
        <v>51</v>
      </c>
      <c r="B16" s="124" t="s">
        <v>368</v>
      </c>
      <c r="C16" s="123" t="s">
        <v>328</v>
      </c>
      <c r="D16" s="25" t="s">
        <v>38</v>
      </c>
      <c r="E16" s="50"/>
      <c r="F16" s="50">
        <f t="shared" ref="F16" si="1">G16+H16+I16+J16+K16</f>
        <v>50000</v>
      </c>
      <c r="G16" s="50">
        <v>0</v>
      </c>
      <c r="H16" s="50">
        <v>0</v>
      </c>
      <c r="I16" s="50">
        <v>50000</v>
      </c>
      <c r="J16" s="50">
        <v>0</v>
      </c>
      <c r="K16" s="50">
        <v>0</v>
      </c>
      <c r="L16" s="123" t="s">
        <v>35</v>
      </c>
      <c r="M16" s="129" t="s">
        <v>112</v>
      </c>
    </row>
    <row r="17" spans="1:14" s="1" customFormat="1" ht="54.75" customHeight="1" x14ac:dyDescent="0.25">
      <c r="A17" s="23"/>
      <c r="B17" s="47" t="s">
        <v>377</v>
      </c>
      <c r="C17" s="128" t="s">
        <v>328</v>
      </c>
      <c r="D17" s="5" t="s">
        <v>38</v>
      </c>
      <c r="E17" s="57"/>
      <c r="F17" s="57">
        <f>F16</f>
        <v>50000</v>
      </c>
      <c r="G17" s="57">
        <f t="shared" ref="G17:K17" si="2">G16</f>
        <v>0</v>
      </c>
      <c r="H17" s="57">
        <f t="shared" si="2"/>
        <v>0</v>
      </c>
      <c r="I17" s="57">
        <f t="shared" si="2"/>
        <v>50000</v>
      </c>
      <c r="J17" s="57">
        <f t="shared" si="2"/>
        <v>0</v>
      </c>
      <c r="K17" s="57">
        <f t="shared" si="2"/>
        <v>0</v>
      </c>
      <c r="L17" s="123" t="s">
        <v>35</v>
      </c>
      <c r="M17" s="129"/>
    </row>
    <row r="18" spans="1:14" s="1" customFormat="1" ht="24.75" customHeight="1" x14ac:dyDescent="0.25">
      <c r="A18" s="23" t="s">
        <v>54</v>
      </c>
      <c r="B18" s="230" t="s">
        <v>324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</row>
    <row r="19" spans="1:14" s="1" customFormat="1" ht="165.75" customHeight="1" x14ac:dyDescent="0.25">
      <c r="A19" s="23" t="s">
        <v>43</v>
      </c>
      <c r="B19" s="124" t="s">
        <v>369</v>
      </c>
      <c r="C19" s="123" t="s">
        <v>328</v>
      </c>
      <c r="D19" s="25" t="s">
        <v>38</v>
      </c>
      <c r="E19" s="50"/>
      <c r="F19" s="50">
        <f t="shared" ref="F19" si="3">G19+H19+I19+J19+K19</f>
        <v>95000</v>
      </c>
      <c r="G19" s="50">
        <v>0</v>
      </c>
      <c r="H19" s="50">
        <v>0</v>
      </c>
      <c r="I19" s="50">
        <v>95000</v>
      </c>
      <c r="J19" s="50">
        <v>0</v>
      </c>
      <c r="K19" s="50">
        <v>0</v>
      </c>
      <c r="L19" s="123" t="s">
        <v>35</v>
      </c>
      <c r="M19" s="129" t="s">
        <v>112</v>
      </c>
    </row>
    <row r="20" spans="1:14" s="1" customFormat="1" ht="54" customHeight="1" x14ac:dyDescent="0.25">
      <c r="A20" s="23"/>
      <c r="B20" s="5" t="s">
        <v>325</v>
      </c>
      <c r="C20" s="28" t="s">
        <v>328</v>
      </c>
      <c r="D20" s="25" t="s">
        <v>38</v>
      </c>
      <c r="E20" s="122"/>
      <c r="F20" s="6">
        <f>F19</f>
        <v>95000</v>
      </c>
      <c r="G20" s="6">
        <f t="shared" ref="G20:K20" si="4">G19</f>
        <v>0</v>
      </c>
      <c r="H20" s="6">
        <f t="shared" si="4"/>
        <v>0</v>
      </c>
      <c r="I20" s="6">
        <f t="shared" si="4"/>
        <v>95000</v>
      </c>
      <c r="J20" s="6">
        <f t="shared" si="4"/>
        <v>0</v>
      </c>
      <c r="K20" s="6">
        <f t="shared" si="4"/>
        <v>0</v>
      </c>
      <c r="L20" s="10" t="s">
        <v>35</v>
      </c>
      <c r="M20" s="122"/>
    </row>
    <row r="21" spans="1:14" s="1" customFormat="1" ht="36" customHeight="1" x14ac:dyDescent="0.25">
      <c r="A21" s="23"/>
      <c r="B21" s="5" t="s">
        <v>326</v>
      </c>
      <c r="C21" s="28" t="s">
        <v>328</v>
      </c>
      <c r="D21" s="25" t="s">
        <v>38</v>
      </c>
      <c r="E21" s="131"/>
      <c r="F21" s="6">
        <f>F14+F17+F20</f>
        <v>585000</v>
      </c>
      <c r="G21" s="6">
        <f t="shared" ref="G21:K21" si="5">G14+G17+G20</f>
        <v>0</v>
      </c>
      <c r="H21" s="6">
        <f t="shared" si="5"/>
        <v>0</v>
      </c>
      <c r="I21" s="6">
        <f>I14+I17+I20</f>
        <v>585000</v>
      </c>
      <c r="J21" s="6">
        <f t="shared" si="5"/>
        <v>0</v>
      </c>
      <c r="K21" s="6">
        <f t="shared" si="5"/>
        <v>0</v>
      </c>
      <c r="L21" s="6"/>
      <c r="M21" s="131"/>
    </row>
    <row r="22" spans="1:14" ht="138.75" customHeight="1" x14ac:dyDescent="0.3">
      <c r="A22" s="145" t="s">
        <v>57</v>
      </c>
      <c r="B22" s="29" t="s">
        <v>177</v>
      </c>
      <c r="C22" s="139" t="s">
        <v>12</v>
      </c>
      <c r="D22" s="29" t="s">
        <v>38</v>
      </c>
      <c r="E22" s="140" t="e">
        <f>#REF!+#REF!+#REF!+#REF!+#REF!</f>
        <v>#REF!</v>
      </c>
      <c r="F22" s="140">
        <f t="shared" ref="F22:K22" si="6">F44</f>
        <v>1316013.3997200001</v>
      </c>
      <c r="G22" s="140">
        <f t="shared" si="6"/>
        <v>441859.38186000002</v>
      </c>
      <c r="H22" s="140">
        <f t="shared" si="6"/>
        <v>874154.01786000002</v>
      </c>
      <c r="I22" s="140">
        <f t="shared" si="6"/>
        <v>0</v>
      </c>
      <c r="J22" s="140">
        <f t="shared" si="6"/>
        <v>0</v>
      </c>
      <c r="K22" s="140">
        <f t="shared" si="6"/>
        <v>0</v>
      </c>
      <c r="L22" s="139" t="s">
        <v>35</v>
      </c>
      <c r="M22" s="139" t="s">
        <v>112</v>
      </c>
      <c r="N22" s="141"/>
    </row>
    <row r="23" spans="1:14" ht="20.25" customHeight="1" x14ac:dyDescent="0.3">
      <c r="A23" s="146" t="s">
        <v>59</v>
      </c>
      <c r="B23" s="247" t="s">
        <v>322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4" ht="134.25" customHeight="1" x14ac:dyDescent="0.3">
      <c r="A24" s="23" t="s">
        <v>99</v>
      </c>
      <c r="B24" s="25" t="s">
        <v>113</v>
      </c>
      <c r="C24" s="22" t="s">
        <v>12</v>
      </c>
      <c r="D24" s="25" t="s">
        <v>38</v>
      </c>
      <c r="E24" s="4">
        <v>0</v>
      </c>
      <c r="F24" s="10">
        <f>G24+H24+I24+J24+K24</f>
        <v>300000</v>
      </c>
      <c r="G24" s="10">
        <v>300000</v>
      </c>
      <c r="H24" s="10">
        <v>0</v>
      </c>
      <c r="I24" s="10">
        <v>0</v>
      </c>
      <c r="J24" s="10">
        <v>0</v>
      </c>
      <c r="K24" s="10">
        <v>0</v>
      </c>
      <c r="L24" s="24" t="s">
        <v>35</v>
      </c>
      <c r="M24" s="24" t="s">
        <v>114</v>
      </c>
    </row>
    <row r="25" spans="1:14" ht="325.5" customHeight="1" x14ac:dyDescent="0.3">
      <c r="A25" s="23" t="s">
        <v>103</v>
      </c>
      <c r="B25" s="25" t="s">
        <v>200</v>
      </c>
      <c r="C25" s="22" t="s">
        <v>12</v>
      </c>
      <c r="D25" s="25" t="s">
        <v>38</v>
      </c>
      <c r="E25" s="4"/>
      <c r="F25" s="10">
        <f>G25+H25+I25+J25+K25</f>
        <v>37859.381860000001</v>
      </c>
      <c r="G25" s="10">
        <v>37859.381860000001</v>
      </c>
      <c r="H25" s="10">
        <v>0</v>
      </c>
      <c r="I25" s="10">
        <v>0</v>
      </c>
      <c r="J25" s="10">
        <v>0</v>
      </c>
      <c r="K25" s="10">
        <v>0</v>
      </c>
      <c r="L25" s="22" t="s">
        <v>35</v>
      </c>
      <c r="M25" s="22" t="s">
        <v>53</v>
      </c>
    </row>
    <row r="26" spans="1:14" ht="159" customHeight="1" x14ac:dyDescent="0.3">
      <c r="A26" s="23" t="s">
        <v>106</v>
      </c>
      <c r="B26" s="25" t="s">
        <v>247</v>
      </c>
      <c r="C26" s="22" t="s">
        <v>12</v>
      </c>
      <c r="D26" s="25" t="s">
        <v>38</v>
      </c>
      <c r="E26" s="4"/>
      <c r="F26" s="10">
        <f t="shared" ref="F26:F31" si="7">G26+H26+I26+J26+K26</f>
        <v>320000</v>
      </c>
      <c r="G26" s="10">
        <v>0</v>
      </c>
      <c r="H26" s="10">
        <v>320000</v>
      </c>
      <c r="I26" s="10">
        <v>0</v>
      </c>
      <c r="J26" s="10">
        <v>0</v>
      </c>
      <c r="K26" s="10">
        <v>0</v>
      </c>
      <c r="L26" s="22" t="s">
        <v>35</v>
      </c>
      <c r="M26" s="22" t="s">
        <v>114</v>
      </c>
    </row>
    <row r="27" spans="1:14" ht="139.5" customHeight="1" x14ac:dyDescent="0.3">
      <c r="A27" s="147" t="s">
        <v>198</v>
      </c>
      <c r="B27" s="25" t="s">
        <v>253</v>
      </c>
      <c r="C27" s="22" t="s">
        <v>12</v>
      </c>
      <c r="D27" s="25" t="s">
        <v>38</v>
      </c>
      <c r="E27" s="4"/>
      <c r="F27" s="10">
        <f t="shared" si="7"/>
        <v>170000</v>
      </c>
      <c r="G27" s="10">
        <v>0</v>
      </c>
      <c r="H27" s="10">
        <v>170000</v>
      </c>
      <c r="I27" s="10">
        <v>0</v>
      </c>
      <c r="J27" s="10">
        <v>0</v>
      </c>
      <c r="K27" s="10">
        <v>0</v>
      </c>
      <c r="L27" s="22" t="s">
        <v>35</v>
      </c>
      <c r="M27" s="22" t="s">
        <v>114</v>
      </c>
    </row>
    <row r="28" spans="1:14" ht="179.25" customHeight="1" x14ac:dyDescent="0.3">
      <c r="A28" s="23" t="s">
        <v>263</v>
      </c>
      <c r="B28" s="25" t="s">
        <v>288</v>
      </c>
      <c r="C28" s="22" t="s">
        <v>12</v>
      </c>
      <c r="D28" s="25" t="s">
        <v>38</v>
      </c>
      <c r="E28" s="4"/>
      <c r="F28" s="10">
        <f t="shared" si="7"/>
        <v>50000</v>
      </c>
      <c r="G28" s="10">
        <v>0</v>
      </c>
      <c r="H28" s="10">
        <v>50000</v>
      </c>
      <c r="I28" s="10">
        <v>0</v>
      </c>
      <c r="J28" s="10">
        <v>0</v>
      </c>
      <c r="K28" s="10">
        <v>0</v>
      </c>
      <c r="L28" s="22" t="s">
        <v>35</v>
      </c>
      <c r="M28" s="22" t="s">
        <v>114</v>
      </c>
    </row>
    <row r="29" spans="1:14" ht="101.25" customHeight="1" x14ac:dyDescent="0.3">
      <c r="A29" s="23" t="s">
        <v>265</v>
      </c>
      <c r="B29" s="25" t="s">
        <v>289</v>
      </c>
      <c r="C29" s="22" t="s">
        <v>12</v>
      </c>
      <c r="D29" s="25" t="s">
        <v>38</v>
      </c>
      <c r="E29" s="4"/>
      <c r="F29" s="10">
        <f t="shared" si="7"/>
        <v>40154.01786</v>
      </c>
      <c r="G29" s="10">
        <f>G30+G31</f>
        <v>0</v>
      </c>
      <c r="H29" s="10">
        <f>H30+H31</f>
        <v>40154.01786</v>
      </c>
      <c r="I29" s="10">
        <f>I30+I31</f>
        <v>0</v>
      </c>
      <c r="J29" s="10">
        <f>J30+J31</f>
        <v>0</v>
      </c>
      <c r="K29" s="10">
        <f>K30+K31</f>
        <v>0</v>
      </c>
      <c r="L29" s="22" t="s">
        <v>35</v>
      </c>
      <c r="M29" s="22" t="s">
        <v>292</v>
      </c>
    </row>
    <row r="30" spans="1:14" ht="177.75" customHeight="1" x14ac:dyDescent="0.3">
      <c r="A30" s="23" t="s">
        <v>267</v>
      </c>
      <c r="B30" s="25" t="s">
        <v>290</v>
      </c>
      <c r="C30" s="22" t="s">
        <v>12</v>
      </c>
      <c r="D30" s="25" t="s">
        <v>38</v>
      </c>
      <c r="E30" s="4"/>
      <c r="F30" s="10">
        <f t="shared" si="7"/>
        <v>15154.01786</v>
      </c>
      <c r="G30" s="10">
        <v>0</v>
      </c>
      <c r="H30" s="10">
        <v>15154.01786</v>
      </c>
      <c r="I30" s="10">
        <v>0</v>
      </c>
      <c r="J30" s="10">
        <v>0</v>
      </c>
      <c r="K30" s="10">
        <v>0</v>
      </c>
      <c r="L30" s="22" t="s">
        <v>35</v>
      </c>
      <c r="M30" s="22" t="s">
        <v>293</v>
      </c>
    </row>
    <row r="31" spans="1:14" ht="179.25" customHeight="1" x14ac:dyDescent="0.3">
      <c r="A31" s="23" t="s">
        <v>269</v>
      </c>
      <c r="B31" s="25" t="s">
        <v>291</v>
      </c>
      <c r="C31" s="22" t="s">
        <v>12</v>
      </c>
      <c r="D31" s="25" t="s">
        <v>38</v>
      </c>
      <c r="E31" s="4"/>
      <c r="F31" s="10">
        <f t="shared" si="7"/>
        <v>25000</v>
      </c>
      <c r="G31" s="10">
        <v>0</v>
      </c>
      <c r="H31" s="10">
        <v>25000</v>
      </c>
      <c r="I31" s="10">
        <v>0</v>
      </c>
      <c r="J31" s="10">
        <v>0</v>
      </c>
      <c r="K31" s="10">
        <v>0</v>
      </c>
      <c r="L31" s="22" t="s">
        <v>35</v>
      </c>
      <c r="M31" s="22" t="s">
        <v>294</v>
      </c>
    </row>
    <row r="32" spans="1:14" ht="119.25" customHeight="1" x14ac:dyDescent="0.3">
      <c r="A32" s="23" t="s">
        <v>271</v>
      </c>
      <c r="B32" s="25" t="s">
        <v>301</v>
      </c>
      <c r="C32" s="22" t="s">
        <v>12</v>
      </c>
      <c r="D32" s="25" t="s">
        <v>38</v>
      </c>
      <c r="E32" s="4"/>
      <c r="F32" s="10">
        <v>150000</v>
      </c>
      <c r="G32" s="10">
        <v>0</v>
      </c>
      <c r="H32" s="10">
        <v>150000</v>
      </c>
      <c r="I32" s="10">
        <v>0</v>
      </c>
      <c r="J32" s="10">
        <v>0</v>
      </c>
      <c r="K32" s="10">
        <v>0</v>
      </c>
      <c r="L32" s="22" t="s">
        <v>35</v>
      </c>
      <c r="M32" s="22" t="s">
        <v>114</v>
      </c>
    </row>
    <row r="33" spans="1:13" ht="52.5" customHeight="1" x14ac:dyDescent="0.3">
      <c r="A33" s="23"/>
      <c r="B33" s="29" t="s">
        <v>323</v>
      </c>
      <c r="C33" s="28" t="s">
        <v>12</v>
      </c>
      <c r="D33" s="5" t="s">
        <v>38</v>
      </c>
      <c r="E33" s="6"/>
      <c r="F33" s="6">
        <f>G33+H33+I33+J33+K33</f>
        <v>1068013.3997200001</v>
      </c>
      <c r="G33" s="6">
        <f>SUM(G24:G32)</f>
        <v>337859.38186000002</v>
      </c>
      <c r="H33" s="6">
        <f>SUM(H24:H29)+H32</f>
        <v>730154.01786000002</v>
      </c>
      <c r="I33" s="6">
        <f>SUM(I24:I32)</f>
        <v>0</v>
      </c>
      <c r="J33" s="6">
        <f>SUM(J24:J31)</f>
        <v>0</v>
      </c>
      <c r="K33" s="6">
        <f>SUM(K24:K31)</f>
        <v>0</v>
      </c>
      <c r="L33" s="22" t="s">
        <v>35</v>
      </c>
      <c r="M33" s="28"/>
    </row>
    <row r="34" spans="1:13" ht="24" customHeight="1" x14ac:dyDescent="0.3">
      <c r="A34" s="23" t="s">
        <v>61</v>
      </c>
      <c r="B34" s="242" t="s">
        <v>324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4"/>
    </row>
    <row r="35" spans="1:13" ht="66.75" customHeight="1" x14ac:dyDescent="0.3">
      <c r="A35" s="23" t="s">
        <v>62</v>
      </c>
      <c r="B35" s="25" t="s">
        <v>115</v>
      </c>
      <c r="C35" s="22" t="s">
        <v>12</v>
      </c>
      <c r="D35" s="25" t="s">
        <v>38</v>
      </c>
      <c r="E35" s="4">
        <v>0</v>
      </c>
      <c r="F35" s="10">
        <f t="shared" ref="F35:F42" si="8">G35+H35+I35+J35+K35</f>
        <v>34000</v>
      </c>
      <c r="G35" s="10">
        <v>34000</v>
      </c>
      <c r="H35" s="10">
        <v>0</v>
      </c>
      <c r="I35" s="10">
        <v>0</v>
      </c>
      <c r="J35" s="10">
        <v>0</v>
      </c>
      <c r="K35" s="10">
        <v>0</v>
      </c>
      <c r="L35" s="22" t="s">
        <v>35</v>
      </c>
      <c r="M35" s="22" t="s">
        <v>114</v>
      </c>
    </row>
    <row r="36" spans="1:13" ht="123.75" customHeight="1" x14ac:dyDescent="0.3">
      <c r="A36" s="23" t="s">
        <v>64</v>
      </c>
      <c r="B36" s="25" t="s">
        <v>248</v>
      </c>
      <c r="C36" s="22" t="s">
        <v>12</v>
      </c>
      <c r="D36" s="25" t="s">
        <v>38</v>
      </c>
      <c r="E36" s="4"/>
      <c r="F36" s="10">
        <f t="shared" si="8"/>
        <v>50000</v>
      </c>
      <c r="G36" s="10">
        <v>0</v>
      </c>
      <c r="H36" s="10">
        <v>50000</v>
      </c>
      <c r="I36" s="10">
        <v>0</v>
      </c>
      <c r="J36" s="10">
        <v>0</v>
      </c>
      <c r="K36" s="10">
        <v>0</v>
      </c>
      <c r="L36" s="22" t="s">
        <v>35</v>
      </c>
      <c r="M36" s="22" t="s">
        <v>114</v>
      </c>
    </row>
    <row r="37" spans="1:13" ht="127.5" customHeight="1" x14ac:dyDescent="0.3">
      <c r="A37" s="23" t="s">
        <v>66</v>
      </c>
      <c r="B37" s="25" t="s">
        <v>283</v>
      </c>
      <c r="C37" s="22" t="s">
        <v>12</v>
      </c>
      <c r="D37" s="25" t="s">
        <v>38</v>
      </c>
      <c r="E37" s="4"/>
      <c r="F37" s="10">
        <f>G37+H37+I37+J37+K37</f>
        <v>34000</v>
      </c>
      <c r="G37" s="10">
        <v>0</v>
      </c>
      <c r="H37" s="10">
        <v>34000</v>
      </c>
      <c r="I37" s="10">
        <v>0</v>
      </c>
      <c r="J37" s="10">
        <v>0</v>
      </c>
      <c r="K37" s="10">
        <v>0</v>
      </c>
      <c r="L37" s="22" t="s">
        <v>35</v>
      </c>
      <c r="M37" s="22" t="s">
        <v>114</v>
      </c>
    </row>
    <row r="38" spans="1:13" ht="54.75" customHeight="1" x14ac:dyDescent="0.3">
      <c r="A38" s="23"/>
      <c r="B38" s="29" t="s">
        <v>325</v>
      </c>
      <c r="C38" s="28" t="s">
        <v>12</v>
      </c>
      <c r="D38" s="5" t="s">
        <v>38</v>
      </c>
      <c r="E38" s="6"/>
      <c r="F38" s="6">
        <f t="shared" ref="F38:K38" si="9">SUM(F35:F37)</f>
        <v>118000</v>
      </c>
      <c r="G38" s="6">
        <f t="shared" si="9"/>
        <v>34000</v>
      </c>
      <c r="H38" s="6">
        <f t="shared" si="9"/>
        <v>84000</v>
      </c>
      <c r="I38" s="6">
        <f t="shared" si="9"/>
        <v>0</v>
      </c>
      <c r="J38" s="6">
        <f t="shared" si="9"/>
        <v>0</v>
      </c>
      <c r="K38" s="6">
        <f t="shared" si="9"/>
        <v>0</v>
      </c>
      <c r="L38" s="22" t="s">
        <v>35</v>
      </c>
      <c r="M38" s="28"/>
    </row>
    <row r="39" spans="1:13" ht="22.5" customHeight="1" x14ac:dyDescent="0.3">
      <c r="A39" s="23" t="s">
        <v>78</v>
      </c>
      <c r="B39" s="242" t="s">
        <v>351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4"/>
    </row>
    <row r="40" spans="1:13" ht="112.5" customHeight="1" x14ac:dyDescent="0.3">
      <c r="A40" s="23" t="s">
        <v>379</v>
      </c>
      <c r="B40" s="25" t="s">
        <v>352</v>
      </c>
      <c r="C40" s="22" t="s">
        <v>12</v>
      </c>
      <c r="D40" s="25" t="s">
        <v>38</v>
      </c>
      <c r="E40" s="4">
        <v>0</v>
      </c>
      <c r="F40" s="10">
        <f t="shared" si="8"/>
        <v>70000</v>
      </c>
      <c r="G40" s="10">
        <v>70000</v>
      </c>
      <c r="H40" s="10">
        <v>0</v>
      </c>
      <c r="I40" s="10">
        <v>0</v>
      </c>
      <c r="J40" s="10">
        <v>0</v>
      </c>
      <c r="K40" s="10">
        <v>0</v>
      </c>
      <c r="L40" s="22" t="s">
        <v>35</v>
      </c>
      <c r="M40" s="22" t="s">
        <v>114</v>
      </c>
    </row>
    <row r="41" spans="1:13" ht="123" customHeight="1" x14ac:dyDescent="0.3">
      <c r="A41" s="23" t="s">
        <v>380</v>
      </c>
      <c r="B41" s="25" t="s">
        <v>353</v>
      </c>
      <c r="C41" s="22" t="s">
        <v>12</v>
      </c>
      <c r="D41" s="25" t="s">
        <v>38</v>
      </c>
      <c r="E41" s="4"/>
      <c r="F41" s="10">
        <f t="shared" si="8"/>
        <v>40000</v>
      </c>
      <c r="G41" s="10">
        <v>0</v>
      </c>
      <c r="H41" s="10">
        <v>40000</v>
      </c>
      <c r="I41" s="10">
        <v>0</v>
      </c>
      <c r="J41" s="10">
        <v>0</v>
      </c>
      <c r="K41" s="10">
        <v>0</v>
      </c>
      <c r="L41" s="22" t="s">
        <v>35</v>
      </c>
      <c r="M41" s="22" t="s">
        <v>114</v>
      </c>
    </row>
    <row r="42" spans="1:13" ht="134.25" customHeight="1" x14ac:dyDescent="0.3">
      <c r="A42" s="147" t="s">
        <v>381</v>
      </c>
      <c r="B42" s="25" t="s">
        <v>354</v>
      </c>
      <c r="C42" s="22" t="s">
        <v>12</v>
      </c>
      <c r="D42" s="25" t="s">
        <v>38</v>
      </c>
      <c r="E42" s="4"/>
      <c r="F42" s="10">
        <f t="shared" si="8"/>
        <v>20000</v>
      </c>
      <c r="G42" s="10">
        <v>0</v>
      </c>
      <c r="H42" s="10">
        <v>20000</v>
      </c>
      <c r="I42" s="10">
        <v>0</v>
      </c>
      <c r="J42" s="10">
        <v>0</v>
      </c>
      <c r="K42" s="10">
        <v>0</v>
      </c>
      <c r="L42" s="22" t="s">
        <v>35</v>
      </c>
      <c r="M42" s="22" t="s">
        <v>114</v>
      </c>
    </row>
    <row r="43" spans="1:13" ht="61.5" customHeight="1" x14ac:dyDescent="0.3">
      <c r="A43" s="23"/>
      <c r="B43" s="29" t="s">
        <v>355</v>
      </c>
      <c r="C43" s="28" t="s">
        <v>12</v>
      </c>
      <c r="D43" s="5" t="s">
        <v>38</v>
      </c>
      <c r="E43" s="6"/>
      <c r="F43" s="6">
        <f t="shared" ref="F43:K43" si="10">SUM(F40:F42)</f>
        <v>130000</v>
      </c>
      <c r="G43" s="6">
        <f t="shared" si="10"/>
        <v>70000</v>
      </c>
      <c r="H43" s="6">
        <f t="shared" si="10"/>
        <v>60000</v>
      </c>
      <c r="I43" s="6">
        <f t="shared" si="10"/>
        <v>0</v>
      </c>
      <c r="J43" s="6">
        <f t="shared" si="10"/>
        <v>0</v>
      </c>
      <c r="K43" s="6">
        <f t="shared" si="10"/>
        <v>0</v>
      </c>
      <c r="L43" s="22" t="s">
        <v>35</v>
      </c>
      <c r="M43" s="28"/>
    </row>
    <row r="44" spans="1:13" ht="59.25" customHeight="1" x14ac:dyDescent="0.3">
      <c r="A44" s="23"/>
      <c r="B44" s="29" t="s">
        <v>326</v>
      </c>
      <c r="C44" s="28" t="s">
        <v>12</v>
      </c>
      <c r="D44" s="5" t="s">
        <v>38</v>
      </c>
      <c r="E44" s="6"/>
      <c r="F44" s="6">
        <f>SUM(G44:K44)</f>
        <v>1316013.3997200001</v>
      </c>
      <c r="G44" s="6">
        <f>G33+G38+G43</f>
        <v>441859.38186000002</v>
      </c>
      <c r="H44" s="6">
        <f>H33+H38+H43</f>
        <v>874154.01786000002</v>
      </c>
      <c r="I44" s="6">
        <f>I33+I38+I43</f>
        <v>0</v>
      </c>
      <c r="J44" s="6">
        <f>J33+J38+J43</f>
        <v>0</v>
      </c>
      <c r="K44" s="6">
        <f>K33+K38+K43</f>
        <v>0</v>
      </c>
      <c r="L44" s="22"/>
      <c r="M44" s="28"/>
    </row>
    <row r="45" spans="1:13" ht="33.75" customHeight="1" x14ac:dyDescent="0.3">
      <c r="A45" s="17"/>
      <c r="B45" s="18"/>
      <c r="C45" s="19"/>
      <c r="D45" s="20"/>
      <c r="E45" s="21"/>
      <c r="F45" s="21"/>
      <c r="G45" s="21"/>
      <c r="H45" s="21"/>
      <c r="I45" s="21"/>
      <c r="J45" s="21"/>
      <c r="K45" s="21"/>
      <c r="L45" s="27"/>
      <c r="M45" s="19" t="s">
        <v>327</v>
      </c>
    </row>
    <row r="46" spans="1:13" ht="24" customHeight="1" x14ac:dyDescent="0.3">
      <c r="B46" s="1" t="s">
        <v>299</v>
      </c>
      <c r="C46" s="1"/>
      <c r="D46" s="1"/>
      <c r="E46" s="9"/>
      <c r="F46" s="1"/>
      <c r="G46" s="9"/>
      <c r="H46" s="8"/>
      <c r="I46" s="1"/>
      <c r="J46" s="1"/>
      <c r="K46" s="1"/>
      <c r="L46" s="1" t="s">
        <v>300</v>
      </c>
    </row>
  </sheetData>
  <mergeCells count="18">
    <mergeCell ref="L2:M2"/>
    <mergeCell ref="A4:M4"/>
    <mergeCell ref="A6:M6"/>
    <mergeCell ref="A7:A8"/>
    <mergeCell ref="B7:B8"/>
    <mergeCell ref="C7:C8"/>
    <mergeCell ref="D7:D8"/>
    <mergeCell ref="E7:E8"/>
    <mergeCell ref="F7:F8"/>
    <mergeCell ref="G7:K7"/>
    <mergeCell ref="B39:M39"/>
    <mergeCell ref="L7:L8"/>
    <mergeCell ref="M7:M8"/>
    <mergeCell ref="B23:M23"/>
    <mergeCell ref="B34:M34"/>
    <mergeCell ref="B11:M11"/>
    <mergeCell ref="B15:M15"/>
    <mergeCell ref="B18:M18"/>
  </mergeCells>
  <pageMargins left="0.7" right="0.7" top="0.75" bottom="0.75" header="0.3" footer="0.3"/>
  <pageSetup paperSize="9" scale="45" fitToHeight="0" orientation="landscape" r:id="rId1"/>
  <headerFooter differentFirst="1">
    <oddHeader>&amp;C&amp;P</oddHeader>
  </headerFooter>
  <rowBreaks count="3" manualBreakCount="3">
    <brk id="17" max="12" man="1"/>
    <brk id="26" max="12" man="1"/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Субсидии прил 4</vt:lpstr>
      <vt:lpstr>'Приложение 1'!Заголовки_для_печати</vt:lpstr>
      <vt:lpstr>'Приложение 1'!Область_печати</vt:lpstr>
      <vt:lpstr>'Субсидии прил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Ирина Анатольевна</dc:creator>
  <cp:lastModifiedBy>Кравченко Ирина Анатольевна</cp:lastModifiedBy>
  <cp:lastPrinted>2022-11-02T09:37:30Z</cp:lastPrinted>
  <dcterms:created xsi:type="dcterms:W3CDTF">2020-12-02T11:51:27Z</dcterms:created>
  <dcterms:modified xsi:type="dcterms:W3CDTF">2022-12-21T09:48:14Z</dcterms:modified>
</cp:coreProperties>
</file>