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2\Новая папка\"/>
    </mc:Choice>
  </mc:AlternateContent>
  <bookViews>
    <workbookView xWindow="-120" yWindow="-120" windowWidth="29040" windowHeight="158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Лист1!$A$1:$N$25</definedName>
    <definedName name="_xlnm.Print_Area" localSheetId="1">'Лист1 (2)'!$A$1:$N$25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O12" i="4"/>
  <c r="O11" i="4"/>
  <c r="O14" i="4" l="1"/>
  <c r="O15" i="4"/>
  <c r="H21" i="4"/>
  <c r="H20" i="4"/>
  <c r="H18" i="4"/>
  <c r="L17" i="4"/>
  <c r="K17" i="4"/>
  <c r="K16" i="4" s="1"/>
  <c r="J17" i="4"/>
  <c r="L16" i="4"/>
  <c r="J16" i="4"/>
  <c r="I16" i="4"/>
  <c r="H15" i="4"/>
  <c r="H14" i="4"/>
  <c r="L13" i="4"/>
  <c r="K13" i="4"/>
  <c r="H12" i="4"/>
  <c r="H11" i="4"/>
  <c r="L10" i="4"/>
  <c r="K10" i="4"/>
  <c r="L9" i="4"/>
  <c r="K9" i="4"/>
  <c r="J9" i="4"/>
  <c r="K8" i="4"/>
  <c r="J8" i="4"/>
  <c r="I16" i="1"/>
  <c r="J17" i="1"/>
  <c r="J16" i="1" s="1"/>
  <c r="H20" i="1"/>
  <c r="H18" i="1"/>
  <c r="H21" i="1"/>
  <c r="J7" i="4" l="1"/>
  <c r="H17" i="4"/>
  <c r="H16" i="4" s="1"/>
  <c r="K7" i="4"/>
  <c r="L7" i="4"/>
  <c r="H8" i="4"/>
  <c r="H13" i="4"/>
  <c r="H9" i="4"/>
  <c r="K17" i="1"/>
  <c r="K16" i="1" s="1"/>
  <c r="H7" i="4" l="1"/>
  <c r="K8" i="1"/>
  <c r="L9" i="1"/>
  <c r="L8" i="1"/>
  <c r="K9" i="1"/>
  <c r="J8" i="1"/>
  <c r="H15" i="1"/>
  <c r="H13" i="1" s="1"/>
  <c r="H14" i="1"/>
  <c r="L13" i="1"/>
  <c r="K13" i="1"/>
  <c r="L7" i="1" l="1"/>
  <c r="L17" i="1"/>
  <c r="J9" i="1"/>
  <c r="L16" i="1" l="1"/>
  <c r="H17" i="1"/>
  <c r="H16" i="1" s="1"/>
  <c r="J7" i="1"/>
  <c r="K7" i="1"/>
  <c r="H9" i="1"/>
  <c r="H8" i="1"/>
  <c r="J10" i="1"/>
  <c r="L10" i="1"/>
  <c r="H7" i="1" l="1"/>
  <c r="K10" i="1" l="1"/>
  <c r="H12" i="1"/>
  <c r="H11" i="1"/>
  <c r="H10" i="1" l="1"/>
</calcChain>
</file>

<file path=xl/sharedStrings.xml><?xml version="1.0" encoding="utf-8"?>
<sst xmlns="http://schemas.openxmlformats.org/spreadsheetml/2006/main" count="128" uniqueCount="46">
  <si>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</si>
  <si>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</si>
  <si>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</si>
  <si>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</si>
  <si>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</si>
  <si>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</si>
  <si>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</si>
  <si>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</si>
  <si>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</si>
  <si>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</si>
  <si>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</si>
  <si>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</si>
  <si>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</si>
  <si>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</si>
  <si>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</si>
  <si>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</si>
  <si>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</si>
  <si>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</si>
  <si>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</si>
  <si>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</si>
  <si>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</si>
  <si>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</si>
  <si>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</si>
  <si>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</si>
  <si>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</si>
  <si>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</si>
  <si>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</si>
  <si>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</si>
  <si>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</si>
  <si>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</si>
  <si>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</si>
  <si>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</si>
  <si>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</si>
  <si>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</si>
  <si>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</si>
  <si>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</si>
  <si>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2021-2023</t>
  </si>
  <si>
    <t>2019-2022
(Разработка проектной документации)</t>
  </si>
  <si>
    <t>определяется проектом</t>
  </si>
  <si>
    <t>1.2.</t>
  </si>
  <si>
    <t>Мероприятия по обеспечению транспортной доступности д.Жуковка</t>
  </si>
  <si>
    <t>2022-2023</t>
  </si>
  <si>
    <t>Строительство дополнительного выезда из ЖК "Гусарская баллада"</t>
  </si>
  <si>
    <t>2023 (Разработка проектной документации)</t>
  </si>
  <si>
    <t>Приложение 3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</si>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</sst>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2" borderId="0" xfId="0" applyNumberFormat="1" applyFont="1" applyFill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5" fontId="0" fillId="2" borderId="0" xfId="0" applyNumberFormat="1" applyFill="1"/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4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4" zoomScale="90" zoomScaleNormal="90" zoomScaleSheetLayoutView="90" workbookViewId="0">
      <selection activeCell="K18" sqref="K18:K19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0" width="16.42578125" customWidth="1"/>
    <col min="11" max="11" width="15.5703125" customWidth="1"/>
    <col min="12" max="12" width="13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73" t="s">
        <v>44</v>
      </c>
      <c r="K1" s="73"/>
      <c r="L1" s="73"/>
      <c r="M1" s="73"/>
      <c r="N1" s="73"/>
    </row>
    <row r="2" spans="1:14" ht="49.5" customHeight="1" x14ac:dyDescent="0.25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30.75" customHeight="1" x14ac:dyDescent="0.25">
      <c r="A3" s="49" t="s">
        <v>0</v>
      </c>
      <c r="B3" s="49" t="s">
        <v>9</v>
      </c>
      <c r="C3" s="49" t="s">
        <v>6</v>
      </c>
      <c r="D3" s="49" t="s">
        <v>7</v>
      </c>
      <c r="E3" s="49" t="s">
        <v>8</v>
      </c>
      <c r="F3" s="49" t="s">
        <v>10</v>
      </c>
      <c r="G3" s="49" t="s">
        <v>1</v>
      </c>
      <c r="H3" s="49" t="s">
        <v>2</v>
      </c>
      <c r="I3" s="49"/>
      <c r="J3" s="49"/>
      <c r="K3" s="49"/>
      <c r="L3" s="49"/>
      <c r="M3" s="49" t="s">
        <v>11</v>
      </c>
      <c r="N3" s="49" t="s">
        <v>12</v>
      </c>
    </row>
    <row r="4" spans="1:14" ht="96.75" customHeight="1" x14ac:dyDescent="0.25">
      <c r="A4" s="49"/>
      <c r="B4" s="49"/>
      <c r="C4" s="49"/>
      <c r="D4" s="49"/>
      <c r="E4" s="49"/>
      <c r="F4" s="49"/>
      <c r="G4" s="49"/>
      <c r="H4" s="17" t="s">
        <v>3</v>
      </c>
      <c r="I4" s="17">
        <v>2020</v>
      </c>
      <c r="J4" s="17">
        <v>2021</v>
      </c>
      <c r="K4" s="17">
        <v>2022</v>
      </c>
      <c r="L4" s="17">
        <v>2023</v>
      </c>
      <c r="M4" s="75"/>
      <c r="N4" s="49"/>
    </row>
    <row r="5" spans="1:14" ht="19.5" customHeight="1" x14ac:dyDescent="0.25">
      <c r="A5" s="17">
        <v>1</v>
      </c>
      <c r="B5" s="17">
        <v>2</v>
      </c>
      <c r="C5" s="32">
        <v>3</v>
      </c>
      <c r="D5" s="32">
        <v>4</v>
      </c>
      <c r="E5" s="32">
        <v>5</v>
      </c>
      <c r="F5" s="32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33">
        <v>13</v>
      </c>
      <c r="N5" s="17">
        <v>14</v>
      </c>
    </row>
    <row r="6" spans="1:14" s="23" customFormat="1" ht="30.75" customHeight="1" x14ac:dyDescent="0.2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s="23" customFormat="1" x14ac:dyDescent="0.25">
      <c r="A7" s="72" t="s">
        <v>4</v>
      </c>
      <c r="B7" s="69" t="s">
        <v>27</v>
      </c>
      <c r="C7" s="34"/>
      <c r="D7" s="66"/>
      <c r="E7" s="66"/>
      <c r="F7" s="63"/>
      <c r="G7" s="7" t="s">
        <v>5</v>
      </c>
      <c r="H7" s="35">
        <f>SUM(H8+H9)</f>
        <v>2531263.0010000002</v>
      </c>
      <c r="I7" s="35">
        <v>0</v>
      </c>
      <c r="J7" s="35">
        <f>SUM(J8+J9)</f>
        <v>599803.60699999996</v>
      </c>
      <c r="K7" s="35">
        <f>SUM(K8+K9)</f>
        <v>1739377.2340000002</v>
      </c>
      <c r="L7" s="35">
        <f>SUM(L9+L8)</f>
        <v>192082.16</v>
      </c>
      <c r="M7" s="17"/>
      <c r="N7" s="60" t="s">
        <v>14</v>
      </c>
    </row>
    <row r="8" spans="1:14" s="23" customFormat="1" ht="30" x14ac:dyDescent="0.25">
      <c r="A8" s="72"/>
      <c r="B8" s="70"/>
      <c r="C8" s="36"/>
      <c r="D8" s="67"/>
      <c r="E8" s="67"/>
      <c r="F8" s="64"/>
      <c r="G8" s="7" t="s">
        <v>20</v>
      </c>
      <c r="H8" s="37">
        <f>SUM(I8+J8+K8+L8)</f>
        <v>2404689.4310000003</v>
      </c>
      <c r="I8" s="37">
        <v>0</v>
      </c>
      <c r="J8" s="37">
        <f>SUM(J11+J14)</f>
        <v>569803.60699999996</v>
      </c>
      <c r="K8" s="37">
        <f>SUM(K11+K14)</f>
        <v>1652408.5220000001</v>
      </c>
      <c r="L8" s="37">
        <f>SUM(L11+L14)</f>
        <v>182477.302</v>
      </c>
      <c r="M8" s="17"/>
      <c r="N8" s="61"/>
    </row>
    <row r="9" spans="1:14" s="23" customFormat="1" ht="45" x14ac:dyDescent="0.25">
      <c r="A9" s="72"/>
      <c r="B9" s="71"/>
      <c r="C9" s="38"/>
      <c r="D9" s="68"/>
      <c r="E9" s="68"/>
      <c r="F9" s="65"/>
      <c r="G9" s="7" t="s">
        <v>22</v>
      </c>
      <c r="H9" s="37">
        <f>SUM(I9+J9+K9+L9)</f>
        <v>126573.57</v>
      </c>
      <c r="I9" s="37">
        <v>0</v>
      </c>
      <c r="J9" s="37">
        <f t="shared" ref="J9" si="0">SUM(J12)</f>
        <v>30000</v>
      </c>
      <c r="K9" s="37">
        <f>SUM(K12+K15)</f>
        <v>86968.712</v>
      </c>
      <c r="L9" s="37">
        <f>SUM(L12+L15)</f>
        <v>9604.8580000000002</v>
      </c>
      <c r="M9" s="17"/>
      <c r="N9" s="62"/>
    </row>
    <row r="10" spans="1:14" s="23" customFormat="1" x14ac:dyDescent="0.25">
      <c r="A10" s="50" t="s">
        <v>32</v>
      </c>
      <c r="B10" s="51" t="s">
        <v>17</v>
      </c>
      <c r="C10" s="54" t="s">
        <v>36</v>
      </c>
      <c r="D10" s="54" t="s">
        <v>18</v>
      </c>
      <c r="E10" s="57">
        <v>1263469.8289999999</v>
      </c>
      <c r="F10" s="63">
        <v>0</v>
      </c>
      <c r="G10" s="39" t="s">
        <v>5</v>
      </c>
      <c r="H10" s="37">
        <f>SUM(H11+H12)</f>
        <v>2358415.0010000002</v>
      </c>
      <c r="I10" s="37">
        <v>0</v>
      </c>
      <c r="J10" s="37">
        <f>SUM(J11+J12)</f>
        <v>599803.60699999996</v>
      </c>
      <c r="K10" s="37">
        <f>SUM(K11+K12)</f>
        <v>1634114.2340000002</v>
      </c>
      <c r="L10" s="37">
        <f>SUM(L11+L12)</f>
        <v>124497.16</v>
      </c>
      <c r="M10" s="18"/>
      <c r="N10" s="60" t="s">
        <v>14</v>
      </c>
    </row>
    <row r="11" spans="1:14" s="23" customFormat="1" ht="30" x14ac:dyDescent="0.25">
      <c r="A11" s="50"/>
      <c r="B11" s="52"/>
      <c r="C11" s="55"/>
      <c r="D11" s="55"/>
      <c r="E11" s="58"/>
      <c r="F11" s="64"/>
      <c r="G11" s="39" t="s">
        <v>20</v>
      </c>
      <c r="H11" s="37">
        <f>SUM(I11+J11+K11+L11)</f>
        <v>2240484.4310000003</v>
      </c>
      <c r="I11" s="37">
        <v>0</v>
      </c>
      <c r="J11" s="37">
        <v>569803.60699999996</v>
      </c>
      <c r="K11" s="37">
        <v>1552408.5220000001</v>
      </c>
      <c r="L11" s="37">
        <v>118272.302</v>
      </c>
      <c r="M11" s="18"/>
      <c r="N11" s="61"/>
    </row>
    <row r="12" spans="1:14" s="23" customFormat="1" ht="45" x14ac:dyDescent="0.25">
      <c r="A12" s="50"/>
      <c r="B12" s="53"/>
      <c r="C12" s="56"/>
      <c r="D12" s="56"/>
      <c r="E12" s="59"/>
      <c r="F12" s="65"/>
      <c r="G12" s="7" t="s">
        <v>22</v>
      </c>
      <c r="H12" s="37">
        <f>SUM(I12+J12+K12+L12)</f>
        <v>117930.57</v>
      </c>
      <c r="I12" s="37">
        <v>0</v>
      </c>
      <c r="J12" s="37">
        <v>30000</v>
      </c>
      <c r="K12" s="37">
        <v>81705.712</v>
      </c>
      <c r="L12" s="37">
        <v>6224.8580000000002</v>
      </c>
      <c r="M12" s="18"/>
      <c r="N12" s="62"/>
    </row>
    <row r="13" spans="1:14" s="23" customFormat="1" ht="15.75" customHeight="1" x14ac:dyDescent="0.25">
      <c r="A13" s="78" t="s">
        <v>39</v>
      </c>
      <c r="B13" s="81" t="s">
        <v>40</v>
      </c>
      <c r="C13" s="54" t="s">
        <v>41</v>
      </c>
      <c r="D13" s="36"/>
      <c r="E13" s="40"/>
      <c r="F13" s="41"/>
      <c r="G13" s="39" t="s">
        <v>5</v>
      </c>
      <c r="H13" s="42">
        <f>SUM(H15+H14)</f>
        <v>172848</v>
      </c>
      <c r="I13" s="42">
        <v>0</v>
      </c>
      <c r="J13" s="42">
        <v>0</v>
      </c>
      <c r="K13" s="42">
        <f>SUM(K14+K15)</f>
        <v>105263</v>
      </c>
      <c r="L13" s="42">
        <f>SUM(L15+L14)</f>
        <v>67585</v>
      </c>
      <c r="M13" s="43"/>
      <c r="N13" s="60" t="s">
        <v>14</v>
      </c>
    </row>
    <row r="14" spans="1:14" s="23" customFormat="1" ht="33" customHeight="1" x14ac:dyDescent="0.25">
      <c r="A14" s="79"/>
      <c r="B14" s="82"/>
      <c r="C14" s="55"/>
      <c r="D14" s="36" t="s">
        <v>38</v>
      </c>
      <c r="E14" s="40"/>
      <c r="F14" s="41"/>
      <c r="G14" s="39" t="s">
        <v>20</v>
      </c>
      <c r="H14" s="42">
        <f>SUM(I14+J14+K14+L14)</f>
        <v>164205</v>
      </c>
      <c r="I14" s="42">
        <v>0</v>
      </c>
      <c r="J14" s="42">
        <v>0</v>
      </c>
      <c r="K14" s="42">
        <v>100000</v>
      </c>
      <c r="L14" s="42">
        <v>64205</v>
      </c>
      <c r="M14" s="43"/>
      <c r="N14" s="61"/>
    </row>
    <row r="15" spans="1:14" s="23" customFormat="1" ht="48.75" customHeight="1" x14ac:dyDescent="0.25">
      <c r="A15" s="80"/>
      <c r="B15" s="83"/>
      <c r="C15" s="56"/>
      <c r="D15" s="36"/>
      <c r="E15" s="40"/>
      <c r="F15" s="41">
        <v>0</v>
      </c>
      <c r="G15" s="39" t="s">
        <v>22</v>
      </c>
      <c r="H15" s="42">
        <f>SUM(I15+J15+K15+L15)</f>
        <v>8643</v>
      </c>
      <c r="I15" s="42">
        <v>0</v>
      </c>
      <c r="J15" s="42">
        <v>0</v>
      </c>
      <c r="K15" s="42">
        <v>5263</v>
      </c>
      <c r="L15" s="42">
        <v>3380</v>
      </c>
      <c r="M15" s="43"/>
      <c r="N15" s="62"/>
    </row>
    <row r="16" spans="1:14" s="23" customFormat="1" ht="20.25" customHeight="1" x14ac:dyDescent="0.25">
      <c r="A16" s="86" t="s">
        <v>21</v>
      </c>
      <c r="B16" s="87" t="s">
        <v>28</v>
      </c>
      <c r="C16" s="89"/>
      <c r="D16" s="91"/>
      <c r="E16" s="91"/>
      <c r="F16" s="76"/>
      <c r="G16" s="25" t="s">
        <v>5</v>
      </c>
      <c r="H16" s="5">
        <f t="shared" ref="H16:J16" si="1">SUM(H17)</f>
        <v>77327.091140000004</v>
      </c>
      <c r="I16" s="5">
        <f t="shared" si="1"/>
        <v>0</v>
      </c>
      <c r="J16" s="5">
        <f t="shared" si="1"/>
        <v>13568.54557</v>
      </c>
      <c r="K16" s="5">
        <f>SUM(K17)</f>
        <v>28020.545570000002</v>
      </c>
      <c r="L16" s="5">
        <f>SUM(L17)</f>
        <v>35738</v>
      </c>
      <c r="M16" s="26"/>
      <c r="N16" s="84" t="s">
        <v>14</v>
      </c>
    </row>
    <row r="17" spans="1:14" s="23" customFormat="1" ht="45" x14ac:dyDescent="0.25">
      <c r="A17" s="86"/>
      <c r="B17" s="88"/>
      <c r="C17" s="90"/>
      <c r="D17" s="92"/>
      <c r="E17" s="92"/>
      <c r="F17" s="77"/>
      <c r="G17" s="24" t="s">
        <v>22</v>
      </c>
      <c r="H17" s="5">
        <f>I17+J17+K17+L17</f>
        <v>77327.091140000004</v>
      </c>
      <c r="I17" s="5">
        <v>0</v>
      </c>
      <c r="J17" s="5">
        <f>SUM(J18+J20+J21)</f>
        <v>13568.54557</v>
      </c>
      <c r="K17" s="5">
        <f>SUM(K18+K20+K21)</f>
        <v>28020.545570000002</v>
      </c>
      <c r="L17" s="5">
        <f>SUM(L18+L20+L21)</f>
        <v>35738</v>
      </c>
      <c r="M17" s="26"/>
      <c r="N17" s="85"/>
    </row>
    <row r="18" spans="1:14" s="23" customFormat="1" ht="16.5" customHeight="1" x14ac:dyDescent="0.25">
      <c r="A18" s="95" t="s">
        <v>33</v>
      </c>
      <c r="B18" s="93" t="s">
        <v>13</v>
      </c>
      <c r="C18" s="89" t="s">
        <v>37</v>
      </c>
      <c r="D18" s="89" t="s">
        <v>19</v>
      </c>
      <c r="E18" s="89">
        <v>13568.54557</v>
      </c>
      <c r="F18" s="76">
        <v>6955</v>
      </c>
      <c r="G18" s="97" t="s">
        <v>22</v>
      </c>
      <c r="H18" s="99">
        <f>SUM(I18+J18+K18+L18)</f>
        <v>27137.09114</v>
      </c>
      <c r="I18" s="99">
        <v>0</v>
      </c>
      <c r="J18" s="99">
        <v>13568.54557</v>
      </c>
      <c r="K18" s="99">
        <v>13568.54557</v>
      </c>
      <c r="L18" s="99">
        <v>0</v>
      </c>
      <c r="M18" s="91"/>
      <c r="N18" s="84" t="s">
        <v>14</v>
      </c>
    </row>
    <row r="19" spans="1:14" s="23" customFormat="1" ht="44.45" customHeight="1" x14ac:dyDescent="0.25">
      <c r="A19" s="96"/>
      <c r="B19" s="94"/>
      <c r="C19" s="90"/>
      <c r="D19" s="90"/>
      <c r="E19" s="90"/>
      <c r="F19" s="77"/>
      <c r="G19" s="98"/>
      <c r="H19" s="100"/>
      <c r="I19" s="100"/>
      <c r="J19" s="100"/>
      <c r="K19" s="100"/>
      <c r="L19" s="100"/>
      <c r="M19" s="92"/>
      <c r="N19" s="85"/>
    </row>
    <row r="20" spans="1:14" s="23" customFormat="1" ht="60" x14ac:dyDescent="0.25">
      <c r="A20" s="30" t="s">
        <v>34</v>
      </c>
      <c r="B20" s="28" t="s">
        <v>26</v>
      </c>
      <c r="C20" s="22" t="s">
        <v>29</v>
      </c>
      <c r="D20" s="27" t="s">
        <v>38</v>
      </c>
      <c r="E20" s="27"/>
      <c r="F20" s="29">
        <v>0</v>
      </c>
      <c r="G20" s="24" t="s">
        <v>22</v>
      </c>
      <c r="H20" s="4">
        <f>I20+K20+J20+L20</f>
        <v>19190</v>
      </c>
      <c r="I20" s="4">
        <v>0</v>
      </c>
      <c r="J20" s="4">
        <v>0</v>
      </c>
      <c r="K20" s="4">
        <v>14452</v>
      </c>
      <c r="L20" s="4">
        <v>4738</v>
      </c>
      <c r="M20" s="3"/>
      <c r="N20" s="26" t="s">
        <v>14</v>
      </c>
    </row>
    <row r="21" spans="1:14" ht="60" x14ac:dyDescent="0.25">
      <c r="A21" s="31" t="s">
        <v>35</v>
      </c>
      <c r="B21" s="21" t="s">
        <v>42</v>
      </c>
      <c r="C21" s="19" t="s">
        <v>43</v>
      </c>
      <c r="D21" s="17" t="s">
        <v>38</v>
      </c>
      <c r="E21" s="17"/>
      <c r="F21" s="6">
        <v>0</v>
      </c>
      <c r="G21" s="7" t="s">
        <v>22</v>
      </c>
      <c r="H21" s="4">
        <f>SUM(I21+J21+K21+L21)</f>
        <v>31000</v>
      </c>
      <c r="I21" s="4">
        <v>0</v>
      </c>
      <c r="J21" s="4">
        <v>0</v>
      </c>
      <c r="K21" s="4">
        <v>0</v>
      </c>
      <c r="L21" s="4">
        <v>31000</v>
      </c>
      <c r="M21" s="3"/>
      <c r="N21" s="18" t="s">
        <v>14</v>
      </c>
    </row>
    <row r="22" spans="1:14" ht="90" hidden="1" customHeight="1" x14ac:dyDescent="0.25">
      <c r="A22" s="8"/>
      <c r="B22" s="9"/>
      <c r="C22" s="10"/>
      <c r="D22" s="11"/>
      <c r="E22" s="11"/>
      <c r="F22" s="12"/>
      <c r="G22" s="13"/>
      <c r="H22" s="14"/>
      <c r="I22" s="15"/>
      <c r="J22" s="14"/>
      <c r="K22" s="14"/>
      <c r="L22" s="15"/>
      <c r="M22" s="15"/>
      <c r="N22" s="16" t="s">
        <v>25</v>
      </c>
    </row>
    <row r="23" spans="1:14" ht="15.75" x14ac:dyDescent="0.25">
      <c r="A23" s="8"/>
      <c r="B23" s="9"/>
      <c r="C23" s="10"/>
      <c r="D23" s="11"/>
      <c r="E23" s="11"/>
      <c r="F23" s="12"/>
      <c r="G23" s="13"/>
      <c r="H23" s="14"/>
      <c r="I23" s="15"/>
      <c r="J23" s="14"/>
      <c r="K23" s="14"/>
      <c r="L23" s="15"/>
      <c r="M23" s="15"/>
      <c r="N23" s="20" t="s">
        <v>30</v>
      </c>
    </row>
    <row r="24" spans="1:14" ht="33" customHeight="1" x14ac:dyDescent="0.3">
      <c r="A24" s="1" t="s">
        <v>24</v>
      </c>
      <c r="I24" s="2" t="s">
        <v>15</v>
      </c>
    </row>
    <row r="25" spans="1:14" ht="40.5" customHeight="1" x14ac:dyDescent="0.25"/>
  </sheetData>
  <mergeCells count="51">
    <mergeCell ref="N18:N19"/>
    <mergeCell ref="F18:F19"/>
    <mergeCell ref="E18:E19"/>
    <mergeCell ref="D18:D19"/>
    <mergeCell ref="C18:C19"/>
    <mergeCell ref="J18:J19"/>
    <mergeCell ref="K18:K19"/>
    <mergeCell ref="L18:L19"/>
    <mergeCell ref="M18:M19"/>
    <mergeCell ref="B18:B19"/>
    <mergeCell ref="A18:A19"/>
    <mergeCell ref="G18:G19"/>
    <mergeCell ref="H18:H19"/>
    <mergeCell ref="I18:I19"/>
    <mergeCell ref="F16:F17"/>
    <mergeCell ref="A13:A15"/>
    <mergeCell ref="B13:B15"/>
    <mergeCell ref="C13:C15"/>
    <mergeCell ref="N13:N15"/>
    <mergeCell ref="N16:N17"/>
    <mergeCell ref="A16:A17"/>
    <mergeCell ref="B16:B17"/>
    <mergeCell ref="C16:C17"/>
    <mergeCell ref="D16:D17"/>
    <mergeCell ref="E16:E17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  <mergeCell ref="B7:B9"/>
    <mergeCell ref="A7:A9"/>
    <mergeCell ref="F7:F9"/>
    <mergeCell ref="N7:N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10" zoomScale="90" zoomScaleNormal="90" zoomScaleSheetLayoutView="90" workbookViewId="0">
      <selection activeCell="J1" sqref="J1:N1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6.5703125" customWidth="1"/>
    <col min="9" max="9" width="11.5703125" customWidth="1"/>
    <col min="10" max="10" width="16.42578125" style="107" customWidth="1"/>
    <col min="11" max="11" width="15.5703125" style="107" customWidth="1"/>
    <col min="12" max="12" width="14.85546875" style="107" customWidth="1"/>
    <col min="13" max="13" width="15" customWidth="1"/>
    <col min="14" max="14" width="15.85546875" customWidth="1"/>
    <col min="15" max="15" width="14.28515625" bestFit="1" customWidth="1"/>
  </cols>
  <sheetData>
    <row r="1" spans="1:15" ht="60" customHeight="1" x14ac:dyDescent="0.25">
      <c r="I1" t="s">
        <v>23</v>
      </c>
      <c r="J1" s="73" t="s">
        <v>45</v>
      </c>
      <c r="K1" s="73"/>
      <c r="L1" s="73"/>
      <c r="M1" s="73"/>
      <c r="N1" s="73"/>
    </row>
    <row r="2" spans="1:15" ht="49.5" customHeight="1" x14ac:dyDescent="0.25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30.75" customHeight="1" x14ac:dyDescent="0.25">
      <c r="A3" s="49" t="s">
        <v>0</v>
      </c>
      <c r="B3" s="49" t="s">
        <v>9</v>
      </c>
      <c r="C3" s="49" t="s">
        <v>6</v>
      </c>
      <c r="D3" s="49" t="s">
        <v>7</v>
      </c>
      <c r="E3" s="49" t="s">
        <v>8</v>
      </c>
      <c r="F3" s="49" t="s">
        <v>10</v>
      </c>
      <c r="G3" s="49" t="s">
        <v>1</v>
      </c>
      <c r="H3" s="49" t="s">
        <v>2</v>
      </c>
      <c r="I3" s="49"/>
      <c r="J3" s="49"/>
      <c r="K3" s="49"/>
      <c r="L3" s="49"/>
      <c r="M3" s="49" t="s">
        <v>11</v>
      </c>
      <c r="N3" s="49" t="s">
        <v>12</v>
      </c>
    </row>
    <row r="4" spans="1:15" ht="96.75" customHeight="1" x14ac:dyDescent="0.25">
      <c r="A4" s="49"/>
      <c r="B4" s="49"/>
      <c r="C4" s="49"/>
      <c r="D4" s="49"/>
      <c r="E4" s="49"/>
      <c r="F4" s="49"/>
      <c r="G4" s="49"/>
      <c r="H4" s="17" t="s">
        <v>3</v>
      </c>
      <c r="I4" s="17">
        <v>2020</v>
      </c>
      <c r="J4" s="101">
        <v>2021</v>
      </c>
      <c r="K4" s="101">
        <v>2022</v>
      </c>
      <c r="L4" s="101">
        <v>2023</v>
      </c>
      <c r="M4" s="75"/>
      <c r="N4" s="49"/>
    </row>
    <row r="5" spans="1:15" ht="19.5" customHeight="1" x14ac:dyDescent="0.25">
      <c r="A5" s="17">
        <v>1</v>
      </c>
      <c r="B5" s="17">
        <v>2</v>
      </c>
      <c r="C5" s="32">
        <v>3</v>
      </c>
      <c r="D5" s="32">
        <v>4</v>
      </c>
      <c r="E5" s="32">
        <v>5</v>
      </c>
      <c r="F5" s="32">
        <v>6</v>
      </c>
      <c r="G5" s="17">
        <v>7</v>
      </c>
      <c r="H5" s="17">
        <v>8</v>
      </c>
      <c r="I5" s="17">
        <v>9</v>
      </c>
      <c r="J5" s="101">
        <v>10</v>
      </c>
      <c r="K5" s="101">
        <v>11</v>
      </c>
      <c r="L5" s="101">
        <v>12</v>
      </c>
      <c r="M5" s="33">
        <v>13</v>
      </c>
      <c r="N5" s="17">
        <v>14</v>
      </c>
    </row>
    <row r="6" spans="1:15" s="23" customFormat="1" ht="30.75" customHeight="1" x14ac:dyDescent="0.2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5" s="23" customFormat="1" x14ac:dyDescent="0.25">
      <c r="A7" s="72" t="s">
        <v>4</v>
      </c>
      <c r="B7" s="69" t="s">
        <v>27</v>
      </c>
      <c r="C7" s="34"/>
      <c r="D7" s="66"/>
      <c r="E7" s="66"/>
      <c r="F7" s="63"/>
      <c r="G7" s="7" t="s">
        <v>5</v>
      </c>
      <c r="H7" s="35">
        <f>SUM(H8+H9)</f>
        <v>2526000.0009999997</v>
      </c>
      <c r="I7" s="35">
        <v>0</v>
      </c>
      <c r="J7" s="102">
        <f>SUM(J8+J9)</f>
        <v>599803.60699999996</v>
      </c>
      <c r="K7" s="102">
        <f>SUM(K8+K9)</f>
        <v>757584.9709999999</v>
      </c>
      <c r="L7" s="102">
        <f>SUM(L9+L8)</f>
        <v>1168611.423</v>
      </c>
      <c r="M7" s="17"/>
      <c r="N7" s="60" t="s">
        <v>14</v>
      </c>
    </row>
    <row r="8" spans="1:15" s="23" customFormat="1" ht="30" x14ac:dyDescent="0.25">
      <c r="A8" s="72"/>
      <c r="B8" s="70"/>
      <c r="C8" s="36"/>
      <c r="D8" s="67"/>
      <c r="E8" s="67"/>
      <c r="F8" s="64"/>
      <c r="G8" s="7" t="s">
        <v>20</v>
      </c>
      <c r="H8" s="37">
        <f>SUM(I8+J8+K8+L8)</f>
        <v>2404689.4299999997</v>
      </c>
      <c r="I8" s="37">
        <v>0</v>
      </c>
      <c r="J8" s="45">
        <f>SUM(J11+J14)</f>
        <v>569803.60699999996</v>
      </c>
      <c r="K8" s="45">
        <f>SUM(K11+K14)</f>
        <v>719705.72199999995</v>
      </c>
      <c r="L8" s="45">
        <v>1115180.101</v>
      </c>
      <c r="M8" s="17"/>
      <c r="N8" s="61"/>
    </row>
    <row r="9" spans="1:15" s="23" customFormat="1" ht="45" x14ac:dyDescent="0.25">
      <c r="A9" s="72"/>
      <c r="B9" s="71"/>
      <c r="C9" s="38"/>
      <c r="D9" s="68"/>
      <c r="E9" s="68"/>
      <c r="F9" s="65"/>
      <c r="G9" s="7" t="s">
        <v>22</v>
      </c>
      <c r="H9" s="37">
        <f>SUM(I9+J9+K9+L9)</f>
        <v>121310.57100000001</v>
      </c>
      <c r="I9" s="37">
        <v>0</v>
      </c>
      <c r="J9" s="45">
        <f t="shared" ref="J9" si="0">SUM(J12)</f>
        <v>30000</v>
      </c>
      <c r="K9" s="45">
        <f>SUM(K12+K15)</f>
        <v>37879.249000000003</v>
      </c>
      <c r="L9" s="45">
        <f>SUM(L12+L15)</f>
        <v>53431.322</v>
      </c>
      <c r="M9" s="17"/>
      <c r="N9" s="62"/>
    </row>
    <row r="10" spans="1:15" s="23" customFormat="1" x14ac:dyDescent="0.25">
      <c r="A10" s="50" t="s">
        <v>32</v>
      </c>
      <c r="B10" s="51" t="s">
        <v>17</v>
      </c>
      <c r="C10" s="54" t="s">
        <v>36</v>
      </c>
      <c r="D10" s="54" t="s">
        <v>18</v>
      </c>
      <c r="E10" s="57">
        <v>1983863.1822800001</v>
      </c>
      <c r="F10" s="63">
        <v>0</v>
      </c>
      <c r="G10" s="39" t="s">
        <v>5</v>
      </c>
      <c r="H10" s="37">
        <f>J10+K10+L10</f>
        <v>1978600.1822799998</v>
      </c>
      <c r="I10" s="37">
        <v>0</v>
      </c>
      <c r="J10" s="45">
        <v>225251.78828000001</v>
      </c>
      <c r="K10" s="45">
        <f>SUM(K11+K12)</f>
        <v>757584.9709999999</v>
      </c>
      <c r="L10" s="45">
        <f>SUM(L11+L12)</f>
        <v>995763.42300000007</v>
      </c>
      <c r="M10" s="18"/>
      <c r="N10" s="60" t="s">
        <v>14</v>
      </c>
    </row>
    <row r="11" spans="1:15" s="23" customFormat="1" ht="30" x14ac:dyDescent="0.25">
      <c r="A11" s="50"/>
      <c r="B11" s="52"/>
      <c r="C11" s="55"/>
      <c r="D11" s="55"/>
      <c r="E11" s="58"/>
      <c r="F11" s="64"/>
      <c r="G11" s="39" t="s">
        <v>20</v>
      </c>
      <c r="H11" s="37">
        <f>SUM(I11+J11+K11+L11)</f>
        <v>2240484.4299999997</v>
      </c>
      <c r="I11" s="37">
        <v>0</v>
      </c>
      <c r="J11" s="45">
        <v>569803.60699999996</v>
      </c>
      <c r="K11" s="45">
        <v>719705.72199999995</v>
      </c>
      <c r="L11" s="45">
        <v>950975.10100000002</v>
      </c>
      <c r="M11" s="18"/>
      <c r="N11" s="61"/>
      <c r="O11" s="44">
        <f>L8-L14</f>
        <v>950975.10100000002</v>
      </c>
    </row>
    <row r="12" spans="1:15" s="23" customFormat="1" ht="45" x14ac:dyDescent="0.25">
      <c r="A12" s="50"/>
      <c r="B12" s="53"/>
      <c r="C12" s="56"/>
      <c r="D12" s="56"/>
      <c r="E12" s="59"/>
      <c r="F12" s="65"/>
      <c r="G12" s="7" t="s">
        <v>22</v>
      </c>
      <c r="H12" s="37">
        <f>SUM(I12+J12+K12+L12)</f>
        <v>112667.57100000001</v>
      </c>
      <c r="I12" s="37">
        <v>0</v>
      </c>
      <c r="J12" s="45">
        <v>30000</v>
      </c>
      <c r="K12" s="45">
        <v>37879.249000000003</v>
      </c>
      <c r="L12" s="45">
        <v>44788.322</v>
      </c>
      <c r="M12" s="18"/>
      <c r="N12" s="62"/>
      <c r="O12" s="44">
        <f>L9-L15</f>
        <v>44788.322</v>
      </c>
    </row>
    <row r="13" spans="1:15" s="23" customFormat="1" ht="15.75" customHeight="1" x14ac:dyDescent="0.25">
      <c r="A13" s="78" t="s">
        <v>39</v>
      </c>
      <c r="B13" s="81" t="s">
        <v>40</v>
      </c>
      <c r="C13" s="54" t="s">
        <v>41</v>
      </c>
      <c r="D13" s="36"/>
      <c r="E13" s="40"/>
      <c r="F13" s="41"/>
      <c r="G13" s="39" t="s">
        <v>5</v>
      </c>
      <c r="H13" s="42">
        <f>SUM(H15+H14)</f>
        <v>172848</v>
      </c>
      <c r="I13" s="42">
        <v>0</v>
      </c>
      <c r="J13" s="103">
        <v>0</v>
      </c>
      <c r="K13" s="103">
        <f>SUM(K14+K15)</f>
        <v>0</v>
      </c>
      <c r="L13" s="103">
        <f>SUM(L15+L14)</f>
        <v>172848</v>
      </c>
      <c r="M13" s="43"/>
      <c r="N13" s="60" t="s">
        <v>14</v>
      </c>
    </row>
    <row r="14" spans="1:15" s="23" customFormat="1" ht="33" customHeight="1" x14ac:dyDescent="0.25">
      <c r="A14" s="79"/>
      <c r="B14" s="82"/>
      <c r="C14" s="55"/>
      <c r="D14" s="36" t="s">
        <v>38</v>
      </c>
      <c r="E14" s="40"/>
      <c r="F14" s="41"/>
      <c r="G14" s="39" t="s">
        <v>20</v>
      </c>
      <c r="H14" s="42">
        <f>SUM(I14+J14+K14+L14)</f>
        <v>164205</v>
      </c>
      <c r="I14" s="42">
        <v>0</v>
      </c>
      <c r="J14" s="103">
        <v>0</v>
      </c>
      <c r="K14" s="103">
        <v>0</v>
      </c>
      <c r="L14" s="103">
        <v>164205</v>
      </c>
      <c r="M14" s="43"/>
      <c r="N14" s="61"/>
      <c r="O14" s="44">
        <f>K14+L14</f>
        <v>164205</v>
      </c>
    </row>
    <row r="15" spans="1:15" s="23" customFormat="1" ht="48.75" customHeight="1" x14ac:dyDescent="0.25">
      <c r="A15" s="80"/>
      <c r="B15" s="83"/>
      <c r="C15" s="56"/>
      <c r="D15" s="36"/>
      <c r="E15" s="40"/>
      <c r="F15" s="41">
        <v>0</v>
      </c>
      <c r="G15" s="39" t="s">
        <v>22</v>
      </c>
      <c r="H15" s="42">
        <f>SUM(I15+J15+K15+L15)</f>
        <v>8643</v>
      </c>
      <c r="I15" s="42">
        <v>0</v>
      </c>
      <c r="J15" s="103">
        <v>0</v>
      </c>
      <c r="K15" s="103">
        <v>0</v>
      </c>
      <c r="L15" s="103">
        <v>8643</v>
      </c>
      <c r="M15" s="43"/>
      <c r="N15" s="62"/>
      <c r="O15" s="44">
        <f>K15+L15</f>
        <v>8643</v>
      </c>
    </row>
    <row r="16" spans="1:15" s="23" customFormat="1" ht="20.25" customHeight="1" x14ac:dyDescent="0.25">
      <c r="A16" s="86" t="s">
        <v>21</v>
      </c>
      <c r="B16" s="87" t="s">
        <v>28</v>
      </c>
      <c r="C16" s="89"/>
      <c r="D16" s="91"/>
      <c r="E16" s="91"/>
      <c r="F16" s="76"/>
      <c r="G16" s="25" t="s">
        <v>5</v>
      </c>
      <c r="H16" s="5">
        <f t="shared" ref="H16:J16" si="1">SUM(H17)</f>
        <v>66998.545570000002</v>
      </c>
      <c r="I16" s="5">
        <f t="shared" si="1"/>
        <v>0</v>
      </c>
      <c r="J16" s="103">
        <f t="shared" si="1"/>
        <v>13568.54557</v>
      </c>
      <c r="K16" s="103">
        <f>SUM(K17)</f>
        <v>17692</v>
      </c>
      <c r="L16" s="103">
        <f>SUM(L17)</f>
        <v>35738</v>
      </c>
      <c r="M16" s="26"/>
      <c r="N16" s="84" t="s">
        <v>14</v>
      </c>
    </row>
    <row r="17" spans="1:14" s="23" customFormat="1" ht="45" x14ac:dyDescent="0.25">
      <c r="A17" s="86"/>
      <c r="B17" s="88"/>
      <c r="C17" s="90"/>
      <c r="D17" s="92"/>
      <c r="E17" s="92"/>
      <c r="F17" s="77"/>
      <c r="G17" s="24" t="s">
        <v>22</v>
      </c>
      <c r="H17" s="5">
        <f>I17+J17+K17+L17</f>
        <v>66998.545570000002</v>
      </c>
      <c r="I17" s="5">
        <v>0</v>
      </c>
      <c r="J17" s="103">
        <f>SUM(J18+J20+J21)</f>
        <v>13568.54557</v>
      </c>
      <c r="K17" s="103">
        <f>SUM(K18+K20+K21)</f>
        <v>17692</v>
      </c>
      <c r="L17" s="103">
        <f>SUM(L18+L20+L21)</f>
        <v>35738</v>
      </c>
      <c r="M17" s="26"/>
      <c r="N17" s="85"/>
    </row>
    <row r="18" spans="1:14" s="23" customFormat="1" ht="16.5" customHeight="1" x14ac:dyDescent="0.25">
      <c r="A18" s="95" t="s">
        <v>33</v>
      </c>
      <c r="B18" s="93" t="s">
        <v>13</v>
      </c>
      <c r="C18" s="89" t="s">
        <v>37</v>
      </c>
      <c r="D18" s="89" t="s">
        <v>19</v>
      </c>
      <c r="E18" s="89">
        <v>13568.54557</v>
      </c>
      <c r="F18" s="76">
        <v>6955</v>
      </c>
      <c r="G18" s="97" t="s">
        <v>22</v>
      </c>
      <c r="H18" s="99">
        <f>SUM(I18+J18+K18+L18)</f>
        <v>16808.545570000002</v>
      </c>
      <c r="I18" s="99">
        <v>0</v>
      </c>
      <c r="J18" s="104">
        <v>13568.54557</v>
      </c>
      <c r="K18" s="104">
        <v>3240</v>
      </c>
      <c r="L18" s="104">
        <v>0</v>
      </c>
      <c r="M18" s="91"/>
      <c r="N18" s="84" t="s">
        <v>14</v>
      </c>
    </row>
    <row r="19" spans="1:14" s="23" customFormat="1" ht="44.45" customHeight="1" x14ac:dyDescent="0.25">
      <c r="A19" s="96"/>
      <c r="B19" s="94"/>
      <c r="C19" s="90"/>
      <c r="D19" s="90"/>
      <c r="E19" s="90"/>
      <c r="F19" s="77"/>
      <c r="G19" s="98"/>
      <c r="H19" s="100"/>
      <c r="I19" s="100"/>
      <c r="J19" s="105"/>
      <c r="K19" s="105"/>
      <c r="L19" s="105"/>
      <c r="M19" s="92"/>
      <c r="N19" s="85"/>
    </row>
    <row r="20" spans="1:14" s="23" customFormat="1" ht="60" x14ac:dyDescent="0.25">
      <c r="A20" s="30" t="s">
        <v>34</v>
      </c>
      <c r="B20" s="28" t="s">
        <v>26</v>
      </c>
      <c r="C20" s="22" t="s">
        <v>29</v>
      </c>
      <c r="D20" s="27" t="s">
        <v>38</v>
      </c>
      <c r="E20" s="27"/>
      <c r="F20" s="29">
        <v>0</v>
      </c>
      <c r="G20" s="24" t="s">
        <v>22</v>
      </c>
      <c r="H20" s="4">
        <f>I20+K20+J20+L20</f>
        <v>19190</v>
      </c>
      <c r="I20" s="4">
        <v>0</v>
      </c>
      <c r="J20" s="45">
        <v>0</v>
      </c>
      <c r="K20" s="45">
        <v>14452</v>
      </c>
      <c r="L20" s="45">
        <v>4738</v>
      </c>
      <c r="M20" s="3"/>
      <c r="N20" s="26" t="s">
        <v>14</v>
      </c>
    </row>
    <row r="21" spans="1:14" ht="60" x14ac:dyDescent="0.25">
      <c r="A21" s="31" t="s">
        <v>35</v>
      </c>
      <c r="B21" s="21" t="s">
        <v>42</v>
      </c>
      <c r="C21" s="19" t="s">
        <v>43</v>
      </c>
      <c r="D21" s="17" t="s">
        <v>38</v>
      </c>
      <c r="E21" s="17"/>
      <c r="F21" s="6">
        <v>0</v>
      </c>
      <c r="G21" s="7" t="s">
        <v>22</v>
      </c>
      <c r="H21" s="4">
        <f>SUM(I21+J21+K21+L21)</f>
        <v>31000</v>
      </c>
      <c r="I21" s="4">
        <v>0</v>
      </c>
      <c r="J21" s="45">
        <v>0</v>
      </c>
      <c r="K21" s="45">
        <v>0</v>
      </c>
      <c r="L21" s="45">
        <v>31000</v>
      </c>
      <c r="M21" s="3"/>
      <c r="N21" s="18" t="s">
        <v>14</v>
      </c>
    </row>
    <row r="22" spans="1:14" ht="90" hidden="1" customHeight="1" x14ac:dyDescent="0.25">
      <c r="A22" s="8"/>
      <c r="B22" s="9"/>
      <c r="C22" s="10"/>
      <c r="D22" s="11"/>
      <c r="E22" s="11"/>
      <c r="F22" s="12"/>
      <c r="G22" s="13"/>
      <c r="H22" s="14"/>
      <c r="I22" s="15"/>
      <c r="J22" s="106"/>
      <c r="K22" s="106"/>
      <c r="L22" s="108"/>
      <c r="M22" s="15"/>
      <c r="N22" s="16" t="s">
        <v>25</v>
      </c>
    </row>
    <row r="23" spans="1:14" ht="15.75" x14ac:dyDescent="0.25">
      <c r="A23" s="8"/>
      <c r="B23" s="9"/>
      <c r="C23" s="10"/>
      <c r="D23" s="11"/>
      <c r="E23" s="11"/>
      <c r="F23" s="12"/>
      <c r="G23" s="13"/>
      <c r="H23" s="14"/>
      <c r="I23" s="15"/>
      <c r="J23" s="106"/>
      <c r="K23" s="106"/>
      <c r="L23" s="108"/>
      <c r="M23" s="15"/>
      <c r="N23" s="20" t="s">
        <v>30</v>
      </c>
    </row>
    <row r="24" spans="1:14" ht="33" customHeight="1" x14ac:dyDescent="0.3">
      <c r="A24" s="1" t="s">
        <v>24</v>
      </c>
      <c r="I24" s="2" t="s">
        <v>15</v>
      </c>
    </row>
    <row r="25" spans="1:14" ht="40.5" customHeight="1" x14ac:dyDescent="0.25"/>
  </sheetData>
  <mergeCells count="51">
    <mergeCell ref="I18:I19"/>
    <mergeCell ref="J18:J19"/>
    <mergeCell ref="K18:K19"/>
    <mergeCell ref="L18:L19"/>
    <mergeCell ref="M18:M19"/>
    <mergeCell ref="N18:N19"/>
    <mergeCell ref="F16:F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N10:N12"/>
    <mergeCell ref="A13:A15"/>
    <mergeCell ref="B13:B15"/>
    <mergeCell ref="C13:C15"/>
    <mergeCell ref="N13:N15"/>
    <mergeCell ref="A10:A12"/>
    <mergeCell ref="B10:B12"/>
    <mergeCell ref="C10:C12"/>
    <mergeCell ref="D10:D12"/>
    <mergeCell ref="E10:E12"/>
    <mergeCell ref="F10:F12"/>
    <mergeCell ref="A6:N6"/>
    <mergeCell ref="A7:A9"/>
    <mergeCell ref="B7:B9"/>
    <mergeCell ref="D7:D9"/>
    <mergeCell ref="E7:E9"/>
    <mergeCell ref="F7:F9"/>
    <mergeCell ref="N7:N9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2022-10-03T12:27:59Z</cp:lastPrinted>
  <dcterms:created xsi:type="dcterms:W3CDTF">2016-06-09T08:25:53Z</dcterms:created>
  <dcterms:modified xsi:type="dcterms:W3CDTF">2022-12-28T12:18:54Z</dcterms:modified>
</cp:coreProperties>
</file>