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30" tabRatio="948" activeTab="0"/>
  </bookViews>
  <sheets>
    <sheet name="Прил1(дох.) 2023, уточн.4 " sheetId="1" r:id="rId1"/>
  </sheets>
  <definedNames>
    <definedName name="_xlnm._FilterDatabase" localSheetId="0" hidden="1">'Прил1(дох.) 2023, уточн.4 '!$A$12:$K$12</definedName>
    <definedName name="_xlnm.Print_Titles" localSheetId="0">'Прил1(дох.) 2023, уточн.4 '!$11:$12</definedName>
    <definedName name="_xlnm.Print_Area" localSheetId="0">'Прил1(дох.) 2023, уточн.4 '!$A$1:$H$226</definedName>
  </definedNames>
  <calcPr fullCalcOnLoad="1"/>
</workbook>
</file>

<file path=xl/sharedStrings.xml><?xml version="1.0" encoding="utf-8"?>
<sst xmlns="http://schemas.openxmlformats.org/spreadsheetml/2006/main" count="434" uniqueCount="421">
  <si>
    <t>НАЛОГОВЫЕ ДОХОДЫ</t>
  </si>
  <si>
    <t>НЕНАЛОГОВЫЕ ДОХОДЫ</t>
  </si>
  <si>
    <t>000 2 02 00000 00 0000 000</t>
  </si>
  <si>
    <t>000 2 00 00000 00 0000 000</t>
  </si>
  <si>
    <t>000 1 00 00000 00 0000 000</t>
  </si>
  <si>
    <t>Государственная пошлина за выдачу разрешения на установку рекламной конструкции</t>
  </si>
  <si>
    <t>НАЛОГИ НА СОВОКУПНЫЙ ДОХОД</t>
  </si>
  <si>
    <t>Наименование доходов</t>
  </si>
  <si>
    <t>000 1 16 00000 00 0000 000</t>
  </si>
  <si>
    <t>ШТРАФЫ,  САНКЦИИ,  ВОЗМЕЩЕНИЕ  УЩЕРБА</t>
  </si>
  <si>
    <t>ДОХОДЫ ОТ ИСПОЛЬЗОВАНИЯ ИМУЩЕСТВА, НАХОДЯЩЕГОСЯ В ГОСУДАРСТВЕННОЙ И МУНИЦИПАЛЬНОЙ СОБСТВЕННОСТИ</t>
  </si>
  <si>
    <t>ПЛАТЕЖИ ПРИ ПОЛЬЗОВАНИИ ПРИРОДНЫМИ РЕСУРСАМИ</t>
  </si>
  <si>
    <t>ДОХОДЫ ОТ ПРОДАЖИ МАТЕРИАЛЬНЫХ И НЕМАТЕРИАЛЬНЫХ АКТИВОВ</t>
  </si>
  <si>
    <t>ВСЕГО</t>
  </si>
  <si>
    <t>000 1 08 00000 00 0000 000</t>
  </si>
  <si>
    <t>000 1 12 00000 00 0000 000</t>
  </si>
  <si>
    <t>БЕЗВОЗМЕЗДНЫЕ ПОСТУПЛЕНИЯ</t>
  </si>
  <si>
    <t>000 1 14 00000 00 0000 000</t>
  </si>
  <si>
    <t>000 1 17 00000 00 0000 000</t>
  </si>
  <si>
    <t>ПРОЧИЕ НЕНАЛОГОВЫЕ ДОХОДЫ</t>
  </si>
  <si>
    <t>Код бюджетной классификации</t>
  </si>
  <si>
    <t>000 1 11 05000 00 0000 120</t>
  </si>
  <si>
    <t>000 1 11 00000 00 0000 000</t>
  </si>
  <si>
    <t>ГОСУДАРСТВЕННАЯ ПОШЛИНА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</si>
  <si>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</si>
  <si>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НАЛОГОВЫЕ И НЕНАЛОГОВЫЕ ДОХОДЫ</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</si>
  <si>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</si>
  <si>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НАЛОГИ НА ПРИБЫЛЬ, ДОХОДЫ</t>
  </si>
  <si>
    <t>Налог, взимаемый в связи с применением  упрощенной системы налогообложения</t>
  </si>
  <si>
    <t>Плата за негативное воздействие на окружающую среду</t>
  </si>
  <si>
    <t>Налог на доходы физических лиц</t>
  </si>
  <si>
    <t>АКЦИЗЫ ПО ПОДАКЦИЗНЫМ ТОВАРАМ (ПРОДУКЦИИ), ПРОИЗВОДИМЫМ НА ТЕРРИТОРИИ РОССИЙСКОЙ ФЕДЕРАЦИИ</t>
  </si>
  <si>
    <t>000 1 14 06000 00 0000 430</t>
  </si>
  <si>
    <t>Безвозмездные поступления от других бюджетов бюджетной системы Российской Федерации, всего, в том числе:</t>
  </si>
  <si>
    <t>000 1 14 06300 00 0000 430</t>
  </si>
  <si>
    <t>182 1 01 02000 01 0000 110</t>
  </si>
  <si>
    <t xml:space="preserve">182 1 05 01000 00 0000 110   </t>
  </si>
  <si>
    <t>000 1 01 00000 00 0000 000</t>
  </si>
  <si>
    <t>000 1 03 02000 01 0000 110</t>
  </si>
  <si>
    <t xml:space="preserve">000 1 05 00000 00 0000 000   </t>
  </si>
  <si>
    <t>000 1 14 02000 00 0000 000</t>
  </si>
  <si>
    <t>000 1 13 00000 00 0000 000</t>
  </si>
  <si>
    <t>Доходы от продажи земельных участков, находящихся в государственной и муниципальной собственности, всего, в том числе:</t>
  </si>
  <si>
    <t xml:space="preserve">048 1 12 01000 01 0000 120   </t>
  </si>
  <si>
    <t>ДОХОДЫ ОТ ОКАЗАНИЯ ПЛАТНЫХ УСЛУГ И КОМПЕНСАЦИИ ЗАТРАТ ГОСУДАРСТВА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</si>
  <si>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</si>
  <si>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 080 1 11 05024 04 0000 120</t>
  </si>
  <si>
    <t>080 1 11 05012 04 0000 120</t>
  </si>
  <si>
    <t>080 1 11 05074 04 0000 120</t>
  </si>
  <si>
    <t>Доходы от сдачи в аренду имущества, составляющего казну городских округов (за исключением земельных участков)</t>
  </si>
  <si>
    <t>Прочие доходы от оказания платных услуг (работ) получателями средств бюджетов городских округов (на приобретение продуктов питания из средств платы, взимаемой с родителей за присмотр и уход за детьми, посещающими образовательные организации, реализующие образовательные программы дошкольного образования)</t>
  </si>
  <si>
    <t>Прочие доходы от оказания платных услуг (работ) получателями средств бюджетов городских округов (прочие доходы)</t>
  </si>
  <si>
    <t>080 1 14 02043 04 0000 410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</si>
  <si>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</si>
  <si>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080 1 14 06012 04 0000 430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</si>
  <si>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</si>
  <si>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</si>
  <si>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</si>
  <si>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 xml:space="preserve">000 1 17 05040 04 0000 180 </t>
  </si>
  <si>
    <t>Прочие неналоговые доходы бюджетов городских округов, всего, в том числе:</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</si>
  <si>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</si>
  <si>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</si>
  <si>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</si>
  <si>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</si>
  <si>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</si>
  <si>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</si>
  <si>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</si>
  <si>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</si>
  <si>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000  1 06 06000 00 0000 110</t>
  </si>
  <si>
    <t>Земельный налог с физических лиц, обладающих земельным участком, расположенным в границах городских округов</t>
  </si>
  <si>
    <t>080 1 11 09044 04 0001 120</t>
  </si>
  <si>
    <t xml:space="preserve">070 1 17 05040 04 0001 180   </t>
  </si>
  <si>
    <t>056 1 13 01994 04 0002 130</t>
  </si>
  <si>
    <t>070 2 02 29999 04 0014 150</t>
  </si>
  <si>
    <t xml:space="preserve"> 003 2 02 29999 04 0016 150 </t>
  </si>
  <si>
    <t xml:space="preserve">056 2 02 29999 04 0026 150 </t>
  </si>
  <si>
    <t>000 2 02 30000 00 0000 150</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</si>
  <si>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</si>
  <si>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070 2 02 30024 04 0005 150</t>
  </si>
  <si>
    <t>070 2 02 30024 04 0006 150</t>
  </si>
  <si>
    <t xml:space="preserve"> 070 2 02 30024 04 0004 150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</si>
  <si>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</si>
  <si>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070 2 02 35082 04 0000 150</t>
  </si>
  <si>
    <t>056 2 02 30024 04 0009 150</t>
  </si>
  <si>
    <t>070 2 02 30024 04 0007 150</t>
  </si>
  <si>
    <t>070 2 02 30024 04 0003 150</t>
  </si>
  <si>
    <t>003 2 02 30029 04 0001 150</t>
  </si>
  <si>
    <t xml:space="preserve"> 056 2 02 30029 04 0002 150</t>
  </si>
  <si>
    <t>056 2 02 30029 04 0003 150</t>
  </si>
  <si>
    <t>000 2 02 30029 04 0000 150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</si>
  <si>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всего, в том числе:</t>
  </si>
  <si>
    <t>000 2 02 30024 04 0000 150</t>
  </si>
  <si>
    <t>Субвенции бюджетам городских округов на выполнение передаваемых полномочий субъектов Российской Федерации, всего, в том числе:</t>
  </si>
  <si>
    <t xml:space="preserve">000 2 02 39999 04 0000 150 </t>
  </si>
  <si>
    <t>Прочие субсидии бюджетам городских округов, всего, в том числе:</t>
  </si>
  <si>
    <t xml:space="preserve">056 1 13 01994 04 0020 130 </t>
  </si>
  <si>
    <t>Прочие доходы от оказания платных услуг (работ) получателями средств бюджетов городских округов (платные услуги многофункционального центра предоставления государственных и муниципальных услуг)</t>
  </si>
  <si>
    <t>070 1 13 01994 04 0001 130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</si>
  <si>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</si>
  <si>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уполномоченных рассматривать дела об административных правонарушениях в сфере благоустройства)</t>
  </si>
  <si>
    <t>Субвенции бюджетам городских округов на выполнение передаваемых полномочий субъектов Российской Федерации (на обеспечение переданного государственного полномочия Московской области по созданию комиссий по делам  несовершеннолетних и защите их прав)</t>
  </si>
  <si>
    <t>Субсидии бюджетам бюджетной системы Российской Федерации (межбюджетные субсидии), всего, в том числе:</t>
  </si>
  <si>
    <t>Субвенции бюджетам бюджетной системы Российской Федерации, всего, в том числе:</t>
  </si>
  <si>
    <t>Прочие неналоговые доходы бюджетов городских округов (плата за вырубку зеленых насаждений)</t>
  </si>
  <si>
    <t>Прочие субвенции бюджетам городских округов, всего, в том числе:</t>
  </si>
  <si>
    <t>080 1 11 09044 04 0002 120</t>
  </si>
  <si>
    <t>080 1 14 06312 04 0000 430</t>
  </si>
  <si>
    <t>182 1 05 04010 02 0000 110</t>
  </si>
  <si>
    <t>Налог, взимаемый в связи с применением патентной системы налогообложения, зачисляемый в бюджеты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</si>
  <si>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</si>
  <si>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</si>
  <si>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Доходы от оказания платных услуг (работ)</t>
  </si>
  <si>
    <t>080 1 11 05312 04 0000 120</t>
  </si>
  <si>
    <t>080 1 11 05324 04 0000 120</t>
  </si>
  <si>
    <t>000 1 11 05300 00 0000 120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</si>
  <si>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</si>
  <si>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</si>
  <si>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</si>
  <si>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субсидии бюджетам городских округов (на капитальные вложения в общеобразовательные организации в целях обеспечения односменного режима обучения)</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</si>
  <si>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</si>
  <si>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городских округов на реализацию мероприятий по обеспечению жильем молодых семей</t>
  </si>
  <si>
    <t>070 2 02 30024 04 0002 150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</si>
  <si>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</si>
  <si>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</si>
  <si>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</si>
  <si>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</si>
  <si>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182 1 08 03010 01 0000 110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</si>
  <si>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</si>
  <si>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субсидии бюджетам городских округов (на создание и содержание дополнительных мест для детей в возрасте от 1,5 до 7 лет в организациях осуществляющих присмотр и уход за детьми)</t>
  </si>
  <si>
    <t>070 1 13 02994 04 0002 130</t>
  </si>
  <si>
    <t>Прочие доходы от компенсации затрат бюджетов городских округов  (доходы от компенсации затрат многофункционального центра предоставления государственных и муниципальных услуг)</t>
  </si>
  <si>
    <t>Доходы от компенсации затрат государства</t>
  </si>
  <si>
    <t>Субсидии бюджетам городских округов на модернизацию инфраструктуры общего образования в отдельных субъектах Российской Федерации</t>
  </si>
  <si>
    <t xml:space="preserve"> 070 2 02 29999 04 0009 150 </t>
  </si>
  <si>
    <t>Прочие субсидии бюджетам городских округов (на софинансирование работ по строительству (реконструкции) объектов дорожного хозяйства местного значения)</t>
  </si>
  <si>
    <t>Прочие субсидии бюджетам городских округов (на ремонт дворовых территорий)</t>
  </si>
  <si>
    <t>Иные межбюджетные трансферты</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</si>
  <si>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</si>
  <si>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</si>
  <si>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000 1 11 09080 04 0000 120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</si>
  <si>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</si>
  <si>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установку и эксплуатацию рекламной конструкции)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</si>
  <si>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</si>
  <si>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по договору на право размещения летнего кафе при стационарном предприятии общественного питания в период весенне-летней торговли на территории Одинцовского городского округа)</t>
  </si>
  <si>
    <t xml:space="preserve">070 1 11 09044 04 0007 120 </t>
  </si>
  <si>
    <t>Прочие субсидии бюджетам городских округов (на строительство и реконструкцию объектов очистки сточных вод)</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</si>
  <si>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</si>
  <si>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t>
  </si>
  <si>
    <t>000 2 02 20000 00 0000 150</t>
  </si>
  <si>
    <t>070 2 02 25239 04 0000 150</t>
  </si>
  <si>
    <t>070 2 02 25299 04 0000 150</t>
  </si>
  <si>
    <t>056 2 02 25304 04 0000 150</t>
  </si>
  <si>
    <t>070 2 02 25497 04 0000 150</t>
  </si>
  <si>
    <t>050 2 02 25519 04 0001 150</t>
  </si>
  <si>
    <t>Прочие субсидии бюджетам городских округов (на проектирование и строительство дошкольных образовательных организаций в целях синхронизации с жилой застройкой)</t>
  </si>
  <si>
    <t>070 2 02 29999 04 0034 150</t>
  </si>
  <si>
    <t>056 2 02 29999 04 0035 150</t>
  </si>
  <si>
    <t>Прочие субсидии бюджетам городских округов (на строительство и реконструкцию объектов водоснабжения (реконструкция ВЗУ с. Каринское, в том числе ПИР))</t>
  </si>
  <si>
    <t>070 2 02 29999 04 0059 150</t>
  </si>
  <si>
    <t>Прочие субсидии бюджетам городских округов (на капитальные вложения в объекты общего образования (СОШ на 1100 мест в г. Звенигород, мкр. Восточный (ПИР и строительство))</t>
  </si>
  <si>
    <t>Прочие субсидии бюджетам городских округов (на капитальные вложения в объекты общего образования (СОШ на 550 мест в с. Немчиновка, ул. Московская (ПИР и строительство))</t>
  </si>
  <si>
    <t>070 2 02 29999 04 6633 150</t>
  </si>
  <si>
    <t>070 2 02 29999 04 6634 150</t>
  </si>
  <si>
    <t>070 2 02 30024 04 0013 150</t>
  </si>
  <si>
    <t>056 2 02 39999 04 0006 150</t>
  </si>
  <si>
    <t>056 2 02 39999 04 0007 150</t>
  </si>
  <si>
    <t xml:space="preserve">Прочие субвенции бюджетам городских округов (на финансовое обеспечение получения гражданами дошкольного образования в частных дошкольных образовательных организациях в Московской области, дошкольного, начального общего, основного общего, среднего общего образования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и на обеспечение питанием отдельных категорий обучающихся по очной форме обучения в частных общеобразовательных организациях в Московской области, осуществляющих образовательную деятельность по имеющим государственную аккредитацию основным общеобразовательным программам) </t>
  </si>
  <si>
    <t>Прочие субвенции бюджетам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</si>
  <si>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070 2 02 25305 04 0000 150</t>
  </si>
  <si>
    <t>070 1 11 09080 04 0002 120</t>
  </si>
  <si>
    <t>070 1 11 09080 04 0004 120</t>
  </si>
  <si>
    <t>000 1 13 02000 00 0000 130</t>
  </si>
  <si>
    <t>003 1 17 05040 04 0002 180</t>
  </si>
  <si>
    <t>000 2 02 29999 04 0000 150</t>
  </si>
  <si>
    <t>070 2 02 29999 04 0002 150</t>
  </si>
  <si>
    <t>070 2 02 29999 04 0032 150</t>
  </si>
  <si>
    <t>070 2 02 29999 04 0041 150</t>
  </si>
  <si>
    <t>070 2 02 29999 04 0042 150</t>
  </si>
  <si>
    <t>070 2 02 29999 04 0043 150</t>
  </si>
  <si>
    <t>070 2 02 29999 04 0048 150</t>
  </si>
  <si>
    <r>
      <t>056 2 02 29999 04 0056</t>
    </r>
    <r>
      <rPr>
        <b/>
        <sz val="12"/>
        <rFont val="Times New Roman"/>
        <family val="1"/>
      </rPr>
      <t xml:space="preserve"> </t>
    </r>
    <r>
      <rPr>
        <sz val="12"/>
        <rFont val="Times New Roman"/>
        <family val="1"/>
      </rPr>
      <t>150</t>
    </r>
  </si>
  <si>
    <r>
      <t>070 2 02 29999 04 0062</t>
    </r>
    <r>
      <rPr>
        <b/>
        <sz val="12"/>
        <rFont val="Times New Roman"/>
        <family val="1"/>
      </rPr>
      <t xml:space="preserve"> </t>
    </r>
    <r>
      <rPr>
        <sz val="12"/>
        <rFont val="Times New Roman"/>
        <family val="1"/>
      </rPr>
      <t>150</t>
    </r>
  </si>
  <si>
    <r>
      <t>070 2 02 29999 04 5003</t>
    </r>
    <r>
      <rPr>
        <b/>
        <sz val="12"/>
        <rFont val="Times New Roman"/>
        <family val="1"/>
      </rPr>
      <t xml:space="preserve"> </t>
    </r>
    <r>
      <rPr>
        <sz val="12"/>
        <rFont val="Times New Roman"/>
        <family val="1"/>
      </rPr>
      <t>150</t>
    </r>
  </si>
  <si>
    <t>070 2 02 30024 04 0012 150</t>
  </si>
  <si>
    <t>056 2 02 35303 04 0000 150</t>
  </si>
  <si>
    <t>000 2 02 40000 00 0000 150</t>
  </si>
  <si>
    <t>Субсидии бюджетам городских округов на поддержку отрасли культуры (модернизация библиотек в части комплектования книжных фондов муниципальных общедоступных библиотек)</t>
  </si>
  <si>
    <t>000 1 13 01000 00 0000 130</t>
  </si>
  <si>
    <t xml:space="preserve">094 1 17 05040 04 0002 180   </t>
  </si>
  <si>
    <t>056 2 02 29999 04 0075 150</t>
  </si>
  <si>
    <t>Прочие субсидии бюджетам городских округов (на мероприятия по разработке проектно-сметной документации на проведение капитального ремонта зданий муниципальных общеобразовательных организаций в Московской области)</t>
  </si>
  <si>
    <t>Прочие субсидии бюджетам городских округов (на внедрение современных средств наблюдения и оповещения о правонарушениях в подъездах многоквартирных домов Московской области)</t>
  </si>
  <si>
    <t>070 2 02 29999 04 0077 150</t>
  </si>
  <si>
    <t>Прочие субсидии бюджетам городских округов (на мероприятия по созданию в муниципальных образовательных организациях: дошкольных, общеобразовательных,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</si>
  <si>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2200 мест г. Одинцово, ЖК "Гусарская Баллада" (ПИР и строительство))</t>
  </si>
  <si>
    <t>050 2 02 29999 04 0074 150</t>
  </si>
  <si>
    <t>Прочие субсидии бюджетам городских округов (на ямочный ремонт асфальтового покрытия  дворовых территорий)</t>
  </si>
  <si>
    <t>Прочие субсидии бюджетам городских округов (на модернизацию инфраструктуры общего образования в отдельных субъектах Российской Федерации (Многофункциональный образовательный комплекс вблизи д. Раздоры в том числе по выносу существующих инженерных сетей из пятна застройки))</t>
  </si>
  <si>
    <t>Субсидии бюджетам городских округов на реализацию мероприятий по модернизации школьных систем образования</t>
  </si>
  <si>
    <t>056 2 02 25750 04 0000 150</t>
  </si>
  <si>
    <t>070 2 02 29999 04 0003 150</t>
  </si>
  <si>
    <t>070 2 02 29999 04 0005 150</t>
  </si>
  <si>
    <r>
      <t>070 2 02 29999 04 6632</t>
    </r>
    <r>
      <rPr>
        <b/>
        <sz val="12"/>
        <rFont val="Times New Roman"/>
        <family val="1"/>
      </rPr>
      <t xml:space="preserve"> </t>
    </r>
    <r>
      <rPr>
        <sz val="12"/>
        <rFont val="Times New Roman"/>
        <family val="1"/>
      </rPr>
      <t>150</t>
    </r>
  </si>
  <si>
    <t>Прочие доходы от компенсации затрат бюджетов городских округов (прочие доходы)</t>
  </si>
  <si>
    <t xml:space="preserve">070 1 13 02994 04 0020 130 </t>
  </si>
  <si>
    <t>Прочие неналоговые доходы бюджетов городских округов (плата за право заключения муниципального контракта)</t>
  </si>
  <si>
    <t xml:space="preserve">070 1 17 05040 04 0003 180 </t>
  </si>
  <si>
    <t>Прочие неналоговые доходы бюджетов городских округов (прочие доходы)</t>
  </si>
  <si>
    <t xml:space="preserve">070 1 17 05040 04 0020 180 </t>
  </si>
  <si>
    <t>000 2 03 00000 00 0000 000</t>
  </si>
  <si>
    <t>БЕЗВОЗМЕЗДНЫЕ ПОСТУПЛЕНИЯ ОТ ГОСУДАРСТВЕННЫХ (МУНИЦИПАЛЬНЫХ) ОРГАНИЗАЦИЙ</t>
  </si>
  <si>
    <t>070 2 02 25232 04 0000 150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</si>
  <si>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</si>
  <si>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070 2 02 29999 04 0050 150</t>
  </si>
  <si>
    <t>070 2 02 29999 04 6635 150</t>
  </si>
  <si>
    <t>Прочие субсидии бюджетам городских округов (на создание новых мест в общеобразовательных организациях в связи с ростом числа обучающихся, вызванным демографическим фактором (СОШ на 550 мест, Одинцовский городской округ, п. Горки-2 (ПИР и строительство))</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</si>
  <si>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органов муниципального контроля)</t>
  </si>
  <si>
    <t>070 2 02 30024 04 0014 150</t>
  </si>
  <si>
    <t>Субвенции бюджетам городских округов на выполнение передаваемых полномочий субъектов Российской Федерации (на осуществление переданных органам местного самоуправления полномочий по региональному государственному жилищному контролю (надзору) за соблюдением гражданами требований правил пользования газом)</t>
  </si>
  <si>
    <t xml:space="preserve">080 1 14 06024 04 0000 430 </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</si>
  <si>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</si>
  <si>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080 1 14 06324 04 0000 430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</si>
  <si>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</si>
  <si>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 xml:space="preserve">080 1 17 05040 04 0005 180 </t>
  </si>
  <si>
    <t>Прочие неналоговые доходы бюджетов городских округов (плата за размещение объектов на землях или земельных участках,  собственность на которые не разграничена, без предоставления земельных участков и установления сервитутов, расположенных в границах городских округов)</t>
  </si>
  <si>
    <t>000 1 11 07000 00 0000 120</t>
  </si>
  <si>
    <t>Платежи от государственных и муниципальных унитарных предприятий</t>
  </si>
  <si>
    <t xml:space="preserve">080 1 11 07014 04 0000 120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</si>
  <si>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</si>
  <si>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070 1 13 02994 04 0005 130</t>
  </si>
  <si>
    <t>Прочие доходы от компенсации затрат бюджетов городских округов (плата за предоставление места для создания семейного (родового) захоронения)</t>
  </si>
  <si>
    <t>Прочие субсидии бюджетам городских округов (на организацию питания обучающихся, получающих основное и среднее общее образование, и отдельных категорий обучающихся, получающих начальное общее образование, в муниципальных общеобразовательных организациях в Московской области)</t>
  </si>
  <si>
    <t>050 2 02 25519 04 0002 150</t>
  </si>
  <si>
    <t>Субсидии бюджетам городских округов на поддержку отрасли культуры (на приобретение музыкальных инструментов, оборудования и учебных материалов для оснащения образовательных организаций в сфере культуры)</t>
  </si>
  <si>
    <t>056 2 02 29999 04 0086 150</t>
  </si>
  <si>
    <t>Прочие субсидии бюджетам городских округов (на реализацию мероприятий по улучшению жилищных условий многодетных семей)</t>
  </si>
  <si>
    <t>070 2 02 29999 04 0015 150</t>
  </si>
  <si>
    <t>070 2 02 29999 04 0085 150</t>
  </si>
  <si>
    <t>Прочие субсидии бюджетам городских округов (на обеспечение мероприятй по переселению граждан из аварийного жилищного фонда)</t>
  </si>
  <si>
    <t>070 1 13 02994 04 0006 130</t>
  </si>
  <si>
    <t xml:space="preserve"> 050 2 02 29999 04 0021 150 </t>
  </si>
  <si>
    <t>Прочие субсидии бюджетам городских округов (на строительство и реконструкцию объектов теплоснабжения)</t>
  </si>
  <si>
    <t>Прочие субсидии бюджетам городских округов (на изготовление и установку стел)</t>
  </si>
  <si>
    <t>070 2 02 29999 04 0088 150</t>
  </si>
  <si>
    <t>070 2 02 29999 04 0089 150</t>
  </si>
  <si>
    <t>070 2 02 29999 04 0058 150</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</si>
  <si>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t>
  </si>
  <si>
    <t>Прочие субсидии бюджетам городских округов (на обустройство и установку детских, игровых площадок на территории муниципальных образований)</t>
  </si>
  <si>
    <t>Прочие субсидии бюджетам городских округов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t>
  </si>
  <si>
    <t>Прочие субсидии бюджетам городских округов (на строительство и реконструкцию сетей водоснабжения, водоотведения, теплоснабжения)</t>
  </si>
  <si>
    <t>Прочие субсидии бюджетам городских округов (на капитальный ремонт сетей водоснабжения, водоотведения, теплоснабжения)</t>
  </si>
  <si>
    <t>Прочие субсидии бюджетам городских округов (на создание доступной среды в муниципальных учреждениях культуры)</t>
  </si>
  <si>
    <t>Прочие субсидии бюджетам городских округов (на благоустройство территорий муниципальных общеобразовательных организаций, в зданиях которых выполнен капитальный ремонт)</t>
  </si>
  <si>
    <t>Субвенции бюджетам городских округов на выполнение передаваемых полномочий субъектов Российской Федерации (на осуществление государственных полномочий Московской области в области земельных отношений)</t>
  </si>
  <si>
    <t>Субвенции бюджетам городских округов на выполнение передаваемых полномочий субъектов Российской Федерации (на обеспечение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</si>
  <si>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Субвенции бюджетам городских округов на выполнение передаваемых полномочий субъектов Российской Федерации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t>
  </si>
  <si>
    <t>Субвенции бюджетам городских округов на выполнение передаваемых полномочий субъектов Российской Федерации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</si>
  <si>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t>
  </si>
  <si>
    <t>Субвенции бюджетам городских округов на выполнение передаваемых полномочий субъектов Российской Федерации (на обеспечение переданных государственных полномочий Московской области по организации деятельности по сбору (в том числе раздельному сбору), транспортированию, обработке, утилизации отходов, в том числе бытового мусора, на лесных участках в составе земель лесного фонда, не предоставленных гражданам и юридическим лицам)</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</si>
  <si>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труда работников, осуществляющих работу по обеспечению выплаты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 </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</si>
  <si>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оплату банковских и почтовых услуг по перечислению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</si>
  <si>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</si>
  <si>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Прочие субсидии бюджетам городских округов (на софинансирование работ по капитальному ремонту и ремонту автомобильных дорог общего пользования местного значения)</t>
  </si>
  <si>
    <t>Прочие субсидии бюджетам городских округов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t>
  </si>
  <si>
    <t>Прочие субсидии бюджетам городских округов (на мероприятия по организации отдыха детей в каникулярное время)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</si>
  <si>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предоставленным по договору коммерческого найма жилого помещения муниципального жилищного фонда)</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</si>
  <si>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пользование жилым помещением (плата за наем) для нанимателей жилых помещений муниципального жилищного фонда Одинцовского городского округа Московской области)</t>
  </si>
  <si>
    <t>Прочие субсидии бюджетам городских округов (на реализацию программ формирования современной городской среды в части достижения основного результата по благоустройству общественных территорий (благоустройство скверов))</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</si>
  <si>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</si>
  <si>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070 2 02 25113 04 0000 150</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</si>
  <si>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</si>
  <si>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 xml:space="preserve">070 2 02 29999 04 0031 150 </t>
  </si>
  <si>
    <t>Прочие субсидии бюджетам городских округов (на устройство систем наружного освещения в рамках реализации проекта "Светлый город")</t>
  </si>
  <si>
    <t>070 2 02 29999 04 0040 150</t>
  </si>
  <si>
    <t>Прочие субсидии бюджетам городских округов (на реализацию мероприятий по обеспечению устойчивого сокращения непригодного для проживания жилищного фонда)</t>
  </si>
  <si>
    <t>070 2 02 29999 04 0083 150</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</si>
  <si>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(детский сад на 400 мест, Одинцовский городской округ, ЖК "Гусарская баллада" (ПИР и строительство))</t>
  </si>
  <si>
    <t>050 2 02 29999 04 0084 150</t>
  </si>
  <si>
    <t>Прочие субсидии бюджетам городских округов (на обустройство велосипедной инфраструктуры на территории Московской области)</t>
  </si>
  <si>
    <t>050 2 02 49999 04 0009 150</t>
  </si>
  <si>
    <t>070 1 13 02994 04 0007 130</t>
  </si>
  <si>
    <t>Прочие доходы от компенсации затрат бюджетов городских округов (за оказание гарантированного перечня услуг по погребению на безвозмездной основе, по захоронению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умерших личность которых не установлена ОВД, а также мертворожденных детей по истечении 154 дней беременности)</t>
  </si>
  <si>
    <t>070 1 13 02994 04 0008 130</t>
  </si>
  <si>
    <t>Прочие доходы от компенсации затрат бюджетов городских округов (за оказание услуг гарантированного перечня услуг по погребению на безвозмездной основе, по захоронению иной категории умерших)</t>
  </si>
  <si>
    <t>056 2 02 25172 04 0000 150</t>
  </si>
  <si>
    <t>056 2 02 25213 04 0000 150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</si>
  <si>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</si>
  <si>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</si>
  <si>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056 2 02 35179 04 0000 150</t>
  </si>
  <si>
    <t>Субсидии бюджетам городских округов на оснащение (обновление материально_x0002_технической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</si>
  <si>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городских округов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</si>
  <si>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056 2 02 29999 04 0072 150</t>
  </si>
  <si>
    <t>Прочие субсидии бюджетам городских округов (на проведение работ по капитальному ремонту зданий региональных (муниципальных) общеобразовательных организаций)</t>
  </si>
  <si>
    <t>056 2 02 29999 04 0073 150</t>
  </si>
  <si>
    <t>Прочие субсидии бюджетам городских округов (на оснащение отремонтированных зданий общеобразовательных организаций средствами обучения и воспитания)</t>
  </si>
  <si>
    <t>000 2 18 00000 00 0000 000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</si>
  <si>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</si>
  <si>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056 2 18 04020 04 0000 150</t>
  </si>
  <si>
    <t>Доходы бюджетов городских округов от возврата автономными учреждениями остатков субсидий прошлых лет</t>
  </si>
  <si>
    <t>000 2 19 00000 00 0000 000</t>
  </si>
  <si>
    <t>ВОЗВРАТ ОСТАТКОВ СУБСИДИЙ, СУБВЕНЦИЙ И ИНЫХ МЕЖБЮДЖЕТНЫХ ТРАНСФЕРТОВ, ИМЕЮЩИХ ЦЕЛЕВОЕ НАЗНАЧЕНИЕ, ПРОШЛЫХ ЛЕТ</t>
  </si>
  <si>
    <t>056 2 19 60010 04 0000 150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</si>
  <si>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</si>
  <si>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070 2 19 60010 04 0000 150</t>
  </si>
  <si>
    <t>Прочие безвозмездные поступления от государственных (муниципальных) организаций в бюджеты городских округов (возврат средств субсидии на выполнение муниципального задания по решениям муниципальных учреждений)</t>
  </si>
  <si>
    <t>070 2 03 04099 04 0001 150</t>
  </si>
  <si>
    <t xml:space="preserve">056 2 02 29999 04 0044 150 </t>
  </si>
  <si>
    <t xml:space="preserve">056 2 02 29999 04 0054 150 </t>
  </si>
  <si>
    <t>003 2 03 04099 04 0002 150</t>
  </si>
  <si>
    <t>080 1 11 05034 04 0000 120</t>
  </si>
  <si>
    <t>070 2 02 29999 04 0019 150</t>
  </si>
  <si>
    <t>Прочие субсидии бюджетам городских округов (на капитальные вложения в объекты общего образования в целях синхронизации с жилой застройкой)</t>
  </si>
  <si>
    <t>070 2 02 29999 04 0064 150</t>
  </si>
  <si>
    <t>Прочие субсидии бюджетам городских округов (на реализацию мероприятий по благоустройству территорий общего пользования, связанных с функционированием Московских центральных диаметров)</t>
  </si>
  <si>
    <t>056 2 02 49999 04 0014 150</t>
  </si>
  <si>
    <t>Прочие межбюджетные трансферты, передаваемые бюджетам городских округов (развитие инфраструктуры парков культуры и отдыха Московской области)</t>
  </si>
  <si>
    <t>Прочие межбюджетные трансферты, передаваемые бюджетам городских округов (на финансовое обеспечение расходов в связи с освобождением семей отдельных категорий граждан от платы, взимаемой за присмотр и уход за ребенком в муниципальных образовательных организациях в Московской области, реализующих программы дошкольного образования)</t>
  </si>
  <si>
    <t>182 1 03 02231 01 0000 110</t>
  </si>
  <si>
    <t>182 1 03 02241 01 0000 110</t>
  </si>
  <si>
    <t>182 1 03 02251 01 0000 110</t>
  </si>
  <si>
    <t>182 1 03 02261 01 0000 110</t>
  </si>
  <si>
    <t>070 2 02 29999 04 0065 150</t>
  </si>
  <si>
    <t>Прочие субсидии бюджетам городских округов (на создание и ремонт пешеходных коммуникаций)</t>
  </si>
  <si>
    <t>056 2 02 49999 04 0015 150</t>
  </si>
  <si>
    <t>Прочие межбюджетные трансферты, передаваемые бюджетам городских округов (на предоставление детям отдельных категорий граждан права бесплатного посещения занятий по дополнительным образовательным программам, реализуемым на платной основе в муниципальных образовательных организациях)</t>
  </si>
  <si>
    <t>051 2 03 04099 04 0001 150</t>
  </si>
  <si>
    <t>Прочие безвозмездные поступления в бюджеты городских округов</t>
  </si>
  <si>
    <t xml:space="preserve">056 2 07 04050 04 0000 150 </t>
  </si>
  <si>
    <t>000 2 07 00000 00 0000 000</t>
  </si>
  <si>
    <t>ПРОЧИЕ БЕЗВОЗМЕЗДНЫЕ ПОСТУПЛЕНИЯ</t>
  </si>
  <si>
    <t>050 2 03 04099 04 0001 150</t>
  </si>
  <si>
    <t>056 2 03 04099 04 0001 150</t>
  </si>
  <si>
    <t>056 2 18 04010 04 0000 150</t>
  </si>
  <si>
    <t>Доходы бюджетов городских округов от возврата бюджетными учреждениями остатков субсидий прошлых лет</t>
  </si>
  <si>
    <t>056 2 18 04030 04 0000 150</t>
  </si>
  <si>
    <t>Доходы бюджетов городских округов от возврата иными организациями остатков субсидий прошлых лет</t>
  </si>
  <si>
    <t>070 2 18 04030 04 0000 150</t>
  </si>
  <si>
    <t>056 2 19 35303 04 0000 150</t>
  </si>
  <si>
    <t>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</si>
  <si>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</si>
  <si>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Прочие неналоговые доходы бюджетов городских округов (восстановление средств по результатам проверок                                                                             (за исключением дебиторской задолженности прошлых лет)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</si>
  <si>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право заключения договора на установку и эксплуатацию рекламной конструкции)</t>
  </si>
  <si>
    <t>070 1 11 09080 04 0001 120</t>
  </si>
  <si>
    <t>070 2 02 49999 04 0016 150</t>
  </si>
  <si>
    <t>Прочие межбюджетные трансферты, передаваемые бюджетам городских округов (на строительство (реконструкцию) автомобильных дорог общего пользования местного значения (на реконструкцию проезда в д. Жуковка))</t>
  </si>
  <si>
    <t>056 1 13 02064 04 0000 130</t>
  </si>
  <si>
    <t>Доходы, поступающие в порядке возмещения расходов, понесенных в связи с эксплуатацией имущества городских округов</t>
  </si>
  <si>
    <t>003 1 13 02 994 04 0001 130</t>
  </si>
  <si>
    <t>Прочие доходы от компенсации затрат бюджетов городских округов (дебиторская задолженность прошлых лет)</t>
  </si>
  <si>
    <t>050 1 13 02 994 04 0001 130</t>
  </si>
  <si>
    <t>056 1 13 02 994 04 0001 130</t>
  </si>
  <si>
    <t>070 1 13 02 994 04 0001 130</t>
  </si>
  <si>
    <t xml:space="preserve">056 1 13 02994 04 0020 130 </t>
  </si>
  <si>
    <t>080 1 14 01 040 04 0000 410</t>
  </si>
  <si>
    <t>Доходы от продажи квартир, находящихся в собственности городских округов</t>
  </si>
  <si>
    <t>Прочие 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(дошкольное образовательное учреждение на 400 мест г.Одинцово, ул. Кутузовская))</t>
  </si>
  <si>
    <t>056 2 02 25786 04 0000 150</t>
  </si>
  <si>
    <t>Субсидии бюджетам городских округов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</si>
  <si>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070 2 02 49999 04 0004 150</t>
  </si>
  <si>
    <t>Прочие межбюджетные трансферты, передаваемые бюджетам городских округов (на реализацию отдельных мероприятий муниципальных программ)</t>
  </si>
  <si>
    <t>050 2 02 49999 04 0017 150</t>
  </si>
  <si>
    <t>Прочие межбюджетные трансферты, передаваемые бюджетам городских округов (на сохранение достигнутого уровня заработной платы работников муниципальных учреждений культуры)</t>
  </si>
  <si>
    <t>051 2 02 49999 04 0018 150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</si>
  <si>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в сфере здравоохранения, культуры)</t>
  </si>
  <si>
    <t>Единый налог на вмененный доход для отдельных видов деятельности</t>
  </si>
  <si>
    <t>182 1 05 02000 02 0000 110</t>
  </si>
  <si>
    <t>Налог, взимаемый в связи с применением специального налогового режима "Автоматизированная упрощенная система налогообложения"</t>
  </si>
  <si>
    <t>182 1 05 07000 01 0000 110</t>
  </si>
  <si>
    <t>856 1 11 05430 04 0000 120</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</si>
  <si>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которые расположены в границах городских округов,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</si>
  <si>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056 113 02 994 04 0003 130</t>
  </si>
  <si>
    <t>Прочие доходы от компенсации затрат бюджетов городских округов (средства от возврата субсидий в связи с невыполнением муниципального задания по результатам проверок)</t>
  </si>
  <si>
    <t xml:space="preserve">080 1 17 05040 04 0020 180 </t>
  </si>
  <si>
    <t>070 1 08 07150 01 1000 110</t>
  </si>
  <si>
    <t>000 202 10000 00 0000 150</t>
  </si>
  <si>
    <t>Дотации бюджетам бюджетной системы Российской Федерации</t>
  </si>
  <si>
    <t>003 202 19999 04 0003 150</t>
  </si>
  <si>
    <t>Прочие дотации бюджетам городских округов (по результатам мониторинга и оценки качества управления муниципальными финансами)</t>
  </si>
  <si>
    <t>003 2 02 29999 04 0053 150</t>
  </si>
  <si>
    <t>Прочие субсидии бюджетам городских округов (на реализацию проектов граждан, сформированных в рамках практик инициативного бюджетирования)</t>
  </si>
  <si>
    <t>070 202 49999 04 0019 150</t>
  </si>
  <si>
    <t>Прочие межбюджетные трансферты, передаваемые бюджетам городских округов (на  восстановление транспортно-эксплуатационных характеристик автомобильных дорог общего пользования местного значения)</t>
  </si>
  <si>
    <t>051 202 49999 04 0020 150</t>
  </si>
  <si>
    <t>Прочие межбюджетные трансферты, передаваемые бюджетам городских округов (на сохранение достигнутого уровня заработной платы отдельных категорий работников организаций дополнительного образования сферы физической культуры и спорта)</t>
  </si>
  <si>
    <t>003 2 07 04050 04 0000 150</t>
  </si>
  <si>
    <t>070 2 07 04050 04 0000 150</t>
  </si>
  <si>
    <t>050 2 18 04010 04 0000 150</t>
  </si>
  <si>
    <t>003 202 19999 04 0004 150</t>
  </si>
  <si>
    <t>003 202 19999 04 0001 150</t>
  </si>
  <si>
    <t>003 202 19999 04 0002 150</t>
  </si>
  <si>
    <t>Прочие дотации бюджетам городских округов (на поощрение муниципальных управленческих команд)</t>
  </si>
  <si>
    <t>Прочие дотации бюджетам городских округов (Премия Губернатора Московской области "Прорыв года")</t>
  </si>
  <si>
    <t>Прочие дотации бюджетам городских округов (на поощрение органов местного самоуправления городского округа Московской области за достижение наилучших значений показателей по отдельным направлениям развития городского округа Московской области)</t>
  </si>
  <si>
    <t>070 2 02 29999 04 0008 150</t>
  </si>
  <si>
    <t>Прочие субсидии бюджетам городских округов (на софинансирование расходов на организацию деятельности многофункциональных центров предоставления государственных и муниципальных услуг)</t>
  </si>
  <si>
    <t>Прочие субсидии бюджетам городских округов                             (на благоустройство лесопарковых зон)</t>
  </si>
  <si>
    <t>Прочие субсидии бюджетам городских округов                              (на государственную поддержку частных дошкольных образовательных организаций, частных общеобразовательных организаций и индивидуальных предпринимателей, осуществляющих образовательную деятельность по основным общеобразовательным программам дошкольного образования, с целью возмещения расходов на присмотр и уход, содержание имущества и арендную плату за использование помещений)</t>
  </si>
  <si>
    <t>Прочие доходы от компенсации затрат бюджетов городских округов (плата за часть земельного участка, превышающего установленный органами местного самоуправления муниципальных образований Московской области размер родственного, почетного, воинского захоронения)</t>
  </si>
  <si>
    <t>080 1 11 09044 04 0005 120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</si>
  <si>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(плата за размещение объектов на землях или земельных участках, находящихся в собственности городских округов, без предоставления земельных участков и установления сервитутов, расположенных в границах городских округов)</t>
  </si>
  <si>
    <t>Единый сельскохозяйственный налог</t>
  </si>
  <si>
    <t>182 1 05 03010 01 0000 110</t>
  </si>
  <si>
    <t>000 109 00000 0 0000 000</t>
  </si>
  <si>
    <t>ЗАДОЛЖЕННОСТЬ И ПЕРЕРАСЧЕТЫ ПО ОТМЕНЕННЫМ НАЛОГАМ, СБОРАМ И ИНЫМ ОБЯЗАТЕЛЬНЫМ ПЛАТЕЖАМ</t>
  </si>
  <si>
    <t>Невыясненные поступления, зачисляемые в бюджеты городских округов</t>
  </si>
  <si>
    <t xml:space="preserve">
 000 1 17 01040 04 0000 180</t>
  </si>
  <si>
    <t>Заместитель Главы Одинцовского городского округа -</t>
  </si>
  <si>
    <t xml:space="preserve">начальник Финансово-казначейского управления                                                                                                   Л.В.Тарасова                                    </t>
  </si>
  <si>
    <t>Доходы бюджета Одинцовского городского округа за 2023 год</t>
  </si>
  <si>
    <t>%                                   выпол-нения</t>
  </si>
  <si>
    <t xml:space="preserve"> Приложение 1</t>
  </si>
  <si>
    <t>Одинцовского городского округа</t>
  </si>
  <si>
    <t>Московской области</t>
  </si>
  <si>
    <t>тыс. руб.</t>
  </si>
  <si>
    <t xml:space="preserve">Уточненный план                                                        2023 года                           </t>
  </si>
  <si>
    <t xml:space="preserve">Дополнитель-ный план                                       на 2023 год </t>
  </si>
  <si>
    <t xml:space="preserve">Исполнено                                                     </t>
  </si>
  <si>
    <t xml:space="preserve">Отклонение 
от уточненного плана                                            2023 года 
(с учетом допплана)                                                </t>
  </si>
  <si>
    <t xml:space="preserve">Уточненный план                                            2023 года 
(с учетом допплана)                                                </t>
  </si>
  <si>
    <t>к решению Совета депутатов</t>
  </si>
  <si>
    <t>от  29.03. 2024 № 1/55</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</si>
</sst>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0"/>
    <numFmt numFmtId="180" formatCode="#,##0.000_ ;[Red]\-#,##0.000_ "/>
    <numFmt numFmtId="181" formatCode="#,##0.000_ ;[Red]\-#,##0.000\ "/>
    <numFmt numFmtId="182" formatCode="#,##0.0_ ;[Red]\-#,##0.0_ "/>
    <numFmt numFmtId="183" formatCode="#,##0.0_ ;[Red]\-#,##0.0\ "/>
    <numFmt numFmtId="184" formatCode="#,##0_ ;[Red]\-#,##0_ "/>
    <numFmt numFmtId="185" formatCode="#,##0.0000_ ;[Red]\-#,##0.0000_ "/>
    <numFmt numFmtId="186" formatCode="#,##0.00000"/>
    <numFmt numFmtId="187" formatCode="#,##0.0000"/>
    <numFmt numFmtId="188" formatCode="#,##0.00000\ ;[Red]\-#,##0.00000"/>
    <numFmt numFmtId="189" formatCode="#,##0.00\ ;[Red]\-#,##0.00"/>
    <numFmt numFmtId="190" formatCode="0000.00000"/>
    <numFmt numFmtId="191" formatCode="0000000000.00"/>
    <numFmt numFmtId="192" formatCode="0,000.00000"/>
    <numFmt numFmtId="193" formatCode="0,000,000.00000"/>
    <numFmt numFmtId="194" formatCode="0.00000"/>
    <numFmt numFmtId="195" formatCode="0.00000,"/>
    <numFmt numFmtId="196" formatCode="00,000.00000,"/>
    <numFmt numFmtId="197" formatCode="[&gt;=0.005]#,##0.00000,;[Red][&lt;=-0.005]\-#,##0.00000,;#,##0.00000,"/>
  </numFmts>
  <fonts count="51">
    <font>
      <sz val="12"/>
      <name val="Times New Roman"/>
      <family val="0"/>
    </font>
    <font>
      <u val="single"/>
      <sz val="12"/>
      <color indexed="12"/>
      <name val="Times New Roman"/>
      <family val="1"/>
    </font>
    <font>
      <u val="single"/>
      <sz val="12"/>
      <color indexed="36"/>
      <name val="Times New Roman"/>
      <family val="1"/>
    </font>
    <font>
      <sz val="10"/>
      <name val="Times New Roman"/>
      <family val="1"/>
    </font>
    <font>
      <b/>
      <sz val="10"/>
      <name val="Times New Roman"/>
      <family val="1"/>
    </font>
    <font>
      <b/>
      <sz val="18"/>
      <name val="Times New Roman"/>
      <family val="1"/>
    </font>
    <font>
      <sz val="18"/>
      <name val="Times New Roman"/>
      <family val="1"/>
    </font>
    <font>
      <b/>
      <sz val="14"/>
      <name val="Times New Roman Cyr"/>
      <family val="1"/>
    </font>
    <font>
      <b/>
      <sz val="12"/>
      <name val="Times New Roman"/>
      <family val="1"/>
    </font>
    <font>
      <sz val="11"/>
      <name val="Calibri"/>
      <family val="2"/>
    </font>
    <font>
      <sz val="14"/>
      <name val="Times New Roman"/>
      <family val="1"/>
    </font>
    <font>
      <sz val="8"/>
      <name val="Times New Roman"/>
      <family val="1"/>
    </font>
    <font>
      <sz val="9"/>
      <color indexed="8"/>
      <name val="Arial"/>
      <family val="2"/>
    </font>
    <font>
      <sz val="9"/>
      <color indexed="9"/>
      <name val="Arial"/>
      <family val="2"/>
    </font>
    <font>
      <sz val="9"/>
      <color indexed="62"/>
      <name val="Arial"/>
      <family val="2"/>
    </font>
    <font>
      <b/>
      <sz val="9"/>
      <color indexed="63"/>
      <name val="Arial"/>
      <family val="2"/>
    </font>
    <font>
      <b/>
      <sz val="9"/>
      <color indexed="52"/>
      <name val="Arial"/>
      <family val="2"/>
    </font>
    <font>
      <b/>
      <sz val="15"/>
      <color indexed="56"/>
      <name val="Arial"/>
      <family val="2"/>
    </font>
    <font>
      <b/>
      <sz val="13"/>
      <color indexed="56"/>
      <name val="Arial"/>
      <family val="2"/>
    </font>
    <font>
      <b/>
      <sz val="11"/>
      <color indexed="56"/>
      <name val="Arial"/>
      <family val="2"/>
    </font>
    <font>
      <b/>
      <sz val="9"/>
      <color indexed="8"/>
      <name val="Arial"/>
      <family val="2"/>
    </font>
    <font>
      <b/>
      <sz val="9"/>
      <color indexed="9"/>
      <name val="Arial"/>
      <family val="2"/>
    </font>
    <font>
      <b/>
      <sz val="18"/>
      <color indexed="56"/>
      <name val="Cambria"/>
      <family val="2"/>
    </font>
    <font>
      <sz val="9"/>
      <color indexed="60"/>
      <name val="Arial"/>
      <family val="2"/>
    </font>
    <font>
      <sz val="11"/>
      <color indexed="8"/>
      <name val="Calibri"/>
      <family val="2"/>
    </font>
    <font>
      <sz val="9"/>
      <color indexed="20"/>
      <name val="Arial"/>
      <family val="2"/>
    </font>
    <font>
      <i/>
      <sz val="9"/>
      <color indexed="23"/>
      <name val="Arial"/>
      <family val="2"/>
    </font>
    <font>
      <sz val="9"/>
      <color indexed="52"/>
      <name val="Arial"/>
      <family val="2"/>
    </font>
    <font>
      <sz val="9"/>
      <color indexed="10"/>
      <name val="Arial"/>
      <family val="2"/>
    </font>
    <font>
      <sz val="9"/>
      <color indexed="17"/>
      <name val="Arial"/>
      <family val="2"/>
    </font>
    <font>
      <sz val="12"/>
      <color indexed="8"/>
      <name val="Times New Roman"/>
      <family val="1"/>
    </font>
    <font>
      <sz val="8"/>
      <name val="Segoe UI"/>
      <family val="2"/>
    </font>
    <font>
      <sz val="9"/>
      <color theme="1"/>
      <name val="Arial"/>
      <family val="2"/>
    </font>
    <font>
      <sz val="9"/>
      <color theme="0"/>
      <name val="Arial"/>
      <family val="2"/>
    </font>
    <font>
      <sz val="9"/>
      <color rgb="FF3F3F76"/>
      <name val="Arial"/>
      <family val="2"/>
    </font>
    <font>
      <b/>
      <sz val="9"/>
      <color rgb="FF3F3F3F"/>
      <name val="Arial"/>
      <family val="2"/>
    </font>
    <font>
      <b/>
      <sz val="9"/>
      <color rgb="FFFA7D00"/>
      <name val="Arial"/>
      <family val="2"/>
    </font>
    <font>
      <b/>
      <sz val="15"/>
      <color theme="3"/>
      <name val="Arial"/>
      <family val="2"/>
    </font>
    <font>
      <b/>
      <sz val="13"/>
      <color theme="3"/>
      <name val="Arial"/>
      <family val="2"/>
    </font>
    <font>
      <b/>
      <sz val="11"/>
      <color theme="3"/>
      <name val="Arial"/>
      <family val="2"/>
    </font>
    <font>
      <b/>
      <sz val="9"/>
      <color theme="1"/>
      <name val="Arial"/>
      <family val="2"/>
    </font>
    <font>
      <b/>
      <sz val="9"/>
      <color theme="0"/>
      <name val="Arial"/>
      <family val="2"/>
    </font>
    <font>
      <b/>
      <sz val="18"/>
      <color theme="3"/>
      <name val="Cambria"/>
      <family val="2"/>
    </font>
    <font>
      <sz val="9"/>
      <color rgb="FF9C6500"/>
      <name val="Arial"/>
      <family val="2"/>
    </font>
    <font>
      <sz val="11"/>
      <color rgb="FF000000"/>
      <name val="Calibri"/>
      <family val="2"/>
    </font>
    <font>
      <sz val="9"/>
      <color rgb="FF9C0006"/>
      <name val="Arial"/>
      <family val="2"/>
    </font>
    <font>
      <i/>
      <sz val="9"/>
      <color rgb="FF7F7F7F"/>
      <name val="Arial"/>
      <family val="2"/>
    </font>
    <font>
      <sz val="9"/>
      <color rgb="FFFA7D00"/>
      <name val="Arial"/>
      <family val="2"/>
    </font>
    <font>
      <sz val="9"/>
      <color rgb="FFFF0000"/>
      <name val="Arial"/>
      <family val="2"/>
    </font>
    <font>
      <sz val="9"/>
      <color rgb="FF006100"/>
      <name val="Arial"/>
      <family val="2"/>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color indexed="63"/>
      </right>
      <top>
        <color indexed="63"/>
      </top>
      <bottom style="hair"/>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32" fillId="0" borderId="0">
      <alignment/>
      <protection/>
    </xf>
    <xf numFmtId="0" fontId="0" fillId="0" borderId="0">
      <alignment/>
      <protection/>
    </xf>
    <xf numFmtId="0" fontId="44" fillId="0" borderId="0" applyBorder="0">
      <alignment/>
      <protection/>
    </xf>
    <xf numFmtId="0" fontId="0" fillId="0" borderId="0">
      <alignment/>
      <protection/>
    </xf>
    <xf numFmtId="0" fontId="9" fillId="0" borderId="0">
      <alignment/>
      <protection/>
    </xf>
    <xf numFmtId="0" fontId="2"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9" fillId="32" borderId="0" applyNumberFormat="0" applyBorder="0" applyAlignment="0" applyProtection="0"/>
  </cellStyleXfs>
  <cellXfs count="64">
    <xf numFmtId="0" fontId="0" fillId="0" borderId="0" xfId="0" applyAlignment="1">
      <alignment/>
    </xf>
    <xf numFmtId="0" fontId="0"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xf>
    <xf numFmtId="0" fontId="6" fillId="0" borderId="0" xfId="0" applyFont="1" applyFill="1" applyAlignment="1">
      <alignment horizontal="left" vertical="top" wrapText="1"/>
    </xf>
    <xf numFmtId="179" fontId="6" fillId="0" borderId="0" xfId="0" applyNumberFormat="1" applyFont="1" applyFill="1" applyAlignment="1">
      <alignment horizontal="left" vertical="top"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179" fontId="0"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justify" vertical="center" wrapText="1"/>
    </xf>
    <xf numFmtId="186" fontId="8"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vertical="center"/>
    </xf>
    <xf numFmtId="0" fontId="0"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xf>
    <xf numFmtId="0" fontId="8" fillId="0" borderId="10" xfId="0" applyFont="1" applyFill="1" applyBorder="1" applyAlignment="1">
      <alignment horizontal="justify" vertical="center" wrapText="1"/>
    </xf>
    <xf numFmtId="186" fontId="0" fillId="0" borderId="10" xfId="0" applyNumberFormat="1" applyFont="1" applyFill="1" applyBorder="1" applyAlignment="1">
      <alignment horizontal="right" vertical="center" wrapText="1"/>
    </xf>
    <xf numFmtId="1" fontId="0" fillId="0" borderId="10" xfId="53" applyNumberFormat="1" applyFont="1" applyFill="1" applyBorder="1" applyAlignment="1">
      <alignment horizontal="center" vertical="center" wrapText="1"/>
      <protection/>
    </xf>
    <xf numFmtId="1" fontId="0" fillId="0" borderId="10" xfId="53" applyNumberFormat="1" applyFont="1" applyFill="1" applyBorder="1" applyAlignment="1">
      <alignment horizontal="justify" vertical="center" wrapText="1"/>
      <protection/>
    </xf>
    <xf numFmtId="186" fontId="0" fillId="0" borderId="10" xfId="53" applyNumberFormat="1" applyFont="1" applyFill="1" applyBorder="1" applyAlignment="1">
      <alignment vertical="center"/>
      <protection/>
    </xf>
    <xf numFmtId="0" fontId="0" fillId="0" borderId="10" xfId="0" applyFont="1" applyFill="1" applyBorder="1" applyAlignment="1" applyProtection="1">
      <alignment horizontal="center" vertical="center" wrapText="1"/>
      <protection hidden="1"/>
    </xf>
    <xf numFmtId="0" fontId="0" fillId="0" borderId="10" xfId="0" applyFont="1" applyFill="1" applyBorder="1" applyAlignment="1" applyProtection="1">
      <alignment horizontal="justify" vertical="center" wrapText="1"/>
      <protection hidden="1"/>
    </xf>
    <xf numFmtId="0" fontId="0" fillId="0" borderId="10" xfId="57" applyFont="1" applyFill="1" applyBorder="1" applyAlignment="1">
      <alignment horizontal="center" vertical="center" wrapText="1"/>
      <protection/>
    </xf>
    <xf numFmtId="0" fontId="0" fillId="0" borderId="10" xfId="57" applyFont="1" applyFill="1" applyBorder="1" applyAlignment="1">
      <alignment horizontal="justify" vertical="center" wrapText="1"/>
      <protection/>
    </xf>
    <xf numFmtId="0" fontId="0" fillId="0" borderId="11" xfId="57" applyFont="1" applyFill="1" applyBorder="1" applyAlignment="1">
      <alignment horizontal="center" vertical="center" wrapText="1"/>
      <protection/>
    </xf>
    <xf numFmtId="0" fontId="0" fillId="0" borderId="11" xfId="57" applyFont="1" applyFill="1" applyBorder="1" applyAlignment="1">
      <alignment horizontal="justify" vertical="center" wrapText="1"/>
      <protection/>
    </xf>
    <xf numFmtId="0" fontId="0"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0" xfId="0" applyFont="1" applyFill="1" applyAlignment="1">
      <alignment/>
    </xf>
    <xf numFmtId="0" fontId="0" fillId="0" borderId="10" xfId="53" applyFont="1" applyFill="1" applyBorder="1" applyAlignment="1">
      <alignment horizontal="center" vertical="center"/>
      <protection/>
    </xf>
    <xf numFmtId="0" fontId="0" fillId="0" borderId="10" xfId="53" applyFont="1" applyFill="1" applyBorder="1" applyAlignment="1">
      <alignment horizontal="justify" vertical="center" wrapText="1"/>
      <protection/>
    </xf>
    <xf numFmtId="0" fontId="0" fillId="0" borderId="12" xfId="0" applyFont="1" applyFill="1" applyBorder="1" applyAlignment="1">
      <alignment horizontal="center" vertical="center" wrapText="1"/>
    </xf>
    <xf numFmtId="0" fontId="0" fillId="0" borderId="12" xfId="0" applyFont="1" applyFill="1" applyBorder="1" applyAlignment="1">
      <alignment horizontal="justify"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186" fontId="8" fillId="0" borderId="10" xfId="0" applyNumberFormat="1" applyFont="1" applyFill="1" applyBorder="1" applyAlignment="1">
      <alignment horizontal="right" vertical="center"/>
    </xf>
    <xf numFmtId="0" fontId="0" fillId="0" borderId="0" xfId="0" applyFont="1" applyFill="1" applyAlignment="1">
      <alignment horizontal="center" vertical="center" wrapText="1"/>
    </xf>
    <xf numFmtId="0" fontId="0" fillId="0" borderId="0" xfId="0" applyFont="1" applyFill="1" applyAlignment="1">
      <alignment horizontal="left" vertical="top" wrapText="1"/>
    </xf>
    <xf numFmtId="179" fontId="0" fillId="0" borderId="0" xfId="0" applyNumberFormat="1" applyFont="1" applyFill="1" applyAlignment="1">
      <alignment horizontal="left" vertical="top" wrapText="1"/>
    </xf>
    <xf numFmtId="0" fontId="0" fillId="0" borderId="0" xfId="0" applyFont="1" applyFill="1" applyAlignment="1">
      <alignment vertical="center"/>
    </xf>
    <xf numFmtId="49" fontId="0" fillId="0" borderId="10" xfId="0" applyNumberFormat="1" applyFont="1" applyFill="1" applyBorder="1" applyAlignment="1">
      <alignment horizontal="justify" vertical="center" wrapText="1"/>
    </xf>
    <xf numFmtId="186" fontId="50" fillId="0" borderId="10" xfId="0" applyNumberFormat="1" applyFont="1" applyFill="1" applyBorder="1" applyAlignment="1">
      <alignment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horizontal="justify" vertical="center" wrapText="1"/>
    </xf>
    <xf numFmtId="0" fontId="0" fillId="33" borderId="10" xfId="0" applyFont="1" applyFill="1" applyBorder="1" applyAlignment="1" applyProtection="1">
      <alignment horizontal="center" vertical="center" wrapText="1"/>
      <protection hidden="1"/>
    </xf>
    <xf numFmtId="0" fontId="0" fillId="33" borderId="10" xfId="0" applyFont="1" applyFill="1" applyBorder="1" applyAlignment="1">
      <alignment horizontal="justify" vertical="center" wrapText="1"/>
    </xf>
    <xf numFmtId="186" fontId="0" fillId="33" borderId="10" xfId="0" applyNumberFormat="1" applyFont="1" applyFill="1" applyBorder="1" applyAlignment="1">
      <alignment vertical="center"/>
    </xf>
    <xf numFmtId="0" fontId="0" fillId="33" borderId="0" xfId="0" applyFont="1" applyFill="1" applyAlignment="1">
      <alignment/>
    </xf>
    <xf numFmtId="0" fontId="8" fillId="0" borderId="0" xfId="0" applyFont="1" applyFill="1" applyAlignment="1">
      <alignment/>
    </xf>
    <xf numFmtId="179" fontId="8" fillId="0" borderId="0" xfId="0" applyNumberFormat="1" applyFont="1" applyFill="1" applyBorder="1" applyAlignment="1">
      <alignment horizontal="center" vertical="center" wrapText="1"/>
    </xf>
    <xf numFmtId="0" fontId="8" fillId="0" borderId="10" xfId="0" applyFont="1" applyFill="1" applyBorder="1" applyAlignment="1">
      <alignment horizontal="center" vertical="center"/>
    </xf>
    <xf numFmtId="186" fontId="0" fillId="0" borderId="10" xfId="0" applyNumberFormat="1" applyFont="1" applyFill="1" applyBorder="1" applyAlignment="1">
      <alignment horizontal="right" vertical="center"/>
    </xf>
    <xf numFmtId="174" fontId="0" fillId="0" borderId="10" xfId="0" applyNumberFormat="1" applyFont="1" applyFill="1" applyBorder="1" applyAlignment="1">
      <alignment horizontal="right" vertical="center"/>
    </xf>
    <xf numFmtId="174" fontId="8" fillId="0" borderId="10" xfId="0" applyNumberFormat="1" applyFont="1" applyFill="1" applyBorder="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left" wrapText="1"/>
    </xf>
    <xf numFmtId="0" fontId="10" fillId="0" borderId="0" xfId="0" applyFont="1" applyFill="1" applyAlignment="1">
      <alignment horizontal="left" vertical="center" wrapText="1"/>
    </xf>
    <xf numFmtId="0" fontId="7" fillId="0" borderId="0" xfId="0" applyFont="1" applyFill="1" applyAlignment="1">
      <alignment horizontal="center" vertical="center"/>
    </xf>
    <xf numFmtId="0" fontId="0" fillId="0" borderId="0" xfId="0" applyAlignment="1">
      <alignment vertical="center"/>
    </xf>
    <xf numFmtId="0" fontId="0" fillId="0" borderId="0" xfId="0" applyFont="1" applyFill="1" applyAlignment="1">
      <alignment horizontal="left" vertical="top"/>
    </xf>
    <xf numFmtId="0" fontId="8" fillId="0" borderId="13" xfId="0" applyFont="1" applyFill="1" applyBorder="1" applyAlignment="1">
      <alignment horizontal="right"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_Ожидаемое(Доходы)2017 сентябрь"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5948FCC1EAA9EC899B0F03F9F744DC2C966F4497524516820C92F3C97B33B41DE8FD78D62DFA2C2CEFA29AAE8BC948C95B8C7F16A2E54EAED2qC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26"/>
  <sheetViews>
    <sheetView tabSelected="1" view="pageBreakPreview" zoomScaleSheetLayoutView="100" workbookViewId="0" topLeftCell="A1">
      <selection activeCell="E11" sqref="E11"/>
    </sheetView>
  </sheetViews>
  <sheetFormatPr defaultColWidth="9.00390625" defaultRowHeight="15.75"/>
  <cols>
    <col min="1" max="1" width="26.00390625" style="2" customWidth="1"/>
    <col min="2" max="2" width="58.25390625" style="4" customWidth="1"/>
    <col min="3" max="3" width="16.75390625" style="5" customWidth="1"/>
    <col min="4" max="4" width="14.00390625" style="3" customWidth="1"/>
    <col min="5" max="5" width="16.50390625" style="3" customWidth="1"/>
    <col min="6" max="7" width="17.00390625" style="3" customWidth="1"/>
    <col min="8" max="8" width="8.625" style="3" customWidth="1"/>
    <col min="9" max="9" width="15.25390625" style="3" customWidth="1"/>
    <col min="10" max="10" width="15.125" style="3" customWidth="1"/>
    <col min="11" max="11" width="18.875" style="3" customWidth="1"/>
    <col min="12" max="16384" width="9.00390625" style="3" customWidth="1"/>
  </cols>
  <sheetData>
    <row r="1" spans="1:7" ht="15.75" customHeight="1">
      <c r="A1" s="3"/>
      <c r="B1" s="57"/>
      <c r="C1" s="3"/>
      <c r="E1" s="62" t="s">
        <v>410</v>
      </c>
      <c r="F1" s="62"/>
      <c r="G1" s="62"/>
    </row>
    <row r="2" spans="1:7" ht="15.75" customHeight="1">
      <c r="A2" s="3"/>
      <c r="B2" s="57"/>
      <c r="C2" s="3"/>
      <c r="E2" s="62" t="s">
        <v>419</v>
      </c>
      <c r="F2" s="62"/>
      <c r="G2" s="62"/>
    </row>
    <row r="3" spans="1:7" ht="15.75" customHeight="1">
      <c r="A3" s="3"/>
      <c r="B3" s="57"/>
      <c r="C3" s="3"/>
      <c r="E3" s="62" t="s">
        <v>411</v>
      </c>
      <c r="F3" s="62"/>
      <c r="G3" s="62"/>
    </row>
    <row r="4" spans="1:7" ht="16.5" customHeight="1">
      <c r="A4" s="3"/>
      <c r="B4" s="57"/>
      <c r="C4" s="3"/>
      <c r="E4" s="62" t="s">
        <v>412</v>
      </c>
      <c r="F4" s="62"/>
      <c r="G4" s="62"/>
    </row>
    <row r="5" spans="1:7" ht="18" customHeight="1">
      <c r="A5" s="3"/>
      <c r="B5" s="57"/>
      <c r="C5" s="3"/>
      <c r="E5" s="62" t="s">
        <v>420</v>
      </c>
      <c r="F5" s="62"/>
      <c r="G5" s="62"/>
    </row>
    <row r="6" spans="1:3" ht="12" customHeight="1">
      <c r="A6" s="3"/>
      <c r="B6" s="3"/>
      <c r="C6" s="3"/>
    </row>
    <row r="7" spans="1:3" ht="12" customHeight="1">
      <c r="A7" s="3"/>
      <c r="B7" s="3"/>
      <c r="C7" s="3"/>
    </row>
    <row r="8" spans="1:3" ht="13.5" customHeight="1">
      <c r="A8" s="3"/>
      <c r="B8" s="3"/>
      <c r="C8" s="3"/>
    </row>
    <row r="9" spans="1:8" ht="27.75" customHeight="1">
      <c r="A9" s="60" t="s">
        <v>408</v>
      </c>
      <c r="B9" s="60"/>
      <c r="C9" s="60"/>
      <c r="D9" s="60"/>
      <c r="E9" s="60"/>
      <c r="F9" s="60"/>
      <c r="G9" s="60"/>
      <c r="H9" s="60"/>
    </row>
    <row r="10" spans="1:8" ht="32.25" customHeight="1">
      <c r="A10" s="6"/>
      <c r="B10" s="7"/>
      <c r="C10" s="52"/>
      <c r="D10" s="51"/>
      <c r="E10" s="51"/>
      <c r="F10" s="51"/>
      <c r="G10" s="63" t="s">
        <v>413</v>
      </c>
      <c r="H10" s="63"/>
    </row>
    <row r="11" spans="1:8" ht="98.25" customHeight="1">
      <c r="A11" s="1" t="s">
        <v>20</v>
      </c>
      <c r="B11" s="1" t="s">
        <v>7</v>
      </c>
      <c r="C11" s="8" t="s">
        <v>414</v>
      </c>
      <c r="D11" s="8" t="s">
        <v>415</v>
      </c>
      <c r="E11" s="8" t="s">
        <v>418</v>
      </c>
      <c r="F11" s="8" t="s">
        <v>416</v>
      </c>
      <c r="G11" s="8" t="s">
        <v>417</v>
      </c>
      <c r="H11" s="8" t="s">
        <v>409</v>
      </c>
    </row>
    <row r="12" spans="1:8" ht="21" customHeight="1">
      <c r="A12" s="9">
        <v>1</v>
      </c>
      <c r="B12" s="9">
        <v>2</v>
      </c>
      <c r="C12" s="9">
        <v>3</v>
      </c>
      <c r="D12" s="9">
        <v>4</v>
      </c>
      <c r="E12" s="9">
        <v>5</v>
      </c>
      <c r="F12" s="9">
        <v>6</v>
      </c>
      <c r="G12" s="9">
        <v>7</v>
      </c>
      <c r="H12" s="9">
        <v>8</v>
      </c>
    </row>
    <row r="13" spans="1:8" ht="24" customHeight="1">
      <c r="A13" s="9" t="s">
        <v>4</v>
      </c>
      <c r="B13" s="17" t="s">
        <v>25</v>
      </c>
      <c r="C13" s="11">
        <f>C14+C37</f>
        <v>17570468</v>
      </c>
      <c r="D13" s="11">
        <f>D14+D37</f>
        <v>0</v>
      </c>
      <c r="E13" s="11">
        <f aca="true" t="shared" si="0" ref="E13:E35">C13+D13</f>
        <v>17570468</v>
      </c>
      <c r="F13" s="11">
        <f>F14+F37</f>
        <v>18442788.63411</v>
      </c>
      <c r="G13" s="11">
        <f>F13-E13</f>
        <v>872320.63411</v>
      </c>
      <c r="H13" s="56">
        <f aca="true" t="shared" si="1" ref="H13:H35">F13/E13*100</f>
        <v>104.96469777646217</v>
      </c>
    </row>
    <row r="14" spans="1:8" ht="23.25" customHeight="1">
      <c r="A14" s="9"/>
      <c r="B14" s="17" t="s">
        <v>0</v>
      </c>
      <c r="C14" s="11">
        <f>C15+C17+C22+C33+C28</f>
        <v>13767403</v>
      </c>
      <c r="D14" s="11">
        <f>D15+D17+D22+D33+D28</f>
        <v>0</v>
      </c>
      <c r="E14" s="11">
        <f t="shared" si="0"/>
        <v>13767403</v>
      </c>
      <c r="F14" s="11">
        <f>F15+F17+F22+F33+F28+F36</f>
        <v>14581208.16492</v>
      </c>
      <c r="G14" s="11">
        <f>G15+G17+G22+G33+G28+G36</f>
        <v>813805.1649200004</v>
      </c>
      <c r="H14" s="56">
        <f t="shared" si="1"/>
        <v>105.91110149764629</v>
      </c>
    </row>
    <row r="15" spans="1:8" ht="30" customHeight="1">
      <c r="A15" s="1" t="s">
        <v>37</v>
      </c>
      <c r="B15" s="12" t="s">
        <v>27</v>
      </c>
      <c r="C15" s="13">
        <f>C16</f>
        <v>6107453</v>
      </c>
      <c r="D15" s="13">
        <f>D16</f>
        <v>0</v>
      </c>
      <c r="E15" s="13">
        <f t="shared" si="0"/>
        <v>6107453</v>
      </c>
      <c r="F15" s="13">
        <f>F16</f>
        <v>6861737.02333</v>
      </c>
      <c r="G15" s="13">
        <f>G16</f>
        <v>754284.0233300002</v>
      </c>
      <c r="H15" s="55">
        <f t="shared" si="1"/>
        <v>112.35022231575094</v>
      </c>
    </row>
    <row r="16" spans="1:8" ht="23.25" customHeight="1">
      <c r="A16" s="1" t="s">
        <v>35</v>
      </c>
      <c r="B16" s="12" t="s">
        <v>30</v>
      </c>
      <c r="C16" s="18">
        <v>6107453</v>
      </c>
      <c r="D16" s="18"/>
      <c r="E16" s="13">
        <f t="shared" si="0"/>
        <v>6107453</v>
      </c>
      <c r="F16" s="13">
        <v>6861737.02333</v>
      </c>
      <c r="G16" s="13">
        <f>F16-E16</f>
        <v>754284.0233300002</v>
      </c>
      <c r="H16" s="55">
        <f t="shared" si="1"/>
        <v>112.35022231575094</v>
      </c>
    </row>
    <row r="17" spans="1:8" ht="54.75" customHeight="1">
      <c r="A17" s="1" t="s">
        <v>38</v>
      </c>
      <c r="B17" s="12" t="s">
        <v>31</v>
      </c>
      <c r="C17" s="54">
        <f>SUM(C18:C21)</f>
        <v>70737</v>
      </c>
      <c r="D17" s="54">
        <f>SUM(D18:D21)</f>
        <v>0</v>
      </c>
      <c r="E17" s="13">
        <f t="shared" si="0"/>
        <v>70737</v>
      </c>
      <c r="F17" s="54">
        <f>SUM(F18:F21)</f>
        <v>72544.43119</v>
      </c>
      <c r="G17" s="54">
        <f>SUM(G18:G21)</f>
        <v>1807.431190000003</v>
      </c>
      <c r="H17" s="55">
        <f t="shared" si="1"/>
        <v>102.55514255622941</v>
      </c>
    </row>
    <row r="18" spans="1:8" ht="120.75" customHeight="1">
      <c r="A18" s="1" t="s">
        <v>317</v>
      </c>
      <c r="B18" s="12" t="s">
        <v>122</v>
      </c>
      <c r="C18" s="18">
        <v>34109</v>
      </c>
      <c r="D18" s="18"/>
      <c r="E18" s="13">
        <f t="shared" si="0"/>
        <v>34109</v>
      </c>
      <c r="F18" s="18">
        <v>37589.22421</v>
      </c>
      <c r="G18" s="18">
        <f>F18-E18</f>
        <v>3480.2242100000003</v>
      </c>
      <c r="H18" s="55">
        <f t="shared" si="1"/>
        <v>110.2032431616289</v>
      </c>
    </row>
    <row r="19" spans="1:8" ht="145.5" customHeight="1">
      <c r="A19" s="1" t="s">
        <v>318</v>
      </c>
      <c r="B19" s="12" t="s">
        <v>123</v>
      </c>
      <c r="C19" s="18">
        <v>195</v>
      </c>
      <c r="D19" s="18"/>
      <c r="E19" s="13">
        <f t="shared" si="0"/>
        <v>195</v>
      </c>
      <c r="F19" s="18">
        <v>196.32474</v>
      </c>
      <c r="G19" s="18">
        <f>F19-E19</f>
        <v>1.3247399999999914</v>
      </c>
      <c r="H19" s="55">
        <f t="shared" si="1"/>
        <v>100.67935384615384</v>
      </c>
    </row>
    <row r="20" spans="1:8" ht="126" customHeight="1">
      <c r="A20" s="1" t="s">
        <v>319</v>
      </c>
      <c r="B20" s="12" t="s">
        <v>124</v>
      </c>
      <c r="C20" s="18">
        <v>40424</v>
      </c>
      <c r="D20" s="18"/>
      <c r="E20" s="13">
        <f t="shared" si="0"/>
        <v>40424</v>
      </c>
      <c r="F20" s="18">
        <v>38851.3965</v>
      </c>
      <c r="G20" s="18">
        <f>F20-E20</f>
        <v>-1572.6034999999974</v>
      </c>
      <c r="H20" s="55">
        <f t="shared" si="1"/>
        <v>96.1097281318029</v>
      </c>
    </row>
    <row r="21" spans="1:8" ht="130.5" customHeight="1">
      <c r="A21" s="1" t="s">
        <v>320</v>
      </c>
      <c r="B21" s="12" t="s">
        <v>125</v>
      </c>
      <c r="C21" s="18">
        <v>-3991</v>
      </c>
      <c r="D21" s="18"/>
      <c r="E21" s="13">
        <f t="shared" si="0"/>
        <v>-3991</v>
      </c>
      <c r="F21" s="18">
        <v>-4092.51426</v>
      </c>
      <c r="G21" s="18">
        <f>F21-E21</f>
        <v>-101.51425999999992</v>
      </c>
      <c r="H21" s="55">
        <f t="shared" si="1"/>
        <v>102.5435795539965</v>
      </c>
    </row>
    <row r="22" spans="1:8" ht="24" customHeight="1">
      <c r="A22" s="1" t="s">
        <v>39</v>
      </c>
      <c r="B22" s="12" t="s">
        <v>6</v>
      </c>
      <c r="C22" s="13">
        <f>SUM(C23:C27)</f>
        <v>2986375</v>
      </c>
      <c r="D22" s="13">
        <f>SUM(D23:D27)</f>
        <v>0</v>
      </c>
      <c r="E22" s="13">
        <f t="shared" si="0"/>
        <v>2986375</v>
      </c>
      <c r="F22" s="13">
        <f>SUM(F23:F27)</f>
        <v>2992138.2198699997</v>
      </c>
      <c r="G22" s="13">
        <f>SUM(G23:G27)</f>
        <v>5763.219870000012</v>
      </c>
      <c r="H22" s="55">
        <f t="shared" si="1"/>
        <v>100.1929837970784</v>
      </c>
    </row>
    <row r="23" spans="1:8" ht="37.5" customHeight="1">
      <c r="A23" s="1" t="s">
        <v>36</v>
      </c>
      <c r="B23" s="12" t="s">
        <v>28</v>
      </c>
      <c r="C23" s="13">
        <v>2871892</v>
      </c>
      <c r="D23" s="13"/>
      <c r="E23" s="13">
        <f t="shared" si="0"/>
        <v>2871892</v>
      </c>
      <c r="F23" s="13">
        <v>2877421.04764</v>
      </c>
      <c r="G23" s="13">
        <f>F23-E23</f>
        <v>5529.047640000004</v>
      </c>
      <c r="H23" s="55">
        <f t="shared" si="1"/>
        <v>100.19252282606728</v>
      </c>
    </row>
    <row r="24" spans="1:8" ht="37.5" customHeight="1">
      <c r="A24" s="1" t="s">
        <v>365</v>
      </c>
      <c r="B24" s="12" t="s">
        <v>364</v>
      </c>
      <c r="C24" s="13">
        <v>-11379</v>
      </c>
      <c r="D24" s="13"/>
      <c r="E24" s="13">
        <f t="shared" si="0"/>
        <v>-11379</v>
      </c>
      <c r="F24" s="13">
        <v>-11333.24647</v>
      </c>
      <c r="G24" s="13">
        <f>F24-E24</f>
        <v>45.753529999999955</v>
      </c>
      <c r="H24" s="55">
        <f t="shared" si="1"/>
        <v>99.59791255822128</v>
      </c>
    </row>
    <row r="25" spans="1:8" ht="28.5" customHeight="1">
      <c r="A25" s="1" t="s">
        <v>401</v>
      </c>
      <c r="B25" s="12" t="s">
        <v>400</v>
      </c>
      <c r="C25" s="13">
        <v>20</v>
      </c>
      <c r="D25" s="13"/>
      <c r="E25" s="13">
        <f t="shared" si="0"/>
        <v>20</v>
      </c>
      <c r="F25" s="13">
        <v>19.46392</v>
      </c>
      <c r="G25" s="13">
        <f>F25-E25</f>
        <v>-0.5360799999999983</v>
      </c>
      <c r="H25" s="55">
        <f t="shared" si="1"/>
        <v>97.31960000000001</v>
      </c>
    </row>
    <row r="26" spans="1:8" ht="37.5" customHeight="1">
      <c r="A26" s="1" t="s">
        <v>107</v>
      </c>
      <c r="B26" s="12" t="s">
        <v>108</v>
      </c>
      <c r="C26" s="13">
        <v>120991</v>
      </c>
      <c r="D26" s="13"/>
      <c r="E26" s="13">
        <f t="shared" si="0"/>
        <v>120991</v>
      </c>
      <c r="F26" s="13">
        <v>121141.53759</v>
      </c>
      <c r="G26" s="13">
        <f>F26-E26</f>
        <v>150.53759000000719</v>
      </c>
      <c r="H26" s="55">
        <f t="shared" si="1"/>
        <v>100.12442048582126</v>
      </c>
    </row>
    <row r="27" spans="1:8" ht="47.25" customHeight="1">
      <c r="A27" s="1" t="s">
        <v>367</v>
      </c>
      <c r="B27" s="12" t="s">
        <v>366</v>
      </c>
      <c r="C27" s="13">
        <v>4851</v>
      </c>
      <c r="D27" s="13"/>
      <c r="E27" s="13">
        <f t="shared" si="0"/>
        <v>4851</v>
      </c>
      <c r="F27" s="13">
        <v>4889.41719</v>
      </c>
      <c r="G27" s="13">
        <f>F27-E27</f>
        <v>38.41719000000012</v>
      </c>
      <c r="H27" s="55">
        <f t="shared" si="1"/>
        <v>100.79194372294373</v>
      </c>
    </row>
    <row r="28" spans="1:8" ht="24" customHeight="1">
      <c r="A28" s="1" t="s">
        <v>60</v>
      </c>
      <c r="B28" s="12" t="s">
        <v>61</v>
      </c>
      <c r="C28" s="13">
        <f>C29+C30</f>
        <v>4508360</v>
      </c>
      <c r="D28" s="13">
        <f>D29+D30</f>
        <v>0</v>
      </c>
      <c r="E28" s="13">
        <f t="shared" si="0"/>
        <v>4508360</v>
      </c>
      <c r="F28" s="13">
        <f>F29+F30</f>
        <v>4560310.64494</v>
      </c>
      <c r="G28" s="13">
        <f>G29+G30</f>
        <v>51950.64494000003</v>
      </c>
      <c r="H28" s="55">
        <f t="shared" si="1"/>
        <v>101.1523180256235</v>
      </c>
    </row>
    <row r="29" spans="1:8" ht="58.5" customHeight="1">
      <c r="A29" s="1" t="s">
        <v>62</v>
      </c>
      <c r="B29" s="12" t="s">
        <v>63</v>
      </c>
      <c r="C29" s="13">
        <v>1048360</v>
      </c>
      <c r="D29" s="13"/>
      <c r="E29" s="13">
        <f t="shared" si="0"/>
        <v>1048360</v>
      </c>
      <c r="F29" s="13">
        <v>1048845.75584</v>
      </c>
      <c r="G29" s="13">
        <f>F29-E29</f>
        <v>485.755839999998</v>
      </c>
      <c r="H29" s="55">
        <f t="shared" si="1"/>
        <v>100.04633483154642</v>
      </c>
    </row>
    <row r="30" spans="1:8" ht="24" customHeight="1">
      <c r="A30" s="1" t="s">
        <v>68</v>
      </c>
      <c r="B30" s="12" t="s">
        <v>64</v>
      </c>
      <c r="C30" s="13">
        <f>C31+C32</f>
        <v>3460000</v>
      </c>
      <c r="D30" s="13">
        <f>D31+D32</f>
        <v>0</v>
      </c>
      <c r="E30" s="13">
        <f t="shared" si="0"/>
        <v>3460000</v>
      </c>
      <c r="F30" s="13">
        <f>F31+F32</f>
        <v>3511464.8891000003</v>
      </c>
      <c r="G30" s="13">
        <f>G31+G32</f>
        <v>51464.88910000003</v>
      </c>
      <c r="H30" s="55">
        <f t="shared" si="1"/>
        <v>101.48742454046244</v>
      </c>
    </row>
    <row r="31" spans="1:8" ht="38.25" customHeight="1">
      <c r="A31" s="1" t="s">
        <v>65</v>
      </c>
      <c r="B31" s="12" t="s">
        <v>66</v>
      </c>
      <c r="C31" s="13">
        <v>1952754</v>
      </c>
      <c r="D31" s="13"/>
      <c r="E31" s="13">
        <f t="shared" si="0"/>
        <v>1952754</v>
      </c>
      <c r="F31" s="13">
        <v>2000701.25005</v>
      </c>
      <c r="G31" s="13">
        <f>F31-E31</f>
        <v>47947.250049999915</v>
      </c>
      <c r="H31" s="55">
        <f t="shared" si="1"/>
        <v>102.45536560416724</v>
      </c>
    </row>
    <row r="32" spans="1:8" ht="39.75" customHeight="1">
      <c r="A32" s="1" t="s">
        <v>67</v>
      </c>
      <c r="B32" s="12" t="s">
        <v>69</v>
      </c>
      <c r="C32" s="13">
        <v>1507246</v>
      </c>
      <c r="D32" s="13"/>
      <c r="E32" s="13">
        <f t="shared" si="0"/>
        <v>1507246</v>
      </c>
      <c r="F32" s="13">
        <v>1510763.63905</v>
      </c>
      <c r="G32" s="13">
        <f>F32-E32</f>
        <v>3517.6390500001144</v>
      </c>
      <c r="H32" s="55">
        <f t="shared" si="1"/>
        <v>100.23338187993203</v>
      </c>
    </row>
    <row r="33" spans="1:8" ht="24" customHeight="1">
      <c r="A33" s="16" t="s">
        <v>14</v>
      </c>
      <c r="B33" s="12" t="s">
        <v>23</v>
      </c>
      <c r="C33" s="54">
        <f>C34+C35</f>
        <v>94478</v>
      </c>
      <c r="D33" s="54">
        <f>D34+D35</f>
        <v>0</v>
      </c>
      <c r="E33" s="13">
        <f t="shared" si="0"/>
        <v>94478</v>
      </c>
      <c r="F33" s="54">
        <f>F34+F35</f>
        <v>94477.7093</v>
      </c>
      <c r="G33" s="54">
        <f>G34+G35</f>
        <v>-0.29069999999774154</v>
      </c>
      <c r="H33" s="55">
        <f t="shared" si="1"/>
        <v>99.9996923093207</v>
      </c>
    </row>
    <row r="34" spans="1:8" ht="62.25" customHeight="1">
      <c r="A34" s="16" t="s">
        <v>126</v>
      </c>
      <c r="B34" s="12" t="s">
        <v>24</v>
      </c>
      <c r="C34" s="54">
        <v>93688</v>
      </c>
      <c r="D34" s="54"/>
      <c r="E34" s="13">
        <f t="shared" si="0"/>
        <v>93688</v>
      </c>
      <c r="F34" s="54">
        <v>93687.7093</v>
      </c>
      <c r="G34" s="54">
        <f>F34-E34</f>
        <v>-0.29069999999774154</v>
      </c>
      <c r="H34" s="55">
        <f t="shared" si="1"/>
        <v>99.99968971479805</v>
      </c>
    </row>
    <row r="35" spans="1:8" ht="38.25" customHeight="1">
      <c r="A35" s="16" t="s">
        <v>373</v>
      </c>
      <c r="B35" s="12" t="s">
        <v>5</v>
      </c>
      <c r="C35" s="54">
        <v>790</v>
      </c>
      <c r="D35" s="54"/>
      <c r="E35" s="13">
        <f t="shared" si="0"/>
        <v>790</v>
      </c>
      <c r="F35" s="54">
        <v>790</v>
      </c>
      <c r="G35" s="54">
        <f>F35-E35</f>
        <v>0</v>
      </c>
      <c r="H35" s="55">
        <f t="shared" si="1"/>
        <v>100</v>
      </c>
    </row>
    <row r="36" spans="1:8" ht="48.75" customHeight="1">
      <c r="A36" s="16" t="s">
        <v>402</v>
      </c>
      <c r="B36" s="12" t="s">
        <v>403</v>
      </c>
      <c r="C36" s="54">
        <v>0</v>
      </c>
      <c r="D36" s="38"/>
      <c r="E36" s="13">
        <v>0</v>
      </c>
      <c r="F36" s="54">
        <v>0.13629</v>
      </c>
      <c r="G36" s="54">
        <f>F36-E36</f>
        <v>0.13629</v>
      </c>
      <c r="H36" s="55">
        <v>0</v>
      </c>
    </row>
    <row r="37" spans="1:8" ht="24" customHeight="1">
      <c r="A37" s="53"/>
      <c r="B37" s="17" t="s">
        <v>1</v>
      </c>
      <c r="C37" s="11">
        <f>C38+C60+C62+C81+C91+C92</f>
        <v>3803065</v>
      </c>
      <c r="D37" s="11">
        <f>D38+D60+D62+D81+D91+D92</f>
        <v>0</v>
      </c>
      <c r="E37" s="11">
        <f aca="true" t="shared" si="2" ref="E37:E68">C37+D37</f>
        <v>3803065</v>
      </c>
      <c r="F37" s="11">
        <f>F38+F60+F62+F81+F91+F92</f>
        <v>3861580.46919</v>
      </c>
      <c r="G37" s="11">
        <f>G38+G60+G62+G81+G91+G92</f>
        <v>58515.46919000005</v>
      </c>
      <c r="H37" s="55">
        <f aca="true" t="shared" si="3" ref="H37:H68">F37/E37*100</f>
        <v>101.53863973374109</v>
      </c>
    </row>
    <row r="38" spans="1:8" ht="60" customHeight="1">
      <c r="A38" s="1" t="s">
        <v>22</v>
      </c>
      <c r="B38" s="14" t="s">
        <v>10</v>
      </c>
      <c r="C38" s="13">
        <f>C39+C50+C44+C48+C47</f>
        <v>1527782</v>
      </c>
      <c r="D38" s="13">
        <f>D39+D50+D44+D48+D47</f>
        <v>0</v>
      </c>
      <c r="E38" s="13">
        <f t="shared" si="2"/>
        <v>1527782</v>
      </c>
      <c r="F38" s="13">
        <f>F39+F50+F44+F48+F47</f>
        <v>1553607.74857</v>
      </c>
      <c r="G38" s="13">
        <f>G39+G50+G44+G48+G47</f>
        <v>25825.748570000043</v>
      </c>
      <c r="H38" s="55">
        <f t="shared" si="3"/>
        <v>101.69040796199982</v>
      </c>
    </row>
    <row r="39" spans="1:8" ht="106.5" customHeight="1">
      <c r="A39" s="1" t="s">
        <v>21</v>
      </c>
      <c r="B39" s="12" t="s">
        <v>26</v>
      </c>
      <c r="C39" s="18">
        <f>C40+C41+C43+C42</f>
        <v>1221699</v>
      </c>
      <c r="D39" s="18">
        <f>D40+D41+D43+D42</f>
        <v>0</v>
      </c>
      <c r="E39" s="13">
        <f t="shared" si="2"/>
        <v>1221699</v>
      </c>
      <c r="F39" s="18">
        <f>F40+F41+F43+F42</f>
        <v>1245525.84462</v>
      </c>
      <c r="G39" s="18">
        <f>G40+G41+G43+G42</f>
        <v>23826.84462000004</v>
      </c>
      <c r="H39" s="55">
        <f t="shared" si="3"/>
        <v>101.95030401269054</v>
      </c>
    </row>
    <row r="40" spans="1:8" ht="100.5" customHeight="1">
      <c r="A40" s="1" t="s">
        <v>47</v>
      </c>
      <c r="B40" s="12" t="s">
        <v>45</v>
      </c>
      <c r="C40" s="18">
        <v>971371</v>
      </c>
      <c r="D40" s="18"/>
      <c r="E40" s="13">
        <f t="shared" si="2"/>
        <v>971371</v>
      </c>
      <c r="F40" s="18">
        <v>991537.90578</v>
      </c>
      <c r="G40" s="18">
        <f>F40-E40</f>
        <v>20166.90578000003</v>
      </c>
      <c r="H40" s="55">
        <f t="shared" si="3"/>
        <v>102.07612804788285</v>
      </c>
    </row>
    <row r="41" spans="1:8" ht="89.25" customHeight="1">
      <c r="A41" s="19" t="s">
        <v>46</v>
      </c>
      <c r="B41" s="20" t="s">
        <v>127</v>
      </c>
      <c r="C41" s="21">
        <v>137112</v>
      </c>
      <c r="D41" s="21"/>
      <c r="E41" s="13">
        <f t="shared" si="2"/>
        <v>137112</v>
      </c>
      <c r="F41" s="21">
        <v>137485.01696</v>
      </c>
      <c r="G41" s="21">
        <f>F41-E41</f>
        <v>373.0169600000081</v>
      </c>
      <c r="H41" s="55">
        <f t="shared" si="3"/>
        <v>100.27205274520101</v>
      </c>
    </row>
    <row r="42" spans="1:8" ht="89.25" customHeight="1">
      <c r="A42" s="19" t="s">
        <v>309</v>
      </c>
      <c r="B42" s="20" t="s">
        <v>268</v>
      </c>
      <c r="C42" s="21">
        <v>216</v>
      </c>
      <c r="D42" s="21"/>
      <c r="E42" s="13">
        <f t="shared" si="2"/>
        <v>216</v>
      </c>
      <c r="F42" s="21">
        <v>227.04804</v>
      </c>
      <c r="G42" s="21">
        <f>F42-E42</f>
        <v>11.048039999999986</v>
      </c>
      <c r="H42" s="55">
        <f t="shared" si="3"/>
        <v>105.11483333333334</v>
      </c>
    </row>
    <row r="43" spans="1:8" ht="38.25" customHeight="1">
      <c r="A43" s="1" t="s">
        <v>48</v>
      </c>
      <c r="B43" s="12" t="s">
        <v>49</v>
      </c>
      <c r="C43" s="13">
        <v>113000</v>
      </c>
      <c r="D43" s="13"/>
      <c r="E43" s="13">
        <f t="shared" si="2"/>
        <v>113000</v>
      </c>
      <c r="F43" s="13">
        <v>116275.87384</v>
      </c>
      <c r="G43" s="13">
        <f>F43-E43</f>
        <v>3275.87384</v>
      </c>
      <c r="H43" s="55">
        <f t="shared" si="3"/>
        <v>102.89900339823008</v>
      </c>
    </row>
    <row r="44" spans="1:8" ht="67.5" customHeight="1">
      <c r="A44" s="1" t="s">
        <v>114</v>
      </c>
      <c r="B44" s="12" t="s">
        <v>115</v>
      </c>
      <c r="C44" s="13">
        <f>C45+C46</f>
        <v>3497</v>
      </c>
      <c r="D44" s="13">
        <f>D45+D46</f>
        <v>0</v>
      </c>
      <c r="E44" s="13">
        <f t="shared" si="2"/>
        <v>3497</v>
      </c>
      <c r="F44" s="13">
        <f>F45+F46</f>
        <v>3677.66781</v>
      </c>
      <c r="G44" s="13">
        <f>G45+G46</f>
        <v>180.66780999999992</v>
      </c>
      <c r="H44" s="55">
        <f t="shared" si="3"/>
        <v>105.16636574206461</v>
      </c>
    </row>
    <row r="45" spans="1:8" ht="116.25" customHeight="1">
      <c r="A45" s="1" t="s">
        <v>112</v>
      </c>
      <c r="B45" s="12" t="s">
        <v>109</v>
      </c>
      <c r="C45" s="21">
        <v>1884</v>
      </c>
      <c r="D45" s="21"/>
      <c r="E45" s="13">
        <f t="shared" si="2"/>
        <v>1884</v>
      </c>
      <c r="F45" s="21">
        <v>2064.87257</v>
      </c>
      <c r="G45" s="21">
        <f>F45-E45</f>
        <v>180.87257</v>
      </c>
      <c r="H45" s="55">
        <f t="shared" si="3"/>
        <v>109.60045488322719</v>
      </c>
    </row>
    <row r="46" spans="1:8" ht="112.5" customHeight="1">
      <c r="A46" s="1" t="s">
        <v>113</v>
      </c>
      <c r="B46" s="12" t="s">
        <v>110</v>
      </c>
      <c r="C46" s="21">
        <v>1613</v>
      </c>
      <c r="D46" s="21"/>
      <c r="E46" s="13">
        <f t="shared" si="2"/>
        <v>1613</v>
      </c>
      <c r="F46" s="21">
        <v>1612.79524</v>
      </c>
      <c r="G46" s="21">
        <f>F46-E46</f>
        <v>-0.20476000000007843</v>
      </c>
      <c r="H46" s="55">
        <f t="shared" si="3"/>
        <v>99.9873056416615</v>
      </c>
    </row>
    <row r="47" spans="1:8" ht="225.75" customHeight="1">
      <c r="A47" s="1" t="s">
        <v>368</v>
      </c>
      <c r="B47" s="12" t="s">
        <v>369</v>
      </c>
      <c r="C47" s="21">
        <v>16</v>
      </c>
      <c r="D47" s="21"/>
      <c r="E47" s="13">
        <f t="shared" si="2"/>
        <v>16</v>
      </c>
      <c r="F47" s="21">
        <v>16.0741</v>
      </c>
      <c r="G47" s="21">
        <f>F47-E47</f>
        <v>0.07410000000000139</v>
      </c>
      <c r="H47" s="55">
        <f t="shared" si="3"/>
        <v>100.463125</v>
      </c>
    </row>
    <row r="48" spans="1:8" ht="37.5" customHeight="1">
      <c r="A48" s="1" t="s">
        <v>225</v>
      </c>
      <c r="B48" s="12" t="s">
        <v>226</v>
      </c>
      <c r="C48" s="21">
        <f>C49</f>
        <v>233</v>
      </c>
      <c r="D48" s="21">
        <f>D49</f>
        <v>0</v>
      </c>
      <c r="E48" s="13">
        <f t="shared" si="2"/>
        <v>233</v>
      </c>
      <c r="F48" s="21">
        <f>F49</f>
        <v>233.49125</v>
      </c>
      <c r="G48" s="21">
        <f>G49</f>
        <v>0.49125000000000796</v>
      </c>
      <c r="H48" s="55">
        <f t="shared" si="3"/>
        <v>100.21083690987125</v>
      </c>
    </row>
    <row r="49" spans="1:8" ht="64.5" customHeight="1">
      <c r="A49" s="1" t="s">
        <v>227</v>
      </c>
      <c r="B49" s="12" t="s">
        <v>228</v>
      </c>
      <c r="C49" s="21">
        <v>233</v>
      </c>
      <c r="D49" s="21"/>
      <c r="E49" s="13">
        <f t="shared" si="2"/>
        <v>233</v>
      </c>
      <c r="F49" s="21">
        <v>233.49125</v>
      </c>
      <c r="G49" s="21">
        <f>F49-E49</f>
        <v>0.49125000000000796</v>
      </c>
      <c r="H49" s="55">
        <f t="shared" si="3"/>
        <v>100.21083690987125</v>
      </c>
    </row>
    <row r="50" spans="1:8" ht="96" customHeight="1">
      <c r="A50" s="16" t="s">
        <v>116</v>
      </c>
      <c r="B50" s="14" t="s">
        <v>117</v>
      </c>
      <c r="C50" s="13">
        <f>C51+C56</f>
        <v>302337</v>
      </c>
      <c r="D50" s="13">
        <f>D51+D56</f>
        <v>0</v>
      </c>
      <c r="E50" s="13">
        <f t="shared" si="2"/>
        <v>302337</v>
      </c>
      <c r="F50" s="13">
        <f>F51+F56</f>
        <v>304154.67079</v>
      </c>
      <c r="G50" s="13">
        <f>G51+G56</f>
        <v>1817.6707900000047</v>
      </c>
      <c r="H50" s="55">
        <f t="shared" si="3"/>
        <v>100.6012068618793</v>
      </c>
    </row>
    <row r="51" spans="1:8" ht="84.75" customHeight="1">
      <c r="A51" s="16" t="s">
        <v>137</v>
      </c>
      <c r="B51" s="14" t="s">
        <v>138</v>
      </c>
      <c r="C51" s="13">
        <f>SUM(C52:C55)</f>
        <v>81089</v>
      </c>
      <c r="D51" s="13">
        <f>SUM(D52:D55)</f>
        <v>0</v>
      </c>
      <c r="E51" s="13">
        <f t="shared" si="2"/>
        <v>81089</v>
      </c>
      <c r="F51" s="13">
        <f>SUM(F52:F55)</f>
        <v>82165.91192</v>
      </c>
      <c r="G51" s="13">
        <f>SUM(G52:G55)</f>
        <v>1076.9119200000068</v>
      </c>
      <c r="H51" s="55">
        <f t="shared" si="3"/>
        <v>101.32806166064448</v>
      </c>
    </row>
    <row r="52" spans="1:8" ht="138.75" customHeight="1">
      <c r="A52" s="22" t="s">
        <v>70</v>
      </c>
      <c r="B52" s="14" t="s">
        <v>265</v>
      </c>
      <c r="C52" s="13">
        <v>6355</v>
      </c>
      <c r="D52" s="13"/>
      <c r="E52" s="13">
        <f t="shared" si="2"/>
        <v>6355</v>
      </c>
      <c r="F52" s="13">
        <v>6456.13633</v>
      </c>
      <c r="G52" s="13">
        <f>F52-E52</f>
        <v>101.13633000000027</v>
      </c>
      <c r="H52" s="55">
        <f t="shared" si="3"/>
        <v>101.59144500393391</v>
      </c>
    </row>
    <row r="53" spans="1:8" ht="137.25" customHeight="1">
      <c r="A53" s="22" t="s">
        <v>105</v>
      </c>
      <c r="B53" s="14" t="s">
        <v>266</v>
      </c>
      <c r="C53" s="13">
        <v>74108</v>
      </c>
      <c r="D53" s="13"/>
      <c r="E53" s="13">
        <f t="shared" si="2"/>
        <v>74108</v>
      </c>
      <c r="F53" s="13">
        <v>75083.77263</v>
      </c>
      <c r="G53" s="13">
        <f>F53-E53</f>
        <v>975.7726300000068</v>
      </c>
      <c r="H53" s="55">
        <f t="shared" si="3"/>
        <v>101.31669000647705</v>
      </c>
    </row>
    <row r="54" spans="1:8" s="50" customFormat="1" ht="157.5" customHeight="1">
      <c r="A54" s="47" t="s">
        <v>398</v>
      </c>
      <c r="B54" s="48" t="s">
        <v>399</v>
      </c>
      <c r="C54" s="49">
        <v>-36</v>
      </c>
      <c r="D54" s="49"/>
      <c r="E54" s="13">
        <f t="shared" si="2"/>
        <v>-36</v>
      </c>
      <c r="F54" s="49">
        <v>-35.95511</v>
      </c>
      <c r="G54" s="49">
        <f>F54-E54</f>
        <v>0.04489000000000232</v>
      </c>
      <c r="H54" s="55">
        <f t="shared" si="3"/>
        <v>99.87530555555554</v>
      </c>
    </row>
    <row r="55" spans="1:8" ht="132" customHeight="1">
      <c r="A55" s="22" t="s">
        <v>144</v>
      </c>
      <c r="B55" s="23" t="s">
        <v>143</v>
      </c>
      <c r="C55" s="13">
        <v>662</v>
      </c>
      <c r="D55" s="13"/>
      <c r="E55" s="13">
        <f t="shared" si="2"/>
        <v>662</v>
      </c>
      <c r="F55" s="13">
        <v>661.95807</v>
      </c>
      <c r="G55" s="13">
        <f>F55-E55</f>
        <v>-0.04192999999997937</v>
      </c>
      <c r="H55" s="55">
        <f t="shared" si="3"/>
        <v>99.993666163142</v>
      </c>
    </row>
    <row r="56" spans="1:8" ht="105" customHeight="1">
      <c r="A56" s="22" t="s">
        <v>139</v>
      </c>
      <c r="B56" s="23" t="s">
        <v>140</v>
      </c>
      <c r="C56" s="13">
        <f>SUM(C57:C59)</f>
        <v>221248</v>
      </c>
      <c r="D56" s="13">
        <f>SUM(D57:D59)</f>
        <v>0</v>
      </c>
      <c r="E56" s="13">
        <f t="shared" si="2"/>
        <v>221248</v>
      </c>
      <c r="F56" s="13">
        <f>SUM(F57:F59)</f>
        <v>221988.75887000002</v>
      </c>
      <c r="G56" s="13">
        <f>SUM(G57:G59)</f>
        <v>740.7588699999978</v>
      </c>
      <c r="H56" s="55">
        <f t="shared" si="3"/>
        <v>100.33480929545127</v>
      </c>
    </row>
    <row r="57" spans="1:8" ht="129.75" customHeight="1">
      <c r="A57" s="22" t="s">
        <v>342</v>
      </c>
      <c r="B57" s="23" t="s">
        <v>341</v>
      </c>
      <c r="C57" s="13">
        <v>109063</v>
      </c>
      <c r="D57" s="13"/>
      <c r="E57" s="13">
        <f t="shared" si="2"/>
        <v>109063</v>
      </c>
      <c r="F57" s="13">
        <v>109062.936</v>
      </c>
      <c r="G57" s="13">
        <f>F57-E57</f>
        <v>-0.0639999999984866</v>
      </c>
      <c r="H57" s="55">
        <f t="shared" si="3"/>
        <v>99.99994131832061</v>
      </c>
    </row>
    <row r="58" spans="1:8" ht="120" customHeight="1">
      <c r="A58" s="22" t="s">
        <v>169</v>
      </c>
      <c r="B58" s="23" t="s">
        <v>141</v>
      </c>
      <c r="C58" s="15">
        <v>46677</v>
      </c>
      <c r="D58" s="15"/>
      <c r="E58" s="13">
        <f t="shared" si="2"/>
        <v>46677</v>
      </c>
      <c r="F58" s="15">
        <v>46893.17698</v>
      </c>
      <c r="G58" s="15">
        <f>F58-E58</f>
        <v>216.17697999999655</v>
      </c>
      <c r="H58" s="55">
        <f t="shared" si="3"/>
        <v>100.46313383465089</v>
      </c>
    </row>
    <row r="59" spans="1:8" ht="120" customHeight="1">
      <c r="A59" s="22" t="s">
        <v>170</v>
      </c>
      <c r="B59" s="23" t="s">
        <v>142</v>
      </c>
      <c r="C59" s="15">
        <v>65508</v>
      </c>
      <c r="D59" s="15"/>
      <c r="E59" s="13">
        <f t="shared" si="2"/>
        <v>65508</v>
      </c>
      <c r="F59" s="15">
        <v>66032.64589</v>
      </c>
      <c r="G59" s="15">
        <f>F59-E59</f>
        <v>524.6458899999998</v>
      </c>
      <c r="H59" s="55">
        <f t="shared" si="3"/>
        <v>100.80088827318801</v>
      </c>
    </row>
    <row r="60" spans="1:8" ht="28.5" customHeight="1">
      <c r="A60" s="1" t="s">
        <v>15</v>
      </c>
      <c r="B60" s="14" t="s">
        <v>11</v>
      </c>
      <c r="C60" s="13">
        <f>C61</f>
        <v>4683</v>
      </c>
      <c r="D60" s="13">
        <f>D61</f>
        <v>0</v>
      </c>
      <c r="E60" s="13">
        <f t="shared" si="2"/>
        <v>4683</v>
      </c>
      <c r="F60" s="13">
        <f>F61</f>
        <v>4715.97772</v>
      </c>
      <c r="G60" s="13">
        <f>G61</f>
        <v>32.97771999999986</v>
      </c>
      <c r="H60" s="55">
        <f t="shared" si="3"/>
        <v>100.70420072603032</v>
      </c>
    </row>
    <row r="61" spans="1:8" ht="23.25" customHeight="1">
      <c r="A61" s="1" t="s">
        <v>43</v>
      </c>
      <c r="B61" s="12" t="s">
        <v>29</v>
      </c>
      <c r="C61" s="13">
        <v>4683</v>
      </c>
      <c r="D61" s="13"/>
      <c r="E61" s="13">
        <f t="shared" si="2"/>
        <v>4683</v>
      </c>
      <c r="F61" s="13">
        <v>4715.97772</v>
      </c>
      <c r="G61" s="13">
        <f>F61-E61</f>
        <v>32.97771999999986</v>
      </c>
      <c r="H61" s="55">
        <f t="shared" si="3"/>
        <v>100.70420072603032</v>
      </c>
    </row>
    <row r="62" spans="1:8" ht="38.25" customHeight="1">
      <c r="A62" s="24" t="s">
        <v>41</v>
      </c>
      <c r="B62" s="25" t="s">
        <v>44</v>
      </c>
      <c r="C62" s="13">
        <f>C63+C67</f>
        <v>651453</v>
      </c>
      <c r="D62" s="13">
        <f>D63+D67</f>
        <v>0</v>
      </c>
      <c r="E62" s="13">
        <f t="shared" si="2"/>
        <v>651453</v>
      </c>
      <c r="F62" s="13">
        <f>F63+F67</f>
        <v>621322.0728099999</v>
      </c>
      <c r="G62" s="13">
        <f>G63+G67</f>
        <v>-30130.927190000024</v>
      </c>
      <c r="H62" s="55">
        <f t="shared" si="3"/>
        <v>95.37481181451308</v>
      </c>
    </row>
    <row r="63" spans="1:8" ht="30.75" customHeight="1">
      <c r="A63" s="24" t="s">
        <v>187</v>
      </c>
      <c r="B63" s="25" t="s">
        <v>111</v>
      </c>
      <c r="C63" s="13">
        <f>C64+C65+C66</f>
        <v>443224</v>
      </c>
      <c r="D63" s="13">
        <f>D64+D65+D66</f>
        <v>0</v>
      </c>
      <c r="E63" s="13">
        <f t="shared" si="2"/>
        <v>443224</v>
      </c>
      <c r="F63" s="13">
        <f>F64+F65+F66</f>
        <v>412723.42452999996</v>
      </c>
      <c r="G63" s="13">
        <f>G64+G65+G66</f>
        <v>-30500.575470000025</v>
      </c>
      <c r="H63" s="55">
        <f t="shared" si="3"/>
        <v>93.1184738484378</v>
      </c>
    </row>
    <row r="64" spans="1:8" ht="76.5" customHeight="1">
      <c r="A64" s="24" t="s">
        <v>97</v>
      </c>
      <c r="B64" s="25" t="s">
        <v>96</v>
      </c>
      <c r="C64" s="13">
        <v>30000</v>
      </c>
      <c r="D64" s="13"/>
      <c r="E64" s="13">
        <f t="shared" si="2"/>
        <v>30000</v>
      </c>
      <c r="F64" s="13">
        <v>30692.67753</v>
      </c>
      <c r="G64" s="13">
        <f>F64-E64</f>
        <v>692.6775300000008</v>
      </c>
      <c r="H64" s="55">
        <f t="shared" si="3"/>
        <v>102.30892510000001</v>
      </c>
    </row>
    <row r="65" spans="1:8" ht="100.5" customHeight="1">
      <c r="A65" s="24" t="s">
        <v>72</v>
      </c>
      <c r="B65" s="25" t="s">
        <v>50</v>
      </c>
      <c r="C65" s="13">
        <v>413035</v>
      </c>
      <c r="D65" s="13"/>
      <c r="E65" s="13">
        <f t="shared" si="2"/>
        <v>413035</v>
      </c>
      <c r="F65" s="13">
        <v>381838.747</v>
      </c>
      <c r="G65" s="13">
        <f>F65-E65</f>
        <v>-31196.253000000026</v>
      </c>
      <c r="H65" s="55">
        <f t="shared" si="3"/>
        <v>92.4470679240258</v>
      </c>
    </row>
    <row r="66" spans="1:8" ht="38.25" customHeight="1">
      <c r="A66" s="24" t="s">
        <v>95</v>
      </c>
      <c r="B66" s="25" t="s">
        <v>51</v>
      </c>
      <c r="C66" s="13">
        <v>189</v>
      </c>
      <c r="D66" s="13"/>
      <c r="E66" s="13">
        <f t="shared" si="2"/>
        <v>189</v>
      </c>
      <c r="F66" s="13">
        <v>192</v>
      </c>
      <c r="G66" s="13">
        <f>F66-E66</f>
        <v>3</v>
      </c>
      <c r="H66" s="55">
        <f t="shared" si="3"/>
        <v>101.58730158730158</v>
      </c>
    </row>
    <row r="67" spans="1:8" ht="24" customHeight="1">
      <c r="A67" s="26" t="s">
        <v>171</v>
      </c>
      <c r="B67" s="27" t="s">
        <v>131</v>
      </c>
      <c r="C67" s="13">
        <f>SUM(C68:C80)</f>
        <v>208229</v>
      </c>
      <c r="D67" s="13">
        <f>SUM(D68:D80)</f>
        <v>0</v>
      </c>
      <c r="E67" s="13">
        <f t="shared" si="2"/>
        <v>208229</v>
      </c>
      <c r="F67" s="13">
        <f>SUM(F68:F80)</f>
        <v>208598.64828</v>
      </c>
      <c r="G67" s="13">
        <f>SUM(G68:G80)</f>
        <v>369.64828000000153</v>
      </c>
      <c r="H67" s="55">
        <f t="shared" si="3"/>
        <v>100.17752007645429</v>
      </c>
    </row>
    <row r="68" spans="1:8" ht="55.5" customHeight="1">
      <c r="A68" s="26" t="s">
        <v>345</v>
      </c>
      <c r="B68" s="27" t="s">
        <v>346</v>
      </c>
      <c r="C68" s="13">
        <v>624</v>
      </c>
      <c r="D68" s="13"/>
      <c r="E68" s="13">
        <f t="shared" si="2"/>
        <v>624</v>
      </c>
      <c r="F68" s="13">
        <v>670.95686</v>
      </c>
      <c r="G68" s="13">
        <f aca="true" t="shared" si="4" ref="G68:G80">F68-E68</f>
        <v>46.956860000000006</v>
      </c>
      <c r="H68" s="55">
        <f t="shared" si="3"/>
        <v>107.52513782051282</v>
      </c>
    </row>
    <row r="69" spans="1:8" ht="42.75" customHeight="1">
      <c r="A69" s="26" t="s">
        <v>347</v>
      </c>
      <c r="B69" s="27" t="s">
        <v>348</v>
      </c>
      <c r="C69" s="13">
        <v>14</v>
      </c>
      <c r="D69" s="13"/>
      <c r="E69" s="13">
        <f aca="true" t="shared" si="5" ref="E69:E92">C69+D69</f>
        <v>14</v>
      </c>
      <c r="F69" s="13">
        <v>13.50678</v>
      </c>
      <c r="G69" s="13">
        <f t="shared" si="4"/>
        <v>-0.4932200000000009</v>
      </c>
      <c r="H69" s="55">
        <f aca="true" t="shared" si="6" ref="H69:H92">F69/E69*100</f>
        <v>96.47699999999999</v>
      </c>
    </row>
    <row r="70" spans="1:8" ht="46.5" customHeight="1">
      <c r="A70" s="26" t="s">
        <v>349</v>
      </c>
      <c r="B70" s="27" t="s">
        <v>348</v>
      </c>
      <c r="C70" s="13">
        <v>4</v>
      </c>
      <c r="D70" s="13"/>
      <c r="E70" s="13">
        <f t="shared" si="5"/>
        <v>4</v>
      </c>
      <c r="F70" s="13">
        <v>4.42655</v>
      </c>
      <c r="G70" s="13">
        <f t="shared" si="4"/>
        <v>0.42654999999999976</v>
      </c>
      <c r="H70" s="55">
        <f t="shared" si="6"/>
        <v>110.66375</v>
      </c>
    </row>
    <row r="71" spans="1:8" ht="43.5" customHeight="1">
      <c r="A71" s="26" t="s">
        <v>350</v>
      </c>
      <c r="B71" s="27" t="s">
        <v>348</v>
      </c>
      <c r="C71" s="13">
        <v>57</v>
      </c>
      <c r="D71" s="13"/>
      <c r="E71" s="13">
        <f t="shared" si="5"/>
        <v>57</v>
      </c>
      <c r="F71" s="13">
        <v>56.95608</v>
      </c>
      <c r="G71" s="13">
        <f t="shared" si="4"/>
        <v>-0.04391999999999996</v>
      </c>
      <c r="H71" s="55">
        <f t="shared" si="6"/>
        <v>99.92294736842105</v>
      </c>
    </row>
    <row r="72" spans="1:8" ht="39.75" customHeight="1">
      <c r="A72" s="26" t="s">
        <v>351</v>
      </c>
      <c r="B72" s="27" t="s">
        <v>348</v>
      </c>
      <c r="C72" s="13">
        <v>58842</v>
      </c>
      <c r="D72" s="13"/>
      <c r="E72" s="13">
        <f t="shared" si="5"/>
        <v>58842</v>
      </c>
      <c r="F72" s="13">
        <v>58841.46974</v>
      </c>
      <c r="G72" s="13">
        <f t="shared" si="4"/>
        <v>-0.5302599999995437</v>
      </c>
      <c r="H72" s="55">
        <f t="shared" si="6"/>
        <v>99.99909884096394</v>
      </c>
    </row>
    <row r="73" spans="1:8" ht="54.75" customHeight="1">
      <c r="A73" s="26" t="s">
        <v>129</v>
      </c>
      <c r="B73" s="27" t="s">
        <v>130</v>
      </c>
      <c r="C73" s="13">
        <v>458</v>
      </c>
      <c r="D73" s="13"/>
      <c r="E73" s="13">
        <f t="shared" si="5"/>
        <v>458</v>
      </c>
      <c r="F73" s="13">
        <v>479.3</v>
      </c>
      <c r="G73" s="13">
        <f t="shared" si="4"/>
        <v>21.30000000000001</v>
      </c>
      <c r="H73" s="55">
        <f t="shared" si="6"/>
        <v>104.65065502183405</v>
      </c>
    </row>
    <row r="74" spans="1:8" ht="54.75" customHeight="1">
      <c r="A74" s="26" t="s">
        <v>370</v>
      </c>
      <c r="B74" s="27" t="s">
        <v>371</v>
      </c>
      <c r="C74" s="13">
        <v>775</v>
      </c>
      <c r="D74" s="13"/>
      <c r="E74" s="13">
        <f t="shared" si="5"/>
        <v>775</v>
      </c>
      <c r="F74" s="13">
        <v>774.69585</v>
      </c>
      <c r="G74" s="13">
        <f t="shared" si="4"/>
        <v>-0.30415000000004966</v>
      </c>
      <c r="H74" s="55">
        <f t="shared" si="6"/>
        <v>99.96075483870968</v>
      </c>
    </row>
    <row r="75" spans="1:8" ht="51.75" customHeight="1">
      <c r="A75" s="26" t="s">
        <v>229</v>
      </c>
      <c r="B75" s="27" t="s">
        <v>230</v>
      </c>
      <c r="C75" s="13">
        <v>128108</v>
      </c>
      <c r="D75" s="13"/>
      <c r="E75" s="13">
        <f t="shared" si="5"/>
        <v>128108</v>
      </c>
      <c r="F75" s="13">
        <v>128107.86645</v>
      </c>
      <c r="G75" s="13">
        <f t="shared" si="4"/>
        <v>-0.13354999999864958</v>
      </c>
      <c r="H75" s="55">
        <f t="shared" si="6"/>
        <v>99.99989575202173</v>
      </c>
    </row>
    <row r="76" spans="1:8" ht="96.75" customHeight="1">
      <c r="A76" s="26" t="s">
        <v>239</v>
      </c>
      <c r="B76" s="27" t="s">
        <v>397</v>
      </c>
      <c r="C76" s="13">
        <v>17065</v>
      </c>
      <c r="D76" s="13"/>
      <c r="E76" s="13">
        <f t="shared" si="5"/>
        <v>17065</v>
      </c>
      <c r="F76" s="13">
        <v>17210.94615</v>
      </c>
      <c r="G76" s="13">
        <f t="shared" si="4"/>
        <v>145.94614999999976</v>
      </c>
      <c r="H76" s="55">
        <f t="shared" si="6"/>
        <v>100.85523674186932</v>
      </c>
    </row>
    <row r="77" spans="1:8" ht="150.75" customHeight="1">
      <c r="A77" s="26" t="s">
        <v>280</v>
      </c>
      <c r="B77" s="43" t="s">
        <v>281</v>
      </c>
      <c r="C77" s="13">
        <v>360</v>
      </c>
      <c r="D77" s="13"/>
      <c r="E77" s="13">
        <f t="shared" si="5"/>
        <v>360</v>
      </c>
      <c r="F77" s="13">
        <v>424.3111</v>
      </c>
      <c r="G77" s="13">
        <f t="shared" si="4"/>
        <v>64.31110000000001</v>
      </c>
      <c r="H77" s="55">
        <f t="shared" si="6"/>
        <v>117.86419444444445</v>
      </c>
    </row>
    <row r="78" spans="1:8" ht="81" customHeight="1">
      <c r="A78" s="26" t="s">
        <v>282</v>
      </c>
      <c r="B78" s="43" t="s">
        <v>283</v>
      </c>
      <c r="C78" s="13">
        <v>217</v>
      </c>
      <c r="D78" s="13"/>
      <c r="E78" s="13">
        <f t="shared" si="5"/>
        <v>217</v>
      </c>
      <c r="F78" s="13">
        <v>216.55984</v>
      </c>
      <c r="G78" s="13">
        <f t="shared" si="4"/>
        <v>-0.44015999999999167</v>
      </c>
      <c r="H78" s="55">
        <f t="shared" si="6"/>
        <v>99.79716129032259</v>
      </c>
    </row>
    <row r="79" spans="1:8" ht="35.25" customHeight="1">
      <c r="A79" s="26" t="s">
        <v>352</v>
      </c>
      <c r="B79" s="27" t="s">
        <v>203</v>
      </c>
      <c r="C79" s="13">
        <v>917</v>
      </c>
      <c r="D79" s="13"/>
      <c r="E79" s="13">
        <f t="shared" si="5"/>
        <v>917</v>
      </c>
      <c r="F79" s="13">
        <v>917.1209</v>
      </c>
      <c r="G79" s="13">
        <f t="shared" si="4"/>
        <v>0.120900000000006</v>
      </c>
      <c r="H79" s="55">
        <f t="shared" si="6"/>
        <v>100.0131842966194</v>
      </c>
    </row>
    <row r="80" spans="1:8" ht="37.5" customHeight="1">
      <c r="A80" s="26" t="s">
        <v>204</v>
      </c>
      <c r="B80" s="27" t="s">
        <v>203</v>
      </c>
      <c r="C80" s="13">
        <v>788</v>
      </c>
      <c r="D80" s="13"/>
      <c r="E80" s="13">
        <f t="shared" si="5"/>
        <v>788</v>
      </c>
      <c r="F80" s="13">
        <v>880.53198</v>
      </c>
      <c r="G80" s="13">
        <f t="shared" si="4"/>
        <v>92.53197999999998</v>
      </c>
      <c r="H80" s="55">
        <f t="shared" si="6"/>
        <v>111.74263705583756</v>
      </c>
    </row>
    <row r="81" spans="1:8" ht="39.75" customHeight="1">
      <c r="A81" s="28" t="s">
        <v>17</v>
      </c>
      <c r="B81" s="29" t="s">
        <v>12</v>
      </c>
      <c r="C81" s="13">
        <f>C82+C83+C85+C88</f>
        <v>1323161</v>
      </c>
      <c r="D81" s="13">
        <f>D82+D83+D85+D88</f>
        <v>0</v>
      </c>
      <c r="E81" s="13">
        <f t="shared" si="5"/>
        <v>1323161</v>
      </c>
      <c r="F81" s="13">
        <f>F82+F83+F85+F88</f>
        <v>1379334.85697</v>
      </c>
      <c r="G81" s="13">
        <f>G82+G83+G85+G88</f>
        <v>56173.85697000002</v>
      </c>
      <c r="H81" s="55">
        <f t="shared" si="6"/>
        <v>104.24542870973374</v>
      </c>
    </row>
    <row r="82" spans="1:8" ht="36.75" customHeight="1">
      <c r="A82" s="1" t="s">
        <v>353</v>
      </c>
      <c r="B82" s="14" t="s">
        <v>354</v>
      </c>
      <c r="C82" s="13">
        <v>55019</v>
      </c>
      <c r="D82" s="13"/>
      <c r="E82" s="13">
        <f t="shared" si="5"/>
        <v>55019</v>
      </c>
      <c r="F82" s="13">
        <v>55019.2</v>
      </c>
      <c r="G82" s="13">
        <f>F82-E82</f>
        <v>0.19999999999708962</v>
      </c>
      <c r="H82" s="55">
        <f t="shared" si="6"/>
        <v>100.00036351078718</v>
      </c>
    </row>
    <row r="83" spans="1:8" ht="85.5" customHeight="1">
      <c r="A83" s="1" t="s">
        <v>40</v>
      </c>
      <c r="B83" s="14" t="s">
        <v>98</v>
      </c>
      <c r="C83" s="13">
        <f>SUM(C84:C84)</f>
        <v>133509</v>
      </c>
      <c r="D83" s="13">
        <f>SUM(D84:D84)</f>
        <v>0</v>
      </c>
      <c r="E83" s="13">
        <f t="shared" si="5"/>
        <v>133509</v>
      </c>
      <c r="F83" s="13">
        <f>SUM(F84:F84)</f>
        <v>135346.84313</v>
      </c>
      <c r="G83" s="13">
        <f>SUM(G84:G84)</f>
        <v>1837.8431299999938</v>
      </c>
      <c r="H83" s="55">
        <f t="shared" si="6"/>
        <v>101.37656871821375</v>
      </c>
    </row>
    <row r="84" spans="1:8" s="30" customFormat="1" ht="99" customHeight="1">
      <c r="A84" s="1" t="s">
        <v>52</v>
      </c>
      <c r="B84" s="12" t="s">
        <v>53</v>
      </c>
      <c r="C84" s="13">
        <v>133509</v>
      </c>
      <c r="D84" s="13"/>
      <c r="E84" s="13">
        <f t="shared" si="5"/>
        <v>133509</v>
      </c>
      <c r="F84" s="13">
        <v>135346.84313</v>
      </c>
      <c r="G84" s="13">
        <f>F84-E84</f>
        <v>1837.8431299999938</v>
      </c>
      <c r="H84" s="55">
        <f t="shared" si="6"/>
        <v>101.37656871821375</v>
      </c>
    </row>
    <row r="85" spans="1:8" s="30" customFormat="1" ht="50.25" customHeight="1">
      <c r="A85" s="31" t="s">
        <v>32</v>
      </c>
      <c r="B85" s="32" t="s">
        <v>42</v>
      </c>
      <c r="C85" s="13">
        <f>C86+C87</f>
        <v>800226</v>
      </c>
      <c r="D85" s="13">
        <f>D86+D87</f>
        <v>0</v>
      </c>
      <c r="E85" s="13">
        <f t="shared" si="5"/>
        <v>800226</v>
      </c>
      <c r="F85" s="13">
        <f>F86+F87</f>
        <v>851917.90469</v>
      </c>
      <c r="G85" s="13">
        <f>G86+G87</f>
        <v>51691.904690000025</v>
      </c>
      <c r="H85" s="55">
        <f t="shared" si="6"/>
        <v>106.45966323138714</v>
      </c>
    </row>
    <row r="86" spans="1:8" s="30" customFormat="1" ht="55.5" customHeight="1">
      <c r="A86" s="31" t="s">
        <v>54</v>
      </c>
      <c r="B86" s="32" t="s">
        <v>55</v>
      </c>
      <c r="C86" s="13">
        <v>134399</v>
      </c>
      <c r="D86" s="13"/>
      <c r="E86" s="13">
        <f t="shared" si="5"/>
        <v>134399</v>
      </c>
      <c r="F86" s="13">
        <v>186090.07248</v>
      </c>
      <c r="G86" s="13">
        <f>F86-E86</f>
        <v>51691.07248</v>
      </c>
      <c r="H86" s="55">
        <f t="shared" si="6"/>
        <v>138.46090557221407</v>
      </c>
    </row>
    <row r="87" spans="1:8" s="30" customFormat="1" ht="54.75" customHeight="1">
      <c r="A87" s="31" t="s">
        <v>219</v>
      </c>
      <c r="B87" s="32" t="s">
        <v>220</v>
      </c>
      <c r="C87" s="13">
        <v>665827</v>
      </c>
      <c r="D87" s="13"/>
      <c r="E87" s="13">
        <f t="shared" si="5"/>
        <v>665827</v>
      </c>
      <c r="F87" s="13">
        <v>665827.83221</v>
      </c>
      <c r="G87" s="13">
        <f>F87-E87</f>
        <v>0.8322100000223145</v>
      </c>
      <c r="H87" s="55">
        <f t="shared" si="6"/>
        <v>100.00012498892355</v>
      </c>
    </row>
    <row r="88" spans="1:8" s="30" customFormat="1" ht="84.75" customHeight="1">
      <c r="A88" s="31" t="s">
        <v>34</v>
      </c>
      <c r="B88" s="32" t="s">
        <v>57</v>
      </c>
      <c r="C88" s="13">
        <f>C89+C90</f>
        <v>334407</v>
      </c>
      <c r="D88" s="13">
        <f>D89+D90</f>
        <v>0</v>
      </c>
      <c r="E88" s="13">
        <f t="shared" si="5"/>
        <v>334407</v>
      </c>
      <c r="F88" s="13">
        <f>F89+F90</f>
        <v>337050.90915</v>
      </c>
      <c r="G88" s="13">
        <f>G89+G90</f>
        <v>2643.909150000003</v>
      </c>
      <c r="H88" s="55">
        <f t="shared" si="6"/>
        <v>100.79062613820884</v>
      </c>
    </row>
    <row r="89" spans="1:8" s="30" customFormat="1" ht="90" customHeight="1">
      <c r="A89" s="31" t="s">
        <v>106</v>
      </c>
      <c r="B89" s="12" t="s">
        <v>56</v>
      </c>
      <c r="C89" s="21">
        <v>326853</v>
      </c>
      <c r="D89" s="21"/>
      <c r="E89" s="13">
        <f t="shared" si="5"/>
        <v>326853</v>
      </c>
      <c r="F89" s="21">
        <v>329497.25938</v>
      </c>
      <c r="G89" s="21">
        <f>F89-E89</f>
        <v>2644.259380000003</v>
      </c>
      <c r="H89" s="55">
        <f t="shared" si="6"/>
        <v>100.80900569369105</v>
      </c>
    </row>
    <row r="90" spans="1:8" s="30" customFormat="1" ht="67.5" customHeight="1">
      <c r="A90" s="31" t="s">
        <v>221</v>
      </c>
      <c r="B90" s="12" t="s">
        <v>222</v>
      </c>
      <c r="C90" s="21">
        <v>7554</v>
      </c>
      <c r="D90" s="21"/>
      <c r="E90" s="13">
        <f t="shared" si="5"/>
        <v>7554</v>
      </c>
      <c r="F90" s="21">
        <v>7553.64977</v>
      </c>
      <c r="G90" s="21">
        <f>F90-E90</f>
        <v>-0.3502300000000105</v>
      </c>
      <c r="H90" s="55">
        <f t="shared" si="6"/>
        <v>99.9953636483982</v>
      </c>
    </row>
    <row r="91" spans="1:8" ht="24" customHeight="1">
      <c r="A91" s="1" t="s">
        <v>8</v>
      </c>
      <c r="B91" s="14" t="s">
        <v>9</v>
      </c>
      <c r="C91" s="13">
        <v>248610</v>
      </c>
      <c r="D91" s="13"/>
      <c r="E91" s="13">
        <f t="shared" si="5"/>
        <v>248610</v>
      </c>
      <c r="F91" s="13">
        <v>251423.55939</v>
      </c>
      <c r="G91" s="13">
        <f>F91-E91</f>
        <v>2813.5593900000094</v>
      </c>
      <c r="H91" s="55">
        <f t="shared" si="6"/>
        <v>101.1317160975021</v>
      </c>
    </row>
    <row r="92" spans="1:8" ht="24" customHeight="1">
      <c r="A92" s="1" t="s">
        <v>18</v>
      </c>
      <c r="B92" s="14" t="s">
        <v>19</v>
      </c>
      <c r="C92" s="13">
        <f>C94+C93</f>
        <v>47376</v>
      </c>
      <c r="D92" s="13">
        <f>D94+D93</f>
        <v>0</v>
      </c>
      <c r="E92" s="13">
        <f t="shared" si="5"/>
        <v>47376</v>
      </c>
      <c r="F92" s="13">
        <f>F94+F93</f>
        <v>51176.253730000004</v>
      </c>
      <c r="G92" s="13">
        <f>G94+G93</f>
        <v>3800.253729999999</v>
      </c>
      <c r="H92" s="55">
        <f t="shared" si="6"/>
        <v>108.0214744385343</v>
      </c>
    </row>
    <row r="93" spans="1:8" ht="37.5" customHeight="1">
      <c r="A93" s="31" t="s">
        <v>405</v>
      </c>
      <c r="B93" s="14" t="s">
        <v>404</v>
      </c>
      <c r="C93" s="13">
        <v>0</v>
      </c>
      <c r="D93" s="13"/>
      <c r="E93" s="13">
        <v>0</v>
      </c>
      <c r="F93" s="13">
        <v>906.04992</v>
      </c>
      <c r="G93" s="13">
        <f>F93-E93</f>
        <v>906.04992</v>
      </c>
      <c r="H93" s="55">
        <v>0</v>
      </c>
    </row>
    <row r="94" spans="1:8" ht="36" customHeight="1">
      <c r="A94" s="1" t="s">
        <v>58</v>
      </c>
      <c r="B94" s="14" t="s">
        <v>59</v>
      </c>
      <c r="C94" s="13">
        <f>SUM(C95:C101)</f>
        <v>47376</v>
      </c>
      <c r="D94" s="13">
        <f>SUM(D95:D101)</f>
        <v>0</v>
      </c>
      <c r="E94" s="13">
        <f aca="true" t="shared" si="7" ref="E94:E125">C94+D94</f>
        <v>47376</v>
      </c>
      <c r="F94" s="13">
        <f>SUM(F95:F101)</f>
        <v>50270.203810000006</v>
      </c>
      <c r="G94" s="13">
        <f>SUM(G95:G101)</f>
        <v>2894.203809999999</v>
      </c>
      <c r="H94" s="55">
        <f aca="true" t="shared" si="8" ref="H94:H125">F94/E94*100</f>
        <v>106.10900837977036</v>
      </c>
    </row>
    <row r="95" spans="1:8" ht="36.75" customHeight="1">
      <c r="A95" s="1" t="s">
        <v>71</v>
      </c>
      <c r="B95" s="14" t="s">
        <v>103</v>
      </c>
      <c r="C95" s="13">
        <v>29461</v>
      </c>
      <c r="D95" s="13"/>
      <c r="E95" s="13">
        <f t="shared" si="7"/>
        <v>29461</v>
      </c>
      <c r="F95" s="13">
        <v>29460.76804</v>
      </c>
      <c r="G95" s="13">
        <f aca="true" t="shared" si="9" ref="G95:G101">F95-E95</f>
        <v>-0.23196000000098138</v>
      </c>
      <c r="H95" s="55">
        <f t="shared" si="8"/>
        <v>99.99921265401717</v>
      </c>
    </row>
    <row r="96" spans="1:8" ht="52.5" customHeight="1">
      <c r="A96" s="1" t="s">
        <v>172</v>
      </c>
      <c r="B96" s="14" t="s">
        <v>339</v>
      </c>
      <c r="C96" s="44">
        <v>404</v>
      </c>
      <c r="D96" s="44"/>
      <c r="E96" s="13">
        <f t="shared" si="7"/>
        <v>404</v>
      </c>
      <c r="F96" s="44">
        <v>404.35638</v>
      </c>
      <c r="G96" s="44">
        <f t="shared" si="9"/>
        <v>0.3563800000000015</v>
      </c>
      <c r="H96" s="55">
        <f t="shared" si="8"/>
        <v>100.08821287128713</v>
      </c>
    </row>
    <row r="97" spans="1:8" ht="51" customHeight="1">
      <c r="A97" s="1" t="s">
        <v>188</v>
      </c>
      <c r="B97" s="14" t="s">
        <v>340</v>
      </c>
      <c r="C97" s="13">
        <v>1357</v>
      </c>
      <c r="D97" s="13"/>
      <c r="E97" s="13">
        <f t="shared" si="7"/>
        <v>1357</v>
      </c>
      <c r="F97" s="13">
        <v>1701.26037</v>
      </c>
      <c r="G97" s="13">
        <f t="shared" si="9"/>
        <v>344.26036999999997</v>
      </c>
      <c r="H97" s="55">
        <f t="shared" si="8"/>
        <v>125.36922402358144</v>
      </c>
    </row>
    <row r="98" spans="1:8" ht="43.5" customHeight="1">
      <c r="A98" s="1" t="s">
        <v>206</v>
      </c>
      <c r="B98" s="14" t="s">
        <v>205</v>
      </c>
      <c r="C98" s="13">
        <v>7320</v>
      </c>
      <c r="D98" s="13"/>
      <c r="E98" s="13">
        <f t="shared" si="7"/>
        <v>7320</v>
      </c>
      <c r="F98" s="13">
        <v>7320.01012</v>
      </c>
      <c r="G98" s="13">
        <f t="shared" si="9"/>
        <v>0.010119999999915308</v>
      </c>
      <c r="H98" s="55">
        <f t="shared" si="8"/>
        <v>100.00013825136611</v>
      </c>
    </row>
    <row r="99" spans="1:8" ht="84.75" customHeight="1">
      <c r="A99" s="1" t="s">
        <v>223</v>
      </c>
      <c r="B99" s="14" t="s">
        <v>224</v>
      </c>
      <c r="C99" s="21">
        <v>8364</v>
      </c>
      <c r="D99" s="21"/>
      <c r="E99" s="13">
        <f t="shared" si="7"/>
        <v>8364</v>
      </c>
      <c r="F99" s="21">
        <v>8364.01404</v>
      </c>
      <c r="G99" s="21">
        <f t="shared" si="9"/>
        <v>0.014040000000022701</v>
      </c>
      <c r="H99" s="55">
        <f t="shared" si="8"/>
        <v>100.00016786226686</v>
      </c>
    </row>
    <row r="100" spans="1:8" ht="38.25" customHeight="1">
      <c r="A100" s="1" t="s">
        <v>208</v>
      </c>
      <c r="B100" s="14" t="s">
        <v>207</v>
      </c>
      <c r="C100" s="13">
        <v>331</v>
      </c>
      <c r="D100" s="13"/>
      <c r="E100" s="13">
        <f t="shared" si="7"/>
        <v>331</v>
      </c>
      <c r="F100" s="13">
        <v>2880.30186</v>
      </c>
      <c r="G100" s="13">
        <f t="shared" si="9"/>
        <v>2549.30186</v>
      </c>
      <c r="H100" s="55">
        <f t="shared" si="8"/>
        <v>870.1818308157099</v>
      </c>
    </row>
    <row r="101" spans="1:8" ht="37.5" customHeight="1">
      <c r="A101" s="1" t="s">
        <v>372</v>
      </c>
      <c r="B101" s="14" t="s">
        <v>207</v>
      </c>
      <c r="C101" s="13">
        <v>139</v>
      </c>
      <c r="D101" s="13"/>
      <c r="E101" s="13">
        <f t="shared" si="7"/>
        <v>139</v>
      </c>
      <c r="F101" s="13">
        <v>139.493</v>
      </c>
      <c r="G101" s="13">
        <f t="shared" si="9"/>
        <v>0.492999999999995</v>
      </c>
      <c r="H101" s="55">
        <f t="shared" si="8"/>
        <v>100.3546762589928</v>
      </c>
    </row>
    <row r="102" spans="1:8" ht="24.75" customHeight="1">
      <c r="A102" s="9" t="s">
        <v>3</v>
      </c>
      <c r="B102" s="10" t="s">
        <v>16</v>
      </c>
      <c r="C102" s="11">
        <f>C103+C202+C212+C218+C208</f>
        <v>23114813.899250004</v>
      </c>
      <c r="D102" s="11">
        <f>D103+D202+D212+D218+D208</f>
        <v>-85523</v>
      </c>
      <c r="E102" s="11">
        <f t="shared" si="7"/>
        <v>23029290.899250004</v>
      </c>
      <c r="F102" s="11">
        <f>F103+F202+F212+F218+F208</f>
        <v>22004417.34476</v>
      </c>
      <c r="G102" s="11">
        <f>G103+G202+G212+G218+G208</f>
        <v>-1024873.5544900036</v>
      </c>
      <c r="H102" s="56">
        <f t="shared" si="8"/>
        <v>95.54969556390735</v>
      </c>
    </row>
    <row r="103" spans="1:8" ht="36" customHeight="1">
      <c r="A103" s="1" t="s">
        <v>2</v>
      </c>
      <c r="B103" s="12" t="s">
        <v>33</v>
      </c>
      <c r="C103" s="13">
        <f>C104+C109+C170+C192</f>
        <v>23276004.45403</v>
      </c>
      <c r="D103" s="13">
        <f>D104+D109+D170+D192</f>
        <v>-85523</v>
      </c>
      <c r="E103" s="13">
        <f t="shared" si="7"/>
        <v>23190481.45403</v>
      </c>
      <c r="F103" s="13">
        <f>F104+F109+F170+F192</f>
        <v>22165678.495169997</v>
      </c>
      <c r="G103" s="13">
        <f>G104+G109+G170+G192</f>
        <v>-1024802.9588600036</v>
      </c>
      <c r="H103" s="55">
        <f t="shared" si="8"/>
        <v>95.58093280257485</v>
      </c>
    </row>
    <row r="104" spans="1:8" ht="33.75" customHeight="1">
      <c r="A104" s="1" t="s">
        <v>374</v>
      </c>
      <c r="B104" s="14" t="s">
        <v>375</v>
      </c>
      <c r="C104" s="13">
        <f>C107+C105+C106+C108</f>
        <v>191095.59</v>
      </c>
      <c r="D104" s="13">
        <f>D107+D105+D106+D108</f>
        <v>0</v>
      </c>
      <c r="E104" s="13">
        <f t="shared" si="7"/>
        <v>191095.59</v>
      </c>
      <c r="F104" s="13">
        <f>F107+F105+F106+F108</f>
        <v>191095.59</v>
      </c>
      <c r="G104" s="13">
        <f>G107+G105+G106+G108</f>
        <v>0</v>
      </c>
      <c r="H104" s="55">
        <f t="shared" si="8"/>
        <v>100</v>
      </c>
    </row>
    <row r="105" spans="1:8" ht="38.25" customHeight="1">
      <c r="A105" s="1" t="s">
        <v>388</v>
      </c>
      <c r="B105" s="14" t="s">
        <v>390</v>
      </c>
      <c r="C105" s="13">
        <v>5315.6</v>
      </c>
      <c r="D105" s="13"/>
      <c r="E105" s="13">
        <f t="shared" si="7"/>
        <v>5315.6</v>
      </c>
      <c r="F105" s="13">
        <v>5315.6</v>
      </c>
      <c r="G105" s="13">
        <f>F105-E105</f>
        <v>0</v>
      </c>
      <c r="H105" s="55">
        <f t="shared" si="8"/>
        <v>100</v>
      </c>
    </row>
    <row r="106" spans="1:8" ht="42" customHeight="1">
      <c r="A106" s="1" t="s">
        <v>389</v>
      </c>
      <c r="B106" s="14" t="s">
        <v>391</v>
      </c>
      <c r="C106" s="13">
        <v>70000</v>
      </c>
      <c r="D106" s="13"/>
      <c r="E106" s="13">
        <f t="shared" si="7"/>
        <v>70000</v>
      </c>
      <c r="F106" s="13">
        <v>70000</v>
      </c>
      <c r="G106" s="13">
        <f>F106-E106</f>
        <v>0</v>
      </c>
      <c r="H106" s="55">
        <f t="shared" si="8"/>
        <v>100</v>
      </c>
    </row>
    <row r="107" spans="1:8" ht="48.75" customHeight="1">
      <c r="A107" s="1" t="s">
        <v>376</v>
      </c>
      <c r="B107" s="14" t="s">
        <v>377</v>
      </c>
      <c r="C107" s="13">
        <v>12468.99</v>
      </c>
      <c r="D107" s="13"/>
      <c r="E107" s="13">
        <f t="shared" si="7"/>
        <v>12468.99</v>
      </c>
      <c r="F107" s="13">
        <v>12468.99</v>
      </c>
      <c r="G107" s="13">
        <f>F107-E107</f>
        <v>0</v>
      </c>
      <c r="H107" s="55">
        <f t="shared" si="8"/>
        <v>100</v>
      </c>
    </row>
    <row r="108" spans="1:8" ht="84" customHeight="1">
      <c r="A108" s="1" t="s">
        <v>387</v>
      </c>
      <c r="B108" s="14" t="s">
        <v>392</v>
      </c>
      <c r="C108" s="13">
        <v>103311</v>
      </c>
      <c r="D108" s="13"/>
      <c r="E108" s="13">
        <f t="shared" si="7"/>
        <v>103311</v>
      </c>
      <c r="F108" s="13">
        <v>103311</v>
      </c>
      <c r="G108" s="13">
        <f>F108-E108</f>
        <v>0</v>
      </c>
      <c r="H108" s="55">
        <f t="shared" si="8"/>
        <v>100</v>
      </c>
    </row>
    <row r="109" spans="1:8" ht="39" customHeight="1">
      <c r="A109" s="1" t="s">
        <v>148</v>
      </c>
      <c r="B109" s="12" t="s">
        <v>101</v>
      </c>
      <c r="C109" s="13">
        <f>C110+C111+C112+C113+C114+C115+C116+C117+C118+C119+C120+C121+C123+C122</f>
        <v>14863032.945030002</v>
      </c>
      <c r="D109" s="13">
        <f>D110+D111+D112+D113+D114+D115+D116+D117+D118+D119+D120+D121+D123+D122</f>
        <v>-23773</v>
      </c>
      <c r="E109" s="13">
        <f t="shared" si="7"/>
        <v>14839259.945030002</v>
      </c>
      <c r="F109" s="13">
        <f>F110+F111+F112+F113+F114+F115+F116+F117+F118+F119+F120+F121+F123+F122</f>
        <v>14000742.02811</v>
      </c>
      <c r="G109" s="13">
        <f>G110+G111+G112+G113+G114+G115+G116+G117+G118+G119+G120+G121+G123+G122</f>
        <v>-838517.9169200032</v>
      </c>
      <c r="H109" s="55">
        <f t="shared" si="8"/>
        <v>94.34932793127031</v>
      </c>
    </row>
    <row r="110" spans="1:8" ht="115.5" customHeight="1">
      <c r="A110" s="33" t="s">
        <v>269</v>
      </c>
      <c r="B110" s="34" t="s">
        <v>270</v>
      </c>
      <c r="C110" s="13">
        <v>357142.86</v>
      </c>
      <c r="D110" s="13"/>
      <c r="E110" s="13">
        <f t="shared" si="7"/>
        <v>357142.86</v>
      </c>
      <c r="F110" s="13">
        <f>D110+E110</f>
        <v>357142.86</v>
      </c>
      <c r="G110" s="13">
        <f aca="true" t="shared" si="10" ref="G110:G141">F110-E110</f>
        <v>0</v>
      </c>
      <c r="H110" s="55">
        <f t="shared" si="8"/>
        <v>100</v>
      </c>
    </row>
    <row r="111" spans="1:8" ht="99" customHeight="1">
      <c r="A111" s="33" t="s">
        <v>284</v>
      </c>
      <c r="B111" s="34" t="s">
        <v>289</v>
      </c>
      <c r="C111" s="13">
        <v>10076.66186</v>
      </c>
      <c r="D111" s="13"/>
      <c r="E111" s="13">
        <f t="shared" si="7"/>
        <v>10076.66186</v>
      </c>
      <c r="F111" s="13">
        <v>10067.52808</v>
      </c>
      <c r="G111" s="13">
        <f t="shared" si="10"/>
        <v>-9.133780000000115</v>
      </c>
      <c r="H111" s="55">
        <f t="shared" si="8"/>
        <v>99.90935708544258</v>
      </c>
    </row>
    <row r="112" spans="1:8" ht="70.5" customHeight="1">
      <c r="A112" s="33" t="s">
        <v>285</v>
      </c>
      <c r="B112" s="34" t="s">
        <v>290</v>
      </c>
      <c r="C112" s="13">
        <v>11656.43</v>
      </c>
      <c r="D112" s="13"/>
      <c r="E112" s="13">
        <f t="shared" si="7"/>
        <v>11656.43</v>
      </c>
      <c r="F112" s="13">
        <v>11656.42599</v>
      </c>
      <c r="G112" s="13">
        <f t="shared" si="10"/>
        <v>-0.004010000000562286</v>
      </c>
      <c r="H112" s="55">
        <f t="shared" si="8"/>
        <v>99.99996559838647</v>
      </c>
    </row>
    <row r="113" spans="1:8" ht="82.5" customHeight="1">
      <c r="A113" s="1" t="s">
        <v>211</v>
      </c>
      <c r="B113" s="14" t="s">
        <v>212</v>
      </c>
      <c r="C113" s="13">
        <v>175734.807</v>
      </c>
      <c r="D113" s="13"/>
      <c r="E113" s="13">
        <f t="shared" si="7"/>
        <v>175734.807</v>
      </c>
      <c r="F113" s="13">
        <f>D113+E113</f>
        <v>175734.807</v>
      </c>
      <c r="G113" s="13">
        <f t="shared" si="10"/>
        <v>0</v>
      </c>
      <c r="H113" s="55">
        <f t="shared" si="8"/>
        <v>100</v>
      </c>
    </row>
    <row r="114" spans="1:8" ht="54" customHeight="1">
      <c r="A114" s="1" t="s">
        <v>149</v>
      </c>
      <c r="B114" s="14" t="s">
        <v>132</v>
      </c>
      <c r="C114" s="13">
        <v>2635057.334</v>
      </c>
      <c r="D114" s="13"/>
      <c r="E114" s="13">
        <f t="shared" si="7"/>
        <v>2635057.334</v>
      </c>
      <c r="F114" s="13">
        <f>D114+E114</f>
        <v>2635057.334</v>
      </c>
      <c r="G114" s="13">
        <f t="shared" si="10"/>
        <v>0</v>
      </c>
      <c r="H114" s="55">
        <f t="shared" si="8"/>
        <v>100</v>
      </c>
    </row>
    <row r="115" spans="1:8" ht="86.25" customHeight="1">
      <c r="A115" s="1" t="s">
        <v>150</v>
      </c>
      <c r="B115" s="14" t="s">
        <v>146</v>
      </c>
      <c r="C115" s="13">
        <v>4440.24624</v>
      </c>
      <c r="D115" s="13"/>
      <c r="E115" s="13">
        <f t="shared" si="7"/>
        <v>4440.24624</v>
      </c>
      <c r="F115" s="13">
        <f>D115+E115</f>
        <v>4440.24624</v>
      </c>
      <c r="G115" s="13">
        <f t="shared" si="10"/>
        <v>0</v>
      </c>
      <c r="H115" s="55">
        <f t="shared" si="8"/>
        <v>100</v>
      </c>
    </row>
    <row r="116" spans="1:8" ht="71.25" customHeight="1">
      <c r="A116" s="1" t="s">
        <v>151</v>
      </c>
      <c r="B116" s="14" t="s">
        <v>119</v>
      </c>
      <c r="C116" s="13">
        <v>271302.71477</v>
      </c>
      <c r="D116" s="13"/>
      <c r="E116" s="13">
        <f t="shared" si="7"/>
        <v>271302.71477</v>
      </c>
      <c r="F116" s="13">
        <v>269520.06386</v>
      </c>
      <c r="G116" s="13">
        <f t="shared" si="10"/>
        <v>-1782.6509100000258</v>
      </c>
      <c r="H116" s="55">
        <f t="shared" si="8"/>
        <v>99.34292920308178</v>
      </c>
    </row>
    <row r="117" spans="1:8" ht="54.75" customHeight="1">
      <c r="A117" s="1" t="s">
        <v>168</v>
      </c>
      <c r="B117" s="14" t="s">
        <v>147</v>
      </c>
      <c r="C117" s="13">
        <v>646670.801</v>
      </c>
      <c r="D117" s="13"/>
      <c r="E117" s="13">
        <f t="shared" si="7"/>
        <v>646670.801</v>
      </c>
      <c r="F117" s="13">
        <f>D117+E117</f>
        <v>646670.801</v>
      </c>
      <c r="G117" s="13">
        <f t="shared" si="10"/>
        <v>0</v>
      </c>
      <c r="H117" s="55">
        <f t="shared" si="8"/>
        <v>100</v>
      </c>
    </row>
    <row r="118" spans="1:8" ht="37.5" customHeight="1">
      <c r="A118" s="1" t="s">
        <v>152</v>
      </c>
      <c r="B118" s="14" t="s">
        <v>120</v>
      </c>
      <c r="C118" s="13">
        <v>6367.1</v>
      </c>
      <c r="D118" s="13"/>
      <c r="E118" s="13">
        <f t="shared" si="7"/>
        <v>6367.1</v>
      </c>
      <c r="F118" s="13">
        <v>6366.99267</v>
      </c>
      <c r="G118" s="13">
        <f t="shared" si="10"/>
        <v>-0.10733000000072934</v>
      </c>
      <c r="H118" s="55">
        <f t="shared" si="8"/>
        <v>99.99831430321495</v>
      </c>
    </row>
    <row r="119" spans="1:8" ht="54.75" customHeight="1">
      <c r="A119" s="1" t="s">
        <v>153</v>
      </c>
      <c r="B119" s="14" t="s">
        <v>186</v>
      </c>
      <c r="C119" s="13">
        <v>1257.19465</v>
      </c>
      <c r="D119" s="13"/>
      <c r="E119" s="13">
        <f t="shared" si="7"/>
        <v>1257.19465</v>
      </c>
      <c r="F119" s="13">
        <f>D119+E119</f>
        <v>1257.19465</v>
      </c>
      <c r="G119" s="13">
        <f t="shared" si="10"/>
        <v>0</v>
      </c>
      <c r="H119" s="55">
        <f t="shared" si="8"/>
        <v>100</v>
      </c>
    </row>
    <row r="120" spans="1:8" ht="71.25" customHeight="1">
      <c r="A120" s="1" t="s">
        <v>232</v>
      </c>
      <c r="B120" s="14" t="s">
        <v>233</v>
      </c>
      <c r="C120" s="13">
        <v>4320</v>
      </c>
      <c r="D120" s="13"/>
      <c r="E120" s="13">
        <f t="shared" si="7"/>
        <v>4320</v>
      </c>
      <c r="F120" s="13">
        <f>D120+E120</f>
        <v>4320</v>
      </c>
      <c r="G120" s="13">
        <f t="shared" si="10"/>
        <v>0</v>
      </c>
      <c r="H120" s="55">
        <f t="shared" si="8"/>
        <v>100</v>
      </c>
    </row>
    <row r="121" spans="1:8" ht="39.75" customHeight="1">
      <c r="A121" s="1" t="s">
        <v>199</v>
      </c>
      <c r="B121" s="14" t="s">
        <v>198</v>
      </c>
      <c r="C121" s="13">
        <v>94437.80358</v>
      </c>
      <c r="D121" s="13"/>
      <c r="E121" s="13">
        <f t="shared" si="7"/>
        <v>94437.80358</v>
      </c>
      <c r="F121" s="13">
        <v>94437.80356</v>
      </c>
      <c r="G121" s="13">
        <f t="shared" si="10"/>
        <v>-2.0000006770715117E-05</v>
      </c>
      <c r="H121" s="55">
        <f t="shared" si="8"/>
        <v>99.99999997882203</v>
      </c>
    </row>
    <row r="122" spans="1:8" ht="79.5" customHeight="1">
      <c r="A122" s="1" t="s">
        <v>356</v>
      </c>
      <c r="B122" s="14" t="s">
        <v>357</v>
      </c>
      <c r="C122" s="13">
        <v>789.96</v>
      </c>
      <c r="D122" s="13"/>
      <c r="E122" s="13">
        <f t="shared" si="7"/>
        <v>789.96</v>
      </c>
      <c r="F122" s="13">
        <v>789.74815</v>
      </c>
      <c r="G122" s="13">
        <f t="shared" si="10"/>
        <v>-0.21185000000002674</v>
      </c>
      <c r="H122" s="55">
        <f t="shared" si="8"/>
        <v>99.97318218643981</v>
      </c>
    </row>
    <row r="123" spans="1:8" ht="35.25" customHeight="1">
      <c r="A123" s="1" t="s">
        <v>173</v>
      </c>
      <c r="B123" s="12" t="s">
        <v>94</v>
      </c>
      <c r="C123" s="13">
        <f>SUM(C124:C169)</f>
        <v>10643779.031930001</v>
      </c>
      <c r="D123" s="13">
        <f>SUM(D124:D169)</f>
        <v>-23773</v>
      </c>
      <c r="E123" s="13">
        <f t="shared" si="7"/>
        <v>10620006.031930001</v>
      </c>
      <c r="F123" s="13">
        <f>SUM(F124:F169)</f>
        <v>9783280.222909998</v>
      </c>
      <c r="G123" s="13">
        <f t="shared" si="10"/>
        <v>-836725.8090200033</v>
      </c>
      <c r="H123" s="55">
        <f t="shared" si="8"/>
        <v>92.12123037873697</v>
      </c>
    </row>
    <row r="124" spans="1:8" ht="54" customHeight="1">
      <c r="A124" s="1" t="s">
        <v>174</v>
      </c>
      <c r="B124" s="12" t="s">
        <v>262</v>
      </c>
      <c r="C124" s="13">
        <v>208584</v>
      </c>
      <c r="D124" s="13">
        <v>-23773</v>
      </c>
      <c r="E124" s="13">
        <f t="shared" si="7"/>
        <v>184811</v>
      </c>
      <c r="F124" s="13">
        <v>184810.08695</v>
      </c>
      <c r="G124" s="13">
        <f t="shared" si="10"/>
        <v>-0.9130500000028405</v>
      </c>
      <c r="H124" s="55">
        <f t="shared" si="8"/>
        <v>99.99950595473213</v>
      </c>
    </row>
    <row r="125" spans="1:8" ht="38.25" customHeight="1">
      <c r="A125" s="1" t="s">
        <v>200</v>
      </c>
      <c r="B125" s="12" t="s">
        <v>196</v>
      </c>
      <c r="C125" s="13">
        <v>20012.65</v>
      </c>
      <c r="D125" s="13"/>
      <c r="E125" s="13">
        <f t="shared" si="7"/>
        <v>20012.65</v>
      </c>
      <c r="F125" s="13">
        <f>D125+E125</f>
        <v>20012.65</v>
      </c>
      <c r="G125" s="13">
        <f t="shared" si="10"/>
        <v>0</v>
      </c>
      <c r="H125" s="55">
        <f t="shared" si="8"/>
        <v>100</v>
      </c>
    </row>
    <row r="126" spans="1:8" ht="87.75" customHeight="1">
      <c r="A126" s="1" t="s">
        <v>201</v>
      </c>
      <c r="B126" s="12" t="s">
        <v>197</v>
      </c>
      <c r="C126" s="13">
        <v>2594886.422</v>
      </c>
      <c r="D126" s="13"/>
      <c r="E126" s="13">
        <f aca="true" t="shared" si="11" ref="E126:E157">C126+D126</f>
        <v>2594886.422</v>
      </c>
      <c r="F126" s="13">
        <v>2594886.42197</v>
      </c>
      <c r="G126" s="13">
        <f t="shared" si="10"/>
        <v>-2.9999762773513794E-05</v>
      </c>
      <c r="H126" s="55">
        <f aca="true" t="shared" si="12" ref="H126:H157">F126/E126*100</f>
        <v>99.99999999884389</v>
      </c>
    </row>
    <row r="127" spans="1:8" ht="73.5" customHeight="1">
      <c r="A127" s="1" t="s">
        <v>393</v>
      </c>
      <c r="B127" s="12" t="s">
        <v>394</v>
      </c>
      <c r="C127" s="13">
        <v>6215</v>
      </c>
      <c r="D127" s="13"/>
      <c r="E127" s="13">
        <f t="shared" si="11"/>
        <v>6215</v>
      </c>
      <c r="F127" s="13">
        <f>D127+E127</f>
        <v>6215</v>
      </c>
      <c r="G127" s="13">
        <f t="shared" si="10"/>
        <v>0</v>
      </c>
      <c r="H127" s="55">
        <f t="shared" si="12"/>
        <v>100</v>
      </c>
    </row>
    <row r="128" spans="1:8" ht="51.75" customHeight="1">
      <c r="A128" s="1" t="s">
        <v>133</v>
      </c>
      <c r="B128" s="12" t="s">
        <v>134</v>
      </c>
      <c r="C128" s="13">
        <v>950975.101</v>
      </c>
      <c r="D128" s="13"/>
      <c r="E128" s="13">
        <f t="shared" si="11"/>
        <v>950975.101</v>
      </c>
      <c r="F128" s="13">
        <v>359848.25496</v>
      </c>
      <c r="G128" s="13">
        <f t="shared" si="10"/>
        <v>-591126.84604</v>
      </c>
      <c r="H128" s="55">
        <f t="shared" si="12"/>
        <v>37.83992394560076</v>
      </c>
    </row>
    <row r="129" spans="1:8" ht="73.5" customHeight="1">
      <c r="A129" s="1" t="s">
        <v>73</v>
      </c>
      <c r="B129" s="12" t="s">
        <v>263</v>
      </c>
      <c r="C129" s="13">
        <v>61743</v>
      </c>
      <c r="D129" s="13"/>
      <c r="E129" s="13">
        <f t="shared" si="11"/>
        <v>61743</v>
      </c>
      <c r="F129" s="13">
        <v>53147.30014</v>
      </c>
      <c r="G129" s="13">
        <f t="shared" si="10"/>
        <v>-8595.69986</v>
      </c>
      <c r="H129" s="55">
        <f t="shared" si="12"/>
        <v>86.07826011045786</v>
      </c>
    </row>
    <row r="130" spans="1:8" ht="58.5" customHeight="1">
      <c r="A130" s="1" t="s">
        <v>236</v>
      </c>
      <c r="B130" s="12" t="s">
        <v>235</v>
      </c>
      <c r="C130" s="13">
        <v>20485</v>
      </c>
      <c r="D130" s="13"/>
      <c r="E130" s="13">
        <f t="shared" si="11"/>
        <v>20485</v>
      </c>
      <c r="F130" s="13">
        <v>20484.41472</v>
      </c>
      <c r="G130" s="13">
        <f t="shared" si="10"/>
        <v>-0.5852799999993294</v>
      </c>
      <c r="H130" s="55">
        <f t="shared" si="12"/>
        <v>99.99714288503783</v>
      </c>
    </row>
    <row r="131" spans="1:8" ht="45" customHeight="1">
      <c r="A131" s="1" t="s">
        <v>74</v>
      </c>
      <c r="B131" s="12" t="s">
        <v>264</v>
      </c>
      <c r="C131" s="13">
        <v>13746</v>
      </c>
      <c r="D131" s="13"/>
      <c r="E131" s="13">
        <f t="shared" si="11"/>
        <v>13746</v>
      </c>
      <c r="F131" s="13">
        <v>13745.93283</v>
      </c>
      <c r="G131" s="13">
        <f t="shared" si="10"/>
        <v>-0.06717000000026019</v>
      </c>
      <c r="H131" s="55">
        <f t="shared" si="12"/>
        <v>99.999511348756</v>
      </c>
    </row>
    <row r="132" spans="1:8" ht="54.75" customHeight="1">
      <c r="A132" s="1" t="s">
        <v>310</v>
      </c>
      <c r="B132" s="12" t="s">
        <v>311</v>
      </c>
      <c r="C132" s="13">
        <v>170610.81</v>
      </c>
      <c r="D132" s="13"/>
      <c r="E132" s="13">
        <f t="shared" si="11"/>
        <v>170610.81</v>
      </c>
      <c r="F132" s="13">
        <v>170610.79859</v>
      </c>
      <c r="G132" s="13">
        <f t="shared" si="10"/>
        <v>-0.011410000006435439</v>
      </c>
      <c r="H132" s="55">
        <f t="shared" si="12"/>
        <v>99.99999331226432</v>
      </c>
    </row>
    <row r="133" spans="1:8" ht="36.75" customHeight="1">
      <c r="A133" s="1" t="s">
        <v>240</v>
      </c>
      <c r="B133" s="12" t="s">
        <v>395</v>
      </c>
      <c r="C133" s="13">
        <v>103400.2</v>
      </c>
      <c r="D133" s="13"/>
      <c r="E133" s="13">
        <f t="shared" si="11"/>
        <v>103400.2</v>
      </c>
      <c r="F133" s="13">
        <f>D133+E133</f>
        <v>103400.2</v>
      </c>
      <c r="G133" s="13">
        <f t="shared" si="10"/>
        <v>0</v>
      </c>
      <c r="H133" s="55">
        <f t="shared" si="12"/>
        <v>100</v>
      </c>
    </row>
    <row r="134" spans="1:8" ht="133.5" customHeight="1">
      <c r="A134" s="1" t="s">
        <v>75</v>
      </c>
      <c r="B134" s="12" t="s">
        <v>396</v>
      </c>
      <c r="C134" s="13">
        <v>42661</v>
      </c>
      <c r="D134" s="13"/>
      <c r="E134" s="13">
        <f t="shared" si="11"/>
        <v>42661</v>
      </c>
      <c r="F134" s="13">
        <v>42096.798</v>
      </c>
      <c r="G134" s="13">
        <f t="shared" si="10"/>
        <v>-564.2019999999975</v>
      </c>
      <c r="H134" s="55">
        <f t="shared" si="12"/>
        <v>98.67747591476994</v>
      </c>
    </row>
    <row r="135" spans="1:8" ht="52.5" customHeight="1">
      <c r="A135" s="1" t="s">
        <v>271</v>
      </c>
      <c r="B135" s="12" t="s">
        <v>272</v>
      </c>
      <c r="C135" s="13">
        <v>1244.92</v>
      </c>
      <c r="D135" s="13"/>
      <c r="E135" s="13">
        <f t="shared" si="11"/>
        <v>1244.92</v>
      </c>
      <c r="F135" s="13">
        <v>1244.91706</v>
      </c>
      <c r="G135" s="13">
        <f t="shared" si="10"/>
        <v>-0.002940000000080545</v>
      </c>
      <c r="H135" s="55">
        <f t="shared" si="12"/>
        <v>99.99976384024676</v>
      </c>
    </row>
    <row r="136" spans="1:8" ht="37.5" customHeight="1">
      <c r="A136" s="1" t="s">
        <v>175</v>
      </c>
      <c r="B136" s="12" t="s">
        <v>145</v>
      </c>
      <c r="C136" s="13">
        <v>150979.18</v>
      </c>
      <c r="D136" s="13"/>
      <c r="E136" s="13">
        <f t="shared" si="11"/>
        <v>150979.18</v>
      </c>
      <c r="F136" s="13">
        <v>150979.1747</v>
      </c>
      <c r="G136" s="13">
        <f t="shared" si="10"/>
        <v>-0.005299999989802018</v>
      </c>
      <c r="H136" s="55">
        <f t="shared" si="12"/>
        <v>99.99999648958222</v>
      </c>
    </row>
    <row r="137" spans="1:8" ht="54.75" customHeight="1">
      <c r="A137" s="1" t="s">
        <v>155</v>
      </c>
      <c r="B137" s="12" t="s">
        <v>154</v>
      </c>
      <c r="C137" s="13">
        <v>465568.81</v>
      </c>
      <c r="D137" s="13"/>
      <c r="E137" s="13">
        <f t="shared" si="11"/>
        <v>465568.81</v>
      </c>
      <c r="F137" s="13">
        <v>391772.8891</v>
      </c>
      <c r="G137" s="13">
        <f t="shared" si="10"/>
        <v>-73795.92090000003</v>
      </c>
      <c r="H137" s="55">
        <f t="shared" si="12"/>
        <v>84.1492988114904</v>
      </c>
    </row>
    <row r="138" spans="1:8" ht="117" customHeight="1">
      <c r="A138" s="1" t="s">
        <v>156</v>
      </c>
      <c r="B138" s="12" t="s">
        <v>193</v>
      </c>
      <c r="C138" s="13">
        <v>2775.9</v>
      </c>
      <c r="D138" s="13"/>
      <c r="E138" s="13">
        <f t="shared" si="11"/>
        <v>2775.9</v>
      </c>
      <c r="F138" s="13">
        <v>2771.21272</v>
      </c>
      <c r="G138" s="13">
        <f t="shared" si="10"/>
        <v>-4.687280000000101</v>
      </c>
      <c r="H138" s="55">
        <f t="shared" si="12"/>
        <v>99.83114377319068</v>
      </c>
    </row>
    <row r="139" spans="1:8" ht="54.75" customHeight="1">
      <c r="A139" s="1" t="s">
        <v>273</v>
      </c>
      <c r="B139" s="12" t="s">
        <v>274</v>
      </c>
      <c r="C139" s="13">
        <v>15081.37312</v>
      </c>
      <c r="D139" s="13"/>
      <c r="E139" s="13">
        <f t="shared" si="11"/>
        <v>15081.37312</v>
      </c>
      <c r="F139" s="13">
        <v>11805.74277</v>
      </c>
      <c r="G139" s="13">
        <f t="shared" si="10"/>
        <v>-3275.6303499999995</v>
      </c>
      <c r="H139" s="55">
        <f t="shared" si="12"/>
        <v>78.28029103227969</v>
      </c>
    </row>
    <row r="140" spans="1:8" ht="70.5" customHeight="1">
      <c r="A140" s="1" t="s">
        <v>176</v>
      </c>
      <c r="B140" s="12" t="s">
        <v>246</v>
      </c>
      <c r="C140" s="13">
        <v>46413.11</v>
      </c>
      <c r="D140" s="13"/>
      <c r="E140" s="13">
        <f t="shared" si="11"/>
        <v>46413.11</v>
      </c>
      <c r="F140" s="13">
        <v>0</v>
      </c>
      <c r="G140" s="13">
        <f t="shared" si="10"/>
        <v>-46413.11</v>
      </c>
      <c r="H140" s="55">
        <f t="shared" si="12"/>
        <v>0</v>
      </c>
    </row>
    <row r="141" spans="1:8" ht="37.5" customHeight="1">
      <c r="A141" s="1" t="s">
        <v>177</v>
      </c>
      <c r="B141" s="12" t="s">
        <v>135</v>
      </c>
      <c r="C141" s="13">
        <v>150216.6</v>
      </c>
      <c r="D141" s="13"/>
      <c r="E141" s="13">
        <f t="shared" si="11"/>
        <v>150216.6</v>
      </c>
      <c r="F141" s="13">
        <v>132351.221</v>
      </c>
      <c r="G141" s="13">
        <f t="shared" si="10"/>
        <v>-17865.379000000015</v>
      </c>
      <c r="H141" s="55">
        <f t="shared" si="12"/>
        <v>88.10692093949669</v>
      </c>
    </row>
    <row r="142" spans="1:8" ht="52.5" customHeight="1">
      <c r="A142" s="1" t="s">
        <v>178</v>
      </c>
      <c r="B142" s="12" t="s">
        <v>247</v>
      </c>
      <c r="C142" s="13">
        <v>22144.24</v>
      </c>
      <c r="D142" s="13"/>
      <c r="E142" s="13">
        <f t="shared" si="11"/>
        <v>22144.24</v>
      </c>
      <c r="F142" s="13">
        <v>22135.39874</v>
      </c>
      <c r="G142" s="13">
        <f aca="true" t="shared" si="13" ref="G142:G173">F142-E142</f>
        <v>-8.841260000001057</v>
      </c>
      <c r="H142" s="55">
        <f t="shared" si="12"/>
        <v>99.96007422246146</v>
      </c>
    </row>
    <row r="143" spans="1:8" ht="69.75" customHeight="1">
      <c r="A143" s="1" t="s">
        <v>306</v>
      </c>
      <c r="B143" s="12" t="s">
        <v>248</v>
      </c>
      <c r="C143" s="13">
        <v>61976.218</v>
      </c>
      <c r="D143" s="13"/>
      <c r="E143" s="13">
        <f t="shared" si="11"/>
        <v>61976.218</v>
      </c>
      <c r="F143" s="13">
        <v>61536.31762</v>
      </c>
      <c r="G143" s="13">
        <f t="shared" si="13"/>
        <v>-439.90037999999913</v>
      </c>
      <c r="H143" s="55">
        <f t="shared" si="12"/>
        <v>99.29021099674073</v>
      </c>
    </row>
    <row r="144" spans="1:8" ht="51" customHeight="1">
      <c r="A144" s="1" t="s">
        <v>179</v>
      </c>
      <c r="B144" s="12" t="s">
        <v>118</v>
      </c>
      <c r="C144" s="13">
        <v>973658.16</v>
      </c>
      <c r="D144" s="13"/>
      <c r="E144" s="13">
        <f t="shared" si="11"/>
        <v>973658.16</v>
      </c>
      <c r="F144" s="13">
        <v>970181.47113</v>
      </c>
      <c r="G144" s="13">
        <f t="shared" si="13"/>
        <v>-3476.688870000071</v>
      </c>
      <c r="H144" s="55">
        <f t="shared" si="12"/>
        <v>99.64292510320048</v>
      </c>
    </row>
    <row r="145" spans="1:8" ht="52.5" customHeight="1">
      <c r="A145" s="1" t="s">
        <v>213</v>
      </c>
      <c r="B145" s="12" t="s">
        <v>249</v>
      </c>
      <c r="C145" s="13">
        <v>7861.28</v>
      </c>
      <c r="D145" s="13"/>
      <c r="E145" s="13">
        <f t="shared" si="11"/>
        <v>7861.28</v>
      </c>
      <c r="F145" s="13">
        <v>7861.27227</v>
      </c>
      <c r="G145" s="13">
        <f t="shared" si="13"/>
        <v>-0.007729999999355641</v>
      </c>
      <c r="H145" s="55">
        <f t="shared" si="12"/>
        <v>99.99990166995705</v>
      </c>
    </row>
    <row r="146" spans="1:8" ht="52.5" customHeight="1">
      <c r="A146" s="1" t="s">
        <v>378</v>
      </c>
      <c r="B146" s="12" t="s">
        <v>379</v>
      </c>
      <c r="C146" s="13">
        <v>16591.2</v>
      </c>
      <c r="D146" s="13"/>
      <c r="E146" s="13">
        <f t="shared" si="11"/>
        <v>16591.2</v>
      </c>
      <c r="F146" s="13">
        <v>12219.57807</v>
      </c>
      <c r="G146" s="13">
        <f t="shared" si="13"/>
        <v>-4371.621930000001</v>
      </c>
      <c r="H146" s="55">
        <f t="shared" si="12"/>
        <v>73.65095996672935</v>
      </c>
    </row>
    <row r="147" spans="1:8" ht="66" customHeight="1">
      <c r="A147" s="1" t="s">
        <v>307</v>
      </c>
      <c r="B147" s="12" t="s">
        <v>128</v>
      </c>
      <c r="C147" s="13">
        <v>39329</v>
      </c>
      <c r="D147" s="13"/>
      <c r="E147" s="13">
        <f t="shared" si="11"/>
        <v>39329</v>
      </c>
      <c r="F147" s="13">
        <v>37022.45105</v>
      </c>
      <c r="G147" s="13">
        <f t="shared" si="13"/>
        <v>-2306.5489499999967</v>
      </c>
      <c r="H147" s="55">
        <f t="shared" si="12"/>
        <v>94.13524638307611</v>
      </c>
    </row>
    <row r="148" spans="1:8" ht="87.75" customHeight="1">
      <c r="A148" s="1" t="s">
        <v>180</v>
      </c>
      <c r="B148" s="12" t="s">
        <v>231</v>
      </c>
      <c r="C148" s="13">
        <v>115501</v>
      </c>
      <c r="D148" s="13"/>
      <c r="E148" s="13">
        <f t="shared" si="11"/>
        <v>115501</v>
      </c>
      <c r="F148" s="13">
        <v>108227.91281</v>
      </c>
      <c r="G148" s="13">
        <f t="shared" si="13"/>
        <v>-7273.087190000006</v>
      </c>
      <c r="H148" s="55">
        <f t="shared" si="12"/>
        <v>93.70300933325252</v>
      </c>
    </row>
    <row r="149" spans="1:8" ht="70.5" customHeight="1">
      <c r="A149" s="1" t="s">
        <v>245</v>
      </c>
      <c r="B149" s="12" t="s">
        <v>267</v>
      </c>
      <c r="C149" s="13">
        <v>121469.31</v>
      </c>
      <c r="D149" s="13"/>
      <c r="E149" s="13">
        <f t="shared" si="11"/>
        <v>121469.31</v>
      </c>
      <c r="F149" s="13">
        <v>111506.637</v>
      </c>
      <c r="G149" s="13">
        <f t="shared" si="13"/>
        <v>-9962.672999999995</v>
      </c>
      <c r="H149" s="55">
        <f t="shared" si="12"/>
        <v>91.79819742122517</v>
      </c>
    </row>
    <row r="150" spans="1:8" ht="52.5" customHeight="1">
      <c r="A150" s="1" t="s">
        <v>158</v>
      </c>
      <c r="B150" s="12" t="s">
        <v>157</v>
      </c>
      <c r="C150" s="13">
        <v>600.49</v>
      </c>
      <c r="D150" s="13"/>
      <c r="E150" s="13">
        <f t="shared" si="11"/>
        <v>600.49</v>
      </c>
      <c r="F150" s="13">
        <v>600.48219</v>
      </c>
      <c r="G150" s="13">
        <f t="shared" si="13"/>
        <v>-0.007810000000063155</v>
      </c>
      <c r="H150" s="55">
        <f t="shared" si="12"/>
        <v>99.99869939549367</v>
      </c>
    </row>
    <row r="151" spans="1:8" ht="39.75" customHeight="1">
      <c r="A151" s="1" t="s">
        <v>181</v>
      </c>
      <c r="B151" s="12" t="s">
        <v>250</v>
      </c>
      <c r="C151" s="13">
        <v>15606</v>
      </c>
      <c r="D151" s="13"/>
      <c r="E151" s="13">
        <f t="shared" si="11"/>
        <v>15606</v>
      </c>
      <c r="F151" s="13">
        <v>15606</v>
      </c>
      <c r="G151" s="13">
        <f t="shared" si="13"/>
        <v>0</v>
      </c>
      <c r="H151" s="55">
        <f t="shared" si="12"/>
        <v>100</v>
      </c>
    </row>
    <row r="152" spans="1:8" ht="69.75" customHeight="1">
      <c r="A152" s="1" t="s">
        <v>312</v>
      </c>
      <c r="B152" s="12" t="s">
        <v>313</v>
      </c>
      <c r="C152" s="13">
        <v>31492.84</v>
      </c>
      <c r="D152" s="13"/>
      <c r="E152" s="13">
        <f t="shared" si="11"/>
        <v>31492.84</v>
      </c>
      <c r="F152" s="13">
        <v>5502.20385</v>
      </c>
      <c r="G152" s="13">
        <f t="shared" si="13"/>
        <v>-25990.63615</v>
      </c>
      <c r="H152" s="55">
        <f t="shared" si="12"/>
        <v>17.471285060350226</v>
      </c>
    </row>
    <row r="153" spans="1:8" ht="39" customHeight="1">
      <c r="A153" s="1" t="s">
        <v>321</v>
      </c>
      <c r="B153" s="12" t="s">
        <v>322</v>
      </c>
      <c r="C153" s="13">
        <v>10946.94</v>
      </c>
      <c r="D153" s="13"/>
      <c r="E153" s="13">
        <f t="shared" si="11"/>
        <v>10946.94</v>
      </c>
      <c r="F153" s="13">
        <v>10946.14935</v>
      </c>
      <c r="G153" s="13">
        <f t="shared" si="13"/>
        <v>-0.7906500000008236</v>
      </c>
      <c r="H153" s="55">
        <f t="shared" si="12"/>
        <v>99.99277743369379</v>
      </c>
    </row>
    <row r="154" spans="1:8" ht="54" customHeight="1">
      <c r="A154" s="1" t="s">
        <v>291</v>
      </c>
      <c r="B154" s="12" t="s">
        <v>292</v>
      </c>
      <c r="C154" s="13">
        <v>293520.98094</v>
      </c>
      <c r="D154" s="13"/>
      <c r="E154" s="13">
        <f t="shared" si="11"/>
        <v>293520.98094</v>
      </c>
      <c r="F154" s="13">
        <v>293520.98015</v>
      </c>
      <c r="G154" s="13">
        <f t="shared" si="13"/>
        <v>-0.0007899999618530273</v>
      </c>
      <c r="H154" s="55">
        <f t="shared" si="12"/>
        <v>99.999999730854</v>
      </c>
    </row>
    <row r="155" spans="1:8" ht="54" customHeight="1">
      <c r="A155" s="1" t="s">
        <v>293</v>
      </c>
      <c r="B155" s="12" t="s">
        <v>294</v>
      </c>
      <c r="C155" s="13">
        <v>28190.91536</v>
      </c>
      <c r="D155" s="13"/>
      <c r="E155" s="13">
        <f t="shared" si="11"/>
        <v>28190.91536</v>
      </c>
      <c r="F155" s="13">
        <f>D155+E155</f>
        <v>28190.91536</v>
      </c>
      <c r="G155" s="13">
        <f t="shared" si="13"/>
        <v>0</v>
      </c>
      <c r="H155" s="55">
        <f t="shared" si="12"/>
        <v>100</v>
      </c>
    </row>
    <row r="156" spans="1:8" ht="36.75" customHeight="1">
      <c r="A156" s="1" t="s">
        <v>195</v>
      </c>
      <c r="B156" s="12" t="s">
        <v>251</v>
      </c>
      <c r="C156" s="13">
        <v>725.5</v>
      </c>
      <c r="D156" s="13"/>
      <c r="E156" s="13">
        <f t="shared" si="11"/>
        <v>725.5</v>
      </c>
      <c r="F156" s="13">
        <f>D156+E156</f>
        <v>725.5</v>
      </c>
      <c r="G156" s="13">
        <f t="shared" si="13"/>
        <v>0</v>
      </c>
      <c r="H156" s="55">
        <f t="shared" si="12"/>
        <v>100</v>
      </c>
    </row>
    <row r="157" spans="1:8" ht="72" customHeight="1">
      <c r="A157" s="1" t="s">
        <v>189</v>
      </c>
      <c r="B157" s="12" t="s">
        <v>190</v>
      </c>
      <c r="C157" s="13">
        <v>38367.31</v>
      </c>
      <c r="D157" s="13"/>
      <c r="E157" s="13">
        <f t="shared" si="11"/>
        <v>38367.31</v>
      </c>
      <c r="F157" s="13">
        <v>37257.81946</v>
      </c>
      <c r="G157" s="13">
        <f t="shared" si="13"/>
        <v>-1109.4905399999989</v>
      </c>
      <c r="H157" s="55">
        <f t="shared" si="12"/>
        <v>97.10823995740124</v>
      </c>
    </row>
    <row r="158" spans="1:8" ht="68.25" customHeight="1">
      <c r="A158" s="1" t="s">
        <v>192</v>
      </c>
      <c r="B158" s="12" t="s">
        <v>191</v>
      </c>
      <c r="C158" s="13">
        <v>31458</v>
      </c>
      <c r="D158" s="13"/>
      <c r="E158" s="13">
        <f aca="true" t="shared" si="14" ref="E158:E189">C158+D158</f>
        <v>31458</v>
      </c>
      <c r="F158" s="13">
        <v>12337.27981</v>
      </c>
      <c r="G158" s="13">
        <f t="shared" si="13"/>
        <v>-19120.72019</v>
      </c>
      <c r="H158" s="55">
        <f aca="true" t="shared" si="15" ref="H158:H189">F158/E158*100</f>
        <v>39.218258662343445</v>
      </c>
    </row>
    <row r="159" spans="1:8" ht="105" customHeight="1">
      <c r="A159" s="1" t="s">
        <v>275</v>
      </c>
      <c r="B159" s="12" t="s">
        <v>276</v>
      </c>
      <c r="C159" s="13">
        <v>301539.85</v>
      </c>
      <c r="D159" s="13"/>
      <c r="E159" s="13">
        <f t="shared" si="14"/>
        <v>301539.85</v>
      </c>
      <c r="F159" s="13">
        <f>D159+E159</f>
        <v>301539.85</v>
      </c>
      <c r="G159" s="13">
        <f t="shared" si="13"/>
        <v>0</v>
      </c>
      <c r="H159" s="55">
        <f t="shared" si="15"/>
        <v>100</v>
      </c>
    </row>
    <row r="160" spans="1:8" ht="54" customHeight="1">
      <c r="A160" s="1" t="s">
        <v>277</v>
      </c>
      <c r="B160" s="12" t="s">
        <v>278</v>
      </c>
      <c r="C160" s="13">
        <v>56430</v>
      </c>
      <c r="D160" s="13"/>
      <c r="E160" s="13">
        <f t="shared" si="14"/>
        <v>56430</v>
      </c>
      <c r="F160" s="13">
        <v>47945.37797</v>
      </c>
      <c r="G160" s="13">
        <f t="shared" si="13"/>
        <v>-8484.622029999999</v>
      </c>
      <c r="H160" s="55">
        <f t="shared" si="15"/>
        <v>84.96434160907319</v>
      </c>
    </row>
    <row r="161" spans="1:8" ht="52.5" customHeight="1">
      <c r="A161" s="1" t="s">
        <v>237</v>
      </c>
      <c r="B161" s="12" t="s">
        <v>238</v>
      </c>
      <c r="C161" s="13">
        <v>189005.86251</v>
      </c>
      <c r="D161" s="13"/>
      <c r="E161" s="13">
        <f t="shared" si="14"/>
        <v>189005.86251</v>
      </c>
      <c r="F161" s="13">
        <v>178544.0826</v>
      </c>
      <c r="G161" s="13">
        <f t="shared" si="13"/>
        <v>-10461.779910000012</v>
      </c>
      <c r="H161" s="55">
        <f t="shared" si="15"/>
        <v>94.46483840709095</v>
      </c>
    </row>
    <row r="162" spans="1:8" ht="69" customHeight="1">
      <c r="A162" s="1" t="s">
        <v>234</v>
      </c>
      <c r="B162" s="12" t="s">
        <v>252</v>
      </c>
      <c r="C162" s="13">
        <v>12282.706</v>
      </c>
      <c r="D162" s="13"/>
      <c r="E162" s="13">
        <f t="shared" si="14"/>
        <v>12282.706</v>
      </c>
      <c r="F162" s="13">
        <v>12282.70515</v>
      </c>
      <c r="G162" s="13">
        <f t="shared" si="13"/>
        <v>-0.0008500000003550667</v>
      </c>
      <c r="H162" s="55">
        <f t="shared" si="15"/>
        <v>99.99999307970083</v>
      </c>
    </row>
    <row r="163" spans="1:8" ht="39" customHeight="1">
      <c r="A163" s="1" t="s">
        <v>243</v>
      </c>
      <c r="B163" s="12" t="s">
        <v>241</v>
      </c>
      <c r="C163" s="13">
        <v>58384.8</v>
      </c>
      <c r="D163" s="13"/>
      <c r="E163" s="13">
        <f t="shared" si="14"/>
        <v>58384.8</v>
      </c>
      <c r="F163" s="13">
        <f>D163+E163</f>
        <v>58384.8</v>
      </c>
      <c r="G163" s="13">
        <f t="shared" si="13"/>
        <v>0</v>
      </c>
      <c r="H163" s="55">
        <f t="shared" si="15"/>
        <v>100</v>
      </c>
    </row>
    <row r="164" spans="1:8" ht="37.5" customHeight="1">
      <c r="A164" s="1" t="s">
        <v>244</v>
      </c>
      <c r="B164" s="12" t="s">
        <v>242</v>
      </c>
      <c r="C164" s="13">
        <v>15200</v>
      </c>
      <c r="D164" s="13"/>
      <c r="E164" s="13">
        <f t="shared" si="14"/>
        <v>15200</v>
      </c>
      <c r="F164" s="13">
        <v>13124.67317</v>
      </c>
      <c r="G164" s="13">
        <f t="shared" si="13"/>
        <v>-2075.32683</v>
      </c>
      <c r="H164" s="55">
        <f t="shared" si="15"/>
        <v>86.34653401315789</v>
      </c>
    </row>
    <row r="165" spans="1:8" ht="111.75" customHeight="1">
      <c r="A165" s="1" t="s">
        <v>182</v>
      </c>
      <c r="B165" s="12" t="s">
        <v>355</v>
      </c>
      <c r="C165" s="13">
        <v>238818.03</v>
      </c>
      <c r="D165" s="13"/>
      <c r="E165" s="13">
        <f t="shared" si="14"/>
        <v>238818.03</v>
      </c>
      <c r="F165" s="13">
        <v>238818.02665</v>
      </c>
      <c r="G165" s="13">
        <f t="shared" si="13"/>
        <v>-0.003349999984493479</v>
      </c>
      <c r="H165" s="55">
        <f t="shared" si="15"/>
        <v>99.99999859725834</v>
      </c>
    </row>
    <row r="166" spans="1:8" ht="84.75" customHeight="1">
      <c r="A166" s="1" t="s">
        <v>202</v>
      </c>
      <c r="B166" s="12" t="s">
        <v>194</v>
      </c>
      <c r="C166" s="13">
        <v>1316768.221</v>
      </c>
      <c r="D166" s="13"/>
      <c r="E166" s="13">
        <f t="shared" si="14"/>
        <v>1316768.221</v>
      </c>
      <c r="F166" s="13">
        <f>D166+E166</f>
        <v>1316768.221</v>
      </c>
      <c r="G166" s="13">
        <f t="shared" si="13"/>
        <v>0</v>
      </c>
      <c r="H166" s="55">
        <f t="shared" si="15"/>
        <v>100</v>
      </c>
    </row>
    <row r="167" spans="1:8" ht="55.5" customHeight="1">
      <c r="A167" s="1" t="s">
        <v>161</v>
      </c>
      <c r="B167" s="12" t="s">
        <v>159</v>
      </c>
      <c r="C167" s="13">
        <v>697691.06</v>
      </c>
      <c r="D167" s="13"/>
      <c r="E167" s="13">
        <f t="shared" si="14"/>
        <v>697691.06</v>
      </c>
      <c r="F167" s="13">
        <f>D167+E167</f>
        <v>697691.06</v>
      </c>
      <c r="G167" s="13">
        <f t="shared" si="13"/>
        <v>0</v>
      </c>
      <c r="H167" s="55">
        <f t="shared" si="15"/>
        <v>100</v>
      </c>
    </row>
    <row r="168" spans="1:8" ht="52.5" customHeight="1">
      <c r="A168" s="1" t="s">
        <v>162</v>
      </c>
      <c r="B168" s="12" t="s">
        <v>160</v>
      </c>
      <c r="C168" s="13">
        <v>618714.41</v>
      </c>
      <c r="D168" s="13"/>
      <c r="E168" s="13">
        <f t="shared" si="14"/>
        <v>618714.41</v>
      </c>
      <c r="F168" s="13">
        <f>D168+E168</f>
        <v>618714.41</v>
      </c>
      <c r="G168" s="13">
        <f t="shared" si="13"/>
        <v>0</v>
      </c>
      <c r="H168" s="55">
        <f t="shared" si="15"/>
        <v>100</v>
      </c>
    </row>
    <row r="169" spans="1:8" ht="84" customHeight="1">
      <c r="A169" s="1" t="s">
        <v>214</v>
      </c>
      <c r="B169" s="12" t="s">
        <v>215</v>
      </c>
      <c r="C169" s="13">
        <v>303905.632</v>
      </c>
      <c r="D169" s="13"/>
      <c r="E169" s="13">
        <f t="shared" si="14"/>
        <v>303905.632</v>
      </c>
      <c r="F169" s="13">
        <f>D169+E169</f>
        <v>303905.632</v>
      </c>
      <c r="G169" s="13">
        <f t="shared" si="13"/>
        <v>0</v>
      </c>
      <c r="H169" s="55">
        <f t="shared" si="15"/>
        <v>100</v>
      </c>
    </row>
    <row r="170" spans="1:8" ht="37.5" customHeight="1">
      <c r="A170" s="1" t="s">
        <v>76</v>
      </c>
      <c r="B170" s="12" t="s">
        <v>102</v>
      </c>
      <c r="C170" s="13">
        <f>C171+C182+C186+C187+C188+C189</f>
        <v>7193915.3</v>
      </c>
      <c r="D170" s="13">
        <f>D171+D182+D186+D187+D188+D189</f>
        <v>0</v>
      </c>
      <c r="E170" s="13">
        <f t="shared" si="14"/>
        <v>7193915.3</v>
      </c>
      <c r="F170" s="13">
        <f>F171+F182+F186+F187+F188+F189</f>
        <v>7149054.842329999</v>
      </c>
      <c r="G170" s="13">
        <f t="shared" si="13"/>
        <v>-44860.45767000038</v>
      </c>
      <c r="H170" s="55">
        <f t="shared" si="15"/>
        <v>99.37641109466495</v>
      </c>
    </row>
    <row r="171" spans="1:8" ht="60.75" customHeight="1">
      <c r="A171" s="1" t="s">
        <v>91</v>
      </c>
      <c r="B171" s="12" t="s">
        <v>92</v>
      </c>
      <c r="C171" s="13">
        <f>SUM(C172:C181)</f>
        <v>120232</v>
      </c>
      <c r="D171" s="13">
        <f>SUM(D172:D181)</f>
        <v>0</v>
      </c>
      <c r="E171" s="13">
        <f t="shared" si="14"/>
        <v>120232</v>
      </c>
      <c r="F171" s="13">
        <f>SUM(F172:F181)</f>
        <v>120123</v>
      </c>
      <c r="G171" s="13">
        <f t="shared" si="13"/>
        <v>-109</v>
      </c>
      <c r="H171" s="55">
        <f t="shared" si="15"/>
        <v>99.90934193891809</v>
      </c>
    </row>
    <row r="172" spans="1:8" ht="72" customHeight="1">
      <c r="A172" s="1" t="s">
        <v>121</v>
      </c>
      <c r="B172" s="12" t="s">
        <v>253</v>
      </c>
      <c r="C172" s="13">
        <v>34284</v>
      </c>
      <c r="D172" s="13"/>
      <c r="E172" s="13">
        <f t="shared" si="14"/>
        <v>34284</v>
      </c>
      <c r="F172" s="13">
        <f aca="true" t="shared" si="16" ref="F172:F177">D172+E172</f>
        <v>34284</v>
      </c>
      <c r="G172" s="13">
        <f t="shared" si="13"/>
        <v>0</v>
      </c>
      <c r="H172" s="55">
        <f t="shared" si="15"/>
        <v>100</v>
      </c>
    </row>
    <row r="173" spans="1:8" ht="84" customHeight="1">
      <c r="A173" s="1" t="s">
        <v>85</v>
      </c>
      <c r="B173" s="12" t="s">
        <v>100</v>
      </c>
      <c r="C173" s="13">
        <v>15066</v>
      </c>
      <c r="D173" s="13"/>
      <c r="E173" s="13">
        <f t="shared" si="14"/>
        <v>15066</v>
      </c>
      <c r="F173" s="13">
        <f t="shared" si="16"/>
        <v>15066</v>
      </c>
      <c r="G173" s="13">
        <f t="shared" si="13"/>
        <v>0</v>
      </c>
      <c r="H173" s="55">
        <f t="shared" si="15"/>
        <v>100</v>
      </c>
    </row>
    <row r="174" spans="1:8" ht="111.75" customHeight="1">
      <c r="A174" s="1" t="s">
        <v>80</v>
      </c>
      <c r="B174" s="12" t="s">
        <v>254</v>
      </c>
      <c r="C174" s="13">
        <v>11450</v>
      </c>
      <c r="D174" s="13"/>
      <c r="E174" s="13">
        <f t="shared" si="14"/>
        <v>11450</v>
      </c>
      <c r="F174" s="13">
        <f t="shared" si="16"/>
        <v>11450</v>
      </c>
      <c r="G174" s="13">
        <f aca="true" t="shared" si="17" ref="G174:G205">F174-E174</f>
        <v>0</v>
      </c>
      <c r="H174" s="55">
        <f t="shared" si="15"/>
        <v>100</v>
      </c>
    </row>
    <row r="175" spans="1:8" ht="222.75" customHeight="1">
      <c r="A175" s="1" t="s">
        <v>78</v>
      </c>
      <c r="B175" s="12" t="s">
        <v>77</v>
      </c>
      <c r="C175" s="13">
        <v>1992</v>
      </c>
      <c r="D175" s="13"/>
      <c r="E175" s="13">
        <f t="shared" si="14"/>
        <v>1992</v>
      </c>
      <c r="F175" s="13">
        <f t="shared" si="16"/>
        <v>1992</v>
      </c>
      <c r="G175" s="13">
        <f t="shared" si="17"/>
        <v>0</v>
      </c>
      <c r="H175" s="55">
        <f t="shared" si="15"/>
        <v>100</v>
      </c>
    </row>
    <row r="176" spans="1:8" ht="84.75" customHeight="1">
      <c r="A176" s="1" t="s">
        <v>79</v>
      </c>
      <c r="B176" s="12" t="s">
        <v>255</v>
      </c>
      <c r="C176" s="13">
        <v>11546</v>
      </c>
      <c r="D176" s="13"/>
      <c r="E176" s="13">
        <f t="shared" si="14"/>
        <v>11546</v>
      </c>
      <c r="F176" s="13">
        <f t="shared" si="16"/>
        <v>11546</v>
      </c>
      <c r="G176" s="13">
        <f t="shared" si="17"/>
        <v>0</v>
      </c>
      <c r="H176" s="55">
        <f t="shared" si="15"/>
        <v>100</v>
      </c>
    </row>
    <row r="177" spans="1:8" ht="85.5" customHeight="1">
      <c r="A177" s="1" t="s">
        <v>84</v>
      </c>
      <c r="B177" s="12" t="s">
        <v>99</v>
      </c>
      <c r="C177" s="13">
        <v>1473</v>
      </c>
      <c r="D177" s="13"/>
      <c r="E177" s="13">
        <f t="shared" si="14"/>
        <v>1473</v>
      </c>
      <c r="F177" s="13">
        <f t="shared" si="16"/>
        <v>1473</v>
      </c>
      <c r="G177" s="13">
        <f t="shared" si="17"/>
        <v>0</v>
      </c>
      <c r="H177" s="55">
        <f t="shared" si="15"/>
        <v>100</v>
      </c>
    </row>
    <row r="178" spans="1:8" ht="84.75" customHeight="1">
      <c r="A178" s="1" t="s">
        <v>83</v>
      </c>
      <c r="B178" s="12" t="s">
        <v>256</v>
      </c>
      <c r="C178" s="13">
        <v>7</v>
      </c>
      <c r="D178" s="13"/>
      <c r="E178" s="13">
        <f t="shared" si="14"/>
        <v>7</v>
      </c>
      <c r="F178" s="13">
        <v>0</v>
      </c>
      <c r="G178" s="13">
        <f t="shared" si="17"/>
        <v>-7</v>
      </c>
      <c r="H178" s="55">
        <f t="shared" si="15"/>
        <v>0</v>
      </c>
    </row>
    <row r="179" spans="1:8" ht="87" customHeight="1">
      <c r="A179" s="1" t="s">
        <v>183</v>
      </c>
      <c r="B179" s="12" t="s">
        <v>257</v>
      </c>
      <c r="C179" s="13">
        <v>4481</v>
      </c>
      <c r="D179" s="13"/>
      <c r="E179" s="13">
        <f t="shared" si="14"/>
        <v>4481</v>
      </c>
      <c r="F179" s="13">
        <f>D179+E179</f>
        <v>4481</v>
      </c>
      <c r="G179" s="13">
        <f t="shared" si="17"/>
        <v>0</v>
      </c>
      <c r="H179" s="55">
        <f t="shared" si="15"/>
        <v>100</v>
      </c>
    </row>
    <row r="180" spans="1:8" ht="130.5" customHeight="1">
      <c r="A180" s="1" t="s">
        <v>163</v>
      </c>
      <c r="B180" s="12" t="s">
        <v>258</v>
      </c>
      <c r="C180" s="13">
        <v>37988</v>
      </c>
      <c r="D180" s="13"/>
      <c r="E180" s="13">
        <f t="shared" si="14"/>
        <v>37988</v>
      </c>
      <c r="F180" s="13">
        <f>D180+E180</f>
        <v>37988</v>
      </c>
      <c r="G180" s="13">
        <f t="shared" si="17"/>
        <v>0</v>
      </c>
      <c r="H180" s="55">
        <f t="shared" si="15"/>
        <v>100</v>
      </c>
    </row>
    <row r="181" spans="1:8" ht="101.25" customHeight="1">
      <c r="A181" s="1" t="s">
        <v>217</v>
      </c>
      <c r="B181" s="12" t="s">
        <v>218</v>
      </c>
      <c r="C181" s="13">
        <v>1945</v>
      </c>
      <c r="D181" s="13"/>
      <c r="E181" s="13">
        <f t="shared" si="14"/>
        <v>1945</v>
      </c>
      <c r="F181" s="13">
        <v>1843</v>
      </c>
      <c r="G181" s="13">
        <f t="shared" si="17"/>
        <v>-102</v>
      </c>
      <c r="H181" s="55">
        <f t="shared" si="15"/>
        <v>94.75578406169666</v>
      </c>
    </row>
    <row r="182" spans="1:8" ht="84" customHeight="1">
      <c r="A182" s="1" t="s">
        <v>89</v>
      </c>
      <c r="B182" s="12" t="s">
        <v>90</v>
      </c>
      <c r="C182" s="13">
        <f>SUM(C183:C185)</f>
        <v>112914</v>
      </c>
      <c r="D182" s="13">
        <f>SUM(D183:D185)</f>
        <v>0</v>
      </c>
      <c r="E182" s="13">
        <f t="shared" si="14"/>
        <v>112914</v>
      </c>
      <c r="F182" s="13">
        <f>SUM(F183:F185)</f>
        <v>83875.68702</v>
      </c>
      <c r="G182" s="13">
        <f t="shared" si="17"/>
        <v>-29038.312980000002</v>
      </c>
      <c r="H182" s="55">
        <f t="shared" si="15"/>
        <v>74.28280551570221</v>
      </c>
    </row>
    <row r="183" spans="1:8" ht="162.75" customHeight="1">
      <c r="A183" s="1" t="s">
        <v>86</v>
      </c>
      <c r="B183" s="12" t="s">
        <v>259</v>
      </c>
      <c r="C183" s="13">
        <v>6534</v>
      </c>
      <c r="D183" s="13"/>
      <c r="E183" s="13">
        <f t="shared" si="14"/>
        <v>6534</v>
      </c>
      <c r="F183" s="13">
        <v>6359</v>
      </c>
      <c r="G183" s="13">
        <f t="shared" si="17"/>
        <v>-175</v>
      </c>
      <c r="H183" s="55">
        <f t="shared" si="15"/>
        <v>97.3217018671564</v>
      </c>
    </row>
    <row r="184" spans="1:8" s="35" customFormat="1" ht="168.75" customHeight="1">
      <c r="A184" s="1" t="s">
        <v>87</v>
      </c>
      <c r="B184" s="12" t="s">
        <v>260</v>
      </c>
      <c r="C184" s="13">
        <v>1307</v>
      </c>
      <c r="D184" s="13"/>
      <c r="E184" s="13">
        <f t="shared" si="14"/>
        <v>1307</v>
      </c>
      <c r="F184" s="13">
        <v>590.97687</v>
      </c>
      <c r="G184" s="13">
        <f t="shared" si="17"/>
        <v>-716.02313</v>
      </c>
      <c r="H184" s="55">
        <f t="shared" si="15"/>
        <v>45.216286916602904</v>
      </c>
    </row>
    <row r="185" spans="1:8" s="35" customFormat="1" ht="166.5" customHeight="1">
      <c r="A185" s="1" t="s">
        <v>88</v>
      </c>
      <c r="B185" s="12" t="s">
        <v>261</v>
      </c>
      <c r="C185" s="13">
        <v>105073</v>
      </c>
      <c r="D185" s="13"/>
      <c r="E185" s="13">
        <f t="shared" si="14"/>
        <v>105073</v>
      </c>
      <c r="F185" s="13">
        <v>76925.71015</v>
      </c>
      <c r="G185" s="13">
        <f t="shared" si="17"/>
        <v>-28147.28985</v>
      </c>
      <c r="H185" s="55">
        <f t="shared" si="15"/>
        <v>73.21168154521143</v>
      </c>
    </row>
    <row r="186" spans="1:8" ht="83.25" customHeight="1">
      <c r="A186" s="1" t="s">
        <v>82</v>
      </c>
      <c r="B186" s="12" t="s">
        <v>81</v>
      </c>
      <c r="C186" s="13">
        <v>88264</v>
      </c>
      <c r="D186" s="13"/>
      <c r="E186" s="13">
        <f t="shared" si="14"/>
        <v>88264</v>
      </c>
      <c r="F186" s="13">
        <v>88263.59765</v>
      </c>
      <c r="G186" s="13">
        <f t="shared" si="17"/>
        <v>-0.40235000000393484</v>
      </c>
      <c r="H186" s="55">
        <f t="shared" si="15"/>
        <v>99.999544151636</v>
      </c>
    </row>
    <row r="187" spans="1:8" ht="92.25" customHeight="1">
      <c r="A187" s="1" t="s">
        <v>288</v>
      </c>
      <c r="B187" s="12" t="s">
        <v>287</v>
      </c>
      <c r="C187" s="13">
        <v>9771.3</v>
      </c>
      <c r="D187" s="13"/>
      <c r="E187" s="13">
        <f t="shared" si="14"/>
        <v>9771.3</v>
      </c>
      <c r="F187" s="13">
        <f>D187+E187</f>
        <v>9771.3</v>
      </c>
      <c r="G187" s="13">
        <f t="shared" si="17"/>
        <v>0</v>
      </c>
      <c r="H187" s="55">
        <f t="shared" si="15"/>
        <v>100</v>
      </c>
    </row>
    <row r="188" spans="1:8" ht="132" customHeight="1">
      <c r="A188" s="1" t="s">
        <v>184</v>
      </c>
      <c r="B188" s="12" t="s">
        <v>286</v>
      </c>
      <c r="C188" s="13">
        <v>155511</v>
      </c>
      <c r="D188" s="13"/>
      <c r="E188" s="13">
        <f t="shared" si="14"/>
        <v>155511</v>
      </c>
      <c r="F188" s="13">
        <v>155223.86618</v>
      </c>
      <c r="G188" s="13">
        <f t="shared" si="17"/>
        <v>-287.1338199999882</v>
      </c>
      <c r="H188" s="55">
        <f t="shared" si="15"/>
        <v>99.81536108699707</v>
      </c>
    </row>
    <row r="189" spans="1:8" ht="35.25" customHeight="1">
      <c r="A189" s="1" t="s">
        <v>93</v>
      </c>
      <c r="B189" s="12" t="s">
        <v>104</v>
      </c>
      <c r="C189" s="13">
        <f>SUM(C190:C191)</f>
        <v>6707223</v>
      </c>
      <c r="D189" s="13">
        <f>SUM(D190:D191)</f>
        <v>0</v>
      </c>
      <c r="E189" s="13">
        <f t="shared" si="14"/>
        <v>6707223</v>
      </c>
      <c r="F189" s="13">
        <f>SUM(F190:F191)</f>
        <v>6691797.39148</v>
      </c>
      <c r="G189" s="13">
        <f t="shared" si="17"/>
        <v>-15425.608520000242</v>
      </c>
      <c r="H189" s="55">
        <f t="shared" si="15"/>
        <v>99.77001497460274</v>
      </c>
    </row>
    <row r="190" spans="1:8" ht="286.5" customHeight="1">
      <c r="A190" s="1" t="s">
        <v>164</v>
      </c>
      <c r="B190" s="12" t="s">
        <v>166</v>
      </c>
      <c r="C190" s="13">
        <v>456194</v>
      </c>
      <c r="D190" s="13"/>
      <c r="E190" s="13">
        <f aca="true" t="shared" si="18" ref="E190:E221">C190+D190</f>
        <v>456194</v>
      </c>
      <c r="F190" s="13">
        <v>446719.6596</v>
      </c>
      <c r="G190" s="13">
        <f t="shared" si="17"/>
        <v>-9474.340399999986</v>
      </c>
      <c r="H190" s="55">
        <f aca="true" t="shared" si="19" ref="H190:H199">F190/E190*100</f>
        <v>97.92317733245068</v>
      </c>
    </row>
    <row r="191" spans="1:8" ht="234" customHeight="1">
      <c r="A191" s="1" t="s">
        <v>165</v>
      </c>
      <c r="B191" s="12" t="s">
        <v>167</v>
      </c>
      <c r="C191" s="13">
        <v>6251029</v>
      </c>
      <c r="D191" s="13"/>
      <c r="E191" s="13">
        <f t="shared" si="18"/>
        <v>6251029</v>
      </c>
      <c r="F191" s="13">
        <v>6245077.73188</v>
      </c>
      <c r="G191" s="13">
        <f t="shared" si="17"/>
        <v>-5951.268120000139</v>
      </c>
      <c r="H191" s="55">
        <f t="shared" si="19"/>
        <v>99.90479538456788</v>
      </c>
    </row>
    <row r="192" spans="1:8" ht="25.5" customHeight="1">
      <c r="A192" s="1" t="s">
        <v>185</v>
      </c>
      <c r="B192" s="12" t="s">
        <v>136</v>
      </c>
      <c r="C192" s="13">
        <f>SUM(C193:C201)</f>
        <v>1027960.619</v>
      </c>
      <c r="D192" s="13">
        <f>SUM(D193:D201)</f>
        <v>-61750</v>
      </c>
      <c r="E192" s="13">
        <f t="shared" si="18"/>
        <v>966210.619</v>
      </c>
      <c r="F192" s="13">
        <f>SUM(F193:F201)</f>
        <v>824786.03473</v>
      </c>
      <c r="G192" s="13">
        <f t="shared" si="17"/>
        <v>-141424.58427</v>
      </c>
      <c r="H192" s="55">
        <f t="shared" si="19"/>
        <v>85.36296522839189</v>
      </c>
    </row>
    <row r="193" spans="1:8" ht="61.5" customHeight="1">
      <c r="A193" s="1" t="s">
        <v>358</v>
      </c>
      <c r="B193" s="12" t="s">
        <v>359</v>
      </c>
      <c r="C193" s="13">
        <v>21800</v>
      </c>
      <c r="D193" s="13"/>
      <c r="E193" s="13">
        <f t="shared" si="18"/>
        <v>21800</v>
      </c>
      <c r="F193" s="13">
        <f>D193+E193</f>
        <v>21800</v>
      </c>
      <c r="G193" s="13">
        <f t="shared" si="17"/>
        <v>0</v>
      </c>
      <c r="H193" s="55">
        <f t="shared" si="19"/>
        <v>100</v>
      </c>
    </row>
    <row r="194" spans="1:8" ht="69" customHeight="1">
      <c r="A194" s="1" t="s">
        <v>279</v>
      </c>
      <c r="B194" s="12" t="s">
        <v>315</v>
      </c>
      <c r="C194" s="13">
        <v>245289.83</v>
      </c>
      <c r="D194" s="13"/>
      <c r="E194" s="13">
        <f t="shared" si="18"/>
        <v>245289.83</v>
      </c>
      <c r="F194" s="13">
        <v>245227.58038</v>
      </c>
      <c r="G194" s="13">
        <f t="shared" si="17"/>
        <v>-62.24961999998777</v>
      </c>
      <c r="H194" s="55">
        <f t="shared" si="19"/>
        <v>99.97462201347687</v>
      </c>
    </row>
    <row r="195" spans="1:8" ht="123" customHeight="1">
      <c r="A195" s="1" t="s">
        <v>314</v>
      </c>
      <c r="B195" s="12" t="s">
        <v>316</v>
      </c>
      <c r="C195" s="13">
        <v>8921</v>
      </c>
      <c r="D195" s="13"/>
      <c r="E195" s="13">
        <f t="shared" si="18"/>
        <v>8921</v>
      </c>
      <c r="F195" s="13">
        <v>7870.955</v>
      </c>
      <c r="G195" s="13">
        <f t="shared" si="17"/>
        <v>-1050.045</v>
      </c>
      <c r="H195" s="55">
        <f t="shared" si="19"/>
        <v>88.22951462840489</v>
      </c>
    </row>
    <row r="196" spans="1:8" ht="108" customHeight="1">
      <c r="A196" s="1" t="s">
        <v>323</v>
      </c>
      <c r="B196" s="12" t="s">
        <v>324</v>
      </c>
      <c r="C196" s="13">
        <v>333</v>
      </c>
      <c r="D196" s="13"/>
      <c r="E196" s="13">
        <f t="shared" si="18"/>
        <v>333</v>
      </c>
      <c r="F196" s="13">
        <v>333</v>
      </c>
      <c r="G196" s="13">
        <f t="shared" si="17"/>
        <v>0</v>
      </c>
      <c r="H196" s="55">
        <f t="shared" si="19"/>
        <v>100</v>
      </c>
    </row>
    <row r="197" spans="1:8" ht="76.5" customHeight="1">
      <c r="A197" s="1" t="s">
        <v>343</v>
      </c>
      <c r="B197" s="12" t="s">
        <v>344</v>
      </c>
      <c r="C197" s="13">
        <v>611885.789</v>
      </c>
      <c r="D197" s="13"/>
      <c r="E197" s="13">
        <f t="shared" si="18"/>
        <v>611885.789</v>
      </c>
      <c r="F197" s="13">
        <v>471573.49935</v>
      </c>
      <c r="G197" s="13">
        <f t="shared" si="17"/>
        <v>-140312.28965</v>
      </c>
      <c r="H197" s="55">
        <f t="shared" si="19"/>
        <v>77.06887589605387</v>
      </c>
    </row>
    <row r="198" spans="1:8" ht="72.75" customHeight="1">
      <c r="A198" s="1" t="s">
        <v>360</v>
      </c>
      <c r="B198" s="12" t="s">
        <v>361</v>
      </c>
      <c r="C198" s="13">
        <v>63262</v>
      </c>
      <c r="D198" s="13"/>
      <c r="E198" s="13">
        <f t="shared" si="18"/>
        <v>63262</v>
      </c>
      <c r="F198" s="13">
        <f>D198+E198</f>
        <v>63262</v>
      </c>
      <c r="G198" s="13">
        <f t="shared" si="17"/>
        <v>0</v>
      </c>
      <c r="H198" s="55">
        <f t="shared" si="19"/>
        <v>100</v>
      </c>
    </row>
    <row r="199" spans="1:8" ht="70.5" customHeight="1">
      <c r="A199" s="1" t="s">
        <v>362</v>
      </c>
      <c r="B199" s="12" t="s">
        <v>363</v>
      </c>
      <c r="C199" s="13">
        <v>444</v>
      </c>
      <c r="D199" s="13"/>
      <c r="E199" s="13">
        <f t="shared" si="18"/>
        <v>444</v>
      </c>
      <c r="F199" s="13">
        <v>444</v>
      </c>
      <c r="G199" s="13">
        <f t="shared" si="17"/>
        <v>0</v>
      </c>
      <c r="H199" s="55">
        <f t="shared" si="19"/>
        <v>100</v>
      </c>
    </row>
    <row r="200" spans="1:8" ht="72.75" customHeight="1">
      <c r="A200" s="1" t="s">
        <v>380</v>
      </c>
      <c r="B200" s="12" t="s">
        <v>381</v>
      </c>
      <c r="C200" s="13">
        <v>61750</v>
      </c>
      <c r="D200" s="13">
        <v>-61750</v>
      </c>
      <c r="E200" s="13">
        <f t="shared" si="18"/>
        <v>0</v>
      </c>
      <c r="F200" s="13">
        <v>0</v>
      </c>
      <c r="G200" s="13">
        <f t="shared" si="17"/>
        <v>0</v>
      </c>
      <c r="H200" s="55">
        <v>0</v>
      </c>
    </row>
    <row r="201" spans="1:8" ht="84.75" customHeight="1">
      <c r="A201" s="1" t="s">
        <v>382</v>
      </c>
      <c r="B201" s="12" t="s">
        <v>383</v>
      </c>
      <c r="C201" s="13">
        <v>14275</v>
      </c>
      <c r="D201" s="13"/>
      <c r="E201" s="13">
        <f t="shared" si="18"/>
        <v>14275</v>
      </c>
      <c r="F201" s="13">
        <f>D201+E201</f>
        <v>14275</v>
      </c>
      <c r="G201" s="13">
        <f t="shared" si="17"/>
        <v>0</v>
      </c>
      <c r="H201" s="55">
        <f aca="true" t="shared" si="20" ref="H201:H222">F201/E201*100</f>
        <v>100</v>
      </c>
    </row>
    <row r="202" spans="1:8" ht="47.25" customHeight="1">
      <c r="A202" s="1" t="s">
        <v>209</v>
      </c>
      <c r="B202" s="36" t="s">
        <v>210</v>
      </c>
      <c r="C202" s="13">
        <f>SUM(C203:C207)</f>
        <v>51903.3698</v>
      </c>
      <c r="D202" s="13">
        <f>SUM(D203:D207)</f>
        <v>0</v>
      </c>
      <c r="E202" s="13">
        <f t="shared" si="18"/>
        <v>51903.3698</v>
      </c>
      <c r="F202" s="13">
        <f>SUM(F203:F207)</f>
        <v>51903.3698</v>
      </c>
      <c r="G202" s="13">
        <f t="shared" si="17"/>
        <v>0</v>
      </c>
      <c r="H202" s="55">
        <f t="shared" si="20"/>
        <v>100</v>
      </c>
    </row>
    <row r="203" spans="1:8" ht="72" customHeight="1">
      <c r="A203" s="1" t="s">
        <v>330</v>
      </c>
      <c r="B203" s="12" t="s">
        <v>304</v>
      </c>
      <c r="C203" s="13">
        <v>3693.04871</v>
      </c>
      <c r="D203" s="13"/>
      <c r="E203" s="13">
        <f t="shared" si="18"/>
        <v>3693.04871</v>
      </c>
      <c r="F203" s="13">
        <f>D203+E203</f>
        <v>3693.04871</v>
      </c>
      <c r="G203" s="13">
        <f t="shared" si="17"/>
        <v>0</v>
      </c>
      <c r="H203" s="55">
        <f t="shared" si="20"/>
        <v>100</v>
      </c>
    </row>
    <row r="204" spans="1:8" ht="78.75" customHeight="1">
      <c r="A204" s="1" t="s">
        <v>325</v>
      </c>
      <c r="B204" s="12" t="s">
        <v>304</v>
      </c>
      <c r="C204" s="13">
        <v>442.3</v>
      </c>
      <c r="D204" s="13"/>
      <c r="E204" s="13">
        <f t="shared" si="18"/>
        <v>442.3</v>
      </c>
      <c r="F204" s="13">
        <f>D204+E204</f>
        <v>442.3</v>
      </c>
      <c r="G204" s="13">
        <f t="shared" si="17"/>
        <v>0</v>
      </c>
      <c r="H204" s="55">
        <f t="shared" si="20"/>
        <v>100</v>
      </c>
    </row>
    <row r="205" spans="1:8" ht="72" customHeight="1">
      <c r="A205" s="1" t="s">
        <v>331</v>
      </c>
      <c r="B205" s="12" t="s">
        <v>304</v>
      </c>
      <c r="C205" s="13">
        <v>20000</v>
      </c>
      <c r="D205" s="13"/>
      <c r="E205" s="13">
        <f t="shared" si="18"/>
        <v>20000</v>
      </c>
      <c r="F205" s="13">
        <f>D205+E205</f>
        <v>20000</v>
      </c>
      <c r="G205" s="13">
        <f t="shared" si="17"/>
        <v>0</v>
      </c>
      <c r="H205" s="55">
        <f t="shared" si="20"/>
        <v>100</v>
      </c>
    </row>
    <row r="206" spans="1:8" ht="75.75" customHeight="1">
      <c r="A206" s="1" t="s">
        <v>305</v>
      </c>
      <c r="B206" s="12" t="s">
        <v>304</v>
      </c>
      <c r="C206" s="13">
        <v>26929.03927</v>
      </c>
      <c r="D206" s="13"/>
      <c r="E206" s="13">
        <f t="shared" si="18"/>
        <v>26929.03927</v>
      </c>
      <c r="F206" s="13">
        <f>D206+E206</f>
        <v>26929.03927</v>
      </c>
      <c r="G206" s="13">
        <f aca="true" t="shared" si="21" ref="G206:G221">F206-E206</f>
        <v>0</v>
      </c>
      <c r="H206" s="55">
        <f t="shared" si="20"/>
        <v>100</v>
      </c>
    </row>
    <row r="207" spans="1:8" ht="72" customHeight="1">
      <c r="A207" s="1" t="s">
        <v>308</v>
      </c>
      <c r="B207" s="12" t="s">
        <v>216</v>
      </c>
      <c r="C207" s="13">
        <v>838.98182</v>
      </c>
      <c r="D207" s="13"/>
      <c r="E207" s="13">
        <f t="shared" si="18"/>
        <v>838.98182</v>
      </c>
      <c r="F207" s="13">
        <f>D207+E207</f>
        <v>838.98182</v>
      </c>
      <c r="G207" s="13">
        <f t="shared" si="21"/>
        <v>0</v>
      </c>
      <c r="H207" s="55">
        <f t="shared" si="20"/>
        <v>100</v>
      </c>
    </row>
    <row r="208" spans="1:8" ht="27" customHeight="1">
      <c r="A208" s="1" t="s">
        <v>328</v>
      </c>
      <c r="B208" s="12" t="s">
        <v>329</v>
      </c>
      <c r="C208" s="13">
        <f>SUM(C209:C211)</f>
        <v>-188212.54011</v>
      </c>
      <c r="D208" s="13">
        <f>SUM(D209:D211)</f>
        <v>0</v>
      </c>
      <c r="E208" s="13">
        <f t="shared" si="18"/>
        <v>-188212.54011</v>
      </c>
      <c r="F208" s="13">
        <f>SUM(F209:F211)</f>
        <v>-188283.13574</v>
      </c>
      <c r="G208" s="13">
        <f t="shared" si="21"/>
        <v>-70.59562999999616</v>
      </c>
      <c r="H208" s="55">
        <f t="shared" si="20"/>
        <v>100.0375084624854</v>
      </c>
    </row>
    <row r="209" spans="1:8" ht="37.5" customHeight="1">
      <c r="A209" s="45" t="s">
        <v>384</v>
      </c>
      <c r="B209" s="46" t="s">
        <v>326</v>
      </c>
      <c r="C209" s="13">
        <v>271.10449</v>
      </c>
      <c r="D209" s="13"/>
      <c r="E209" s="13">
        <f t="shared" si="18"/>
        <v>271.10449</v>
      </c>
      <c r="F209" s="13">
        <v>199.67145</v>
      </c>
      <c r="G209" s="13">
        <f t="shared" si="21"/>
        <v>-71.43304</v>
      </c>
      <c r="H209" s="55">
        <f t="shared" si="20"/>
        <v>73.651104044791</v>
      </c>
    </row>
    <row r="210" spans="1:8" ht="39.75" customHeight="1">
      <c r="A210" s="1" t="s">
        <v>327</v>
      </c>
      <c r="B210" s="12" t="s">
        <v>326</v>
      </c>
      <c r="C210" s="13">
        <v>3198</v>
      </c>
      <c r="D210" s="13"/>
      <c r="E210" s="13">
        <f t="shared" si="18"/>
        <v>3198</v>
      </c>
      <c r="F210" s="13">
        <v>3198.83741</v>
      </c>
      <c r="G210" s="13">
        <f t="shared" si="21"/>
        <v>0.8374100000000908</v>
      </c>
      <c r="H210" s="55">
        <f t="shared" si="20"/>
        <v>100.02618542839275</v>
      </c>
    </row>
    <row r="211" spans="1:8" ht="36" customHeight="1">
      <c r="A211" s="45" t="s">
        <v>385</v>
      </c>
      <c r="B211" s="46" t="s">
        <v>326</v>
      </c>
      <c r="C211" s="13">
        <v>-191681.6446</v>
      </c>
      <c r="D211" s="13"/>
      <c r="E211" s="13">
        <f t="shared" si="18"/>
        <v>-191681.6446</v>
      </c>
      <c r="F211" s="13">
        <f>D211+E211</f>
        <v>-191681.6446</v>
      </c>
      <c r="G211" s="13">
        <f t="shared" si="21"/>
        <v>0</v>
      </c>
      <c r="H211" s="55">
        <f t="shared" si="20"/>
        <v>100</v>
      </c>
    </row>
    <row r="212" spans="1:8" ht="88.5" customHeight="1">
      <c r="A212" s="1" t="s">
        <v>295</v>
      </c>
      <c r="B212" s="12" t="s">
        <v>296</v>
      </c>
      <c r="C212" s="13">
        <f>SUM(C213:C217)</f>
        <v>11011.4266</v>
      </c>
      <c r="D212" s="13">
        <f>SUM(D213:D217)</f>
        <v>0</v>
      </c>
      <c r="E212" s="13">
        <f t="shared" si="18"/>
        <v>11011.4266</v>
      </c>
      <c r="F212" s="13">
        <f>F213+F214+F215+F216+F217</f>
        <v>11011.4266</v>
      </c>
      <c r="G212" s="13">
        <f t="shared" si="21"/>
        <v>0</v>
      </c>
      <c r="H212" s="55">
        <f t="shared" si="20"/>
        <v>100</v>
      </c>
    </row>
    <row r="213" spans="1:8" ht="42.75" customHeight="1">
      <c r="A213" s="45" t="s">
        <v>386</v>
      </c>
      <c r="B213" s="46" t="s">
        <v>333</v>
      </c>
      <c r="C213" s="13">
        <v>4063.84609</v>
      </c>
      <c r="D213" s="13"/>
      <c r="E213" s="13">
        <f t="shared" si="18"/>
        <v>4063.84609</v>
      </c>
      <c r="F213" s="13">
        <f>D213+E213</f>
        <v>4063.84609</v>
      </c>
      <c r="G213" s="13">
        <f t="shared" si="21"/>
        <v>0</v>
      </c>
      <c r="H213" s="55">
        <f t="shared" si="20"/>
        <v>100</v>
      </c>
    </row>
    <row r="214" spans="1:8" ht="40.5" customHeight="1">
      <c r="A214" s="1" t="s">
        <v>332</v>
      </c>
      <c r="B214" s="12" t="s">
        <v>333</v>
      </c>
      <c r="C214" s="13">
        <v>6202.8343</v>
      </c>
      <c r="D214" s="13"/>
      <c r="E214" s="13">
        <f t="shared" si="18"/>
        <v>6202.8343</v>
      </c>
      <c r="F214" s="13">
        <f>D214+E214</f>
        <v>6202.8343</v>
      </c>
      <c r="G214" s="13">
        <f t="shared" si="21"/>
        <v>0</v>
      </c>
      <c r="H214" s="55">
        <f t="shared" si="20"/>
        <v>100</v>
      </c>
    </row>
    <row r="215" spans="1:8" ht="40.5" customHeight="1">
      <c r="A215" s="1" t="s">
        <v>297</v>
      </c>
      <c r="B215" s="12" t="s">
        <v>298</v>
      </c>
      <c r="C215" s="13">
        <v>265.64121</v>
      </c>
      <c r="D215" s="13"/>
      <c r="E215" s="13">
        <f t="shared" si="18"/>
        <v>265.64121</v>
      </c>
      <c r="F215" s="13">
        <f>D215+E215</f>
        <v>265.64121</v>
      </c>
      <c r="G215" s="13">
        <f t="shared" si="21"/>
        <v>0</v>
      </c>
      <c r="H215" s="55">
        <f t="shared" si="20"/>
        <v>100</v>
      </c>
    </row>
    <row r="216" spans="1:8" ht="40.5" customHeight="1">
      <c r="A216" s="1" t="s">
        <v>334</v>
      </c>
      <c r="B216" s="12" t="s">
        <v>335</v>
      </c>
      <c r="C216" s="13">
        <v>319.68</v>
      </c>
      <c r="D216" s="13"/>
      <c r="E216" s="13">
        <f t="shared" si="18"/>
        <v>319.68</v>
      </c>
      <c r="F216" s="13">
        <f>D216+E216</f>
        <v>319.68</v>
      </c>
      <c r="G216" s="13">
        <f t="shared" si="21"/>
        <v>0</v>
      </c>
      <c r="H216" s="55">
        <f t="shared" si="20"/>
        <v>100</v>
      </c>
    </row>
    <row r="217" spans="1:8" ht="43.5" customHeight="1">
      <c r="A217" s="1" t="s">
        <v>336</v>
      </c>
      <c r="B217" s="12" t="s">
        <v>335</v>
      </c>
      <c r="C217" s="13">
        <v>159.425</v>
      </c>
      <c r="D217" s="13"/>
      <c r="E217" s="13">
        <f t="shared" si="18"/>
        <v>159.425</v>
      </c>
      <c r="F217" s="13">
        <f>D217+E217</f>
        <v>159.425</v>
      </c>
      <c r="G217" s="13">
        <f t="shared" si="21"/>
        <v>0</v>
      </c>
      <c r="H217" s="55">
        <f t="shared" si="20"/>
        <v>100</v>
      </c>
    </row>
    <row r="218" spans="1:8" ht="55.5" customHeight="1">
      <c r="A218" s="1" t="s">
        <v>299</v>
      </c>
      <c r="B218" s="12" t="s">
        <v>300</v>
      </c>
      <c r="C218" s="13">
        <f>SUM(C219:C221)</f>
        <v>-35892.811069999996</v>
      </c>
      <c r="D218" s="13">
        <f>SUM(D219:D221)</f>
        <v>0</v>
      </c>
      <c r="E218" s="13">
        <f t="shared" si="18"/>
        <v>-35892.811069999996</v>
      </c>
      <c r="F218" s="13">
        <f>SUM(F219:F221)</f>
        <v>-35892.811069999996</v>
      </c>
      <c r="G218" s="13">
        <f t="shared" si="21"/>
        <v>0</v>
      </c>
      <c r="H218" s="55">
        <f t="shared" si="20"/>
        <v>100</v>
      </c>
    </row>
    <row r="219" spans="1:8" ht="84.75" customHeight="1">
      <c r="A219" s="1" t="s">
        <v>337</v>
      </c>
      <c r="B219" s="12" t="s">
        <v>338</v>
      </c>
      <c r="C219" s="13">
        <v>-4997.63337</v>
      </c>
      <c r="D219" s="13"/>
      <c r="E219" s="13">
        <f t="shared" si="18"/>
        <v>-4997.63337</v>
      </c>
      <c r="F219" s="13">
        <f>D219+E219</f>
        <v>-4997.63337</v>
      </c>
      <c r="G219" s="13">
        <f t="shared" si="21"/>
        <v>0</v>
      </c>
      <c r="H219" s="55">
        <f t="shared" si="20"/>
        <v>100</v>
      </c>
    </row>
    <row r="220" spans="1:8" ht="53.25" customHeight="1">
      <c r="A220" s="1" t="s">
        <v>301</v>
      </c>
      <c r="B220" s="12" t="s">
        <v>302</v>
      </c>
      <c r="C220" s="13">
        <v>-26573.03214</v>
      </c>
      <c r="D220" s="13"/>
      <c r="E220" s="13">
        <f t="shared" si="18"/>
        <v>-26573.03214</v>
      </c>
      <c r="F220" s="13">
        <f>D220+E220</f>
        <v>-26573.03214</v>
      </c>
      <c r="G220" s="13">
        <f t="shared" si="21"/>
        <v>0</v>
      </c>
      <c r="H220" s="55">
        <f t="shared" si="20"/>
        <v>100</v>
      </c>
    </row>
    <row r="221" spans="1:8" ht="54" customHeight="1">
      <c r="A221" s="1" t="s">
        <v>303</v>
      </c>
      <c r="B221" s="12" t="s">
        <v>302</v>
      </c>
      <c r="C221" s="13">
        <v>-4322.14556</v>
      </c>
      <c r="D221" s="13"/>
      <c r="E221" s="13">
        <f t="shared" si="18"/>
        <v>-4322.14556</v>
      </c>
      <c r="F221" s="13">
        <f>D221+E221</f>
        <v>-4322.14556</v>
      </c>
      <c r="G221" s="13">
        <f t="shared" si="21"/>
        <v>0</v>
      </c>
      <c r="H221" s="55">
        <f t="shared" si="20"/>
        <v>100</v>
      </c>
    </row>
    <row r="222" spans="1:8" ht="23.25" customHeight="1">
      <c r="A222" s="1"/>
      <c r="B222" s="37" t="s">
        <v>13</v>
      </c>
      <c r="C222" s="38">
        <f>C102+C13</f>
        <v>40685281.89925</v>
      </c>
      <c r="D222" s="38">
        <f>D102+D13</f>
        <v>-85523</v>
      </c>
      <c r="E222" s="11">
        <f>C222+D222</f>
        <v>40599758.89925</v>
      </c>
      <c r="F222" s="38">
        <f>F102+F13</f>
        <v>40447205.978870004</v>
      </c>
      <c r="G222" s="38">
        <f>G102+G13</f>
        <v>-152552.92038000363</v>
      </c>
      <c r="H222" s="56">
        <f t="shared" si="20"/>
        <v>99.62425165932989</v>
      </c>
    </row>
    <row r="223" spans="1:3" ht="22.5" customHeight="1">
      <c r="A223" s="39"/>
      <c r="B223" s="40"/>
      <c r="C223" s="41"/>
    </row>
    <row r="224" spans="1:3" s="42" customFormat="1" ht="21.75" customHeight="1">
      <c r="A224" s="59" t="s">
        <v>406</v>
      </c>
      <c r="B224" s="59"/>
      <c r="C224" s="59"/>
    </row>
    <row r="225" spans="1:5" s="42" customFormat="1" ht="22.5" customHeight="1">
      <c r="A225" s="59" t="s">
        <v>407</v>
      </c>
      <c r="B225" s="59"/>
      <c r="C225" s="59"/>
      <c r="D225" s="61"/>
      <c r="E225" s="61"/>
    </row>
    <row r="226" spans="1:3" ht="19.5" customHeight="1">
      <c r="A226" s="58"/>
      <c r="B226" s="58"/>
      <c r="C226" s="58"/>
    </row>
  </sheetData>
  <sheetProtection/>
  <autoFilter ref="A12:K12"/>
  <mergeCells count="10">
    <mergeCell ref="A226:C226"/>
    <mergeCell ref="A224:C224"/>
    <mergeCell ref="A9:H9"/>
    <mergeCell ref="A225:E225"/>
    <mergeCell ref="E1:G1"/>
    <mergeCell ref="E2:G2"/>
    <mergeCell ref="E3:G3"/>
    <mergeCell ref="E4:G4"/>
    <mergeCell ref="E5:G5"/>
    <mergeCell ref="G10:H10"/>
  </mergeCells>
  <hyperlinks>
    <hyperlink ref="B115" r:id="rId1" display="consultantplus://offline/ref=5948FCC1EAA9EC899B0F03F9F744DC2C966F4497524516820C92F3C97B33B41DE8FD78D62DFA2C2CEFA29AAE8BC948C95B8C7F16A2E54EAED2qCM"/>
  </hyperlinks>
  <printOptions/>
  <pageMargins left="0.7874015748031497" right="0.1968503937007874" top="0.5905511811023623" bottom="0.5905511811023623" header="0.31496062992125984" footer="0.31496062992125984"/>
  <pageSetup fitToHeight="24" fitToWidth="1" horizontalDpi="600" verticalDpi="600" orientation="portrait" paperSize="9" scale="50" r:id="rId2"/>
  <headerFooter differentFirst="1">
    <oddHeader>&amp;C&amp;P</oddHeader>
  </headerFooter>
  <rowBreaks count="7" manualBreakCount="7">
    <brk id="34" max="7" man="1"/>
    <brk id="50" max="7" man="1"/>
    <brk id="64" max="7" man="1"/>
    <brk id="86" max="7" man="1"/>
    <brk id="184" max="7" man="1"/>
    <brk id="195" max="7" man="1"/>
    <brk id="217" max="7" man="1"/>
  </rowBreaks>
  <colBreaks count="1" manualBreakCount="1">
    <brk id="8" max="2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 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Ольга</dc:creator>
  <cp:keywords/>
  <dc:description/>
  <cp:lastModifiedBy>Кочережко Оксана Анатольевна</cp:lastModifiedBy>
  <cp:lastPrinted>2024-02-19T09:04:50Z</cp:lastPrinted>
  <dcterms:created xsi:type="dcterms:W3CDTF">2004-10-05T07:40:56Z</dcterms:created>
  <dcterms:modified xsi:type="dcterms:W3CDTF">2024-03-29T09:46:32Z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