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_podstyazhonok\Desktop\ПРОГРАММА\Изменения\2024\№4\"/>
    </mc:Choice>
  </mc:AlternateContent>
  <xr:revisionPtr revIDLastSave="0" documentId="13_ncr:1_{8B4DDC9E-6FCC-414E-A347-B4C3223DE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П12 2023-2027 (2)" sheetId="2" r:id="rId1"/>
  </sheets>
  <definedNames>
    <definedName name="_xlnm.Print_Titles" localSheetId="0">'МП12 2023-2027 (2)'!$3:$5</definedName>
    <definedName name="_xlnm.Print_Area" localSheetId="0">'МП12 2023-2027 (2)'!$A$1:$O$104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2" l="1"/>
  <c r="G75" i="2"/>
  <c r="G67" i="2"/>
  <c r="G64" i="2"/>
  <c r="M67" i="2"/>
  <c r="L67" i="2"/>
  <c r="Q69" i="2" l="1"/>
  <c r="G70" i="2"/>
  <c r="M64" i="2"/>
  <c r="L64" i="2"/>
  <c r="E15" i="2" l="1"/>
  <c r="E68" i="2"/>
  <c r="E65" i="2"/>
  <c r="N66" i="2"/>
  <c r="F64" i="2"/>
  <c r="E64" i="2" s="1"/>
  <c r="E11" i="2"/>
  <c r="E22" i="2"/>
  <c r="N73" i="2"/>
  <c r="N70" i="2"/>
  <c r="M70" i="2"/>
  <c r="L70" i="2"/>
  <c r="N92" i="2"/>
  <c r="M92" i="2"/>
  <c r="L92" i="2"/>
  <c r="G92" i="2"/>
  <c r="F70" i="2"/>
  <c r="E72" i="2"/>
  <c r="E71" i="2"/>
  <c r="F74" i="2"/>
  <c r="F75" i="2"/>
  <c r="E76" i="2"/>
  <c r="N88" i="2"/>
  <c r="M88" i="2"/>
  <c r="L88" i="2"/>
  <c r="G88" i="2"/>
  <c r="F88" i="2"/>
  <c r="E89" i="2"/>
  <c r="E87" i="2"/>
  <c r="E86" i="2"/>
  <c r="E85" i="2"/>
  <c r="E84" i="2"/>
  <c r="E83" i="2"/>
  <c r="E82" i="2"/>
  <c r="E81" i="2"/>
  <c r="E80" i="2"/>
  <c r="E79" i="2"/>
  <c r="N78" i="2"/>
  <c r="M78" i="2"/>
  <c r="L78" i="2"/>
  <c r="G78" i="2"/>
  <c r="F78" i="2"/>
  <c r="E77" i="2"/>
  <c r="M73" i="2"/>
  <c r="L73" i="2"/>
  <c r="G73" i="2"/>
  <c r="E63" i="2"/>
  <c r="E45" i="2"/>
  <c r="E41" i="2"/>
  <c r="N40" i="2"/>
  <c r="N50" i="2" s="1"/>
  <c r="N49" i="2" s="1"/>
  <c r="M40" i="2"/>
  <c r="M50" i="2" s="1"/>
  <c r="M49" i="2" s="1"/>
  <c r="L40" i="2"/>
  <c r="L50" i="2" s="1"/>
  <c r="L49" i="2" s="1"/>
  <c r="G40" i="2"/>
  <c r="G50" i="2" s="1"/>
  <c r="G49" i="2" s="1"/>
  <c r="F40" i="2"/>
  <c r="E32" i="2"/>
  <c r="N31" i="2"/>
  <c r="M31" i="2"/>
  <c r="L31" i="2"/>
  <c r="G31" i="2"/>
  <c r="F31" i="2"/>
  <c r="E27" i="2"/>
  <c r="E26" i="2"/>
  <c r="E24" i="2" s="1"/>
  <c r="N25" i="2"/>
  <c r="M25" i="2"/>
  <c r="L25" i="2"/>
  <c r="G25" i="2"/>
  <c r="F25" i="2"/>
  <c r="N24" i="2"/>
  <c r="N37" i="2" s="1"/>
  <c r="N96" i="2" s="1"/>
  <c r="M24" i="2"/>
  <c r="M37" i="2" s="1"/>
  <c r="L24" i="2"/>
  <c r="L37" i="2" s="1"/>
  <c r="L96" i="2" s="1"/>
  <c r="G24" i="2"/>
  <c r="G37" i="2" s="1"/>
  <c r="G96" i="2" s="1"/>
  <c r="F24" i="2"/>
  <c r="F37" i="2" s="1"/>
  <c r="E19" i="2"/>
  <c r="E12" i="2"/>
  <c r="E8" i="2"/>
  <c r="N7" i="2"/>
  <c r="M7" i="2"/>
  <c r="L7" i="2"/>
  <c r="G7" i="2"/>
  <c r="F7" i="2"/>
  <c r="F38" i="2" l="1"/>
  <c r="F36" i="2" s="1"/>
  <c r="N67" i="2"/>
  <c r="N62" i="2" s="1"/>
  <c r="N93" i="2" s="1"/>
  <c r="L62" i="2"/>
  <c r="L93" i="2" s="1"/>
  <c r="F61" i="2"/>
  <c r="F62" i="2"/>
  <c r="M62" i="2"/>
  <c r="M93" i="2" s="1"/>
  <c r="F67" i="2"/>
  <c r="E66" i="2"/>
  <c r="E70" i="2"/>
  <c r="F73" i="2"/>
  <c r="E73" i="2" s="1"/>
  <c r="E75" i="2"/>
  <c r="E74" i="2"/>
  <c r="E78" i="2"/>
  <c r="M38" i="2"/>
  <c r="M36" i="2" s="1"/>
  <c r="G23" i="2"/>
  <c r="L38" i="2"/>
  <c r="L36" i="2" s="1"/>
  <c r="G38" i="2"/>
  <c r="G36" i="2" s="1"/>
  <c r="L23" i="2"/>
  <c r="E25" i="2"/>
  <c r="E23" i="2" s="1"/>
  <c r="E90" i="2"/>
  <c r="N38" i="2"/>
  <c r="N36" i="2" s="1"/>
  <c r="F23" i="2"/>
  <c r="N23" i="2"/>
  <c r="E40" i="2"/>
  <c r="E7" i="2"/>
  <c r="M96" i="2"/>
  <c r="M23" i="2"/>
  <c r="E31" i="2"/>
  <c r="F50" i="2"/>
  <c r="E37" i="2"/>
  <c r="E88" i="2"/>
  <c r="E69" i="2" l="1"/>
  <c r="F93" i="2"/>
  <c r="E67" i="2"/>
  <c r="F92" i="2"/>
  <c r="E92" i="2" s="1"/>
  <c r="E61" i="2"/>
  <c r="F60" i="2"/>
  <c r="G62" i="2"/>
  <c r="G93" i="2" s="1"/>
  <c r="F97" i="2"/>
  <c r="M60" i="2"/>
  <c r="M91" i="2" s="1"/>
  <c r="N60" i="2"/>
  <c r="N91" i="2" s="1"/>
  <c r="L60" i="2"/>
  <c r="E38" i="2"/>
  <c r="E36" i="2" s="1"/>
  <c r="E50" i="2"/>
  <c r="E49" i="2" s="1"/>
  <c r="F49" i="2"/>
  <c r="L91" i="2"/>
  <c r="F96" i="2" l="1"/>
  <c r="E96" i="2" s="1"/>
  <c r="E62" i="2"/>
  <c r="E60" i="2" s="1"/>
  <c r="E93" i="2" s="1"/>
  <c r="E91" i="2" s="1"/>
  <c r="G60" i="2"/>
  <c r="G91" i="2" s="1"/>
  <c r="G97" i="2"/>
  <c r="G95" i="2" s="1"/>
  <c r="N97" i="2"/>
  <c r="N95" i="2" s="1"/>
  <c r="M97" i="2"/>
  <c r="M95" i="2" s="1"/>
  <c r="L97" i="2"/>
  <c r="L95" i="2" s="1"/>
  <c r="F91" i="2" l="1"/>
  <c r="F95" i="2" l="1"/>
  <c r="E95" i="2" s="1"/>
  <c r="F108" i="2" s="1"/>
  <c r="F110" i="2" s="1"/>
  <c r="E9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Галыгина Вера Филипповна</author>
  </authors>
  <commentList>
    <comment ref="F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+ 2900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-2900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3800</t>
        </r>
      </text>
    </comment>
    <comment ref="A5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Согласно типовому бюджету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 xml:space="preserve">+Расходы на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4" authorId="0" shapeId="0" xr:uid="{00000000-0006-0000-0000-000006000000}">
      <text>
        <r>
          <rPr>
            <sz val="11"/>
            <color theme="1"/>
            <rFont val="Calibri"/>
            <family val="2"/>
            <charset val="204"/>
            <scheme val="minor"/>
          </rPr>
          <t>378850,68589</t>
        </r>
      </text>
    </comment>
    <comment ref="G6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L6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B67" authorId="0" shapeId="0" xr:uid="{00000000-0006-0000-0000-000009000000}">
      <text>
        <r>
          <rPr>
            <sz val="10"/>
            <color indexed="81"/>
            <rFont val="Tahoma"/>
            <family val="2"/>
            <charset val="204"/>
          </rPr>
          <t>-переименование на остновании типового бюджета(-Обеспечение деятельности органов местного самоуправления)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0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+40,62704 кредиторка (на комун.услуги)</t>
        </r>
      </text>
    </comment>
    <comment ref="F82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 xml:space="preserve">создание нового учреждения на осн. Решения СД.
</t>
        </r>
      </text>
    </comment>
  </commentList>
</comments>
</file>

<file path=xl/sharedStrings.xml><?xml version="1.0" encoding="utf-8"?>
<sst xmlns="http://schemas.openxmlformats.org/spreadsheetml/2006/main" count="347" uniqueCount="131">
  <si>
    <t>№ 
п/п</t>
  </si>
  <si>
    <t>Срок исполнения мероприятий</t>
  </si>
  <si>
    <t>Источники финансирования</t>
  </si>
  <si>
    <t>Всего (тыс. руб.)</t>
  </si>
  <si>
    <t>Объем финансирования по годам
(тыс. руб.)</t>
  </si>
  <si>
    <t>1.1</t>
  </si>
  <si>
    <t>2.1</t>
  </si>
  <si>
    <t>1.2</t>
  </si>
  <si>
    <t>1.3</t>
  </si>
  <si>
    <t>1.4</t>
  </si>
  <si>
    <t>1.5</t>
  </si>
  <si>
    <t>1.6</t>
  </si>
  <si>
    <t>1.7</t>
  </si>
  <si>
    <t>1.2.</t>
  </si>
  <si>
    <t>ВСЕГО по Программе, в том числе</t>
  </si>
  <si>
    <t>2023 год</t>
  </si>
  <si>
    <t>2024 год</t>
  </si>
  <si>
    <t>1</t>
  </si>
  <si>
    <t>Средства бюджета МО</t>
  </si>
  <si>
    <t>2</t>
  </si>
  <si>
    <t>3</t>
  </si>
  <si>
    <t>3.1</t>
  </si>
  <si>
    <t>1.6.1</t>
  </si>
  <si>
    <t>1.6.2</t>
  </si>
  <si>
    <t>Мероприятие подпрограммы</t>
  </si>
  <si>
    <t>Ответственный за выполнение мероприятия  подпрограммы</t>
  </si>
  <si>
    <t>ИТОГО по Подпрограмме, в том числе:</t>
  </si>
  <si>
    <t>Средства  бюджета  ОГО</t>
  </si>
  <si>
    <t>Расходы на обеспечение деятельности  МКУ Централизованная бухгалтерия ОГО</t>
  </si>
  <si>
    <t>Управление территориальной политики и социальных коммуникаций Администрации Одинцовского городского округа</t>
  </si>
  <si>
    <t>МКУ Корпорация развития Администрации Одинцовского городского округа</t>
  </si>
  <si>
    <t>МКУ «Центр хозяйственного обслуживания органов местного самоуправления» Администрации Одинцовского городского округа</t>
  </si>
  <si>
    <t>Средства бюджета Московской области (далее - Средства бюджета  МО)</t>
  </si>
  <si>
    <t>Средства бюджета ОГО МО</t>
  </si>
  <si>
    <t xml:space="preserve">Средства бюджета ОГО МО
</t>
  </si>
  <si>
    <t xml:space="preserve">Средства бюджета ОГО МО </t>
  </si>
  <si>
    <t xml:space="preserve"> КУМИ Администрации </t>
  </si>
  <si>
    <t>В пределах средств, выделенных на содержание Финансово-казначейского управления Администрации Одинцовского городского округа (далее - ФКУ Администрации)</t>
  </si>
  <si>
    <t xml:space="preserve">ФКУ Администрации </t>
  </si>
  <si>
    <t xml:space="preserve">Администрация Одинцовского городского округа
</t>
  </si>
  <si>
    <t>МКУ "Хозяйственно-эксплуатационная служба ОМС"  Администрации Одинцовского городского округа</t>
  </si>
  <si>
    <t xml:space="preserve">ПЕРЕЧНЬ МЕРОПРИЯТИЙ МУНИЦИПАЛЬНОЙ ПРОГРАММЫ
«УПРАВЛЕНИЕ ИМУЩЕСТВОМ И МУНИЦИПАЛЬНЫМИ ФИНАНСАМИ» 
</t>
  </si>
  <si>
    <t>Основное мероприятие 02. Управление имуществом, находящимся в муниципальной собственности, и выполнение кадастровых работ</t>
  </si>
  <si>
    <t>Основное мероприятие 01
Создание условий для реализации полномочий органов местного самоуправления</t>
  </si>
  <si>
    <t>1.8</t>
  </si>
  <si>
    <t>Средства бюджета Одинцовского городского округа Московской области (далее - Средства бюджета ОГО МО)</t>
  </si>
  <si>
    <t>1.9</t>
  </si>
  <si>
    <t>1.10</t>
  </si>
  <si>
    <t>ФКУ Администрации</t>
  </si>
  <si>
    <t>МАУ "Центр реализации социально-культурных проектов"</t>
  </si>
  <si>
    <t>Итого:</t>
  </si>
  <si>
    <r>
      <rPr>
        <b/>
        <sz val="13"/>
        <rFont val="Times New Roman"/>
        <family val="1"/>
        <charset val="204"/>
      </rPr>
      <t>Мероприятие 02.01</t>
    </r>
    <r>
      <rPr>
        <sz val="13"/>
        <rFont val="Times New Roman"/>
        <family val="1"/>
        <charset val="204"/>
      </rPr>
      <t xml:space="preserve">         Расходы, связанные с владением, пользованием  и распоряжением имуществом, находящимся в муниципальной собственности городского округа</t>
    </r>
  </si>
  <si>
    <r>
      <rPr>
        <b/>
        <sz val="13"/>
        <rFont val="Times New Roman"/>
        <family val="1"/>
        <charset val="204"/>
      </rPr>
      <t xml:space="preserve">Мероприятие 02.02  </t>
    </r>
    <r>
      <rPr>
        <sz val="13"/>
        <rFont val="Times New Roman"/>
        <family val="1"/>
        <charset val="204"/>
      </rPr>
      <t xml:space="preserve">         Взносы на капитальный ремонт общего имущества многоквартирных домов</t>
    </r>
  </si>
  <si>
    <t>Мероприятие 01.02                  Расходы на обеспечение деятельности Администрации</t>
  </si>
  <si>
    <t>Мероприятие 01.01                    Функционирование высшего должностного лица</t>
  </si>
  <si>
    <t>Мероприятие 01.03                Комитеты и отраслевые управления при администрации</t>
  </si>
  <si>
    <t>Мероприятие 01.05               Обеспечение деятельности финансового органа</t>
  </si>
  <si>
    <t>Мероприятие 01.06                    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</si>
  <si>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Мероприятие 01.07                  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</si>
  <si>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Мероприятие 01.10                   Взносы в общественные организации (Уплата членских взносов членами Совета муниципальных образований Московской области)</t>
  </si>
  <si>
    <r>
      <rPr>
        <b/>
        <sz val="13"/>
        <rFont val="Times New Roman"/>
        <family val="1"/>
        <charset val="204"/>
      </rPr>
      <t xml:space="preserve">Мероприятие 02.03 </t>
    </r>
    <r>
      <rPr>
        <sz val="13"/>
        <rFont val="Times New Roman"/>
        <family val="1"/>
        <charset val="204"/>
      </rPr>
      <t xml:space="preserve">       Организация в соответствии с Федеральным законом от 24 июля 2007 № 221-ФЗ «О кадастровой деятельности» выполнения комплексных кадастровых работ и утверждение карты-плана территории </t>
    </r>
  </si>
  <si>
    <t>Л.В. Тарасова</t>
  </si>
  <si>
    <t>МКУ "Центр муниципальный закупок"</t>
  </si>
  <si>
    <t>Основное мероприятие 01. Реализация мероприятий в рамках управления муниципальным долгом</t>
  </si>
  <si>
    <t>Основное мероприятие 50. Разработка проекта бюджета и исполнение бюджета городского округа</t>
  </si>
  <si>
    <r>
      <rPr>
        <b/>
        <sz val="13"/>
        <rFont val="Times New Roman"/>
        <family val="1"/>
        <charset val="204"/>
      </rPr>
      <t>Мероприятие 50.01</t>
    </r>
    <r>
      <rPr>
        <sz val="13"/>
        <rFont val="Times New Roman"/>
        <family val="1"/>
        <charset val="204"/>
      </rPr>
      <t xml:space="preserve">       Проведение работы с главными администраторами по представлению прогноза поступления доходов и исполнению бюджета</t>
    </r>
  </si>
  <si>
    <r>
      <rPr>
        <b/>
        <sz val="13"/>
        <rFont val="Times New Roman"/>
        <family val="1"/>
        <charset val="204"/>
      </rPr>
      <t xml:space="preserve">Мероприятие 50.02 </t>
    </r>
    <r>
      <rPr>
        <sz val="13"/>
        <rFont val="Times New Roman"/>
        <family val="1"/>
        <charset val="204"/>
      </rPr>
  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</si>
  <si>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t>Основное мероприятие 51. Снижение уровня задолженности по налоговым платежам</t>
  </si>
  <si>
    <r>
      <rPr>
        <b/>
        <sz val="13"/>
        <rFont val="Times New Roman"/>
        <family val="1"/>
        <charset val="204"/>
      </rPr>
      <t xml:space="preserve">Мероприятие 51.01 </t>
    </r>
    <r>
      <rPr>
        <sz val="13"/>
        <rFont val="Times New Roman"/>
        <family val="1"/>
        <charset val="204"/>
      </rPr>
      <t xml:space="preserve">    Разработка мероприятий, направленных на увеличение доходов и снижение задолженности по налоговым платежам</t>
    </r>
  </si>
  <si>
    <t>2.2</t>
  </si>
  <si>
    <t>Мероприятие 01.16  Обеспечение деятельности муниципальных центров управления регионом</t>
  </si>
  <si>
    <t>Мероприятие 01.17  Обеспечение деятельности муниципальных казенных учреждений в сфере закупок товаров, работ, услуг</t>
  </si>
  <si>
    <t>Основное мероприятие 03  Мероприятия, реализуемые в целях создания условий для реализации полномочий органов местного самоуправления</t>
  </si>
  <si>
    <t>Мероприятие 03.01  Организация и проведение мероприятий по обучению, переобучению, повышению квалификации и обмену опытом специалистов</t>
  </si>
  <si>
    <t>Мероприятие 03.02 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</si>
  <si>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2025 год</t>
  </si>
  <si>
    <t>2026 год</t>
  </si>
  <si>
    <t>2027 год</t>
  </si>
  <si>
    <t xml:space="preserve">2023-2027 годы </t>
  </si>
  <si>
    <t>2023-2027 годы</t>
  </si>
  <si>
    <r>
      <rPr>
        <b/>
        <sz val="13"/>
        <rFont val="Times New Roman"/>
        <family val="1"/>
        <charset val="204"/>
      </rPr>
      <t xml:space="preserve">Мероприятие 01.02 </t>
    </r>
    <r>
      <rPr>
        <sz val="13"/>
        <rFont val="Times New Roman"/>
        <family val="1"/>
        <charset val="204"/>
      </rPr>
      <t xml:space="preserve">   Обслуживание муниципального долга по коммерческим кредитам</t>
    </r>
  </si>
  <si>
    <r>
      <rPr>
        <b/>
        <sz val="13"/>
        <rFont val="Times New Roman"/>
        <family val="1"/>
        <charset val="204"/>
      </rPr>
      <t xml:space="preserve">Мероприятие 01.01 </t>
    </r>
    <r>
      <rPr>
        <sz val="13"/>
        <rFont val="Times New Roman"/>
        <family val="1"/>
        <charset val="204"/>
      </rPr>
      <t xml:space="preserve">             Обслуживание муниципального долга по бюджетным кредитам</t>
    </r>
  </si>
  <si>
    <t>Основное мероприятие 04 "Создание условий для реализации полномочий органов местного самоуправления"</t>
  </si>
  <si>
    <t xml:space="preserve">В пределах средств, выделенных на обеспечение деятельности Финансово-казначейского управления Администрации Одинцовского городского округа </t>
  </si>
  <si>
    <t>В пределах средств, выделенных на обеспечение деятельности Финансово-казначейского управления Администрации Одинцовского городского округа</t>
  </si>
  <si>
    <t>Управление кадровой политики Администрации</t>
  </si>
  <si>
    <t>Отдел муниципального земельного контроля Управления муниципального земельного контроля, сельского хозяйства и экологии Администрации Одинцовского городского округа Московской области</t>
  </si>
  <si>
    <t>Финансово - казначейское Управление Администрации Одинцовского городского округа Московской области (далее - ФКУ Администрации)</t>
  </si>
  <si>
    <t>МКУ "Корпорация развития" Администрации Одинцовского городского округа</t>
  </si>
  <si>
    <t>МКУ "Хозяйственно-эксплуатационная служба" ОМС  Администрации Одинцовского городского округа</t>
  </si>
  <si>
    <t>Управление кадровой политики Администрации Одинцовского городского округа Московской области (далее -  Управление кадровой политики Администрации)</t>
  </si>
  <si>
    <t>Комитет по управлению муниципальным имуществом Администрации Одинцовского городского округа Московской области (далее - КУМИ Администрации)</t>
  </si>
  <si>
    <t>1.5.1</t>
  </si>
  <si>
    <t>1.6.3</t>
  </si>
  <si>
    <t>1.6.4</t>
  </si>
  <si>
    <t>1.6.5</t>
  </si>
  <si>
    <t xml:space="preserve">Мероприятие 01.18   Субсидии, подлежащие перечислению в бюджет Московской области из бюджетов городских округов Московской области, в рамках расчета "отрицательного" трансферта </t>
  </si>
  <si>
    <t>МКУ "Центр муниципальных торгов"</t>
  </si>
  <si>
    <t>Количество объектов, находящихся в муниципальной собственности, в отношении которых были произведены расходы, связанные с владением, пользованием и распоряжением имуществом, единиц</t>
  </si>
  <si>
    <t>Всего:</t>
  </si>
  <si>
    <t>В том числе по кварталам:</t>
  </si>
  <si>
    <t>2023- 2027 годы</t>
  </si>
  <si>
    <t>Количество объектов, в отношении которых проведены кадастровые работы и утверждены карты-планы территорий, единиц</t>
  </si>
  <si>
    <t>Оказано услуг в области земельных отношений органами местного самоуправления муниципальных образований Московской области, единиц</t>
  </si>
  <si>
    <r>
      <rPr>
        <b/>
        <sz val="13"/>
        <rFont val="Times New Roman"/>
        <family val="1"/>
        <charset val="204"/>
      </rPr>
      <t>Мероприятие 04.01.</t>
    </r>
    <r>
      <rPr>
        <sz val="13"/>
        <rFont val="Times New Roman"/>
        <family val="1"/>
        <charset val="204"/>
      </rPr>
      <t xml:space="preserve">
Обеспечение деятельности муниципальных органов в сфере земельно-имущественных отношений 
</t>
    </r>
  </si>
  <si>
    <t>Количество объектов, в отношении которых обеспечивалась деятельность муниципальных органов в сфере земельно-имущественных отношений, единиц</t>
  </si>
  <si>
    <t>Подпрограмма 1 «Эффективное управление имущественным комплексом»</t>
  </si>
  <si>
    <t xml:space="preserve">Подпрограмма 3 «Управление муниципальным долгом» </t>
  </si>
  <si>
    <t>Подпрограмма 4 «Управление муниципальными финансами»</t>
  </si>
  <si>
    <t>Подпрограмма  5 «Обеспечивающая подпрограмма»</t>
  </si>
  <si>
    <t>Количество квадратных метров, по которым произведена оплата взносов на капитальный ремонт, кв.м.</t>
  </si>
  <si>
    <t>МКУ "Центр управления регионом"</t>
  </si>
  <si>
    <t>».</t>
  </si>
  <si>
    <t>Средства бюджета  МО</t>
  </si>
  <si>
    <t>Заместитель Главы Одинцовского городского округа – 
начальник Финансово-казначейского управления Администрации Одинцовского городского округа</t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</si>
  <si>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 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  </r>
  </si>
  <si>
    <t>Итого 2024 год</t>
  </si>
  <si>
    <t>Основное мероприятие 03. 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</si>
  <si>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 квартал</t>
  </si>
  <si>
    <t>1 полугодие</t>
  </si>
  <si>
    <t>9 месяцев</t>
  </si>
  <si>
    <t>12 месяцев</t>
  </si>
  <si>
    <t>Количество объектов, по которым произведена оплата взносов на капитальный ремонт, единиц</t>
  </si>
  <si>
    <t>­</t>
  </si>
  <si>
    <t xml:space="preserve">Всего: </t>
  </si>
  <si>
    <t>Обеспечение отношения объема  расходов на обслуживание муниципального долга муниципального образования к объему расходов бюджета муниципального образования (за исключением расходов, которые осуществляются за счет субвенций, предоставляемых из бюджетов бюджетной системы Российской Федерации), не более, процент</t>
  </si>
  <si>
    <t xml:space="preserve">Управление бухгалтерского учета и отчетности Администрации Одинцовского городского округа; КУМИ
</t>
  </si>
  <si>
    <t xml:space="preserve">313 857 961,60
</t>
  </si>
  <si>
    <t>Приложение к постановлению Администрации                                                    Одинцовского городского округа Московской области                                              от «        »                           2024    №       
 «Приложение 1                                                                                                                            к Муниципальной программе</t>
  </si>
  <si>
    <t xml:space="preserve">Начальника Управления бухгалтерского учета и отчетности - Главный бухгалтер                                
</t>
  </si>
  <si>
    <t>Н.А. Стародубова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</si>
</sst>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"/>
    <numFmt numFmtId="166" formatCode="0.00000"/>
  </numFmts>
  <fonts count="20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3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name val="Calibri"/>
      <family val="2"/>
      <charset val="204"/>
    </font>
    <font>
      <sz val="13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387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right"/>
    </xf>
    <xf numFmtId="165" fontId="1" fillId="2" borderId="9" xfId="0" applyNumberFormat="1" applyFont="1" applyFill="1" applyBorder="1" applyAlignment="1">
      <alignment horizontal="right" vertical="center" wrapText="1"/>
    </xf>
    <xf numFmtId="165" fontId="1" fillId="2" borderId="9" xfId="0" applyNumberFormat="1" applyFont="1" applyFill="1" applyBorder="1" applyAlignment="1">
      <alignment vertical="center" wrapText="1"/>
    </xf>
    <xf numFmtId="165" fontId="3" fillId="2" borderId="9" xfId="0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  <xf numFmtId="165" fontId="3" fillId="2" borderId="14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1" fillId="2" borderId="24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left" vertical="top" wrapText="1"/>
    </xf>
    <xf numFmtId="49" fontId="1" fillId="2" borderId="0" xfId="0" applyNumberFormat="1" applyFont="1" applyFill="1"/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166" fontId="1" fillId="2" borderId="0" xfId="0" applyNumberFormat="1" applyFont="1" applyFill="1" applyAlignment="1">
      <alignment horizontal="right"/>
    </xf>
    <xf numFmtId="49" fontId="1" fillId="2" borderId="1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49" fontId="1" fillId="2" borderId="26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vertical="center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 wrapText="1"/>
    </xf>
    <xf numFmtId="165" fontId="1" fillId="2" borderId="11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top" wrapText="1"/>
    </xf>
    <xf numFmtId="49" fontId="1" fillId="2" borderId="24" xfId="0" applyNumberFormat="1" applyFont="1" applyFill="1" applyBorder="1" applyAlignment="1">
      <alignment horizontal="center" vertical="top" wrapText="1"/>
    </xf>
    <xf numFmtId="49" fontId="3" fillId="2" borderId="26" xfId="0" applyNumberFormat="1" applyFont="1" applyFill="1" applyBorder="1" applyAlignment="1">
      <alignment horizontal="center" vertical="top" wrapText="1"/>
    </xf>
    <xf numFmtId="165" fontId="3" fillId="2" borderId="27" xfId="0" applyNumberFormat="1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top" wrapText="1"/>
    </xf>
    <xf numFmtId="0" fontId="12" fillId="2" borderId="2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/>
    </xf>
    <xf numFmtId="165" fontId="2" fillId="2" borderId="9" xfId="0" applyNumberFormat="1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left" vertical="top" wrapText="1"/>
    </xf>
    <xf numFmtId="165" fontId="3" fillId="2" borderId="13" xfId="0" applyNumberFormat="1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49" fontId="1" fillId="0" borderId="11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165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6" fontId="1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65" fontId="5" fillId="0" borderId="0" xfId="0" applyNumberFormat="1" applyFont="1" applyAlignment="1">
      <alignment horizontal="left" vertical="top" wrapText="1"/>
    </xf>
    <xf numFmtId="0" fontId="3" fillId="2" borderId="1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165" fontId="3" fillId="2" borderId="22" xfId="0" applyNumberFormat="1" applyFont="1" applyFill="1" applyBorder="1" applyAlignment="1">
      <alignment horizontal="right" vertical="center" wrapText="1"/>
    </xf>
    <xf numFmtId="165" fontId="3" fillId="2" borderId="15" xfId="0" applyNumberFormat="1" applyFont="1" applyFill="1" applyBorder="1" applyAlignment="1">
      <alignment horizontal="right" vertical="center" wrapText="1"/>
    </xf>
    <xf numFmtId="165" fontId="2" fillId="2" borderId="23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166" fontId="9" fillId="2" borderId="1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165" fontId="10" fillId="2" borderId="27" xfId="0" applyNumberFormat="1" applyFont="1" applyFill="1" applyBorder="1" applyAlignment="1">
      <alignment vertical="center" wrapText="1"/>
    </xf>
    <xf numFmtId="49" fontId="3" fillId="2" borderId="41" xfId="0" applyNumberFormat="1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center" vertical="top" wrapText="1"/>
    </xf>
    <xf numFmtId="165" fontId="14" fillId="2" borderId="8" xfId="0" applyNumberFormat="1" applyFont="1" applyFill="1" applyBorder="1" applyAlignment="1">
      <alignment horizontal="right"/>
    </xf>
    <xf numFmtId="165" fontId="3" fillId="2" borderId="24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165" fontId="3" fillId="2" borderId="42" xfId="0" applyNumberFormat="1" applyFont="1" applyFill="1" applyBorder="1" applyAlignment="1">
      <alignment horizontal="right" vertical="center" wrapText="1"/>
    </xf>
    <xf numFmtId="165" fontId="3" fillId="2" borderId="16" xfId="0" applyNumberFormat="1" applyFont="1" applyFill="1" applyBorder="1" applyAlignment="1">
      <alignment horizontal="right" vertical="center" wrapText="1"/>
    </xf>
    <xf numFmtId="165" fontId="3" fillId="2" borderId="21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165" fontId="2" fillId="2" borderId="22" xfId="0" applyNumberFormat="1" applyFont="1" applyFill="1" applyBorder="1" applyAlignment="1">
      <alignment horizontal="right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  <xf numFmtId="165" fontId="2" fillId="2" borderId="15" xfId="0" applyNumberFormat="1" applyFont="1" applyFill="1" applyBorder="1" applyAlignment="1">
      <alignment horizontal="right" vertical="center" wrapText="1"/>
    </xf>
    <xf numFmtId="165" fontId="1" fillId="2" borderId="27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65" fontId="3" fillId="2" borderId="52" xfId="0" applyNumberFormat="1" applyFont="1" applyFill="1" applyBorder="1" applyAlignment="1">
      <alignment vertical="center" wrapText="1"/>
    </xf>
    <xf numFmtId="165" fontId="3" fillId="2" borderId="46" xfId="0" applyNumberFormat="1" applyFont="1" applyFill="1" applyBorder="1" applyAlignment="1">
      <alignment vertical="center" wrapText="1"/>
    </xf>
    <xf numFmtId="165" fontId="3" fillId="2" borderId="38" xfId="0" applyNumberFormat="1" applyFont="1" applyFill="1" applyBorder="1" applyAlignment="1">
      <alignment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24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51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165" fontId="3" fillId="2" borderId="11" xfId="0" applyNumberFormat="1" applyFont="1" applyFill="1" applyBorder="1" applyAlignment="1">
      <alignment vertical="center" wrapText="1"/>
    </xf>
    <xf numFmtId="165" fontId="3" fillId="2" borderId="53" xfId="0" applyNumberFormat="1" applyFont="1" applyFill="1" applyBorder="1" applyAlignment="1">
      <alignment vertical="center" wrapText="1"/>
    </xf>
    <xf numFmtId="165" fontId="1" fillId="2" borderId="4" xfId="0" applyNumberFormat="1" applyFont="1" applyFill="1" applyBorder="1" applyAlignment="1">
      <alignment vertical="center" wrapText="1"/>
    </xf>
    <xf numFmtId="166" fontId="1" fillId="0" borderId="0" xfId="0" applyNumberFormat="1" applyFont="1"/>
    <xf numFmtId="0" fontId="5" fillId="0" borderId="0" xfId="0" applyFont="1" applyAlignment="1">
      <alignment wrapText="1"/>
    </xf>
    <xf numFmtId="0" fontId="1" fillId="0" borderId="0" xfId="0" applyFont="1" applyAlignment="1">
      <alignment horizontal="right" vertical="top"/>
    </xf>
    <xf numFmtId="0" fontId="12" fillId="2" borderId="11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165" fontId="3" fillId="2" borderId="23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49" fontId="3" fillId="2" borderId="48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left" vertical="top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5" fontId="3" fillId="2" borderId="43" xfId="0" applyNumberFormat="1" applyFont="1" applyFill="1" applyBorder="1" applyAlignment="1">
      <alignment horizontal="center" vertical="center" wrapText="1"/>
    </xf>
    <xf numFmtId="165" fontId="3" fillId="2" borderId="49" xfId="0" applyNumberFormat="1" applyFont="1" applyFill="1" applyBorder="1" applyAlignment="1">
      <alignment horizontal="center" vertical="center" wrapText="1"/>
    </xf>
    <xf numFmtId="165" fontId="2" fillId="2" borderId="45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65" fontId="3" fillId="2" borderId="45" xfId="0" applyNumberFormat="1" applyFont="1" applyFill="1" applyBorder="1" applyAlignment="1">
      <alignment horizontal="center" vertical="center" wrapText="1"/>
    </xf>
    <xf numFmtId="165" fontId="14" fillId="2" borderId="29" xfId="0" applyNumberFormat="1" applyFont="1" applyFill="1" applyBorder="1" applyAlignment="1">
      <alignment horizontal="center"/>
    </xf>
    <xf numFmtId="165" fontId="2" fillId="2" borderId="43" xfId="0" applyNumberFormat="1" applyFont="1" applyFill="1" applyBorder="1" applyAlignment="1">
      <alignment horizontal="center" vertical="center" wrapText="1"/>
    </xf>
    <xf numFmtId="165" fontId="2" fillId="2" borderId="49" xfId="0" applyNumberFormat="1" applyFont="1" applyFill="1" applyBorder="1" applyAlignment="1">
      <alignment horizontal="center" vertical="center" wrapText="1"/>
    </xf>
    <xf numFmtId="165" fontId="1" fillId="2" borderId="49" xfId="0" applyNumberFormat="1" applyFont="1" applyFill="1" applyBorder="1" applyAlignment="1">
      <alignment horizontal="center" vertical="center" wrapText="1"/>
    </xf>
    <xf numFmtId="165" fontId="1" fillId="2" borderId="43" xfId="0" applyNumberFormat="1" applyFont="1" applyFill="1" applyBorder="1" applyAlignment="1">
      <alignment horizontal="center" vertical="center" wrapText="1"/>
    </xf>
    <xf numFmtId="165" fontId="3" fillId="2" borderId="50" xfId="0" applyNumberFormat="1" applyFont="1" applyFill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166" fontId="9" fillId="2" borderId="45" xfId="0" applyNumberFormat="1" applyFont="1" applyFill="1" applyBorder="1" applyAlignment="1">
      <alignment horizontal="center" vertical="center" wrapText="1"/>
    </xf>
    <xf numFmtId="165" fontId="3" fillId="2" borderId="54" xfId="0" applyNumberFormat="1" applyFont="1" applyFill="1" applyBorder="1" applyAlignment="1">
      <alignment horizontal="center" vertical="center" wrapText="1"/>
    </xf>
    <xf numFmtId="165" fontId="3" fillId="2" borderId="51" xfId="0" applyNumberFormat="1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 wrapText="1"/>
    </xf>
    <xf numFmtId="165" fontId="1" fillId="2" borderId="16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165" fontId="14" fillId="2" borderId="9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top"/>
    </xf>
    <xf numFmtId="0" fontId="16" fillId="0" borderId="0" xfId="0" applyFont="1"/>
    <xf numFmtId="164" fontId="8" fillId="0" borderId="0" xfId="0" applyNumberFormat="1" applyFont="1"/>
    <xf numFmtId="165" fontId="1" fillId="2" borderId="11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65" fontId="17" fillId="2" borderId="9" xfId="0" applyNumberFormat="1" applyFont="1" applyFill="1" applyBorder="1" applyAlignment="1">
      <alignment horizontal="center" vertical="center" wrapText="1"/>
    </xf>
    <xf numFmtId="1" fontId="1" fillId="2" borderId="51" xfId="0" applyNumberFormat="1" applyFont="1" applyFill="1" applyBorder="1" applyAlignment="1">
      <alignment horizontal="center" vertical="center" wrapText="1"/>
    </xf>
    <xf numFmtId="165" fontId="3" fillId="2" borderId="43" xfId="0" applyNumberFormat="1" applyFont="1" applyFill="1" applyBorder="1" applyAlignment="1">
      <alignment horizontal="right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165" fontId="17" fillId="2" borderId="14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/>
    </xf>
    <xf numFmtId="0" fontId="5" fillId="0" borderId="56" xfId="0" applyFont="1" applyBorder="1" applyAlignment="1">
      <alignment wrapText="1"/>
    </xf>
    <xf numFmtId="166" fontId="1" fillId="0" borderId="56" xfId="0" applyNumberFormat="1" applyFont="1" applyBorder="1"/>
    <xf numFmtId="165" fontId="18" fillId="2" borderId="24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19" fillId="3" borderId="0" xfId="0" applyFont="1" applyFill="1" applyAlignment="1">
      <alignment horizontal="right" vertical="center"/>
    </xf>
    <xf numFmtId="165" fontId="19" fillId="3" borderId="0" xfId="0" applyNumberFormat="1" applyFont="1" applyFill="1" applyAlignment="1">
      <alignment horizontal="right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1" fontId="1" fillId="2" borderId="30" xfId="0" applyNumberFormat="1" applyFont="1" applyFill="1" applyBorder="1" applyAlignment="1">
      <alignment horizontal="center" vertical="center" wrapText="1"/>
    </xf>
    <xf numFmtId="1" fontId="1" fillId="2" borderId="31" xfId="0" applyNumberFormat="1" applyFont="1" applyFill="1" applyBorder="1" applyAlignment="1">
      <alignment horizontal="center" vertical="center" wrapText="1"/>
    </xf>
    <xf numFmtId="166" fontId="9" fillId="2" borderId="45" xfId="0" applyNumberFormat="1" applyFont="1" applyFill="1" applyBorder="1" applyAlignment="1">
      <alignment horizontal="center" vertical="center" wrapText="1"/>
    </xf>
    <xf numFmtId="166" fontId="9" fillId="2" borderId="37" xfId="0" applyNumberFormat="1" applyFont="1" applyFill="1" applyBorder="1" applyAlignment="1">
      <alignment horizontal="center" vertical="center" wrapText="1"/>
    </xf>
    <xf numFmtId="166" fontId="9" fillId="2" borderId="38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5" fontId="3" fillId="2" borderId="30" xfId="0" applyNumberFormat="1" applyFont="1" applyFill="1" applyBorder="1" applyAlignment="1">
      <alignment horizontal="center" vertical="center" wrapText="1"/>
    </xf>
    <xf numFmtId="165" fontId="3" fillId="2" borderId="31" xfId="0" applyNumberFormat="1" applyFont="1" applyFill="1" applyBorder="1" applyAlignment="1">
      <alignment horizontal="center" vertical="center" wrapText="1"/>
    </xf>
    <xf numFmtId="165" fontId="3" fillId="2" borderId="45" xfId="0" applyNumberFormat="1" applyFont="1" applyFill="1" applyBorder="1" applyAlignment="1">
      <alignment horizontal="center" vertical="center" wrapText="1"/>
    </xf>
    <xf numFmtId="165" fontId="3" fillId="2" borderId="37" xfId="0" applyNumberFormat="1" applyFont="1" applyFill="1" applyBorder="1" applyAlignment="1">
      <alignment horizontal="center" vertical="center" wrapText="1"/>
    </xf>
    <xf numFmtId="165" fontId="3" fillId="2" borderId="38" xfId="0" applyNumberFormat="1" applyFont="1" applyFill="1" applyBorder="1" applyAlignment="1">
      <alignment horizontal="center" vertical="center" wrapText="1"/>
    </xf>
    <xf numFmtId="165" fontId="1" fillId="2" borderId="49" xfId="0" applyNumberFormat="1" applyFont="1" applyFill="1" applyBorder="1" applyAlignment="1">
      <alignment horizontal="left" vertical="center" wrapText="1"/>
    </xf>
    <xf numFmtId="165" fontId="1" fillId="2" borderId="40" xfId="0" applyNumberFormat="1" applyFont="1" applyFill="1" applyBorder="1" applyAlignment="1">
      <alignment horizontal="left" vertical="center" wrapText="1"/>
    </xf>
    <xf numFmtId="165" fontId="1" fillId="2" borderId="25" xfId="0" applyNumberFormat="1" applyFont="1" applyFill="1" applyBorder="1" applyAlignment="1">
      <alignment horizontal="left" vertical="center" wrapText="1"/>
    </xf>
    <xf numFmtId="165" fontId="1" fillId="2" borderId="49" xfId="0" applyNumberFormat="1" applyFont="1" applyFill="1" applyBorder="1" applyAlignment="1">
      <alignment horizontal="center" vertical="center" wrapText="1"/>
    </xf>
    <xf numFmtId="165" fontId="1" fillId="2" borderId="40" xfId="0" applyNumberFormat="1" applyFont="1" applyFill="1" applyBorder="1" applyAlignment="1">
      <alignment horizontal="center" vertical="center" wrapText="1"/>
    </xf>
    <xf numFmtId="165" fontId="1" fillId="2" borderId="25" xfId="0" applyNumberFormat="1" applyFont="1" applyFill="1" applyBorder="1" applyAlignment="1">
      <alignment horizontal="center" vertical="center" wrapText="1"/>
    </xf>
    <xf numFmtId="165" fontId="1" fillId="2" borderId="43" xfId="0" applyNumberFormat="1" applyFont="1" applyFill="1" applyBorder="1" applyAlignment="1">
      <alignment horizontal="center" vertical="center" wrapText="1"/>
    </xf>
    <xf numFmtId="165" fontId="1" fillId="2" borderId="34" xfId="0" applyNumberFormat="1" applyFont="1" applyFill="1" applyBorder="1" applyAlignment="1">
      <alignment horizontal="center" vertical="center" wrapText="1"/>
    </xf>
    <xf numFmtId="165" fontId="1" fillId="2" borderId="35" xfId="0" applyNumberFormat="1" applyFont="1" applyFill="1" applyBorder="1" applyAlignment="1">
      <alignment horizontal="center" vertical="center" wrapText="1"/>
    </xf>
    <xf numFmtId="165" fontId="3" fillId="2" borderId="49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165" fontId="3" fillId="2" borderId="25" xfId="0" applyNumberFormat="1" applyFont="1" applyFill="1" applyBorder="1" applyAlignment="1">
      <alignment horizontal="center" vertical="center" wrapText="1"/>
    </xf>
    <xf numFmtId="165" fontId="3" fillId="2" borderId="43" xfId="0" applyNumberFormat="1" applyFont="1" applyFill="1" applyBorder="1" applyAlignment="1">
      <alignment horizontal="center"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165" fontId="3" fillId="2" borderId="35" xfId="0" applyNumberFormat="1" applyFont="1" applyFill="1" applyBorder="1" applyAlignment="1">
      <alignment horizontal="center" vertical="center" wrapText="1"/>
    </xf>
    <xf numFmtId="165" fontId="1" fillId="2" borderId="24" xfId="0" applyNumberFormat="1" applyFont="1" applyFill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left" vertical="center" wrapText="1"/>
    </xf>
    <xf numFmtId="165" fontId="8" fillId="2" borderId="49" xfId="0" applyNumberFormat="1" applyFont="1" applyFill="1" applyBorder="1" applyAlignment="1">
      <alignment horizontal="center" vertical="center" wrapText="1"/>
    </xf>
    <xf numFmtId="165" fontId="8" fillId="2" borderId="40" xfId="0" applyNumberFormat="1" applyFont="1" applyFill="1" applyBorder="1" applyAlignment="1">
      <alignment horizontal="center" vertical="center" wrapText="1"/>
    </xf>
    <xf numFmtId="165" fontId="8" fillId="2" borderId="2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49" fontId="1" fillId="2" borderId="24" xfId="0" applyNumberFormat="1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165" fontId="14" fillId="2" borderId="49" xfId="0" applyNumberFormat="1" applyFont="1" applyFill="1" applyBorder="1" applyAlignment="1">
      <alignment horizontal="center" vertical="center" wrapText="1"/>
    </xf>
    <xf numFmtId="165" fontId="14" fillId="2" borderId="40" xfId="0" applyNumberFormat="1" applyFont="1" applyFill="1" applyBorder="1" applyAlignment="1">
      <alignment horizontal="center" vertical="center" wrapText="1"/>
    </xf>
    <xf numFmtId="165" fontId="14" fillId="2" borderId="25" xfId="0" applyNumberFormat="1" applyFont="1" applyFill="1" applyBorder="1" applyAlignment="1">
      <alignment horizontal="center" vertical="center" wrapText="1"/>
    </xf>
    <xf numFmtId="165" fontId="14" fillId="2" borderId="29" xfId="0" applyNumberFormat="1" applyFont="1" applyFill="1" applyBorder="1" applyAlignment="1">
      <alignment horizontal="center" vertical="center" wrapText="1"/>
    </xf>
    <xf numFmtId="165" fontId="14" fillId="2" borderId="30" xfId="0" applyNumberFormat="1" applyFont="1" applyFill="1" applyBorder="1" applyAlignment="1">
      <alignment horizontal="center"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165" fontId="8" fillId="2" borderId="45" xfId="0" applyNumberFormat="1" applyFont="1" applyFill="1" applyBorder="1" applyAlignment="1">
      <alignment horizontal="center" vertical="center" wrapText="1"/>
    </xf>
    <xf numFmtId="165" fontId="8" fillId="2" borderId="37" xfId="0" applyNumberFormat="1" applyFont="1" applyFill="1" applyBorder="1" applyAlignment="1">
      <alignment horizontal="center" vertical="center" wrapText="1"/>
    </xf>
    <xf numFmtId="165" fontId="8" fillId="2" borderId="3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49" fontId="1" fillId="2" borderId="29" xfId="0" applyNumberFormat="1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164" fontId="1" fillId="2" borderId="41" xfId="0" applyNumberFormat="1" applyFont="1" applyFill="1" applyBorder="1" applyAlignment="1">
      <alignment horizontal="center" vertical="top"/>
    </xf>
    <xf numFmtId="164" fontId="1" fillId="2" borderId="48" xfId="0" applyNumberFormat="1" applyFont="1" applyFill="1" applyBorder="1" applyAlignment="1">
      <alignment horizontal="center" vertical="top"/>
    </xf>
    <xf numFmtId="164" fontId="1" fillId="2" borderId="47" xfId="0" applyNumberFormat="1" applyFont="1" applyFill="1" applyBorder="1" applyAlignment="1">
      <alignment horizontal="center" vertical="top"/>
    </xf>
    <xf numFmtId="0" fontId="2" fillId="2" borderId="39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165" fontId="14" fillId="2" borderId="29" xfId="0" applyNumberFormat="1" applyFont="1" applyFill="1" applyBorder="1" applyAlignment="1">
      <alignment horizontal="center"/>
    </xf>
    <xf numFmtId="165" fontId="14" fillId="2" borderId="30" xfId="0" applyNumberFormat="1" applyFont="1" applyFill="1" applyBorder="1" applyAlignment="1">
      <alignment horizontal="center"/>
    </xf>
    <xf numFmtId="165" fontId="14" fillId="2" borderId="31" xfId="0" applyNumberFormat="1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165" fontId="2" fillId="2" borderId="45" xfId="0" applyNumberFormat="1" applyFont="1" applyFill="1" applyBorder="1" applyAlignment="1">
      <alignment horizontal="center" vertical="center" wrapText="1"/>
    </xf>
    <xf numFmtId="165" fontId="2" fillId="2" borderId="37" xfId="0" applyNumberFormat="1" applyFont="1" applyFill="1" applyBorder="1" applyAlignment="1">
      <alignment horizontal="center" vertical="center" wrapText="1"/>
    </xf>
    <xf numFmtId="165" fontId="2" fillId="2" borderId="38" xfId="0" applyNumberFormat="1" applyFont="1" applyFill="1" applyBorder="1" applyAlignment="1">
      <alignment horizontal="center" vertical="center" wrapText="1"/>
    </xf>
    <xf numFmtId="165" fontId="2" fillId="2" borderId="43" xfId="0" applyNumberFormat="1" applyFont="1" applyFill="1" applyBorder="1" applyAlignment="1">
      <alignment horizontal="center" vertical="center" wrapText="1"/>
    </xf>
    <xf numFmtId="165" fontId="2" fillId="2" borderId="34" xfId="0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 wrapText="1"/>
    </xf>
    <xf numFmtId="165" fontId="2" fillId="2" borderId="49" xfId="0" applyNumberFormat="1" applyFont="1" applyFill="1" applyBorder="1" applyAlignment="1">
      <alignment horizontal="center" vertical="center" wrapText="1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2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49" fontId="3" fillId="2" borderId="9" xfId="0" applyNumberFormat="1" applyFont="1" applyFill="1" applyBorder="1" applyAlignment="1">
      <alignment horizontal="center" vertical="top" wrapText="1"/>
    </xf>
    <xf numFmtId="165" fontId="1" fillId="2" borderId="45" xfId="0" applyNumberFormat="1" applyFont="1" applyFill="1" applyBorder="1" applyAlignment="1">
      <alignment horizontal="center" vertical="center" wrapText="1"/>
    </xf>
    <xf numFmtId="165" fontId="1" fillId="2" borderId="37" xfId="0" applyNumberFormat="1" applyFont="1" applyFill="1" applyBorder="1" applyAlignment="1">
      <alignment horizontal="center" vertical="center" wrapText="1"/>
    </xf>
    <xf numFmtId="165" fontId="1" fillId="2" borderId="38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165" fontId="3" fillId="2" borderId="4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48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5" fontId="3" fillId="2" borderId="44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top" wrapText="1"/>
    </xf>
    <xf numFmtId="0" fontId="4" fillId="2" borderId="47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vertical="center" wrapText="1"/>
    </xf>
    <xf numFmtId="165" fontId="3" fillId="2" borderId="56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165" fontId="14" fillId="2" borderId="45" xfId="0" applyNumberFormat="1" applyFont="1" applyFill="1" applyBorder="1" applyAlignment="1">
      <alignment horizontal="center" vertical="center" wrapText="1"/>
    </xf>
    <xf numFmtId="165" fontId="14" fillId="2" borderId="37" xfId="0" applyNumberFormat="1" applyFont="1" applyFill="1" applyBorder="1" applyAlignment="1">
      <alignment horizontal="center" vertical="center" wrapText="1"/>
    </xf>
    <xf numFmtId="165" fontId="14" fillId="2" borderId="38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1" fillId="2" borderId="47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top" wrapText="1"/>
    </xf>
    <xf numFmtId="165" fontId="1" fillId="2" borderId="54" xfId="0" applyNumberFormat="1" applyFont="1" applyFill="1" applyBorder="1" applyAlignment="1">
      <alignment horizontal="left" vertical="center" wrapText="1"/>
    </xf>
    <xf numFmtId="165" fontId="1" fillId="2" borderId="55" xfId="0" applyNumberFormat="1" applyFont="1" applyFill="1" applyBorder="1" applyAlignment="1">
      <alignment horizontal="left" vertical="center" wrapText="1"/>
    </xf>
    <xf numFmtId="165" fontId="1" fillId="2" borderId="32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165" fontId="1" fillId="2" borderId="24" xfId="0" applyNumberFormat="1" applyFont="1" applyFill="1" applyBorder="1" applyAlignment="1">
      <alignment horizontal="left" vertical="center" wrapText="1"/>
    </xf>
    <xf numFmtId="165" fontId="1" fillId="2" borderId="11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49" fontId="3" fillId="2" borderId="19" xfId="0" applyNumberFormat="1" applyFont="1" applyFill="1" applyBorder="1" applyAlignment="1">
      <alignment horizontal="center" vertical="top" wrapText="1"/>
    </xf>
    <xf numFmtId="49" fontId="3" fillId="2" borderId="20" xfId="0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5" fontId="8" fillId="2" borderId="43" xfId="0" applyNumberFormat="1" applyFont="1" applyFill="1" applyBorder="1" applyAlignment="1">
      <alignment horizontal="center" vertical="center" wrapText="1"/>
    </xf>
    <xf numFmtId="165" fontId="8" fillId="2" borderId="34" xfId="0" applyNumberFormat="1" applyFont="1" applyFill="1" applyBorder="1" applyAlignment="1">
      <alignment horizontal="center" vertical="center" wrapText="1"/>
    </xf>
    <xf numFmtId="165" fontId="8" fillId="2" borderId="35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2" borderId="14" xfId="0" applyNumberFormat="1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U110"/>
  <sheetViews>
    <sheetView tabSelected="1" view="pageBreakPreview" topLeftCell="A97" zoomScale="50" zoomScaleNormal="60" zoomScaleSheetLayoutView="50" workbookViewId="0">
      <selection activeCell="E95" sqref="E95"/>
    </sheetView>
  </sheetViews>
  <sheetFormatPr defaultColWidth="9.140625" defaultRowHeight="43.5" customHeight="1" x14ac:dyDescent="0.25"/>
  <cols>
    <col min="1" max="1" width="6.42578125" style="1" customWidth="1"/>
    <col min="2" max="2" width="35.42578125" style="22" customWidth="1"/>
    <col min="3" max="3" width="9.28515625" style="3" bestFit="1" customWidth="1"/>
    <col min="4" max="4" width="19.140625" style="2" customWidth="1"/>
    <col min="5" max="5" width="22.140625" style="8" customWidth="1"/>
    <col min="6" max="6" width="28.28515625" style="8" customWidth="1"/>
    <col min="7" max="7" width="20.85546875" style="24" bestFit="1" customWidth="1"/>
    <col min="8" max="8" width="12.5703125" style="24" customWidth="1"/>
    <col min="9" max="9" width="13.85546875" style="24" customWidth="1"/>
    <col min="10" max="10" width="12.42578125" style="24" customWidth="1"/>
    <col min="11" max="11" width="12.7109375" style="24" customWidth="1"/>
    <col min="12" max="12" width="23" style="10" customWidth="1"/>
    <col min="13" max="14" width="20.85546875" style="8" customWidth="1"/>
    <col min="15" max="15" width="28.42578125" style="2" customWidth="1"/>
    <col min="16" max="16" width="20" style="3" customWidth="1"/>
    <col min="17" max="17" width="29.28515625" style="3" customWidth="1"/>
    <col min="18" max="18" width="36.5703125" style="3" customWidth="1"/>
    <col min="19" max="19" width="16" style="3" customWidth="1"/>
    <col min="20" max="20" width="14" style="3" customWidth="1"/>
    <col min="21" max="21" width="12" style="3" customWidth="1"/>
    <col min="22" max="22" width="25.7109375" style="3" customWidth="1"/>
    <col min="23" max="23" width="9.140625" style="3"/>
    <col min="24" max="24" width="21" style="3" customWidth="1"/>
    <col min="25" max="25" width="37.7109375" style="3" customWidth="1"/>
    <col min="26" max="16384" width="9.140625" style="3"/>
  </cols>
  <sheetData>
    <row r="1" spans="1:16" ht="102.75" customHeight="1" x14ac:dyDescent="0.25">
      <c r="A1" s="21"/>
      <c r="C1" s="23"/>
      <c r="D1" s="22"/>
      <c r="E1" s="24"/>
      <c r="F1" s="24"/>
      <c r="L1" s="24"/>
      <c r="M1" s="374" t="s">
        <v>128</v>
      </c>
      <c r="N1" s="374"/>
      <c r="O1" s="374"/>
    </row>
    <row r="2" spans="1:16" ht="36" customHeight="1" thickBot="1" x14ac:dyDescent="0.3">
      <c r="A2" s="21"/>
      <c r="B2" s="375" t="s">
        <v>41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</row>
    <row r="3" spans="1:16" ht="30" customHeight="1" x14ac:dyDescent="0.25">
      <c r="A3" s="376" t="s">
        <v>0</v>
      </c>
      <c r="B3" s="378" t="s">
        <v>24</v>
      </c>
      <c r="C3" s="378" t="s">
        <v>1</v>
      </c>
      <c r="D3" s="380" t="s">
        <v>2</v>
      </c>
      <c r="E3" s="382" t="s">
        <v>3</v>
      </c>
      <c r="F3" s="384" t="s">
        <v>4</v>
      </c>
      <c r="G3" s="385"/>
      <c r="H3" s="385"/>
      <c r="I3" s="385"/>
      <c r="J3" s="385"/>
      <c r="K3" s="385"/>
      <c r="L3" s="385"/>
      <c r="M3" s="385"/>
      <c r="N3" s="386"/>
      <c r="O3" s="378" t="s">
        <v>25</v>
      </c>
    </row>
    <row r="4" spans="1:16" ht="18" customHeight="1" thickBot="1" x14ac:dyDescent="0.3">
      <c r="A4" s="377"/>
      <c r="B4" s="379"/>
      <c r="C4" s="379"/>
      <c r="D4" s="381"/>
      <c r="E4" s="383"/>
      <c r="F4" s="166" t="s">
        <v>15</v>
      </c>
      <c r="G4" s="196" t="s">
        <v>16</v>
      </c>
      <c r="H4" s="197"/>
      <c r="I4" s="197"/>
      <c r="J4" s="197"/>
      <c r="K4" s="198"/>
      <c r="L4" s="96" t="s">
        <v>75</v>
      </c>
      <c r="M4" s="96" t="s">
        <v>76</v>
      </c>
      <c r="N4" s="96" t="s">
        <v>77</v>
      </c>
      <c r="O4" s="379"/>
    </row>
    <row r="5" spans="1:16" ht="18" customHeight="1" thickBot="1" x14ac:dyDescent="0.3">
      <c r="A5" s="25">
        <v>1</v>
      </c>
      <c r="B5" s="26">
        <v>2</v>
      </c>
      <c r="C5" s="26">
        <v>3</v>
      </c>
      <c r="D5" s="26">
        <v>4</v>
      </c>
      <c r="E5" s="27">
        <v>5</v>
      </c>
      <c r="F5" s="165">
        <v>6</v>
      </c>
      <c r="G5" s="193">
        <v>7</v>
      </c>
      <c r="H5" s="194"/>
      <c r="I5" s="194"/>
      <c r="J5" s="194"/>
      <c r="K5" s="195"/>
      <c r="L5" s="28">
        <v>8</v>
      </c>
      <c r="M5" s="28">
        <v>9</v>
      </c>
      <c r="N5" s="28">
        <v>10</v>
      </c>
      <c r="O5" s="26">
        <v>11</v>
      </c>
    </row>
    <row r="6" spans="1:16" ht="23.25" customHeight="1" thickBot="1" x14ac:dyDescent="0.3">
      <c r="A6" s="369" t="s">
        <v>106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</row>
    <row r="7" spans="1:16" ht="146.25" customHeight="1" thickBot="1" x14ac:dyDescent="0.3">
      <c r="A7" s="34" t="s">
        <v>17</v>
      </c>
      <c r="B7" s="63" t="s">
        <v>42</v>
      </c>
      <c r="C7" s="39" t="s">
        <v>78</v>
      </c>
      <c r="D7" s="40" t="s">
        <v>45</v>
      </c>
      <c r="E7" s="41">
        <f>SUM(F7:N7)</f>
        <v>506000.48742999998</v>
      </c>
      <c r="F7" s="153">
        <f>F8+F12+F19</f>
        <v>104409.41216000001</v>
      </c>
      <c r="G7" s="199">
        <f>G8+G12+G19</f>
        <v>100973.63627</v>
      </c>
      <c r="H7" s="200"/>
      <c r="I7" s="200"/>
      <c r="J7" s="200"/>
      <c r="K7" s="201"/>
      <c r="L7" s="104">
        <f>L8+L12+L19</f>
        <v>100205.81299999999</v>
      </c>
      <c r="M7" s="41">
        <f>M8+M12+M19</f>
        <v>100205.81299999999</v>
      </c>
      <c r="N7" s="41">
        <f>N8+N12+N19</f>
        <v>100205.81299999999</v>
      </c>
      <c r="O7" s="40"/>
    </row>
    <row r="8" spans="1:16" ht="142.5" customHeight="1" x14ac:dyDescent="0.25">
      <c r="A8" s="335" t="s">
        <v>5</v>
      </c>
      <c r="B8" s="94" t="s">
        <v>51</v>
      </c>
      <c r="C8" s="32" t="s">
        <v>78</v>
      </c>
      <c r="D8" s="20" t="s">
        <v>33</v>
      </c>
      <c r="E8" s="45">
        <f>SUM(F8:N8)</f>
        <v>29673.169790000007</v>
      </c>
      <c r="F8" s="163">
        <v>12546.62552</v>
      </c>
      <c r="G8" s="371">
        <v>5256.10527</v>
      </c>
      <c r="H8" s="372"/>
      <c r="I8" s="372"/>
      <c r="J8" s="372"/>
      <c r="K8" s="373"/>
      <c r="L8" s="45">
        <v>3956.8130000000001</v>
      </c>
      <c r="M8" s="45">
        <v>3956.8130000000001</v>
      </c>
      <c r="N8" s="45">
        <v>3956.8130000000001</v>
      </c>
      <c r="O8" s="46" t="s">
        <v>91</v>
      </c>
    </row>
    <row r="9" spans="1:16" ht="34.5" customHeight="1" x14ac:dyDescent="0.25">
      <c r="A9" s="336"/>
      <c r="B9" s="237" t="s">
        <v>98</v>
      </c>
      <c r="C9" s="241" t="s">
        <v>79</v>
      </c>
      <c r="D9" s="343"/>
      <c r="E9" s="358" t="s">
        <v>99</v>
      </c>
      <c r="F9" s="220" t="s">
        <v>15</v>
      </c>
      <c r="G9" s="220" t="s">
        <v>116</v>
      </c>
      <c r="H9" s="205" t="s">
        <v>100</v>
      </c>
      <c r="I9" s="206"/>
      <c r="J9" s="206"/>
      <c r="K9" s="207"/>
      <c r="L9" s="220" t="s">
        <v>75</v>
      </c>
      <c r="M9" s="220" t="s">
        <v>76</v>
      </c>
      <c r="N9" s="220" t="s">
        <v>77</v>
      </c>
      <c r="O9" s="366"/>
    </row>
    <row r="10" spans="1:16" ht="52.5" customHeight="1" x14ac:dyDescent="0.25">
      <c r="A10" s="336"/>
      <c r="B10" s="315"/>
      <c r="C10" s="294"/>
      <c r="D10" s="344"/>
      <c r="E10" s="359"/>
      <c r="F10" s="221"/>
      <c r="G10" s="221"/>
      <c r="H10" s="176" t="s">
        <v>118</v>
      </c>
      <c r="I10" s="176" t="s">
        <v>119</v>
      </c>
      <c r="J10" s="176" t="s">
        <v>120</v>
      </c>
      <c r="K10" s="176" t="s">
        <v>121</v>
      </c>
      <c r="L10" s="221"/>
      <c r="M10" s="221"/>
      <c r="N10" s="221"/>
      <c r="O10" s="367"/>
    </row>
    <row r="11" spans="1:16" ht="64.5" customHeight="1" x14ac:dyDescent="0.25">
      <c r="A11" s="337"/>
      <c r="B11" s="316"/>
      <c r="C11" s="338"/>
      <c r="D11" s="345"/>
      <c r="E11" s="129">
        <f>F11+G11+L11+M11+N11</f>
        <v>1198</v>
      </c>
      <c r="F11" s="129">
        <v>126</v>
      </c>
      <c r="G11" s="129">
        <v>268</v>
      </c>
      <c r="H11" s="129">
        <v>67</v>
      </c>
      <c r="I11" s="129">
        <v>134</v>
      </c>
      <c r="J11" s="129">
        <v>201</v>
      </c>
      <c r="K11" s="129">
        <v>268</v>
      </c>
      <c r="L11" s="129">
        <v>268</v>
      </c>
      <c r="M11" s="129">
        <v>268</v>
      </c>
      <c r="N11" s="129">
        <v>268</v>
      </c>
      <c r="O11" s="368"/>
    </row>
    <row r="12" spans="1:16" ht="89.25" customHeight="1" x14ac:dyDescent="0.25">
      <c r="A12" s="239" t="s">
        <v>7</v>
      </c>
      <c r="B12" s="36" t="s">
        <v>52</v>
      </c>
      <c r="C12" s="35" t="s">
        <v>78</v>
      </c>
      <c r="D12" s="37" t="s">
        <v>33</v>
      </c>
      <c r="E12" s="12">
        <f>SUM(F12:N12)</f>
        <v>467577.31764000002</v>
      </c>
      <c r="F12" s="162">
        <v>88892.286640000006</v>
      </c>
      <c r="G12" s="224">
        <v>93685.031000000003</v>
      </c>
      <c r="H12" s="225"/>
      <c r="I12" s="225"/>
      <c r="J12" s="225"/>
      <c r="K12" s="226"/>
      <c r="L12" s="12">
        <v>95000</v>
      </c>
      <c r="M12" s="12">
        <v>95000</v>
      </c>
      <c r="N12" s="12">
        <v>95000</v>
      </c>
      <c r="O12" s="37" t="s">
        <v>126</v>
      </c>
    </row>
    <row r="13" spans="1:16" ht="36.75" customHeight="1" x14ac:dyDescent="0.3">
      <c r="A13" s="336"/>
      <c r="B13" s="237" t="s">
        <v>110</v>
      </c>
      <c r="C13" s="241" t="s">
        <v>101</v>
      </c>
      <c r="D13" s="343"/>
      <c r="E13" s="358" t="s">
        <v>99</v>
      </c>
      <c r="F13" s="334" t="s">
        <v>15</v>
      </c>
      <c r="G13" s="220" t="s">
        <v>116</v>
      </c>
      <c r="H13" s="205" t="s">
        <v>100</v>
      </c>
      <c r="I13" s="206"/>
      <c r="J13" s="206"/>
      <c r="K13" s="207"/>
      <c r="L13" s="220" t="s">
        <v>75</v>
      </c>
      <c r="M13" s="220" t="s">
        <v>76</v>
      </c>
      <c r="N13" s="220" t="s">
        <v>77</v>
      </c>
      <c r="O13" s="343"/>
      <c r="P13" s="174"/>
    </row>
    <row r="14" spans="1:16" ht="39" customHeight="1" x14ac:dyDescent="0.25">
      <c r="A14" s="336"/>
      <c r="B14" s="315"/>
      <c r="C14" s="294"/>
      <c r="D14" s="344"/>
      <c r="E14" s="359"/>
      <c r="F14" s="334"/>
      <c r="G14" s="221"/>
      <c r="H14" s="176" t="s">
        <v>118</v>
      </c>
      <c r="I14" s="176" t="s">
        <v>119</v>
      </c>
      <c r="J14" s="176" t="s">
        <v>120</v>
      </c>
      <c r="K14" s="176" t="s">
        <v>121</v>
      </c>
      <c r="L14" s="221"/>
      <c r="M14" s="221"/>
      <c r="N14" s="221"/>
      <c r="O14" s="344"/>
    </row>
    <row r="15" spans="1:16" ht="49.5" customHeight="1" x14ac:dyDescent="0.25">
      <c r="A15" s="336"/>
      <c r="B15" s="316"/>
      <c r="C15" s="338"/>
      <c r="D15" s="345"/>
      <c r="E15" s="131">
        <f>F15+G15+L15+M15+N15</f>
        <v>37586561</v>
      </c>
      <c r="F15" s="130">
        <v>6112597</v>
      </c>
      <c r="G15" s="131">
        <v>7417720</v>
      </c>
      <c r="H15" s="131">
        <v>1854430</v>
      </c>
      <c r="I15" s="131">
        <v>3708860</v>
      </c>
      <c r="J15" s="131">
        <v>5563290</v>
      </c>
      <c r="K15" s="131">
        <v>7417720</v>
      </c>
      <c r="L15" s="131">
        <v>8018748</v>
      </c>
      <c r="M15" s="131">
        <v>8018748</v>
      </c>
      <c r="N15" s="131">
        <v>8018748</v>
      </c>
      <c r="O15" s="345"/>
    </row>
    <row r="16" spans="1:16" ht="35.25" customHeight="1" x14ac:dyDescent="0.25">
      <c r="A16" s="336"/>
      <c r="B16" s="351" t="s">
        <v>122</v>
      </c>
      <c r="C16" s="360" t="s">
        <v>101</v>
      </c>
      <c r="D16" s="361"/>
      <c r="E16" s="223" t="s">
        <v>99</v>
      </c>
      <c r="F16" s="222" t="s">
        <v>15</v>
      </c>
      <c r="G16" s="222" t="s">
        <v>116</v>
      </c>
      <c r="H16" s="223" t="s">
        <v>100</v>
      </c>
      <c r="I16" s="223"/>
      <c r="J16" s="223"/>
      <c r="K16" s="223"/>
      <c r="L16" s="222" t="s">
        <v>75</v>
      </c>
      <c r="M16" s="222" t="s">
        <v>76</v>
      </c>
      <c r="N16" s="222" t="s">
        <v>77</v>
      </c>
      <c r="O16" s="361"/>
    </row>
    <row r="17" spans="1:16" ht="49.5" customHeight="1" x14ac:dyDescent="0.25">
      <c r="A17" s="336"/>
      <c r="B17" s="351"/>
      <c r="C17" s="360"/>
      <c r="D17" s="361"/>
      <c r="E17" s="223"/>
      <c r="F17" s="222"/>
      <c r="G17" s="222"/>
      <c r="H17" s="186" t="s">
        <v>118</v>
      </c>
      <c r="I17" s="186" t="s">
        <v>119</v>
      </c>
      <c r="J17" s="186" t="s">
        <v>120</v>
      </c>
      <c r="K17" s="186" t="s">
        <v>121</v>
      </c>
      <c r="L17" s="222"/>
      <c r="M17" s="222"/>
      <c r="N17" s="222"/>
      <c r="O17" s="361"/>
    </row>
    <row r="18" spans="1:16" ht="49.5" customHeight="1" x14ac:dyDescent="0.25">
      <c r="A18" s="337"/>
      <c r="B18" s="351"/>
      <c r="C18" s="360"/>
      <c r="D18" s="361"/>
      <c r="E18" s="177" t="s">
        <v>123</v>
      </c>
      <c r="F18" s="177" t="s">
        <v>123</v>
      </c>
      <c r="G18" s="177" t="s">
        <v>123</v>
      </c>
      <c r="H18" s="177" t="s">
        <v>123</v>
      </c>
      <c r="I18" s="177" t="s">
        <v>123</v>
      </c>
      <c r="J18" s="177" t="s">
        <v>123</v>
      </c>
      <c r="K18" s="177" t="s">
        <v>123</v>
      </c>
      <c r="L18" s="177" t="s">
        <v>123</v>
      </c>
      <c r="M18" s="177" t="s">
        <v>123</v>
      </c>
      <c r="N18" s="177" t="s">
        <v>123</v>
      </c>
      <c r="O18" s="361"/>
    </row>
    <row r="19" spans="1:16" ht="151.5" customHeight="1" x14ac:dyDescent="0.25">
      <c r="A19" s="42" t="s">
        <v>8</v>
      </c>
      <c r="B19" s="36" t="s">
        <v>60</v>
      </c>
      <c r="C19" s="35" t="s">
        <v>78</v>
      </c>
      <c r="D19" s="37" t="s">
        <v>33</v>
      </c>
      <c r="E19" s="12">
        <f>SUM(F19:N19)</f>
        <v>8750</v>
      </c>
      <c r="F19" s="162">
        <v>2970.5</v>
      </c>
      <c r="G19" s="224">
        <v>2032.5</v>
      </c>
      <c r="H19" s="225"/>
      <c r="I19" s="225"/>
      <c r="J19" s="225"/>
      <c r="K19" s="226"/>
      <c r="L19" s="12">
        <v>1249</v>
      </c>
      <c r="M19" s="12">
        <v>1249</v>
      </c>
      <c r="N19" s="12">
        <v>1249</v>
      </c>
      <c r="O19" s="37" t="s">
        <v>36</v>
      </c>
    </row>
    <row r="20" spans="1:16" ht="33" customHeight="1" x14ac:dyDescent="0.25">
      <c r="A20" s="47"/>
      <c r="B20" s="237" t="s">
        <v>102</v>
      </c>
      <c r="C20" s="241" t="s">
        <v>78</v>
      </c>
      <c r="D20" s="343"/>
      <c r="E20" s="358" t="s">
        <v>99</v>
      </c>
      <c r="F20" s="334" t="s">
        <v>15</v>
      </c>
      <c r="G20" s="220" t="s">
        <v>116</v>
      </c>
      <c r="H20" s="205" t="s">
        <v>100</v>
      </c>
      <c r="I20" s="206"/>
      <c r="J20" s="206"/>
      <c r="K20" s="207"/>
      <c r="L20" s="220" t="s">
        <v>75</v>
      </c>
      <c r="M20" s="220" t="s">
        <v>76</v>
      </c>
      <c r="N20" s="220" t="s">
        <v>77</v>
      </c>
      <c r="O20" s="343"/>
    </row>
    <row r="21" spans="1:16" ht="30" customHeight="1" x14ac:dyDescent="0.25">
      <c r="A21" s="336"/>
      <c r="B21" s="315"/>
      <c r="C21" s="294"/>
      <c r="D21" s="344"/>
      <c r="E21" s="359"/>
      <c r="F21" s="334"/>
      <c r="G21" s="221"/>
      <c r="H21" s="176" t="s">
        <v>118</v>
      </c>
      <c r="I21" s="176" t="s">
        <v>119</v>
      </c>
      <c r="J21" s="176" t="s">
        <v>120</v>
      </c>
      <c r="K21" s="176" t="s">
        <v>121</v>
      </c>
      <c r="L21" s="221"/>
      <c r="M21" s="221"/>
      <c r="N21" s="221"/>
      <c r="O21" s="344"/>
    </row>
    <row r="22" spans="1:16" ht="33.6" customHeight="1" thickBot="1" x14ac:dyDescent="0.3">
      <c r="A22" s="240"/>
      <c r="B22" s="238"/>
      <c r="C22" s="242"/>
      <c r="D22" s="365"/>
      <c r="E22" s="133">
        <f>F22+G22+L22+M22+N22</f>
        <v>370</v>
      </c>
      <c r="F22" s="132">
        <v>98</v>
      </c>
      <c r="G22" s="134">
        <v>68</v>
      </c>
      <c r="H22" s="134">
        <v>17</v>
      </c>
      <c r="I22" s="134">
        <v>34</v>
      </c>
      <c r="J22" s="134">
        <v>51</v>
      </c>
      <c r="K22" s="134">
        <v>68</v>
      </c>
      <c r="L22" s="135">
        <v>68</v>
      </c>
      <c r="M22" s="135">
        <v>68</v>
      </c>
      <c r="N22" s="135">
        <v>68</v>
      </c>
      <c r="O22" s="365"/>
    </row>
    <row r="23" spans="1:16" ht="38.25" customHeight="1" x14ac:dyDescent="0.25">
      <c r="A23" s="362" t="s">
        <v>19</v>
      </c>
      <c r="B23" s="229" t="s">
        <v>117</v>
      </c>
      <c r="C23" s="229" t="s">
        <v>78</v>
      </c>
      <c r="D23" s="73" t="s">
        <v>50</v>
      </c>
      <c r="E23" s="14">
        <f t="shared" ref="E23" si="0">SUM(E24:E25)</f>
        <v>313823.79057000001</v>
      </c>
      <c r="F23" s="164">
        <f>F24+F25</f>
        <v>38405.612569999998</v>
      </c>
      <c r="G23" s="217">
        <f>G24+G25</f>
        <v>70458.262000000002</v>
      </c>
      <c r="H23" s="218"/>
      <c r="I23" s="218"/>
      <c r="J23" s="218"/>
      <c r="K23" s="219"/>
      <c r="L23" s="14">
        <f>L24+L25</f>
        <v>68319.971999999994</v>
      </c>
      <c r="M23" s="14">
        <f>M24+M25</f>
        <v>68319.971999999994</v>
      </c>
      <c r="N23" s="14">
        <f>N24+N25</f>
        <v>68319.971999999994</v>
      </c>
      <c r="O23" s="86"/>
      <c r="P23" s="173"/>
    </row>
    <row r="24" spans="1:16" ht="133.5" customHeight="1" x14ac:dyDescent="0.25">
      <c r="A24" s="363"/>
      <c r="B24" s="230"/>
      <c r="C24" s="230"/>
      <c r="D24" s="71" t="s">
        <v>32</v>
      </c>
      <c r="E24" s="13">
        <f t="shared" ref="E24:N24" si="1">E26</f>
        <v>264300</v>
      </c>
      <c r="F24" s="155">
        <f t="shared" si="1"/>
        <v>34284</v>
      </c>
      <c r="G24" s="214">
        <f t="shared" si="1"/>
        <v>57504</v>
      </c>
      <c r="H24" s="215"/>
      <c r="I24" s="215"/>
      <c r="J24" s="215"/>
      <c r="K24" s="216"/>
      <c r="L24" s="13">
        <f t="shared" si="1"/>
        <v>57504</v>
      </c>
      <c r="M24" s="13">
        <f t="shared" si="1"/>
        <v>57504</v>
      </c>
      <c r="N24" s="13">
        <f t="shared" si="1"/>
        <v>57504</v>
      </c>
      <c r="O24" s="136"/>
    </row>
    <row r="25" spans="1:16" ht="51.75" customHeight="1" thickBot="1" x14ac:dyDescent="0.3">
      <c r="A25" s="364"/>
      <c r="B25" s="295"/>
      <c r="C25" s="85"/>
      <c r="D25" s="72" t="s">
        <v>33</v>
      </c>
      <c r="E25" s="15">
        <f>SUM(F25+G25+L25+M25+N25)</f>
        <v>49523.790570000005</v>
      </c>
      <c r="F25" s="158">
        <f>F27</f>
        <v>4121.6125700000002</v>
      </c>
      <c r="G25" s="202">
        <f>G27</f>
        <v>12954.262000000001</v>
      </c>
      <c r="H25" s="203"/>
      <c r="I25" s="203"/>
      <c r="J25" s="203"/>
      <c r="K25" s="204"/>
      <c r="L25" s="15">
        <f>L27</f>
        <v>10815.972</v>
      </c>
      <c r="M25" s="15">
        <f>M27</f>
        <v>10815.972</v>
      </c>
      <c r="N25" s="15">
        <f t="shared" ref="N25" si="2">SUM(N27)</f>
        <v>10815.972</v>
      </c>
      <c r="O25" s="87"/>
    </row>
    <row r="26" spans="1:16" ht="69.75" customHeight="1" x14ac:dyDescent="0.25">
      <c r="A26" s="76" t="s">
        <v>6</v>
      </c>
      <c r="B26" s="355" t="s">
        <v>115</v>
      </c>
      <c r="C26" s="74" t="s">
        <v>78</v>
      </c>
      <c r="D26" s="77" t="s">
        <v>18</v>
      </c>
      <c r="E26" s="78">
        <f>SUM(F26:N26)</f>
        <v>264300</v>
      </c>
      <c r="F26" s="163">
        <v>34284</v>
      </c>
      <c r="G26" s="211">
        <v>57504</v>
      </c>
      <c r="H26" s="212"/>
      <c r="I26" s="212"/>
      <c r="J26" s="212"/>
      <c r="K26" s="213"/>
      <c r="L26" s="78">
        <v>57504</v>
      </c>
      <c r="M26" s="78">
        <v>57504</v>
      </c>
      <c r="N26" s="78">
        <v>57504</v>
      </c>
      <c r="O26" s="357" t="s">
        <v>36</v>
      </c>
    </row>
    <row r="27" spans="1:16" ht="146.25" customHeight="1" x14ac:dyDescent="0.25">
      <c r="A27" s="336"/>
      <c r="B27" s="356"/>
      <c r="C27" s="32"/>
      <c r="D27" s="37" t="s">
        <v>33</v>
      </c>
      <c r="E27" s="12">
        <f>SUM(F27+G27+L27+N27+M27)</f>
        <v>49523.790570000005</v>
      </c>
      <c r="F27" s="162">
        <v>4121.6125700000002</v>
      </c>
      <c r="G27" s="208">
        <v>12954.262000000001</v>
      </c>
      <c r="H27" s="209"/>
      <c r="I27" s="209"/>
      <c r="J27" s="209"/>
      <c r="K27" s="210"/>
      <c r="L27" s="12">
        <v>10815.972</v>
      </c>
      <c r="M27" s="12">
        <v>10815.972</v>
      </c>
      <c r="N27" s="12">
        <v>10815.972</v>
      </c>
      <c r="O27" s="345"/>
    </row>
    <row r="28" spans="1:16" ht="36" customHeight="1" x14ac:dyDescent="0.25">
      <c r="A28" s="336"/>
      <c r="B28" s="237" t="s">
        <v>103</v>
      </c>
      <c r="C28" s="241" t="s">
        <v>78</v>
      </c>
      <c r="D28" s="343"/>
      <c r="E28" s="358" t="s">
        <v>99</v>
      </c>
      <c r="F28" s="334" t="s">
        <v>15</v>
      </c>
      <c r="G28" s="220" t="s">
        <v>116</v>
      </c>
      <c r="H28" s="205" t="s">
        <v>100</v>
      </c>
      <c r="I28" s="206"/>
      <c r="J28" s="206"/>
      <c r="K28" s="207"/>
      <c r="L28" s="220" t="s">
        <v>75</v>
      </c>
      <c r="M28" s="220" t="s">
        <v>76</v>
      </c>
      <c r="N28" s="220" t="s">
        <v>77</v>
      </c>
      <c r="O28" s="343"/>
    </row>
    <row r="29" spans="1:16" ht="37.5" customHeight="1" x14ac:dyDescent="0.25">
      <c r="A29" s="336"/>
      <c r="B29" s="315"/>
      <c r="C29" s="294"/>
      <c r="D29" s="344"/>
      <c r="E29" s="359"/>
      <c r="F29" s="334"/>
      <c r="G29" s="221"/>
      <c r="H29" s="176" t="s">
        <v>118</v>
      </c>
      <c r="I29" s="176" t="s">
        <v>119</v>
      </c>
      <c r="J29" s="176" t="s">
        <v>120</v>
      </c>
      <c r="K29" s="176" t="s">
        <v>121</v>
      </c>
      <c r="L29" s="221"/>
      <c r="M29" s="221"/>
      <c r="N29" s="221"/>
      <c r="O29" s="344"/>
    </row>
    <row r="30" spans="1:16" ht="48.75" customHeight="1" x14ac:dyDescent="0.25">
      <c r="A30" s="337"/>
      <c r="B30" s="316"/>
      <c r="C30" s="338"/>
      <c r="D30" s="345"/>
      <c r="E30" s="130">
        <v>59738</v>
      </c>
      <c r="F30" s="130">
        <v>13450</v>
      </c>
      <c r="G30" s="130">
        <v>11572</v>
      </c>
      <c r="H30" s="130">
        <v>2893</v>
      </c>
      <c r="I30" s="130">
        <v>5786</v>
      </c>
      <c r="J30" s="130">
        <v>8679</v>
      </c>
      <c r="K30" s="130">
        <v>11572</v>
      </c>
      <c r="L30" s="130">
        <v>11572</v>
      </c>
      <c r="M30" s="130">
        <v>11572</v>
      </c>
      <c r="N30" s="130">
        <v>11572</v>
      </c>
      <c r="O30" s="345"/>
    </row>
    <row r="31" spans="1:16" ht="90.75" customHeight="1" thickBot="1" x14ac:dyDescent="0.3">
      <c r="A31" s="101" t="s">
        <v>20</v>
      </c>
      <c r="B31" s="103" t="s">
        <v>82</v>
      </c>
      <c r="C31" s="102" t="s">
        <v>78</v>
      </c>
      <c r="D31" s="75" t="s">
        <v>33</v>
      </c>
      <c r="E31" s="15">
        <f>SUM(F31:N31)</f>
        <v>53451.5</v>
      </c>
      <c r="F31" s="158">
        <f t="shared" ref="F31:M31" si="3">F32</f>
        <v>9651.5</v>
      </c>
      <c r="G31" s="202">
        <f t="shared" si="3"/>
        <v>14700</v>
      </c>
      <c r="H31" s="203"/>
      <c r="I31" s="203"/>
      <c r="J31" s="203"/>
      <c r="K31" s="204"/>
      <c r="L31" s="15">
        <f t="shared" si="3"/>
        <v>9700</v>
      </c>
      <c r="M31" s="15">
        <f t="shared" si="3"/>
        <v>9700</v>
      </c>
      <c r="N31" s="15">
        <f>N32</f>
        <v>9700</v>
      </c>
      <c r="O31" s="75"/>
    </row>
    <row r="32" spans="1:16" ht="174" customHeight="1" x14ac:dyDescent="0.25">
      <c r="A32" s="335" t="s">
        <v>21</v>
      </c>
      <c r="B32" s="137" t="s">
        <v>104</v>
      </c>
      <c r="C32" s="74" t="s">
        <v>78</v>
      </c>
      <c r="D32" s="77" t="s">
        <v>33</v>
      </c>
      <c r="E32" s="140">
        <f>SUM(F32:N32)</f>
        <v>53451.5</v>
      </c>
      <c r="F32" s="163">
        <v>9651.5</v>
      </c>
      <c r="G32" s="211">
        <v>14700</v>
      </c>
      <c r="H32" s="212"/>
      <c r="I32" s="212"/>
      <c r="J32" s="212"/>
      <c r="K32" s="213"/>
      <c r="L32" s="140">
        <v>9700</v>
      </c>
      <c r="M32" s="140">
        <v>9700</v>
      </c>
      <c r="N32" s="140">
        <v>9700</v>
      </c>
      <c r="O32" s="77" t="s">
        <v>86</v>
      </c>
    </row>
    <row r="33" spans="1:21" ht="30.75" customHeight="1" x14ac:dyDescent="0.25">
      <c r="A33" s="336"/>
      <c r="B33" s="351" t="s">
        <v>105</v>
      </c>
      <c r="C33" s="241" t="s">
        <v>78</v>
      </c>
      <c r="D33" s="343"/>
      <c r="E33" s="220" t="s">
        <v>99</v>
      </c>
      <c r="F33" s="220" t="s">
        <v>15</v>
      </c>
      <c r="G33" s="220" t="s">
        <v>116</v>
      </c>
      <c r="H33" s="352" t="s">
        <v>100</v>
      </c>
      <c r="I33" s="353"/>
      <c r="J33" s="353"/>
      <c r="K33" s="354"/>
      <c r="L33" s="220" t="s">
        <v>75</v>
      </c>
      <c r="M33" s="220" t="s">
        <v>76</v>
      </c>
      <c r="N33" s="220" t="s">
        <v>77</v>
      </c>
      <c r="O33" s="343"/>
    </row>
    <row r="34" spans="1:21" ht="30.75" customHeight="1" x14ac:dyDescent="0.25">
      <c r="A34" s="336"/>
      <c r="B34" s="351"/>
      <c r="C34" s="294"/>
      <c r="D34" s="344"/>
      <c r="E34" s="339"/>
      <c r="F34" s="339"/>
      <c r="G34" s="339"/>
      <c r="H34" s="176" t="s">
        <v>118</v>
      </c>
      <c r="I34" s="176" t="s">
        <v>119</v>
      </c>
      <c r="J34" s="176" t="s">
        <v>120</v>
      </c>
      <c r="K34" s="176" t="s">
        <v>121</v>
      </c>
      <c r="L34" s="339"/>
      <c r="M34" s="339"/>
      <c r="N34" s="339"/>
      <c r="O34" s="344"/>
    </row>
    <row r="35" spans="1:21" ht="57" customHeight="1" x14ac:dyDescent="0.25">
      <c r="A35" s="337"/>
      <c r="B35" s="351"/>
      <c r="C35" s="338"/>
      <c r="D35" s="345"/>
      <c r="E35" s="130">
        <v>200000</v>
      </c>
      <c r="F35" s="130">
        <v>200000</v>
      </c>
      <c r="G35" s="130">
        <v>200000</v>
      </c>
      <c r="H35" s="130">
        <v>50000</v>
      </c>
      <c r="I35" s="130">
        <v>100000</v>
      </c>
      <c r="J35" s="130">
        <v>150000</v>
      </c>
      <c r="K35" s="130">
        <v>200000</v>
      </c>
      <c r="L35" s="130">
        <v>200000</v>
      </c>
      <c r="M35" s="130">
        <v>200000</v>
      </c>
      <c r="N35" s="130">
        <v>200000</v>
      </c>
      <c r="O35" s="345"/>
    </row>
    <row r="36" spans="1:21" ht="24" customHeight="1" x14ac:dyDescent="0.25">
      <c r="A36" s="346" t="s">
        <v>26</v>
      </c>
      <c r="B36" s="347"/>
      <c r="C36" s="347"/>
      <c r="D36" s="347"/>
      <c r="E36" s="138">
        <f>E37+E38</f>
        <v>873275.77799999993</v>
      </c>
      <c r="F36" s="164">
        <f>F37+F38</f>
        <v>152466.52473</v>
      </c>
      <c r="G36" s="244">
        <f>G37+G38</f>
        <v>186131.89827000001</v>
      </c>
      <c r="H36" s="245"/>
      <c r="I36" s="245"/>
      <c r="J36" s="245"/>
      <c r="K36" s="246"/>
      <c r="L36" s="138">
        <f t="shared" ref="L36:N36" si="4">L37+L38</f>
        <v>178225.78499999997</v>
      </c>
      <c r="M36" s="138">
        <f t="shared" si="4"/>
        <v>178225.78499999997</v>
      </c>
      <c r="N36" s="139">
        <f t="shared" si="4"/>
        <v>178225.78499999997</v>
      </c>
      <c r="O36" s="348"/>
    </row>
    <row r="37" spans="1:21" ht="21.75" customHeight="1" x14ac:dyDescent="0.25">
      <c r="A37" s="349" t="s">
        <v>18</v>
      </c>
      <c r="B37" s="350"/>
      <c r="C37" s="350"/>
      <c r="D37" s="350"/>
      <c r="E37" s="13">
        <f>SUM(F37:N37)</f>
        <v>264300</v>
      </c>
      <c r="F37" s="155">
        <f>F24</f>
        <v>34284</v>
      </c>
      <c r="G37" s="214">
        <f>G24</f>
        <v>57504</v>
      </c>
      <c r="H37" s="215"/>
      <c r="I37" s="215"/>
      <c r="J37" s="215"/>
      <c r="K37" s="216"/>
      <c r="L37" s="13">
        <f>L24</f>
        <v>57504</v>
      </c>
      <c r="M37" s="13">
        <f>M24</f>
        <v>57504</v>
      </c>
      <c r="N37" s="126">
        <f>N24</f>
        <v>57504</v>
      </c>
      <c r="O37" s="348"/>
    </row>
    <row r="38" spans="1:21" ht="21" customHeight="1" thickBot="1" x14ac:dyDescent="0.3">
      <c r="A38" s="329" t="s">
        <v>33</v>
      </c>
      <c r="B38" s="330"/>
      <c r="C38" s="330"/>
      <c r="D38" s="330"/>
      <c r="E38" s="15">
        <f>SUM(F38:N38)</f>
        <v>608975.77799999993</v>
      </c>
      <c r="F38" s="158">
        <f>SUM(F31+F25+F7)</f>
        <v>118182.52473</v>
      </c>
      <c r="G38" s="331">
        <f>G31+G25+G7</f>
        <v>128627.89827000001</v>
      </c>
      <c r="H38" s="332"/>
      <c r="I38" s="332"/>
      <c r="J38" s="332"/>
      <c r="K38" s="333"/>
      <c r="L38" s="15">
        <f>L7+L31+L25</f>
        <v>120721.78499999999</v>
      </c>
      <c r="M38" s="128">
        <f>M7+M31+M25</f>
        <v>120721.78499999999</v>
      </c>
      <c r="N38" s="127">
        <f>N7+N31+N25</f>
        <v>120721.78499999999</v>
      </c>
      <c r="O38" s="321"/>
    </row>
    <row r="39" spans="1:21" ht="35.25" customHeight="1" thickBot="1" x14ac:dyDescent="0.3">
      <c r="A39" s="327" t="s">
        <v>107</v>
      </c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8"/>
      <c r="P39" s="4"/>
      <c r="Q39" s="4"/>
      <c r="R39" s="4"/>
      <c r="S39" s="4"/>
      <c r="T39" s="4"/>
      <c r="U39" s="4"/>
    </row>
    <row r="40" spans="1:21" ht="75" customHeight="1" thickBot="1" x14ac:dyDescent="0.3">
      <c r="A40" s="48" t="s">
        <v>17</v>
      </c>
      <c r="B40" s="63" t="s">
        <v>63</v>
      </c>
      <c r="C40" s="39" t="s">
        <v>79</v>
      </c>
      <c r="D40" s="63" t="s">
        <v>33</v>
      </c>
      <c r="E40" s="49">
        <f>F40+G40+L40+M40+N40</f>
        <v>1958922.2762799999</v>
      </c>
      <c r="F40" s="153">
        <f>F41+F45</f>
        <v>30532.776280000002</v>
      </c>
      <c r="G40" s="199">
        <f>G41+G45</f>
        <v>52256</v>
      </c>
      <c r="H40" s="200"/>
      <c r="I40" s="200"/>
      <c r="J40" s="200"/>
      <c r="K40" s="201"/>
      <c r="L40" s="49">
        <f>L41+L45</f>
        <v>777703.5</v>
      </c>
      <c r="M40" s="49">
        <f>M41+M45</f>
        <v>640663</v>
      </c>
      <c r="N40" s="49">
        <f>N41+N45</f>
        <v>457767</v>
      </c>
      <c r="O40" s="39"/>
      <c r="P40" s="4"/>
      <c r="Q40" s="4"/>
      <c r="R40" s="4"/>
      <c r="S40" s="4"/>
      <c r="T40" s="4"/>
      <c r="U40" s="4"/>
    </row>
    <row r="41" spans="1:21" ht="126" customHeight="1" x14ac:dyDescent="0.25">
      <c r="A41" s="335" t="s">
        <v>5</v>
      </c>
      <c r="B41" s="50" t="s">
        <v>81</v>
      </c>
      <c r="C41" s="50" t="s">
        <v>79</v>
      </c>
      <c r="D41" s="94" t="s">
        <v>34</v>
      </c>
      <c r="E41" s="44">
        <f>SUM(F41:N41)</f>
        <v>4782.43</v>
      </c>
      <c r="F41" s="163">
        <v>1036.7</v>
      </c>
      <c r="G41" s="211">
        <v>2523</v>
      </c>
      <c r="H41" s="212"/>
      <c r="I41" s="212"/>
      <c r="J41" s="212"/>
      <c r="K41" s="213"/>
      <c r="L41" s="44">
        <v>510.73</v>
      </c>
      <c r="M41" s="44">
        <v>254</v>
      </c>
      <c r="N41" s="44">
        <v>458</v>
      </c>
      <c r="O41" s="341" t="s">
        <v>87</v>
      </c>
      <c r="P41" s="175"/>
      <c r="Q41" s="4"/>
      <c r="R41" s="4"/>
      <c r="S41" s="4"/>
      <c r="T41" s="4"/>
      <c r="U41" s="4"/>
    </row>
    <row r="42" spans="1:21" ht="41.25" customHeight="1" x14ac:dyDescent="0.25">
      <c r="A42" s="336"/>
      <c r="B42" s="237" t="s">
        <v>125</v>
      </c>
      <c r="C42" s="237" t="s">
        <v>79</v>
      </c>
      <c r="D42" s="241"/>
      <c r="E42" s="220" t="s">
        <v>124</v>
      </c>
      <c r="F42" s="220" t="s">
        <v>15</v>
      </c>
      <c r="G42" s="334" t="s">
        <v>116</v>
      </c>
      <c r="H42" s="340" t="s">
        <v>100</v>
      </c>
      <c r="I42" s="340"/>
      <c r="J42" s="340"/>
      <c r="K42" s="340"/>
      <c r="L42" s="220" t="s">
        <v>75</v>
      </c>
      <c r="M42" s="220" t="s">
        <v>76</v>
      </c>
      <c r="N42" s="220" t="s">
        <v>77</v>
      </c>
      <c r="O42" s="315"/>
      <c r="P42" s="175"/>
      <c r="Q42" s="4"/>
      <c r="R42" s="4"/>
      <c r="S42" s="4"/>
      <c r="T42" s="4"/>
      <c r="U42" s="4"/>
    </row>
    <row r="43" spans="1:21" ht="81" customHeight="1" x14ac:dyDescent="0.25">
      <c r="A43" s="336"/>
      <c r="B43" s="315"/>
      <c r="C43" s="315"/>
      <c r="D43" s="294"/>
      <c r="E43" s="339"/>
      <c r="F43" s="221"/>
      <c r="G43" s="334"/>
      <c r="H43" s="176" t="s">
        <v>118</v>
      </c>
      <c r="I43" s="176" t="s">
        <v>119</v>
      </c>
      <c r="J43" s="176" t="s">
        <v>120</v>
      </c>
      <c r="K43" s="176" t="s">
        <v>121</v>
      </c>
      <c r="L43" s="221"/>
      <c r="M43" s="221"/>
      <c r="N43" s="221"/>
      <c r="O43" s="315"/>
      <c r="P43" s="175"/>
      <c r="Q43" s="4"/>
      <c r="R43" s="4"/>
      <c r="S43" s="4"/>
      <c r="T43" s="4"/>
      <c r="U43" s="4"/>
    </row>
    <row r="44" spans="1:21" ht="144.75" customHeight="1" x14ac:dyDescent="0.25">
      <c r="A44" s="337"/>
      <c r="B44" s="316"/>
      <c r="C44" s="316"/>
      <c r="D44" s="338"/>
      <c r="E44" s="179">
        <v>5</v>
      </c>
      <c r="F44" s="181">
        <v>5</v>
      </c>
      <c r="G44" s="179">
        <v>5</v>
      </c>
      <c r="H44" s="180" t="s">
        <v>123</v>
      </c>
      <c r="I44" s="180" t="s">
        <v>123</v>
      </c>
      <c r="J44" s="180" t="s">
        <v>123</v>
      </c>
      <c r="K44" s="179">
        <v>5</v>
      </c>
      <c r="L44" s="178">
        <v>5</v>
      </c>
      <c r="M44" s="178">
        <v>5</v>
      </c>
      <c r="N44" s="178">
        <v>5</v>
      </c>
      <c r="O44" s="316"/>
      <c r="P44" s="175"/>
      <c r="Q44" s="4"/>
      <c r="R44" s="4"/>
      <c r="S44" s="4"/>
      <c r="T44" s="4"/>
      <c r="U44" s="4"/>
    </row>
    <row r="45" spans="1:21" ht="74.25" customHeight="1" x14ac:dyDescent="0.25">
      <c r="A45" s="342" t="s">
        <v>13</v>
      </c>
      <c r="B45" s="50" t="s">
        <v>80</v>
      </c>
      <c r="C45" s="50" t="s">
        <v>79</v>
      </c>
      <c r="D45" s="94" t="s">
        <v>34</v>
      </c>
      <c r="E45" s="68">
        <f>SUM(F45:N45)</f>
        <v>1954139.8462800002</v>
      </c>
      <c r="F45" s="171">
        <v>29496.076280000001</v>
      </c>
      <c r="G45" s="334">
        <v>49733</v>
      </c>
      <c r="H45" s="334"/>
      <c r="I45" s="334"/>
      <c r="J45" s="334"/>
      <c r="K45" s="334"/>
      <c r="L45" s="44">
        <v>777192.77</v>
      </c>
      <c r="M45" s="44">
        <v>640409</v>
      </c>
      <c r="N45" s="44">
        <v>457309</v>
      </c>
      <c r="O45" s="237" t="s">
        <v>48</v>
      </c>
      <c r="P45" s="175"/>
      <c r="Q45" s="4"/>
      <c r="R45" s="4"/>
      <c r="S45" s="4"/>
      <c r="T45" s="4"/>
      <c r="U45" s="4"/>
    </row>
    <row r="46" spans="1:21" ht="54" customHeight="1" x14ac:dyDescent="0.25">
      <c r="A46" s="342"/>
      <c r="B46" s="237" t="s">
        <v>125</v>
      </c>
      <c r="C46" s="237" t="s">
        <v>79</v>
      </c>
      <c r="D46" s="241"/>
      <c r="E46" s="220" t="s">
        <v>124</v>
      </c>
      <c r="F46" s="334" t="s">
        <v>15</v>
      </c>
      <c r="G46" s="334" t="s">
        <v>116</v>
      </c>
      <c r="H46" s="340" t="s">
        <v>100</v>
      </c>
      <c r="I46" s="340"/>
      <c r="J46" s="340"/>
      <c r="K46" s="340"/>
      <c r="L46" s="220" t="s">
        <v>75</v>
      </c>
      <c r="M46" s="220" t="s">
        <v>76</v>
      </c>
      <c r="N46" s="220" t="s">
        <v>77</v>
      </c>
      <c r="O46" s="315"/>
      <c r="P46" s="175"/>
      <c r="Q46" s="4"/>
      <c r="R46" s="4"/>
      <c r="S46" s="4"/>
      <c r="T46" s="4"/>
      <c r="U46" s="4"/>
    </row>
    <row r="47" spans="1:21" ht="93.75" customHeight="1" x14ac:dyDescent="0.25">
      <c r="A47" s="342"/>
      <c r="B47" s="315"/>
      <c r="C47" s="315"/>
      <c r="D47" s="294"/>
      <c r="E47" s="339"/>
      <c r="F47" s="334"/>
      <c r="G47" s="334"/>
      <c r="H47" s="176" t="s">
        <v>118</v>
      </c>
      <c r="I47" s="176" t="s">
        <v>119</v>
      </c>
      <c r="J47" s="176" t="s">
        <v>120</v>
      </c>
      <c r="K47" s="176" t="s">
        <v>121</v>
      </c>
      <c r="L47" s="221"/>
      <c r="M47" s="221"/>
      <c r="N47" s="221"/>
      <c r="O47" s="315"/>
      <c r="P47" s="175"/>
      <c r="Q47" s="4"/>
      <c r="R47" s="4"/>
      <c r="S47" s="4"/>
      <c r="T47" s="4"/>
      <c r="U47" s="4"/>
    </row>
    <row r="48" spans="1:21" ht="123.75" customHeight="1" thickBot="1" x14ac:dyDescent="0.3">
      <c r="A48" s="342"/>
      <c r="B48" s="238"/>
      <c r="C48" s="238"/>
      <c r="D48" s="242"/>
      <c r="E48" s="179">
        <v>5</v>
      </c>
      <c r="F48" s="184">
        <v>5</v>
      </c>
      <c r="G48" s="184">
        <v>5</v>
      </c>
      <c r="H48" s="185" t="s">
        <v>123</v>
      </c>
      <c r="I48" s="185" t="s">
        <v>123</v>
      </c>
      <c r="J48" s="185" t="s">
        <v>123</v>
      </c>
      <c r="K48" s="184">
        <v>5</v>
      </c>
      <c r="L48" s="178">
        <v>5</v>
      </c>
      <c r="M48" s="178">
        <v>5</v>
      </c>
      <c r="N48" s="178">
        <v>5</v>
      </c>
      <c r="O48" s="316"/>
      <c r="P48" s="175"/>
      <c r="Q48" s="4"/>
      <c r="R48" s="4"/>
      <c r="S48" s="4"/>
      <c r="T48" s="4"/>
      <c r="U48" s="4"/>
    </row>
    <row r="49" spans="1:21" ht="33" customHeight="1" x14ac:dyDescent="0.25">
      <c r="A49" s="324" t="s">
        <v>26</v>
      </c>
      <c r="B49" s="318"/>
      <c r="C49" s="318"/>
      <c r="D49" s="318"/>
      <c r="E49" s="182">
        <f t="shared" ref="E49:N49" si="5">E50</f>
        <v>1958922.2762799999</v>
      </c>
      <c r="F49" s="183">
        <f t="shared" si="5"/>
        <v>30532.776280000002</v>
      </c>
      <c r="G49" s="325">
        <f t="shared" si="5"/>
        <v>52256</v>
      </c>
      <c r="H49" s="325"/>
      <c r="I49" s="325"/>
      <c r="J49" s="325"/>
      <c r="K49" s="326"/>
      <c r="L49" s="17">
        <f t="shared" si="5"/>
        <v>777703.5</v>
      </c>
      <c r="M49" s="17">
        <f t="shared" si="5"/>
        <v>640663</v>
      </c>
      <c r="N49" s="88">
        <f t="shared" si="5"/>
        <v>457767</v>
      </c>
      <c r="O49" s="320"/>
      <c r="P49" s="4"/>
      <c r="Q49" s="4"/>
      <c r="R49" s="4"/>
      <c r="S49" s="4"/>
      <c r="T49" s="4"/>
      <c r="U49" s="4"/>
    </row>
    <row r="50" spans="1:21" ht="17.25" thickBot="1" x14ac:dyDescent="0.3">
      <c r="A50" s="322" t="s">
        <v>33</v>
      </c>
      <c r="B50" s="323"/>
      <c r="C50" s="323"/>
      <c r="D50" s="323"/>
      <c r="E50" s="18">
        <f>SUM(F50:N50)</f>
        <v>1958922.2762799999</v>
      </c>
      <c r="F50" s="169">
        <f>F40</f>
        <v>30532.776280000002</v>
      </c>
      <c r="G50" s="202">
        <f>G40</f>
        <v>52256</v>
      </c>
      <c r="H50" s="203"/>
      <c r="I50" s="203"/>
      <c r="J50" s="203"/>
      <c r="K50" s="204"/>
      <c r="L50" s="18">
        <f>L40</f>
        <v>777703.5</v>
      </c>
      <c r="M50" s="18">
        <f>M40</f>
        <v>640663</v>
      </c>
      <c r="N50" s="89">
        <f>N40</f>
        <v>457767</v>
      </c>
      <c r="O50" s="321"/>
      <c r="P50" s="4"/>
      <c r="Q50" s="4"/>
      <c r="R50" s="4"/>
      <c r="S50" s="4"/>
      <c r="T50" s="4"/>
      <c r="U50" s="4"/>
    </row>
    <row r="51" spans="1:21" ht="39" customHeight="1" thickBot="1" x14ac:dyDescent="0.3">
      <c r="A51" s="327" t="s">
        <v>108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8"/>
      <c r="P51" s="4"/>
      <c r="Q51" s="4"/>
      <c r="R51" s="4"/>
      <c r="S51" s="4"/>
      <c r="T51" s="4"/>
      <c r="U51" s="4"/>
    </row>
    <row r="52" spans="1:21" ht="72.75" customHeight="1" thickBot="1" x14ac:dyDescent="0.3">
      <c r="A52" s="64" t="s">
        <v>17</v>
      </c>
      <c r="B52" s="63" t="s">
        <v>64</v>
      </c>
      <c r="C52" s="99" t="s">
        <v>78</v>
      </c>
      <c r="D52" s="99" t="s">
        <v>33</v>
      </c>
      <c r="E52" s="300" t="s">
        <v>37</v>
      </c>
      <c r="F52" s="300"/>
      <c r="G52" s="300"/>
      <c r="H52" s="300"/>
      <c r="I52" s="300"/>
      <c r="J52" s="300"/>
      <c r="K52" s="300"/>
      <c r="L52" s="300"/>
      <c r="M52" s="300"/>
      <c r="N52" s="300"/>
      <c r="O52" s="65"/>
      <c r="P52" s="4"/>
      <c r="Q52" s="4"/>
      <c r="R52" s="4"/>
      <c r="S52" s="4"/>
      <c r="T52" s="4"/>
      <c r="U52" s="4"/>
    </row>
    <row r="53" spans="1:21" ht="110.25" customHeight="1" x14ac:dyDescent="0.25">
      <c r="A53" s="66" t="s">
        <v>5</v>
      </c>
      <c r="B53" s="94" t="s">
        <v>65</v>
      </c>
      <c r="C53" s="97" t="s">
        <v>78</v>
      </c>
      <c r="D53" s="97" t="s">
        <v>33</v>
      </c>
      <c r="E53" s="301" t="s">
        <v>83</v>
      </c>
      <c r="F53" s="301"/>
      <c r="G53" s="301"/>
      <c r="H53" s="301"/>
      <c r="I53" s="301"/>
      <c r="J53" s="301"/>
      <c r="K53" s="301"/>
      <c r="L53" s="301"/>
      <c r="M53" s="301"/>
      <c r="N53" s="301"/>
      <c r="O53" s="122" t="s">
        <v>48</v>
      </c>
      <c r="P53" s="4"/>
      <c r="Q53" s="4"/>
      <c r="R53" s="4"/>
      <c r="S53" s="4"/>
      <c r="T53" s="4"/>
      <c r="U53" s="4"/>
    </row>
    <row r="54" spans="1:21" ht="192" customHeight="1" thickBot="1" x14ac:dyDescent="0.3">
      <c r="A54" s="67" t="s">
        <v>7</v>
      </c>
      <c r="B54" s="36" t="s">
        <v>66</v>
      </c>
      <c r="C54" s="98" t="s">
        <v>78</v>
      </c>
      <c r="D54" s="98" t="s">
        <v>33</v>
      </c>
      <c r="E54" s="302" t="s">
        <v>83</v>
      </c>
      <c r="F54" s="302"/>
      <c r="G54" s="302"/>
      <c r="H54" s="302"/>
      <c r="I54" s="302"/>
      <c r="J54" s="302"/>
      <c r="K54" s="302"/>
      <c r="L54" s="302"/>
      <c r="M54" s="302"/>
      <c r="N54" s="302"/>
      <c r="O54" s="123" t="s">
        <v>48</v>
      </c>
      <c r="P54" s="4"/>
      <c r="Q54" s="4"/>
      <c r="R54" s="4"/>
      <c r="S54" s="4"/>
      <c r="T54" s="4"/>
      <c r="U54" s="4"/>
    </row>
    <row r="55" spans="1:21" ht="66.75" thickBot="1" x14ac:dyDescent="0.3">
      <c r="A55" s="64" t="s">
        <v>19</v>
      </c>
      <c r="B55" s="103" t="s">
        <v>67</v>
      </c>
      <c r="C55" s="100" t="s">
        <v>78</v>
      </c>
      <c r="D55" s="100" t="s">
        <v>33</v>
      </c>
      <c r="E55" s="303" t="s">
        <v>84</v>
      </c>
      <c r="F55" s="303"/>
      <c r="G55" s="303"/>
      <c r="H55" s="303"/>
      <c r="I55" s="303"/>
      <c r="J55" s="303"/>
      <c r="K55" s="303"/>
      <c r="L55" s="303"/>
      <c r="M55" s="303"/>
      <c r="N55" s="303"/>
      <c r="O55" s="124"/>
      <c r="P55" s="4"/>
      <c r="Q55" s="4"/>
      <c r="R55" s="4"/>
      <c r="S55" s="4"/>
      <c r="T55" s="4"/>
      <c r="U55" s="4"/>
    </row>
    <row r="56" spans="1:21" ht="141" customHeight="1" thickBot="1" x14ac:dyDescent="0.3">
      <c r="A56" s="69" t="s">
        <v>6</v>
      </c>
      <c r="B56" s="55" t="s">
        <v>68</v>
      </c>
      <c r="C56" s="70" t="s">
        <v>78</v>
      </c>
      <c r="D56" s="95" t="s">
        <v>33</v>
      </c>
      <c r="E56" s="304" t="s">
        <v>84</v>
      </c>
      <c r="F56" s="304"/>
      <c r="G56" s="304"/>
      <c r="H56" s="304"/>
      <c r="I56" s="304"/>
      <c r="J56" s="304"/>
      <c r="K56" s="304"/>
      <c r="L56" s="304"/>
      <c r="M56" s="304"/>
      <c r="N56" s="304"/>
      <c r="O56" s="125" t="s">
        <v>48</v>
      </c>
      <c r="P56" s="4"/>
      <c r="Q56" s="4"/>
      <c r="R56" s="4"/>
      <c r="S56" s="4"/>
      <c r="T56" s="4"/>
      <c r="U56" s="4"/>
    </row>
    <row r="57" spans="1:21" ht="38.25" customHeight="1" x14ac:dyDescent="0.25">
      <c r="A57" s="317" t="s">
        <v>26</v>
      </c>
      <c r="B57" s="318"/>
      <c r="C57" s="318"/>
      <c r="D57" s="318"/>
      <c r="E57" s="217" t="s">
        <v>83</v>
      </c>
      <c r="F57" s="218"/>
      <c r="G57" s="218"/>
      <c r="H57" s="218"/>
      <c r="I57" s="218"/>
      <c r="J57" s="218"/>
      <c r="K57" s="218"/>
      <c r="L57" s="218"/>
      <c r="M57" s="218"/>
      <c r="N57" s="319"/>
      <c r="O57" s="320"/>
      <c r="P57" s="4"/>
      <c r="Q57" s="4"/>
      <c r="R57" s="4"/>
      <c r="S57" s="4"/>
      <c r="T57" s="4"/>
      <c r="U57" s="4"/>
    </row>
    <row r="58" spans="1:21" ht="58.5" customHeight="1" thickBot="1" x14ac:dyDescent="0.3">
      <c r="A58" s="322" t="s">
        <v>33</v>
      </c>
      <c r="B58" s="323"/>
      <c r="C58" s="323"/>
      <c r="D58" s="323"/>
      <c r="E58" s="202" t="s">
        <v>83</v>
      </c>
      <c r="F58" s="203"/>
      <c r="G58" s="203"/>
      <c r="H58" s="203"/>
      <c r="I58" s="203"/>
      <c r="J58" s="203"/>
      <c r="K58" s="203"/>
      <c r="L58" s="203"/>
      <c r="M58" s="203"/>
      <c r="N58" s="305"/>
      <c r="O58" s="321"/>
      <c r="P58" s="4"/>
      <c r="Q58" s="4"/>
      <c r="R58" s="4"/>
      <c r="S58" s="4"/>
      <c r="T58" s="4"/>
      <c r="U58" s="4"/>
    </row>
    <row r="59" spans="1:21" ht="40.5" customHeight="1" thickBot="1" x14ac:dyDescent="0.3">
      <c r="A59" s="306" t="s">
        <v>109</v>
      </c>
      <c r="B59" s="306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7"/>
      <c r="P59" s="4"/>
      <c r="Q59" s="4"/>
      <c r="R59" s="4"/>
      <c r="S59" s="4"/>
      <c r="T59" s="4"/>
      <c r="U59" s="4"/>
    </row>
    <row r="60" spans="1:21" ht="32.25" customHeight="1" thickBot="1" x14ac:dyDescent="0.3">
      <c r="A60" s="308" t="s">
        <v>17</v>
      </c>
      <c r="B60" s="229" t="s">
        <v>43</v>
      </c>
      <c r="C60" s="234" t="s">
        <v>78</v>
      </c>
      <c r="D60" s="51" t="s">
        <v>50</v>
      </c>
      <c r="E60" s="49">
        <f>E61+E62</f>
        <v>12018212.284640001</v>
      </c>
      <c r="F60" s="153">
        <f>F61+F62</f>
        <v>2753019.9924300001</v>
      </c>
      <c r="G60" s="199">
        <f>G61+G62</f>
        <v>2991360.5150899999</v>
      </c>
      <c r="H60" s="200"/>
      <c r="I60" s="200"/>
      <c r="J60" s="200"/>
      <c r="K60" s="201"/>
      <c r="L60" s="49">
        <f>L61+L62</f>
        <v>1727168.2211199999</v>
      </c>
      <c r="M60" s="49">
        <f>M61+M62</f>
        <v>2205746.7579999999</v>
      </c>
      <c r="N60" s="49">
        <f>N61+N62</f>
        <v>2340916.798</v>
      </c>
      <c r="O60" s="312"/>
      <c r="Q60" s="4"/>
      <c r="R60" s="4"/>
      <c r="S60" s="4"/>
      <c r="T60" s="4"/>
      <c r="U60" s="4"/>
    </row>
    <row r="61" spans="1:21" ht="32.25" customHeight="1" thickBot="1" x14ac:dyDescent="0.3">
      <c r="A61" s="309"/>
      <c r="B61" s="230"/>
      <c r="C61" s="235"/>
      <c r="D61" s="92" t="s">
        <v>113</v>
      </c>
      <c r="E61" s="111">
        <f>F61+G61+L61+M61+N61</f>
        <v>72303.624799999991</v>
      </c>
      <c r="F61" s="153">
        <f>F65+F68+F71+F74</f>
        <v>26120.29004</v>
      </c>
      <c r="G61" s="199">
        <f>G65+G71+G68</f>
        <v>46183.334759999998</v>
      </c>
      <c r="H61" s="200"/>
      <c r="I61" s="200"/>
      <c r="J61" s="200"/>
      <c r="K61" s="201"/>
      <c r="L61" s="111">
        <v>0</v>
      </c>
      <c r="M61" s="111">
        <v>0</v>
      </c>
      <c r="N61" s="111">
        <v>0</v>
      </c>
      <c r="O61" s="313"/>
      <c r="Q61" s="4"/>
      <c r="R61" s="4"/>
      <c r="S61" s="4"/>
      <c r="T61" s="4"/>
      <c r="U61" s="4"/>
    </row>
    <row r="62" spans="1:21" ht="56.45" customHeight="1" thickBot="1" x14ac:dyDescent="0.3">
      <c r="A62" s="310"/>
      <c r="B62" s="295"/>
      <c r="C62" s="311"/>
      <c r="D62" s="92" t="s">
        <v>33</v>
      </c>
      <c r="E62" s="111">
        <f>F62+G62+L62+M62+N62</f>
        <v>11945908.659840001</v>
      </c>
      <c r="F62" s="153">
        <f>F63+F66+F69+F72+F75+F78+F84+F85+F86+F87</f>
        <v>2726899.7023900002</v>
      </c>
      <c r="G62" s="199">
        <f>G63+G66+G69+G72+G75+G78+G84+G85+G86+G87</f>
        <v>2945177.1803299999</v>
      </c>
      <c r="H62" s="200"/>
      <c r="I62" s="200"/>
      <c r="J62" s="200"/>
      <c r="K62" s="201"/>
      <c r="L62" s="111">
        <f>L63+L64+L67+L72+L75+L78+L84+L85+L86+L87</f>
        <v>1727168.2211199999</v>
      </c>
      <c r="M62" s="111">
        <f>M63+M64+M67+M72+M75+M78+M84+M85+M86+M87</f>
        <v>2205746.7579999999</v>
      </c>
      <c r="N62" s="111">
        <f>N63+N64+N67+N72+N75+N78+N84+N85+N86+N87</f>
        <v>2340916.798</v>
      </c>
      <c r="O62" s="314"/>
      <c r="Q62" s="4"/>
      <c r="R62" s="4"/>
      <c r="S62" s="4"/>
      <c r="T62" s="4"/>
      <c r="U62" s="4"/>
    </row>
    <row r="63" spans="1:21" ht="52.5" customHeight="1" x14ac:dyDescent="0.25">
      <c r="A63" s="93" t="s">
        <v>5</v>
      </c>
      <c r="B63" s="80" t="s">
        <v>54</v>
      </c>
      <c r="C63" s="56" t="s">
        <v>79</v>
      </c>
      <c r="D63" s="57" t="s">
        <v>33</v>
      </c>
      <c r="E63" s="17">
        <f t="shared" ref="E63:E66" si="6">F63+G63+L63+M63+N63</f>
        <v>35454.957999999999</v>
      </c>
      <c r="F63" s="154">
        <v>6956.3779999999997</v>
      </c>
      <c r="G63" s="217">
        <v>8542.1450000000004</v>
      </c>
      <c r="H63" s="218"/>
      <c r="I63" s="218"/>
      <c r="J63" s="218"/>
      <c r="K63" s="219"/>
      <c r="L63" s="17">
        <v>6652.1450000000004</v>
      </c>
      <c r="M63" s="17">
        <v>6652.1450000000004</v>
      </c>
      <c r="N63" s="17">
        <v>6652.1450000000004</v>
      </c>
      <c r="O63" s="121" t="s">
        <v>39</v>
      </c>
      <c r="P63" s="5"/>
      <c r="Q63" s="4"/>
      <c r="R63" s="4"/>
      <c r="S63" s="4"/>
      <c r="T63" s="4"/>
      <c r="U63" s="4"/>
    </row>
    <row r="64" spans="1:21" ht="69.75" customHeight="1" x14ac:dyDescent="0.25">
      <c r="A64" s="105" t="s">
        <v>7</v>
      </c>
      <c r="B64" s="106" t="s">
        <v>53</v>
      </c>
      <c r="C64" s="107" t="s">
        <v>79</v>
      </c>
      <c r="D64" s="91" t="s">
        <v>50</v>
      </c>
      <c r="E64" s="110">
        <f t="shared" si="6"/>
        <v>4597022.7750199996</v>
      </c>
      <c r="F64" s="167">
        <f>F65+F66</f>
        <v>787750.46183000004</v>
      </c>
      <c r="G64" s="244">
        <f>G65+G66</f>
        <v>1196648.1786100001</v>
      </c>
      <c r="H64" s="245"/>
      <c r="I64" s="245"/>
      <c r="J64" s="245"/>
      <c r="K64" s="246"/>
      <c r="L64" s="172">
        <f>L66+L65</f>
        <v>656890.94180999999</v>
      </c>
      <c r="M64" s="172">
        <f>M65+M66</f>
        <v>1134846.5497699999</v>
      </c>
      <c r="N64" s="110">
        <v>820886.64300000004</v>
      </c>
      <c r="O64" s="237" t="s">
        <v>39</v>
      </c>
      <c r="P64" s="5"/>
      <c r="Q64" s="4"/>
      <c r="R64" s="190"/>
      <c r="S64" s="4"/>
      <c r="T64" s="4"/>
      <c r="U64" s="4"/>
    </row>
    <row r="65" spans="1:21" ht="69.75" customHeight="1" x14ac:dyDescent="0.25">
      <c r="A65" s="149"/>
      <c r="B65" s="147"/>
      <c r="C65" s="148"/>
      <c r="D65" s="91" t="s">
        <v>113</v>
      </c>
      <c r="E65" s="110">
        <f t="shared" si="6"/>
        <v>46085.229550000004</v>
      </c>
      <c r="F65" s="155">
        <v>4083.4695499999998</v>
      </c>
      <c r="G65" s="244">
        <v>42001.760000000002</v>
      </c>
      <c r="H65" s="245"/>
      <c r="I65" s="245"/>
      <c r="J65" s="245"/>
      <c r="K65" s="246"/>
      <c r="L65" s="110">
        <v>0</v>
      </c>
      <c r="M65" s="110">
        <v>0</v>
      </c>
      <c r="N65" s="110">
        <v>0</v>
      </c>
      <c r="O65" s="315"/>
      <c r="P65" s="5"/>
      <c r="Q65" s="4"/>
      <c r="R65" s="191"/>
      <c r="S65" s="192"/>
      <c r="T65" s="4"/>
      <c r="U65" s="4"/>
    </row>
    <row r="66" spans="1:21" ht="69.75" customHeight="1" thickBot="1" x14ac:dyDescent="0.3">
      <c r="A66" s="149"/>
      <c r="B66" s="147"/>
      <c r="C66" s="148"/>
      <c r="D66" s="91" t="s">
        <v>33</v>
      </c>
      <c r="E66" s="110">
        <f t="shared" si="6"/>
        <v>4550937.5454699993</v>
      </c>
      <c r="F66" s="155">
        <v>783666.99228000001</v>
      </c>
      <c r="G66" s="244">
        <v>1154646.4186100001</v>
      </c>
      <c r="H66" s="245"/>
      <c r="I66" s="245"/>
      <c r="J66" s="245"/>
      <c r="K66" s="246"/>
      <c r="L66" s="172">
        <v>656890.94180999999</v>
      </c>
      <c r="M66" s="172">
        <v>1134846.5497699999</v>
      </c>
      <c r="N66" s="110">
        <f>N64</f>
        <v>820886.64300000004</v>
      </c>
      <c r="O66" s="315"/>
      <c r="P66" s="5"/>
      <c r="Q66" s="4"/>
      <c r="R66" s="4"/>
      <c r="S66" s="4"/>
      <c r="T66" s="4"/>
      <c r="U66" s="4"/>
    </row>
    <row r="67" spans="1:21" ht="71.45" customHeight="1" x14ac:dyDescent="0.25">
      <c r="A67" s="296" t="s">
        <v>8</v>
      </c>
      <c r="B67" s="229" t="s">
        <v>55</v>
      </c>
      <c r="C67" s="234" t="s">
        <v>79</v>
      </c>
      <c r="D67" s="150" t="s">
        <v>50</v>
      </c>
      <c r="E67" s="151">
        <f>F67+G67+L67+M67+N67</f>
        <v>1741364.52489</v>
      </c>
      <c r="F67" s="168">
        <f>F68+F69</f>
        <v>570905.49464000005</v>
      </c>
      <c r="G67" s="244">
        <f>G68+G69</f>
        <v>312425.72271</v>
      </c>
      <c r="H67" s="245"/>
      <c r="I67" s="245"/>
      <c r="J67" s="245"/>
      <c r="K67" s="246"/>
      <c r="L67" s="151">
        <f>L69</f>
        <v>136545.83431000001</v>
      </c>
      <c r="M67" s="151">
        <f>M69</f>
        <v>137078.76323000001</v>
      </c>
      <c r="N67" s="151">
        <f>N69</f>
        <v>584408.71</v>
      </c>
      <c r="O67" s="315"/>
      <c r="P67" s="5"/>
      <c r="Q67" s="4"/>
      <c r="R67" s="4"/>
      <c r="S67" s="4"/>
      <c r="T67" s="4"/>
      <c r="U67" s="4"/>
    </row>
    <row r="68" spans="1:21" ht="71.45" customHeight="1" x14ac:dyDescent="0.25">
      <c r="A68" s="296"/>
      <c r="B68" s="230"/>
      <c r="C68" s="235"/>
      <c r="D68" s="91" t="s">
        <v>18</v>
      </c>
      <c r="E68" s="110">
        <f>F68</f>
        <v>16475.5</v>
      </c>
      <c r="F68" s="155">
        <v>16475.5</v>
      </c>
      <c r="G68" s="244">
        <v>370.10199999999998</v>
      </c>
      <c r="H68" s="245"/>
      <c r="I68" s="245"/>
      <c r="J68" s="245"/>
      <c r="K68" s="246"/>
      <c r="L68" s="110">
        <v>0</v>
      </c>
      <c r="M68" s="110">
        <v>0</v>
      </c>
      <c r="N68" s="110">
        <v>0</v>
      </c>
      <c r="O68" s="315"/>
      <c r="P68" s="5"/>
      <c r="Q68" s="4"/>
      <c r="R68" s="4"/>
      <c r="S68" s="4"/>
      <c r="T68" s="4"/>
      <c r="U68" s="4"/>
    </row>
    <row r="69" spans="1:21" ht="71.45" customHeight="1" x14ac:dyDescent="0.25">
      <c r="A69" s="296"/>
      <c r="B69" s="231"/>
      <c r="C69" s="236"/>
      <c r="D69" s="91" t="s">
        <v>33</v>
      </c>
      <c r="E69" s="110">
        <f>F69+G69+L69+M69+N69</f>
        <v>1724518.92289</v>
      </c>
      <c r="F69" s="155">
        <v>554429.99464000005</v>
      </c>
      <c r="G69" s="244">
        <v>312055.62070999999</v>
      </c>
      <c r="H69" s="245"/>
      <c r="I69" s="245"/>
      <c r="J69" s="245"/>
      <c r="K69" s="246"/>
      <c r="L69" s="110">
        <v>136545.83431000001</v>
      </c>
      <c r="M69" s="110">
        <v>137078.76323000001</v>
      </c>
      <c r="N69" s="110">
        <v>584408.71</v>
      </c>
      <c r="O69" s="316"/>
      <c r="P69" s="5"/>
      <c r="Q69" s="4">
        <f>1014940213.82-18348120</f>
        <v>996592093.82000005</v>
      </c>
      <c r="R69" s="190" t="s">
        <v>127</v>
      </c>
      <c r="S69" s="4"/>
      <c r="T69" s="4"/>
      <c r="U69" s="4"/>
    </row>
    <row r="70" spans="1:21" ht="54.75" customHeight="1" x14ac:dyDescent="0.25">
      <c r="A70" s="296" t="s">
        <v>9</v>
      </c>
      <c r="B70" s="230" t="s">
        <v>56</v>
      </c>
      <c r="C70" s="294" t="s">
        <v>79</v>
      </c>
      <c r="D70" s="152" t="s">
        <v>50</v>
      </c>
      <c r="E70" s="29">
        <f>SUM(F70:N70)</f>
        <v>501506.46669000003</v>
      </c>
      <c r="F70" s="164">
        <f>F71+F72</f>
        <v>87686.993929999997</v>
      </c>
      <c r="G70" s="244">
        <f>G71+G72</f>
        <v>106313.47276</v>
      </c>
      <c r="H70" s="245"/>
      <c r="I70" s="245"/>
      <c r="J70" s="245"/>
      <c r="K70" s="246"/>
      <c r="L70" s="29">
        <f>L72</f>
        <v>102502</v>
      </c>
      <c r="M70" s="29">
        <f>M72</f>
        <v>102502</v>
      </c>
      <c r="N70" s="29">
        <f>N72</f>
        <v>102502</v>
      </c>
      <c r="O70" s="227" t="s">
        <v>38</v>
      </c>
      <c r="P70" s="5"/>
      <c r="Q70" s="4"/>
      <c r="R70" s="4"/>
      <c r="S70" s="4"/>
      <c r="T70" s="4"/>
      <c r="U70" s="4"/>
    </row>
    <row r="71" spans="1:21" ht="54.75" customHeight="1" x14ac:dyDescent="0.25">
      <c r="A71" s="296"/>
      <c r="B71" s="230"/>
      <c r="C71" s="294"/>
      <c r="D71" s="144" t="s">
        <v>113</v>
      </c>
      <c r="E71" s="29">
        <f>F71+G71+L71+M71+N71</f>
        <v>6426.7426500000001</v>
      </c>
      <c r="F71" s="164">
        <v>2615.26989</v>
      </c>
      <c r="G71" s="244">
        <v>3811.4727600000001</v>
      </c>
      <c r="H71" s="245"/>
      <c r="I71" s="245"/>
      <c r="J71" s="245"/>
      <c r="K71" s="246"/>
      <c r="L71" s="29">
        <v>0</v>
      </c>
      <c r="M71" s="29">
        <v>0</v>
      </c>
      <c r="N71" s="29">
        <v>0</v>
      </c>
      <c r="O71" s="227"/>
      <c r="P71" s="5"/>
      <c r="Q71" s="4"/>
      <c r="R71" s="4"/>
      <c r="S71" s="4"/>
      <c r="T71" s="4"/>
      <c r="U71" s="4"/>
    </row>
    <row r="72" spans="1:21" ht="54.75" customHeight="1" thickBot="1" x14ac:dyDescent="0.3">
      <c r="A72" s="296"/>
      <c r="B72" s="295"/>
      <c r="C72" s="242"/>
      <c r="D72" s="145" t="s">
        <v>27</v>
      </c>
      <c r="E72" s="61">
        <f>F72+G72+L72+M72+N72</f>
        <v>495079.72404</v>
      </c>
      <c r="F72" s="169">
        <v>85071.724040000001</v>
      </c>
      <c r="G72" s="202">
        <v>102502</v>
      </c>
      <c r="H72" s="203"/>
      <c r="I72" s="203"/>
      <c r="J72" s="203"/>
      <c r="K72" s="204"/>
      <c r="L72" s="61">
        <v>102502</v>
      </c>
      <c r="M72" s="61">
        <v>102502</v>
      </c>
      <c r="N72" s="61">
        <v>102502</v>
      </c>
      <c r="O72" s="228"/>
      <c r="P72" s="5"/>
      <c r="Q72" s="4"/>
      <c r="R72" s="4"/>
      <c r="S72" s="4"/>
      <c r="T72" s="4"/>
      <c r="U72" s="4"/>
    </row>
    <row r="73" spans="1:21" ht="46.5" customHeight="1" thickBot="1" x14ac:dyDescent="0.3">
      <c r="A73" s="232" t="s">
        <v>10</v>
      </c>
      <c r="B73" s="229" t="s">
        <v>57</v>
      </c>
      <c r="C73" s="234" t="s">
        <v>79</v>
      </c>
      <c r="D73" s="62" t="s">
        <v>50</v>
      </c>
      <c r="E73" s="61">
        <f>SUM(F73:N73)</f>
        <v>1597951.611</v>
      </c>
      <c r="F73" s="153">
        <f>F74+F75</f>
        <v>297637.61100000003</v>
      </c>
      <c r="G73" s="247">
        <f>G77</f>
        <v>325281</v>
      </c>
      <c r="H73" s="248"/>
      <c r="I73" s="248"/>
      <c r="J73" s="248"/>
      <c r="K73" s="249"/>
      <c r="L73" s="61">
        <f>L77</f>
        <v>325011</v>
      </c>
      <c r="M73" s="61">
        <f>M77</f>
        <v>325011</v>
      </c>
      <c r="N73" s="61">
        <f>N75</f>
        <v>325011</v>
      </c>
      <c r="O73" s="243" t="s">
        <v>38</v>
      </c>
      <c r="P73" s="5"/>
      <c r="Q73" s="4"/>
      <c r="R73" s="4"/>
      <c r="S73" s="4"/>
      <c r="T73" s="4"/>
      <c r="U73" s="4"/>
    </row>
    <row r="74" spans="1:21" ht="46.5" customHeight="1" x14ac:dyDescent="0.25">
      <c r="A74" s="232"/>
      <c r="B74" s="230"/>
      <c r="C74" s="235"/>
      <c r="D74" s="144" t="s">
        <v>113</v>
      </c>
      <c r="E74" s="29">
        <f>F74+G74+L74+M74+N74</f>
        <v>2946.0506</v>
      </c>
      <c r="F74" s="154">
        <f>F76</f>
        <v>2946.0506</v>
      </c>
      <c r="G74" s="217">
        <v>0</v>
      </c>
      <c r="H74" s="218"/>
      <c r="I74" s="218"/>
      <c r="J74" s="218"/>
      <c r="K74" s="219"/>
      <c r="L74" s="29">
        <v>0</v>
      </c>
      <c r="M74" s="29">
        <v>0</v>
      </c>
      <c r="N74" s="29">
        <v>0</v>
      </c>
      <c r="O74" s="227"/>
      <c r="P74" s="5"/>
      <c r="Q74" s="4"/>
      <c r="R74" s="4"/>
      <c r="S74" s="4"/>
      <c r="T74" s="4"/>
      <c r="U74" s="4"/>
    </row>
    <row r="75" spans="1:21" ht="57" customHeight="1" x14ac:dyDescent="0.25">
      <c r="A75" s="233"/>
      <c r="B75" s="231"/>
      <c r="C75" s="236"/>
      <c r="D75" s="144" t="s">
        <v>27</v>
      </c>
      <c r="E75" s="29">
        <f>F75+G75+L75+M75+N75</f>
        <v>1595005.5604000001</v>
      </c>
      <c r="F75" s="155">
        <f>F77</f>
        <v>294691.56040000002</v>
      </c>
      <c r="G75" s="214">
        <f>G77</f>
        <v>325281</v>
      </c>
      <c r="H75" s="215"/>
      <c r="I75" s="215"/>
      <c r="J75" s="215"/>
      <c r="K75" s="216"/>
      <c r="L75" s="29">
        <v>325011</v>
      </c>
      <c r="M75" s="29">
        <v>325011</v>
      </c>
      <c r="N75" s="29">
        <v>325011</v>
      </c>
      <c r="O75" s="227"/>
      <c r="P75" s="5"/>
      <c r="Q75" s="4"/>
      <c r="R75" s="4"/>
      <c r="S75" s="4"/>
      <c r="T75" s="4"/>
      <c r="U75" s="4"/>
    </row>
    <row r="76" spans="1:21" ht="49.5" customHeight="1" x14ac:dyDescent="0.25">
      <c r="A76" s="239" t="s">
        <v>92</v>
      </c>
      <c r="B76" s="237" t="s">
        <v>28</v>
      </c>
      <c r="C76" s="241" t="s">
        <v>79</v>
      </c>
      <c r="D76" s="52" t="s">
        <v>113</v>
      </c>
      <c r="E76" s="29">
        <f>F76+G76+L76+M76+N76</f>
        <v>2946.0506</v>
      </c>
      <c r="F76" s="162">
        <v>2946.0506</v>
      </c>
      <c r="G76" s="208">
        <v>0</v>
      </c>
      <c r="H76" s="209"/>
      <c r="I76" s="209"/>
      <c r="J76" s="209"/>
      <c r="K76" s="210"/>
      <c r="L76" s="44">
        <v>0</v>
      </c>
      <c r="M76" s="44">
        <v>0</v>
      </c>
      <c r="N76" s="44">
        <v>0</v>
      </c>
      <c r="O76" s="227"/>
      <c r="P76" s="5"/>
      <c r="Q76" s="4"/>
      <c r="R76" s="4"/>
      <c r="S76" s="4"/>
      <c r="T76" s="4"/>
      <c r="U76" s="4"/>
    </row>
    <row r="77" spans="1:21" ht="30.75" thickBot="1" x14ac:dyDescent="0.3">
      <c r="A77" s="240"/>
      <c r="B77" s="238"/>
      <c r="C77" s="242"/>
      <c r="D77" s="52" t="s">
        <v>33</v>
      </c>
      <c r="E77" s="29">
        <f>SUM(F77:N77)</f>
        <v>1595005.5604000001</v>
      </c>
      <c r="F77" s="170">
        <v>294691.56040000002</v>
      </c>
      <c r="G77" s="250">
        <v>325281</v>
      </c>
      <c r="H77" s="251"/>
      <c r="I77" s="251"/>
      <c r="J77" s="251"/>
      <c r="K77" s="252"/>
      <c r="L77" s="44">
        <v>325011</v>
      </c>
      <c r="M77" s="44">
        <v>325011</v>
      </c>
      <c r="N77" s="44">
        <v>325011</v>
      </c>
      <c r="O77" s="228"/>
      <c r="P77" s="5"/>
      <c r="Q77" s="4"/>
      <c r="R77" s="4"/>
      <c r="S77" s="4"/>
      <c r="T77" s="4"/>
      <c r="U77" s="4"/>
    </row>
    <row r="78" spans="1:21" ht="119.25" customHeight="1" thickBot="1" x14ac:dyDescent="0.3">
      <c r="A78" s="48" t="s">
        <v>11</v>
      </c>
      <c r="B78" s="63" t="s">
        <v>58</v>
      </c>
      <c r="C78" s="39" t="s">
        <v>79</v>
      </c>
      <c r="D78" s="54" t="s">
        <v>34</v>
      </c>
      <c r="E78" s="49">
        <f>F78+G78+L78+M78+N78</f>
        <v>1851802.6166399997</v>
      </c>
      <c r="F78" s="153">
        <f>F79+F80+F81+F82+F83</f>
        <v>347051.58812999999</v>
      </c>
      <c r="G78" s="247">
        <f t="shared" ref="G78:M78" si="7">G79+G80+G81+G82</f>
        <v>398631.82850999996</v>
      </c>
      <c r="H78" s="248"/>
      <c r="I78" s="248"/>
      <c r="J78" s="248"/>
      <c r="K78" s="249"/>
      <c r="L78" s="49">
        <f t="shared" si="7"/>
        <v>368106.39999999997</v>
      </c>
      <c r="M78" s="49">
        <f t="shared" si="7"/>
        <v>368106.39999999997</v>
      </c>
      <c r="N78" s="49">
        <f>N79+N80+N81+N82</f>
        <v>369906.39999999997</v>
      </c>
      <c r="O78" s="63"/>
      <c r="P78" s="5"/>
      <c r="Q78" s="4"/>
      <c r="R78" s="4"/>
      <c r="S78" s="4"/>
      <c r="T78" s="4"/>
      <c r="U78" s="4"/>
    </row>
    <row r="79" spans="1:21" ht="66" x14ac:dyDescent="0.25">
      <c r="A79" s="43" t="s">
        <v>22</v>
      </c>
      <c r="B79" s="94" t="s">
        <v>30</v>
      </c>
      <c r="C79" s="32" t="s">
        <v>79</v>
      </c>
      <c r="D79" s="52" t="s">
        <v>33</v>
      </c>
      <c r="E79" s="29">
        <f>F79+G79+L79+M79+N79</f>
        <v>169877.6</v>
      </c>
      <c r="F79" s="163">
        <v>32909.599999999999</v>
      </c>
      <c r="G79" s="211">
        <v>34242</v>
      </c>
      <c r="H79" s="212"/>
      <c r="I79" s="212"/>
      <c r="J79" s="212"/>
      <c r="K79" s="213"/>
      <c r="L79" s="44">
        <v>34242</v>
      </c>
      <c r="M79" s="44">
        <v>34242</v>
      </c>
      <c r="N79" s="44">
        <v>34242</v>
      </c>
      <c r="O79" s="94" t="s">
        <v>88</v>
      </c>
      <c r="P79" s="5"/>
      <c r="Q79" s="4"/>
      <c r="R79" s="4"/>
      <c r="S79" s="4"/>
      <c r="T79" s="4"/>
      <c r="U79" s="4"/>
    </row>
    <row r="80" spans="1:21" ht="139.5" customHeight="1" x14ac:dyDescent="0.25">
      <c r="A80" s="42" t="s">
        <v>23</v>
      </c>
      <c r="B80" s="36" t="s">
        <v>31</v>
      </c>
      <c r="C80" s="35" t="s">
        <v>79</v>
      </c>
      <c r="D80" s="30" t="s">
        <v>33</v>
      </c>
      <c r="E80" s="110">
        <f>F80+G80+L80+M80+N80</f>
        <v>967419.88844999997</v>
      </c>
      <c r="F80" s="162">
        <v>171393.25993999999</v>
      </c>
      <c r="G80" s="224">
        <v>221900.72850999999</v>
      </c>
      <c r="H80" s="225"/>
      <c r="I80" s="225"/>
      <c r="J80" s="225"/>
      <c r="K80" s="226"/>
      <c r="L80" s="11">
        <v>191375.3</v>
      </c>
      <c r="M80" s="11">
        <v>191375.3</v>
      </c>
      <c r="N80" s="11">
        <v>191375.3</v>
      </c>
      <c r="O80" s="36" t="s">
        <v>31</v>
      </c>
      <c r="P80" s="5"/>
      <c r="Q80" s="4"/>
      <c r="R80" s="4"/>
      <c r="S80" s="4"/>
      <c r="T80" s="4"/>
      <c r="U80" s="4"/>
    </row>
    <row r="81" spans="1:21" ht="102.75" customHeight="1" x14ac:dyDescent="0.25">
      <c r="A81" s="42" t="s">
        <v>93</v>
      </c>
      <c r="B81" s="36" t="s">
        <v>40</v>
      </c>
      <c r="C81" s="35" t="s">
        <v>79</v>
      </c>
      <c r="D81" s="30" t="s">
        <v>33</v>
      </c>
      <c r="E81" s="110">
        <f>F81+G81+L81+M81+N81</f>
        <v>586114.06319999998</v>
      </c>
      <c r="F81" s="162">
        <v>118234.86320000001</v>
      </c>
      <c r="G81" s="208">
        <v>116969.8</v>
      </c>
      <c r="H81" s="209"/>
      <c r="I81" s="209"/>
      <c r="J81" s="209"/>
      <c r="K81" s="210"/>
      <c r="L81" s="11">
        <v>116969.8</v>
      </c>
      <c r="M81" s="11">
        <v>116969.8</v>
      </c>
      <c r="N81" s="11">
        <v>116969.8</v>
      </c>
      <c r="O81" s="36" t="s">
        <v>89</v>
      </c>
      <c r="P81" s="5"/>
      <c r="Q81" s="4"/>
      <c r="R81" s="4"/>
      <c r="S81" s="4"/>
      <c r="T81" s="4"/>
      <c r="U81" s="4"/>
    </row>
    <row r="82" spans="1:21" ht="49.5" x14ac:dyDescent="0.25">
      <c r="A82" s="47" t="s">
        <v>94</v>
      </c>
      <c r="B82" s="60" t="s">
        <v>49</v>
      </c>
      <c r="C82" s="38" t="s">
        <v>79</v>
      </c>
      <c r="D82" s="31" t="s">
        <v>33</v>
      </c>
      <c r="E82" s="109">
        <f>SUM(F82:N82)</f>
        <v>128313.63100000001</v>
      </c>
      <c r="F82" s="162">
        <v>24436.431</v>
      </c>
      <c r="G82" s="208">
        <v>25519.3</v>
      </c>
      <c r="H82" s="209"/>
      <c r="I82" s="209"/>
      <c r="J82" s="209"/>
      <c r="K82" s="210"/>
      <c r="L82" s="189">
        <v>25519.3</v>
      </c>
      <c r="M82" s="189">
        <v>25519.3</v>
      </c>
      <c r="N82" s="19">
        <v>27319.3</v>
      </c>
      <c r="O82" s="60" t="s">
        <v>49</v>
      </c>
      <c r="P82" s="5"/>
      <c r="Q82" s="4"/>
      <c r="R82" s="4"/>
      <c r="S82" s="4"/>
      <c r="T82" s="4"/>
      <c r="U82" s="4"/>
    </row>
    <row r="83" spans="1:21" ht="53.25" customHeight="1" thickBot="1" x14ac:dyDescent="0.3">
      <c r="A83" s="47" t="s">
        <v>95</v>
      </c>
      <c r="B83" s="60" t="s">
        <v>97</v>
      </c>
      <c r="C83" s="38" t="s">
        <v>79</v>
      </c>
      <c r="D83" s="31" t="s">
        <v>33</v>
      </c>
      <c r="E83" s="109">
        <f>SUM(F83:N83)</f>
        <v>77.433989999999994</v>
      </c>
      <c r="F83" s="162">
        <v>77.433989999999994</v>
      </c>
      <c r="G83" s="297">
        <v>0</v>
      </c>
      <c r="H83" s="298"/>
      <c r="I83" s="298"/>
      <c r="J83" s="298"/>
      <c r="K83" s="299"/>
      <c r="L83" s="19">
        <v>0</v>
      </c>
      <c r="M83" s="19">
        <v>0</v>
      </c>
      <c r="N83" s="19">
        <v>0</v>
      </c>
      <c r="O83" s="60" t="s">
        <v>97</v>
      </c>
      <c r="P83" s="5"/>
      <c r="Q83" s="4"/>
      <c r="R83" s="4"/>
      <c r="S83" s="4"/>
      <c r="T83" s="4"/>
      <c r="U83" s="4"/>
    </row>
    <row r="84" spans="1:21" ht="118.5" customHeight="1" thickBot="1" x14ac:dyDescent="0.3">
      <c r="A84" s="48" t="s">
        <v>12</v>
      </c>
      <c r="B84" s="63" t="s">
        <v>59</v>
      </c>
      <c r="C84" s="39" t="s">
        <v>79</v>
      </c>
      <c r="D84" s="53" t="s">
        <v>33</v>
      </c>
      <c r="E84" s="49">
        <f t="shared" ref="E84:E90" si="8">F84+G84+L84+M84+N84</f>
        <v>3711.64</v>
      </c>
      <c r="F84" s="153">
        <v>743.64</v>
      </c>
      <c r="G84" s="199">
        <v>742</v>
      </c>
      <c r="H84" s="200"/>
      <c r="I84" s="200"/>
      <c r="J84" s="200"/>
      <c r="K84" s="201"/>
      <c r="L84" s="49">
        <v>742</v>
      </c>
      <c r="M84" s="49">
        <v>742</v>
      </c>
      <c r="N84" s="49">
        <v>742</v>
      </c>
      <c r="O84" s="120" t="s">
        <v>29</v>
      </c>
      <c r="P84" s="5"/>
      <c r="Q84" s="4"/>
      <c r="R84" s="4"/>
      <c r="S84" s="4"/>
      <c r="T84" s="4"/>
      <c r="U84" s="4"/>
    </row>
    <row r="85" spans="1:21" ht="72.75" customHeight="1" thickBot="1" x14ac:dyDescent="0.3">
      <c r="A85" s="48" t="s">
        <v>44</v>
      </c>
      <c r="B85" s="63" t="s">
        <v>70</v>
      </c>
      <c r="C85" s="39" t="s">
        <v>79</v>
      </c>
      <c r="D85" s="53" t="s">
        <v>33</v>
      </c>
      <c r="E85" s="49">
        <f t="shared" si="8"/>
        <v>445507.16230000003</v>
      </c>
      <c r="F85" s="153">
        <v>91148.363800000006</v>
      </c>
      <c r="G85" s="247">
        <v>89584.798500000004</v>
      </c>
      <c r="H85" s="248"/>
      <c r="I85" s="248"/>
      <c r="J85" s="248"/>
      <c r="K85" s="249"/>
      <c r="L85" s="49">
        <v>88198</v>
      </c>
      <c r="M85" s="49">
        <v>88288</v>
      </c>
      <c r="N85" s="49">
        <v>88288</v>
      </c>
      <c r="O85" s="119" t="s">
        <v>111</v>
      </c>
      <c r="P85" s="5"/>
      <c r="Q85" s="4"/>
      <c r="R85" s="4"/>
      <c r="S85" s="4"/>
      <c r="T85" s="4"/>
      <c r="U85" s="4"/>
    </row>
    <row r="86" spans="1:21" ht="87" customHeight="1" thickBot="1" x14ac:dyDescent="0.3">
      <c r="A86" s="48" t="s">
        <v>46</v>
      </c>
      <c r="B86" s="63" t="s">
        <v>71</v>
      </c>
      <c r="C86" s="39" t="s">
        <v>79</v>
      </c>
      <c r="D86" s="53" t="s">
        <v>33</v>
      </c>
      <c r="E86" s="49">
        <f t="shared" si="8"/>
        <v>223490.53009999997</v>
      </c>
      <c r="F86" s="153">
        <v>52939.4611</v>
      </c>
      <c r="G86" s="247">
        <v>42991.368999999999</v>
      </c>
      <c r="H86" s="248"/>
      <c r="I86" s="248"/>
      <c r="J86" s="248"/>
      <c r="K86" s="249"/>
      <c r="L86" s="49">
        <v>42519.9</v>
      </c>
      <c r="M86" s="49">
        <v>42519.9</v>
      </c>
      <c r="N86" s="49">
        <v>42519.9</v>
      </c>
      <c r="O86" s="119" t="s">
        <v>62</v>
      </c>
      <c r="P86" s="5"/>
      <c r="Q86" s="4"/>
      <c r="R86" s="4"/>
      <c r="S86" s="4"/>
      <c r="T86" s="4"/>
      <c r="U86" s="4"/>
    </row>
    <row r="87" spans="1:21" ht="135" customHeight="1" thickBot="1" x14ac:dyDescent="0.3">
      <c r="A87" s="48" t="s">
        <v>47</v>
      </c>
      <c r="B87" s="63" t="s">
        <v>96</v>
      </c>
      <c r="C87" s="39" t="s">
        <v>79</v>
      </c>
      <c r="D87" s="53" t="s">
        <v>33</v>
      </c>
      <c r="E87" s="49">
        <f t="shared" si="8"/>
        <v>1020400</v>
      </c>
      <c r="F87" s="153">
        <v>510200</v>
      </c>
      <c r="G87" s="199">
        <v>510200</v>
      </c>
      <c r="H87" s="200"/>
      <c r="I87" s="200"/>
      <c r="J87" s="200"/>
      <c r="K87" s="201"/>
      <c r="L87" s="49">
        <v>0</v>
      </c>
      <c r="M87" s="49">
        <v>0</v>
      </c>
      <c r="N87" s="49">
        <v>0</v>
      </c>
      <c r="O87" s="119" t="s">
        <v>48</v>
      </c>
      <c r="P87" s="5"/>
      <c r="Q87" s="4"/>
      <c r="R87" s="4"/>
      <c r="S87" s="4"/>
      <c r="T87" s="4"/>
      <c r="U87" s="4"/>
    </row>
    <row r="88" spans="1:21" ht="87" customHeight="1" thickBot="1" x14ac:dyDescent="0.3">
      <c r="A88" s="48" t="s">
        <v>19</v>
      </c>
      <c r="B88" s="63" t="s">
        <v>72</v>
      </c>
      <c r="C88" s="39" t="s">
        <v>79</v>
      </c>
      <c r="D88" s="53" t="s">
        <v>33</v>
      </c>
      <c r="E88" s="49">
        <f t="shared" si="8"/>
        <v>25223.305</v>
      </c>
      <c r="F88" s="153">
        <f>F89+F90</f>
        <v>7369.3549999999996</v>
      </c>
      <c r="G88" s="199">
        <f>G89+G90</f>
        <v>11406.949999999999</v>
      </c>
      <c r="H88" s="200"/>
      <c r="I88" s="200"/>
      <c r="J88" s="200"/>
      <c r="K88" s="201"/>
      <c r="L88" s="49">
        <f>L89+L90</f>
        <v>2149</v>
      </c>
      <c r="M88" s="49">
        <f>M89+M90</f>
        <v>2149</v>
      </c>
      <c r="N88" s="49">
        <f>N89+N90</f>
        <v>2149</v>
      </c>
      <c r="O88" s="119"/>
      <c r="P88" s="5"/>
      <c r="Q88" s="4"/>
      <c r="R88" s="4"/>
      <c r="S88" s="4"/>
      <c r="T88" s="4"/>
      <c r="U88" s="4"/>
    </row>
    <row r="89" spans="1:21" ht="157.5" customHeight="1" thickBot="1" x14ac:dyDescent="0.3">
      <c r="A89" s="48" t="s">
        <v>6</v>
      </c>
      <c r="B89" s="63" t="s">
        <v>73</v>
      </c>
      <c r="C89" s="39" t="s">
        <v>79</v>
      </c>
      <c r="D89" s="53" t="s">
        <v>33</v>
      </c>
      <c r="E89" s="49">
        <f t="shared" si="8"/>
        <v>13365.84</v>
      </c>
      <c r="F89" s="153">
        <v>301.7</v>
      </c>
      <c r="G89" s="199">
        <v>11117.14</v>
      </c>
      <c r="H89" s="200"/>
      <c r="I89" s="200"/>
      <c r="J89" s="200"/>
      <c r="K89" s="201"/>
      <c r="L89" s="49">
        <v>649</v>
      </c>
      <c r="M89" s="49">
        <v>649</v>
      </c>
      <c r="N89" s="49">
        <v>649</v>
      </c>
      <c r="O89" s="119" t="s">
        <v>90</v>
      </c>
      <c r="P89" s="5"/>
      <c r="Q89" s="4"/>
      <c r="R89" s="4"/>
      <c r="S89" s="4"/>
      <c r="T89" s="4"/>
      <c r="U89" s="4"/>
    </row>
    <row r="90" spans="1:21" ht="144" customHeight="1" thickBot="1" x14ac:dyDescent="0.3">
      <c r="A90" s="48" t="s">
        <v>69</v>
      </c>
      <c r="B90" s="63" t="s">
        <v>74</v>
      </c>
      <c r="C90" s="39" t="s">
        <v>79</v>
      </c>
      <c r="D90" s="53" t="s">
        <v>33</v>
      </c>
      <c r="E90" s="49">
        <f t="shared" si="8"/>
        <v>11857.465</v>
      </c>
      <c r="F90" s="153">
        <v>7067.6549999999997</v>
      </c>
      <c r="G90" s="199">
        <v>289.81</v>
      </c>
      <c r="H90" s="200"/>
      <c r="I90" s="200"/>
      <c r="J90" s="200"/>
      <c r="K90" s="201"/>
      <c r="L90" s="49">
        <v>1500</v>
      </c>
      <c r="M90" s="49">
        <v>1500</v>
      </c>
      <c r="N90" s="49">
        <v>1500</v>
      </c>
      <c r="O90" s="119" t="s">
        <v>85</v>
      </c>
      <c r="P90" s="5"/>
      <c r="Q90" s="4"/>
      <c r="R90" s="4"/>
      <c r="S90" s="4"/>
      <c r="T90" s="4"/>
      <c r="U90" s="4"/>
    </row>
    <row r="91" spans="1:21" ht="18" customHeight="1" x14ac:dyDescent="0.25">
      <c r="A91" s="277" t="s">
        <v>26</v>
      </c>
      <c r="B91" s="278"/>
      <c r="C91" s="278"/>
      <c r="D91" s="279"/>
      <c r="E91" s="17">
        <f>E92+E93</f>
        <v>12115739.214440001</v>
      </c>
      <c r="F91" s="154">
        <f>F92+F93</f>
        <v>2760389.3474300001</v>
      </c>
      <c r="G91" s="217">
        <f>G92+G93</f>
        <v>3002767.4650900001</v>
      </c>
      <c r="H91" s="218"/>
      <c r="I91" s="218"/>
      <c r="J91" s="218"/>
      <c r="K91" s="219"/>
      <c r="L91" s="17">
        <f>L92+L93</f>
        <v>1729317.2211199999</v>
      </c>
      <c r="M91" s="17">
        <f>M92+M93</f>
        <v>2207895.7579999999</v>
      </c>
      <c r="N91" s="88">
        <f>N92+N93</f>
        <v>2343065.798</v>
      </c>
      <c r="O91" s="255"/>
      <c r="Q91" s="4"/>
      <c r="R91" s="4"/>
      <c r="S91" s="4"/>
      <c r="T91" s="4"/>
      <c r="U91" s="4"/>
    </row>
    <row r="92" spans="1:21" ht="18" customHeight="1" x14ac:dyDescent="0.25">
      <c r="A92" s="272" t="s">
        <v>113</v>
      </c>
      <c r="B92" s="272"/>
      <c r="C92" s="272"/>
      <c r="D92" s="273"/>
      <c r="E92" s="110">
        <f>F92+G92+L92+M92+N92</f>
        <v>72303.624799999991</v>
      </c>
      <c r="F92" s="155">
        <f>F61</f>
        <v>26120.29004</v>
      </c>
      <c r="G92" s="214">
        <f>G61</f>
        <v>46183.334759999998</v>
      </c>
      <c r="H92" s="215"/>
      <c r="I92" s="215"/>
      <c r="J92" s="215"/>
      <c r="K92" s="216"/>
      <c r="L92" s="110">
        <f>L61</f>
        <v>0</v>
      </c>
      <c r="M92" s="110">
        <f>M61</f>
        <v>0</v>
      </c>
      <c r="N92" s="146">
        <f>N61</f>
        <v>0</v>
      </c>
      <c r="O92" s="256"/>
      <c r="Q92" s="4"/>
      <c r="R92" s="4"/>
      <c r="S92" s="4"/>
      <c r="T92" s="4"/>
      <c r="U92" s="4"/>
    </row>
    <row r="93" spans="1:21" ht="30.75" customHeight="1" thickBot="1" x14ac:dyDescent="0.3">
      <c r="A93" s="258" t="s">
        <v>33</v>
      </c>
      <c r="B93" s="258"/>
      <c r="C93" s="258"/>
      <c r="D93" s="259"/>
      <c r="E93" s="112">
        <f>E88+E60</f>
        <v>12043435.589640001</v>
      </c>
      <c r="F93" s="158">
        <f>F88+F62</f>
        <v>2734269.0573900002</v>
      </c>
      <c r="G93" s="202">
        <f>G88+G62</f>
        <v>2956584.1303300001</v>
      </c>
      <c r="H93" s="203"/>
      <c r="I93" s="203"/>
      <c r="J93" s="203"/>
      <c r="K93" s="204"/>
      <c r="L93" s="113">
        <f>L88+L62</f>
        <v>1729317.2211199999</v>
      </c>
      <c r="M93" s="113">
        <f>M88+M62</f>
        <v>2207895.7579999999</v>
      </c>
      <c r="N93" s="114">
        <f>N88+N62</f>
        <v>2343065.798</v>
      </c>
      <c r="O93" s="257"/>
      <c r="P93" s="5"/>
      <c r="Q93" s="4"/>
      <c r="R93" s="4"/>
      <c r="S93" s="4"/>
      <c r="T93" s="4"/>
      <c r="U93" s="4"/>
    </row>
    <row r="94" spans="1:21" ht="30.75" customHeight="1" thickBot="1" x14ac:dyDescent="0.3">
      <c r="A94" s="260"/>
      <c r="B94" s="261"/>
      <c r="C94" s="261"/>
      <c r="D94" s="262"/>
      <c r="E94" s="108"/>
      <c r="F94" s="159"/>
      <c r="G94" s="274"/>
      <c r="H94" s="275"/>
      <c r="I94" s="275"/>
      <c r="J94" s="275"/>
      <c r="K94" s="276"/>
      <c r="L94" s="108"/>
      <c r="M94" s="108"/>
      <c r="N94" s="108"/>
      <c r="O94" s="58"/>
      <c r="P94" s="6"/>
      <c r="Q94" s="4"/>
      <c r="R94" s="4"/>
      <c r="S94" s="4"/>
      <c r="T94" s="4"/>
      <c r="U94" s="4"/>
    </row>
    <row r="95" spans="1:21" ht="30.75" customHeight="1" x14ac:dyDescent="0.25">
      <c r="A95" s="263" t="s">
        <v>14</v>
      </c>
      <c r="B95" s="264"/>
      <c r="C95" s="264"/>
      <c r="D95" s="265"/>
      <c r="E95" s="115">
        <f>SUM(F95:N95)</f>
        <v>14875633.643920001</v>
      </c>
      <c r="F95" s="160">
        <f>F97+F96</f>
        <v>2943388.6484400001</v>
      </c>
      <c r="G95" s="283">
        <f>G97+G96</f>
        <v>3241155.3633599998</v>
      </c>
      <c r="H95" s="284"/>
      <c r="I95" s="284"/>
      <c r="J95" s="284"/>
      <c r="K95" s="285"/>
      <c r="L95" s="115">
        <f t="shared" ref="L95:M95" si="9">L97+L96</f>
        <v>2685246.50612</v>
      </c>
      <c r="M95" s="115">
        <f t="shared" si="9"/>
        <v>3026784.5430000001</v>
      </c>
      <c r="N95" s="116">
        <f>N97+N96</f>
        <v>2979058.5830000001</v>
      </c>
      <c r="O95" s="266"/>
      <c r="Q95" s="4"/>
      <c r="R95" s="4"/>
      <c r="S95" s="4"/>
      <c r="T95" s="4"/>
      <c r="U95" s="4"/>
    </row>
    <row r="96" spans="1:21" ht="20.25" customHeight="1" x14ac:dyDescent="0.25">
      <c r="A96" s="269" t="s">
        <v>18</v>
      </c>
      <c r="B96" s="270"/>
      <c r="C96" s="270"/>
      <c r="D96" s="271"/>
      <c r="E96" s="59">
        <f>F96+G96+L96+M96+N96</f>
        <v>336603.62479999999</v>
      </c>
      <c r="F96" s="161">
        <f>F92+F37</f>
        <v>60404.29004</v>
      </c>
      <c r="G96" s="286">
        <f>G61+G37</f>
        <v>103687.33476</v>
      </c>
      <c r="H96" s="287"/>
      <c r="I96" s="287"/>
      <c r="J96" s="287"/>
      <c r="K96" s="288"/>
      <c r="L96" s="59">
        <f>L37</f>
        <v>57504</v>
      </c>
      <c r="M96" s="59">
        <f>M37</f>
        <v>57504</v>
      </c>
      <c r="N96" s="90">
        <f>N37</f>
        <v>57504</v>
      </c>
      <c r="O96" s="267"/>
      <c r="Q96" s="4"/>
      <c r="R96" s="4"/>
      <c r="S96" s="4"/>
      <c r="T96" s="4"/>
      <c r="U96" s="4"/>
    </row>
    <row r="97" spans="1:21" ht="42" customHeight="1" thickBot="1" x14ac:dyDescent="0.3">
      <c r="A97" s="291" t="s">
        <v>35</v>
      </c>
      <c r="B97" s="292"/>
      <c r="C97" s="292"/>
      <c r="D97" s="293"/>
      <c r="E97" s="117">
        <f>SUM(F97:N97)</f>
        <v>14539030.01912</v>
      </c>
      <c r="F97" s="156">
        <f>F93+F50+F38</f>
        <v>2882984.3584000003</v>
      </c>
      <c r="G97" s="280">
        <f>G93+G58+G50+G38</f>
        <v>3137468.0285999998</v>
      </c>
      <c r="H97" s="281"/>
      <c r="I97" s="281"/>
      <c r="J97" s="281"/>
      <c r="K97" s="282"/>
      <c r="L97" s="117">
        <f>L93+L58+L50+L38</f>
        <v>2627742.50612</v>
      </c>
      <c r="M97" s="117">
        <f>M93+M58+M50+M38</f>
        <v>2969280.5430000001</v>
      </c>
      <c r="N97" s="118">
        <f>N93+N58+N50+N38</f>
        <v>2921554.5830000001</v>
      </c>
      <c r="O97" s="268"/>
      <c r="Q97" s="4"/>
      <c r="R97" s="4"/>
      <c r="S97" s="4"/>
      <c r="T97" s="4"/>
      <c r="U97" s="4"/>
    </row>
    <row r="98" spans="1:21" ht="24.75" customHeight="1" x14ac:dyDescent="0.25">
      <c r="A98" s="7"/>
      <c r="B98" s="83"/>
      <c r="C98" s="7"/>
      <c r="D98" s="7"/>
      <c r="E98" s="16"/>
      <c r="F98" s="16"/>
      <c r="G98" s="81"/>
      <c r="H98" s="81"/>
      <c r="I98" s="81"/>
      <c r="J98" s="81"/>
      <c r="K98" s="81"/>
      <c r="L98" s="16"/>
      <c r="M98" s="16"/>
      <c r="N98" s="16"/>
      <c r="O98" s="143" t="s">
        <v>112</v>
      </c>
      <c r="Q98" s="4"/>
      <c r="R98" s="4"/>
      <c r="S98" s="4"/>
      <c r="T98" s="4"/>
      <c r="U98" s="4"/>
    </row>
    <row r="99" spans="1:21" ht="23.25" customHeight="1" x14ac:dyDescent="0.25">
      <c r="A99" s="79"/>
      <c r="B99" s="82"/>
      <c r="C99" s="79"/>
      <c r="D99" s="79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79"/>
      <c r="Q99" s="4"/>
      <c r="R99" s="4"/>
      <c r="S99" s="4"/>
      <c r="T99" s="4"/>
      <c r="U99" s="4"/>
    </row>
    <row r="100" spans="1:21" ht="66.75" customHeight="1" x14ac:dyDescent="0.3">
      <c r="A100" s="253" t="s">
        <v>114</v>
      </c>
      <c r="B100" s="253"/>
      <c r="C100" s="253"/>
      <c r="D100" s="253"/>
      <c r="E100" s="79"/>
      <c r="F100" s="84"/>
      <c r="G100" s="187"/>
      <c r="H100" s="187"/>
      <c r="I100" s="187"/>
      <c r="J100" s="187"/>
      <c r="K100" s="142"/>
      <c r="L100" s="290" t="s">
        <v>61</v>
      </c>
      <c r="M100" s="290"/>
      <c r="N100" s="79"/>
      <c r="O100" s="33"/>
      <c r="Q100" s="4"/>
      <c r="R100" s="4"/>
      <c r="S100" s="4"/>
      <c r="T100" s="4"/>
      <c r="U100" s="4"/>
    </row>
    <row r="101" spans="1:21" ht="24.75" customHeight="1" x14ac:dyDescent="0.25">
      <c r="A101" s="79"/>
      <c r="B101" s="82"/>
      <c r="C101" s="79"/>
      <c r="D101" s="79"/>
      <c r="E101" s="79"/>
      <c r="F101" s="79"/>
      <c r="G101" s="82"/>
      <c r="H101" s="82"/>
      <c r="I101" s="82"/>
      <c r="J101" s="82"/>
      <c r="K101" s="82"/>
      <c r="L101" s="79"/>
      <c r="M101" s="79"/>
      <c r="N101" s="79"/>
      <c r="O101" s="79"/>
    </row>
    <row r="102" spans="1:21" ht="30" customHeight="1" x14ac:dyDescent="0.25">
      <c r="A102" s="253" t="s">
        <v>129</v>
      </c>
      <c r="B102" s="253"/>
      <c r="C102" s="253"/>
      <c r="D102" s="253"/>
      <c r="E102" s="9"/>
      <c r="F102" s="157"/>
      <c r="G102" s="141"/>
      <c r="H102" s="141"/>
      <c r="I102" s="141"/>
      <c r="J102" s="141"/>
      <c r="K102" s="141"/>
      <c r="L102" s="254" t="s">
        <v>130</v>
      </c>
      <c r="M102" s="254"/>
      <c r="O102" s="289"/>
    </row>
    <row r="103" spans="1:21" ht="30.75" customHeight="1" x14ac:dyDescent="0.25">
      <c r="A103" s="253"/>
      <c r="B103" s="253"/>
      <c r="C103" s="253"/>
      <c r="D103" s="253"/>
      <c r="E103" s="9"/>
      <c r="G103" s="188"/>
      <c r="H103" s="188"/>
      <c r="I103" s="188"/>
      <c r="J103" s="188"/>
      <c r="K103" s="141"/>
      <c r="L103" s="254"/>
      <c r="M103" s="254"/>
      <c r="O103" s="289"/>
    </row>
    <row r="104" spans="1:21" ht="27" customHeight="1" x14ac:dyDescent="0.25"/>
    <row r="107" spans="1:21" ht="43.5" customHeight="1" x14ac:dyDescent="0.25">
      <c r="F107" s="8">
        <v>15159205.555980001</v>
      </c>
    </row>
    <row r="108" spans="1:21" ht="43.5" customHeight="1" x14ac:dyDescent="0.25">
      <c r="F108" s="8">
        <f>F107-E95</f>
        <v>283571.91206</v>
      </c>
    </row>
    <row r="109" spans="1:21" ht="43.5" customHeight="1" x14ac:dyDescent="0.25">
      <c r="F109" s="8">
        <v>172593.06682000001</v>
      </c>
    </row>
    <row r="110" spans="1:21" ht="43.5" customHeight="1" x14ac:dyDescent="0.25">
      <c r="F110" s="8">
        <f>F109-F108</f>
        <v>-110978.84524</v>
      </c>
    </row>
  </sheetData>
  <mergeCells count="222">
    <mergeCell ref="N46:N47"/>
    <mergeCell ref="O45:O48"/>
    <mergeCell ref="B46:B48"/>
    <mergeCell ref="C46:C48"/>
    <mergeCell ref="D46:D48"/>
    <mergeCell ref="E46:E47"/>
    <mergeCell ref="F46:F47"/>
    <mergeCell ref="G46:G47"/>
    <mergeCell ref="H46:K46"/>
    <mergeCell ref="L46:L47"/>
    <mergeCell ref="M46:M47"/>
    <mergeCell ref="M1:O1"/>
    <mergeCell ref="B2:O2"/>
    <mergeCell ref="A3:A4"/>
    <mergeCell ref="B3:B4"/>
    <mergeCell ref="C3:C4"/>
    <mergeCell ref="D3:D4"/>
    <mergeCell ref="E3:E4"/>
    <mergeCell ref="F3:N3"/>
    <mergeCell ref="O3:O4"/>
    <mergeCell ref="L9:L10"/>
    <mergeCell ref="M9:M10"/>
    <mergeCell ref="N9:N10"/>
    <mergeCell ref="O9:O11"/>
    <mergeCell ref="A6:O6"/>
    <mergeCell ref="A8:A11"/>
    <mergeCell ref="B9:B11"/>
    <mergeCell ref="C9:C11"/>
    <mergeCell ref="D9:D11"/>
    <mergeCell ref="E9:E10"/>
    <mergeCell ref="F9:F10"/>
    <mergeCell ref="H9:K9"/>
    <mergeCell ref="G8:K8"/>
    <mergeCell ref="G7:K7"/>
    <mergeCell ref="N13:N14"/>
    <mergeCell ref="O13:O15"/>
    <mergeCell ref="B13:B15"/>
    <mergeCell ref="C13:C15"/>
    <mergeCell ref="D13:D15"/>
    <mergeCell ref="E13:E14"/>
    <mergeCell ref="F13:F14"/>
    <mergeCell ref="M16:M17"/>
    <mergeCell ref="N16:N17"/>
    <mergeCell ref="O16:O18"/>
    <mergeCell ref="N20:N21"/>
    <mergeCell ref="O20:O22"/>
    <mergeCell ref="A21:A22"/>
    <mergeCell ref="B20:B22"/>
    <mergeCell ref="C20:C22"/>
    <mergeCell ref="D20:D22"/>
    <mergeCell ref="E20:E21"/>
    <mergeCell ref="F20:F21"/>
    <mergeCell ref="B23:B25"/>
    <mergeCell ref="A12:A18"/>
    <mergeCell ref="B16:B18"/>
    <mergeCell ref="C16:C18"/>
    <mergeCell ref="D16:D18"/>
    <mergeCell ref="E16:E17"/>
    <mergeCell ref="F16:F17"/>
    <mergeCell ref="L28:L29"/>
    <mergeCell ref="M28:M29"/>
    <mergeCell ref="A23:A25"/>
    <mergeCell ref="C23:C24"/>
    <mergeCell ref="G20:G21"/>
    <mergeCell ref="L20:L21"/>
    <mergeCell ref="M20:M21"/>
    <mergeCell ref="L16:L17"/>
    <mergeCell ref="H13:K13"/>
    <mergeCell ref="G12:K12"/>
    <mergeCell ref="L13:L14"/>
    <mergeCell ref="M13:M14"/>
    <mergeCell ref="N28:N29"/>
    <mergeCell ref="O28:O30"/>
    <mergeCell ref="B26:B27"/>
    <mergeCell ref="O26:O27"/>
    <mergeCell ref="A27:A30"/>
    <mergeCell ref="B28:B30"/>
    <mergeCell ref="C28:C30"/>
    <mergeCell ref="D28:D30"/>
    <mergeCell ref="E28:E29"/>
    <mergeCell ref="F28:F29"/>
    <mergeCell ref="L33:L34"/>
    <mergeCell ref="M33:M34"/>
    <mergeCell ref="N33:N34"/>
    <mergeCell ref="O33:O35"/>
    <mergeCell ref="A36:D36"/>
    <mergeCell ref="O36:O38"/>
    <mergeCell ref="A37:D37"/>
    <mergeCell ref="A32:A35"/>
    <mergeCell ref="B33:B35"/>
    <mergeCell ref="C33:C35"/>
    <mergeCell ref="D33:D35"/>
    <mergeCell ref="F33:F34"/>
    <mergeCell ref="E33:E34"/>
    <mergeCell ref="G33:G34"/>
    <mergeCell ref="H33:K33"/>
    <mergeCell ref="G36:K36"/>
    <mergeCell ref="A49:D49"/>
    <mergeCell ref="G49:K49"/>
    <mergeCell ref="G50:K50"/>
    <mergeCell ref="O49:O50"/>
    <mergeCell ref="A50:D50"/>
    <mergeCell ref="A51:O51"/>
    <mergeCell ref="A38:D38"/>
    <mergeCell ref="A39:O39"/>
    <mergeCell ref="G38:K38"/>
    <mergeCell ref="G41:K41"/>
    <mergeCell ref="G45:K45"/>
    <mergeCell ref="A41:A44"/>
    <mergeCell ref="B42:B44"/>
    <mergeCell ref="C42:C44"/>
    <mergeCell ref="D42:D44"/>
    <mergeCell ref="E42:E43"/>
    <mergeCell ref="F42:F43"/>
    <mergeCell ref="G42:G43"/>
    <mergeCell ref="H42:K42"/>
    <mergeCell ref="L42:L43"/>
    <mergeCell ref="M42:M43"/>
    <mergeCell ref="N42:N43"/>
    <mergeCell ref="O41:O44"/>
    <mergeCell ref="A45:A48"/>
    <mergeCell ref="B67:B69"/>
    <mergeCell ref="C67:C69"/>
    <mergeCell ref="O64:O69"/>
    <mergeCell ref="G60:K60"/>
    <mergeCell ref="G61:K61"/>
    <mergeCell ref="G62:K62"/>
    <mergeCell ref="G63:K63"/>
    <mergeCell ref="A57:D57"/>
    <mergeCell ref="E57:N57"/>
    <mergeCell ref="O57:O58"/>
    <mergeCell ref="A58:D58"/>
    <mergeCell ref="G64:K64"/>
    <mergeCell ref="E52:N52"/>
    <mergeCell ref="E53:N53"/>
    <mergeCell ref="E54:N54"/>
    <mergeCell ref="E55:N55"/>
    <mergeCell ref="E56:N56"/>
    <mergeCell ref="E58:N58"/>
    <mergeCell ref="A59:O59"/>
    <mergeCell ref="A60:A62"/>
    <mergeCell ref="B60:B62"/>
    <mergeCell ref="C60:C62"/>
    <mergeCell ref="O60:O62"/>
    <mergeCell ref="G78:K78"/>
    <mergeCell ref="G79:K79"/>
    <mergeCell ref="G65:K65"/>
    <mergeCell ref="G66:K66"/>
    <mergeCell ref="G67:K67"/>
    <mergeCell ref="G68:K68"/>
    <mergeCell ref="G69:K69"/>
    <mergeCell ref="A97:D97"/>
    <mergeCell ref="A100:D100"/>
    <mergeCell ref="C70:C72"/>
    <mergeCell ref="B70:B72"/>
    <mergeCell ref="A70:A72"/>
    <mergeCell ref="G83:K83"/>
    <mergeCell ref="G84:K84"/>
    <mergeCell ref="G85:K85"/>
    <mergeCell ref="G86:K86"/>
    <mergeCell ref="G87:K87"/>
    <mergeCell ref="G88:K88"/>
    <mergeCell ref="G89:K89"/>
    <mergeCell ref="G80:K80"/>
    <mergeCell ref="G81:K81"/>
    <mergeCell ref="G82:K82"/>
    <mergeCell ref="G90:K90"/>
    <mergeCell ref="A67:A69"/>
    <mergeCell ref="A102:D103"/>
    <mergeCell ref="L102:M103"/>
    <mergeCell ref="O91:O93"/>
    <mergeCell ref="A93:D93"/>
    <mergeCell ref="A94:D94"/>
    <mergeCell ref="A95:D95"/>
    <mergeCell ref="O95:O97"/>
    <mergeCell ref="A96:D96"/>
    <mergeCell ref="A92:D92"/>
    <mergeCell ref="G91:K91"/>
    <mergeCell ref="G92:K92"/>
    <mergeCell ref="G93:K93"/>
    <mergeCell ref="G94:K94"/>
    <mergeCell ref="A91:D91"/>
    <mergeCell ref="G97:K97"/>
    <mergeCell ref="G95:K95"/>
    <mergeCell ref="G96:K96"/>
    <mergeCell ref="O102:O103"/>
    <mergeCell ref="L100:M100"/>
    <mergeCell ref="O70:O72"/>
    <mergeCell ref="B73:B75"/>
    <mergeCell ref="A73:A75"/>
    <mergeCell ref="C73:C75"/>
    <mergeCell ref="B76:B77"/>
    <mergeCell ref="A76:A77"/>
    <mergeCell ref="C76:C77"/>
    <mergeCell ref="O73:O77"/>
    <mergeCell ref="G70:K70"/>
    <mergeCell ref="G71:K71"/>
    <mergeCell ref="G72:K72"/>
    <mergeCell ref="G73:K73"/>
    <mergeCell ref="G75:K75"/>
    <mergeCell ref="G74:K74"/>
    <mergeCell ref="G76:K76"/>
    <mergeCell ref="G77:K77"/>
    <mergeCell ref="G5:K5"/>
    <mergeCell ref="G4:K4"/>
    <mergeCell ref="G40:K40"/>
    <mergeCell ref="G31:K31"/>
    <mergeCell ref="H28:K28"/>
    <mergeCell ref="G27:K27"/>
    <mergeCell ref="G26:K26"/>
    <mergeCell ref="G25:K25"/>
    <mergeCell ref="G24:K24"/>
    <mergeCell ref="G23:K23"/>
    <mergeCell ref="H20:K20"/>
    <mergeCell ref="G37:K37"/>
    <mergeCell ref="G32:K32"/>
    <mergeCell ref="G28:G29"/>
    <mergeCell ref="G13:G14"/>
    <mergeCell ref="G9:G10"/>
    <mergeCell ref="G16:G17"/>
    <mergeCell ref="H16:K16"/>
    <mergeCell ref="G19:K19"/>
  </mergeCells>
  <printOptions horizontalCentered="1"/>
  <pageMargins left="0.27559055118110237" right="0.23622047244094491" top="0.59055118110236227" bottom="0.35433070866141736" header="3.937007874015748E-2" footer="0.11811023622047245"/>
  <pageSetup paperSize="9" scale="49" fitToHeight="0" orientation="landscape" r:id="rId1"/>
  <headerFooter differentFirst="1">
    <oddHeader>&amp;C&amp;P</oddHeader>
  </headerFooter>
  <rowBreaks count="6" manualBreakCount="6">
    <brk id="18" max="14" man="1"/>
    <brk id="31" max="14" man="1"/>
    <brk id="45" max="14" man="1"/>
    <brk id="58" max="14" man="1"/>
    <brk id="77" max="14" man="1"/>
    <brk id="88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МП12 2023-2027 (2)</vt:lpstr>
      <vt:lpstr>'МП12 2023-2027 (2)'!Заголовки_для_печати</vt:lpstr>
      <vt:lpstr>'МП12 2023-2027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 Сергей Борисович</dc:creator>
  <cp:lastModifiedBy>Подстяжонок Михаил Игоревич</cp:lastModifiedBy>
  <cp:lastPrinted>2024-10-21T09:06:23Z</cp:lastPrinted>
  <dcterms:created xsi:type="dcterms:W3CDTF">2019-03-25T10:11:16Z</dcterms:created>
  <dcterms:modified xsi:type="dcterms:W3CDTF">2024-10-21T09:06:32Z</dcterms:modified>
</cp:coreProperties>
</file>