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Лист1!$10:$13</definedName>
    <definedName name="_xlnm.Print_Area" localSheetId="0">Лист1!$A$1:$S$111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2" i="1"/>
  <c r="M34" i="1" l="1"/>
  <c r="N34" i="1"/>
  <c r="O34" i="1"/>
  <c r="P34" i="1"/>
  <c r="O38" i="1"/>
  <c r="L40" i="1"/>
  <c r="L39" i="1"/>
  <c r="N38" i="1"/>
  <c r="M38" i="1"/>
  <c r="L38" i="1" l="1"/>
  <c r="H38" i="1" s="1"/>
  <c r="Q34" i="1" l="1"/>
  <c r="N45" i="1" l="1"/>
  <c r="P32" i="1" l="1"/>
  <c r="O32" i="1"/>
  <c r="N32" i="1"/>
  <c r="M28" i="1" l="1"/>
  <c r="M53" i="1" l="1"/>
  <c r="N28" i="1" l="1"/>
  <c r="N27" i="1"/>
  <c r="N29" i="1"/>
  <c r="N26" i="1" l="1"/>
  <c r="P53" i="1"/>
  <c r="O53" i="1"/>
  <c r="N53" i="1"/>
  <c r="P52" i="1"/>
  <c r="O52" i="1"/>
  <c r="N52" i="1"/>
  <c r="M52" i="1"/>
  <c r="N76" i="1" l="1"/>
  <c r="N77" i="1"/>
  <c r="N78" i="1"/>
  <c r="Q48" i="1" l="1"/>
  <c r="Q44" i="1"/>
  <c r="O44" i="1"/>
  <c r="P51" i="1" l="1"/>
  <c r="Q18" i="1"/>
  <c r="Q17" i="1" s="1"/>
  <c r="Q16" i="1" s="1"/>
  <c r="L53" i="1" l="1"/>
  <c r="L52" i="1"/>
  <c r="O48" i="1"/>
  <c r="N48" i="1"/>
  <c r="R44" i="1"/>
  <c r="P44" i="1"/>
  <c r="N44" i="1"/>
  <c r="M44" i="1"/>
  <c r="L44" i="1" l="1"/>
  <c r="N88" i="1"/>
  <c r="O69" i="1" l="1"/>
  <c r="O68" i="1"/>
  <c r="O67" i="1"/>
  <c r="O66" i="1" l="1"/>
  <c r="O51" i="1"/>
  <c r="N54" i="1"/>
  <c r="L59" i="1"/>
  <c r="L58" i="1"/>
  <c r="O70" i="1"/>
  <c r="O57" i="1"/>
  <c r="L57" i="1" l="1"/>
  <c r="N51" i="1"/>
  <c r="L50" i="1"/>
  <c r="L49" i="1"/>
  <c r="L48" i="1" l="1"/>
  <c r="H48" i="1" s="1"/>
  <c r="M101" i="1" l="1"/>
  <c r="M100" i="1"/>
  <c r="M99" i="1"/>
  <c r="L108" i="1"/>
  <c r="L109" i="1"/>
  <c r="L107" i="1"/>
  <c r="M106" i="1"/>
  <c r="L106" i="1" l="1"/>
  <c r="M68" i="1"/>
  <c r="N68" i="1"/>
  <c r="P18" i="1" l="1"/>
  <c r="P17" i="1" s="1"/>
  <c r="P16" i="1" s="1"/>
  <c r="M35" i="1" l="1"/>
  <c r="L35" i="1"/>
  <c r="M33" i="1"/>
  <c r="I32" i="1"/>
  <c r="M32" i="1" l="1"/>
  <c r="Q51" i="1" l="1"/>
  <c r="M54" i="1"/>
  <c r="Q54" i="1"/>
  <c r="L55" i="1"/>
  <c r="L56" i="1"/>
  <c r="L54" i="1" l="1"/>
  <c r="H54" i="1" s="1"/>
  <c r="M51" i="1"/>
  <c r="L51" i="1" l="1"/>
  <c r="M45" i="1" l="1"/>
  <c r="M88" i="1" l="1"/>
  <c r="L68" i="1" l="1"/>
  <c r="I26" i="1" l="1"/>
  <c r="I22" i="1"/>
  <c r="N69" i="1" l="1"/>
  <c r="N67" i="1"/>
  <c r="N66" i="1" l="1"/>
  <c r="L65" i="1"/>
  <c r="L64" i="1"/>
  <c r="Q63" i="1"/>
  <c r="M63" i="1"/>
  <c r="L63" i="1" s="1"/>
  <c r="Q62" i="1"/>
  <c r="Q60" i="1" s="1"/>
  <c r="M62" i="1"/>
  <c r="L62" i="1" s="1"/>
  <c r="M61" i="1"/>
  <c r="L61" i="1" s="1"/>
  <c r="N60" i="1"/>
  <c r="Q57" i="1"/>
  <c r="N57" i="1"/>
  <c r="M57" i="1"/>
  <c r="M67" i="1"/>
  <c r="L67" i="1" s="1"/>
  <c r="Q67" i="1"/>
  <c r="M69" i="1"/>
  <c r="Q69" i="1"/>
  <c r="M70" i="1"/>
  <c r="N70" i="1"/>
  <c r="Q70" i="1"/>
  <c r="L71" i="1"/>
  <c r="L72" i="1"/>
  <c r="L73" i="1"/>
  <c r="M84" i="1"/>
  <c r="L69" i="1" l="1"/>
  <c r="L66" i="1" s="1"/>
  <c r="Q66" i="1"/>
  <c r="M60" i="1"/>
  <c r="L70" i="1"/>
  <c r="L60" i="1"/>
  <c r="M66" i="1"/>
  <c r="N42" i="1" l="1"/>
  <c r="O42" i="1" l="1"/>
  <c r="Q92" i="1"/>
  <c r="Q88" i="1"/>
  <c r="Q87" i="1"/>
  <c r="Q86" i="1"/>
  <c r="Q85" i="1"/>
  <c r="Q84" i="1"/>
  <c r="Q79" i="1"/>
  <c r="Q78" i="1"/>
  <c r="Q77" i="1"/>
  <c r="Q76" i="1"/>
  <c r="Q75" i="1" l="1"/>
  <c r="Q83" i="1"/>
  <c r="Q22" i="1"/>
  <c r="M86" i="1"/>
  <c r="N86" i="1"/>
  <c r="Q42" i="1" l="1"/>
  <c r="L86" i="1"/>
  <c r="N87" i="1"/>
  <c r="M87" i="1"/>
  <c r="N85" i="1"/>
  <c r="M85" i="1"/>
  <c r="N84" i="1"/>
  <c r="N92" i="1"/>
  <c r="M92" i="1"/>
  <c r="L93" i="1"/>
  <c r="L96" i="1"/>
  <c r="L95" i="1"/>
  <c r="L94" i="1"/>
  <c r="N83" i="1" l="1"/>
  <c r="M83" i="1"/>
  <c r="L92" i="1"/>
  <c r="M29" i="1" l="1"/>
  <c r="M22" i="1" l="1"/>
  <c r="L105" i="1" l="1"/>
  <c r="L104" i="1"/>
  <c r="L103" i="1"/>
  <c r="M102" i="1"/>
  <c r="N98" i="1"/>
  <c r="L91" i="1"/>
  <c r="L90" i="1"/>
  <c r="L89" i="1"/>
  <c r="L82" i="1"/>
  <c r="L81" i="1"/>
  <c r="L80" i="1"/>
  <c r="N79" i="1"/>
  <c r="M79" i="1"/>
  <c r="M78" i="1"/>
  <c r="M77" i="1"/>
  <c r="M76" i="1"/>
  <c r="L47" i="1"/>
  <c r="L45" i="1" s="1"/>
  <c r="L31" i="1"/>
  <c r="L30" i="1"/>
  <c r="L28" i="1"/>
  <c r="M27" i="1"/>
  <c r="N19" i="1"/>
  <c r="L19" i="1" s="1"/>
  <c r="N17" i="1"/>
  <c r="M16" i="1"/>
  <c r="N75" i="1" l="1"/>
  <c r="N16" i="1"/>
  <c r="L16" i="1" s="1"/>
  <c r="L17" i="1"/>
  <c r="L27" i="1"/>
  <c r="M98" i="1"/>
  <c r="M75" i="1"/>
  <c r="L100" i="1"/>
  <c r="N18" i="1"/>
  <c r="L18" i="1" s="1"/>
  <c r="L78" i="1"/>
  <c r="L79" i="1"/>
  <c r="L101" i="1"/>
  <c r="M42" i="1"/>
  <c r="L76" i="1"/>
  <c r="L29" i="1"/>
  <c r="L84" i="1"/>
  <c r="L85" i="1"/>
  <c r="L102" i="1"/>
  <c r="M26" i="1"/>
  <c r="L77" i="1"/>
  <c r="L88" i="1"/>
  <c r="L99" i="1"/>
  <c r="L87" i="1"/>
  <c r="L43" i="1"/>
  <c r="L42" i="1" s="1"/>
  <c r="L83" i="1" l="1"/>
  <c r="L26" i="1"/>
  <c r="L22" i="1"/>
  <c r="L98" i="1"/>
  <c r="L75" i="1"/>
</calcChain>
</file>

<file path=xl/sharedStrings.xml><?xml version="1.0" encoding="utf-8"?>
<sst xmlns="http://schemas.openxmlformats.org/spreadsheetml/2006/main" count="321" uniqueCount="132">
  <si>
    <t xml:space="preserve"> </t>
  </si>
  <si>
    <t>N п/п</t>
  </si>
  <si>
    <t>Всего</t>
  </si>
  <si>
    <t>Средства бюджета Московской области</t>
  </si>
  <si>
    <t>Итого:</t>
  </si>
  <si>
    <t>АДРЕСНЫЙ ПЕРЕЧЕНЬ ПО СТРОИТЕЛЬСТВУ И РЕКОНСТРУКЦИИ ОБЪЕКТОВ МУНИЦИПАЛЬНОЙ СОБСТВЕННОСТИ ОДИНЦОВСКОГО ГОРОДСКОГО ОКРУГА</t>
  </si>
  <si>
    <t>1.2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</si>
  <si>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</si>
  <si>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</si>
  <si>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</si>
  <si>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</si>
  <si>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</si>
  <si>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</si>
  <si>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СОШ на 550 мест по адресу: Московская область, Одинцовский городской округ, п. Горки-2 (ПИР и строительство)</t>
  </si>
  <si>
    <t>Пристройка на 500 мест к МБОУ Одинцовская гимназия №14 по адресу: Московская область,Одинцовский городской округ, г. Одинцово, б-р Маршала Крылова, д. 5 (ПИР и строительство)</t>
  </si>
  <si>
    <t>СОШ на 550 мест по адресу: Московская область, Одинцовский городской округ, с. Немчиновка, ул. Московская (ПИР и строительство)</t>
  </si>
  <si>
    <t>Дошкольное образовательное учреждение на 400 мест по адресу: Московская область, Одинцовский городской округ, г. Одинцово, ул. Кутузовская (ПИР и строительство)</t>
  </si>
  <si>
    <t>Средства бюджета Российской Федерации</t>
  </si>
  <si>
    <t>Седства бюджета Московской области</t>
  </si>
  <si>
    <t>"Многофункциональный образовательный комплекс" по адресу: Московская область, Одинцовский район, вблизи д. Раздоры, в том числе работы по выносу существующих инженерных сетей из пятна застройки (ПИР и строительство)</t>
  </si>
  <si>
    <t>Детский сад на 400 мест по адресу: Московская область, Одинцовский городской округ, ЖК "Гусарская баллада" (ПИР и строительство)</t>
  </si>
  <si>
    <t>СОШ на 2200 мест по адресу: Московская область, Одинцовский район, г. Одинцово, ЖК "Гусарская баллада" (ПИР и строительство)</t>
  </si>
  <si>
    <t>СОШ на 1100 мест в мкр. Восточный, г. Звенигород, г.о. Одинцовский (ПИР и строительство)</t>
  </si>
  <si>
    <t>Пристрой к Средней общеобразовательной школе №8 по адресу: Московская область, г. Одинцово, мкр. 7-7А, ул. Вокзальная, д. 35а. Новое строительство</t>
  </si>
  <si>
    <t xml:space="preserve">Культурно-досуговый центр по адресу: Московская область, Одинцовский городской округ, п. Усово-Тупик </t>
  </si>
  <si>
    <t>СОШ на 550 мест по адресу: Московская область, Одинцовский городской округ, с. Перхушково (ПИР и строительство) на земельных участках с к.н. 50:20:0040508:1484, 50:20:0040508:1023</t>
  </si>
  <si>
    <t>кроме того: строительный контроль</t>
  </si>
  <si>
    <t>3.</t>
  </si>
  <si>
    <t>4.</t>
  </si>
  <si>
    <r>
      <t xml:space="preserve">Мероприятие 01.01. </t>
    </r>
    <r>
      <rPr>
        <sz val="11"/>
        <color theme="1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</si>
  <si>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t>5.</t>
  </si>
  <si>
    <t>5.1.</t>
  </si>
  <si>
    <t>8.</t>
  </si>
  <si>
    <t>9.</t>
  </si>
  <si>
    <t>8.1</t>
  </si>
  <si>
    <t>9.1</t>
  </si>
  <si>
    <t>3.1.</t>
  </si>
  <si>
    <t>2,5 тыс. кв.м</t>
  </si>
  <si>
    <t>Мощность/
прирост мощности объекта 
(кв. метр, погонный метр, место, койко-место и т.д.)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</si>
  <si>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</si>
  <si>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</si>
  <si>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r>
      <t>Мероприятие 01.02.</t>
    </r>
    <r>
      <rPr>
        <sz val="11"/>
        <color theme="1"/>
        <rFont val="Times New Roman"/>
        <family val="1"/>
        <charset val="204"/>
      </rPr>
      <t xml:space="preserve"> Проектирование и строительство дошкольных образовательных организаций в целях синхронизации с жилой застройкой</t>
    </r>
  </si>
  <si>
    <r>
      <t>Мероприятие 01.01.</t>
    </r>
    <r>
      <rPr>
        <sz val="11"/>
        <color theme="1"/>
        <rFont val="Times New Roman"/>
        <family val="1"/>
        <charset val="204"/>
      </rPr>
      <t xml:space="preserve"> 
Строительство (реконструкция) объектов культуры муниципальной собственности</t>
    </r>
  </si>
  <si>
    <t>Детский сад на 330 мест по адресу: Московская область, Одинцовский городской округ, г. Кубинка (ПИР и строительство) (в том числе кредиторская задолженность прошлых лет)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</si>
  <si>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 6</t>
  </si>
  <si>
    <t>31.03.2020-31.12.2022</t>
  </si>
  <si>
    <t>1.1</t>
  </si>
  <si>
    <t>6.</t>
  </si>
  <si>
    <t>6.1</t>
  </si>
  <si>
    <t>9.2</t>
  </si>
  <si>
    <t>10.</t>
  </si>
  <si>
    <t>10.1</t>
  </si>
  <si>
    <t>31.03.2023-06.06.2023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</si>
  <si>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</si>
  <si>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</si>
  <si>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</si>
  <si>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 xml:space="preserve">Сроки проведения работ по проектированию, строительству/
реконструкции объектов
(дд.мм.гг - дд.мм.гг)
</t>
  </si>
  <si>
    <t>Открытие объекта/завершение работ (дд.мм.гг)</t>
  </si>
  <si>
    <t>Предельная стоимость объекта капитального строительства/работ (тыс. руб.)</t>
  </si>
  <si>
    <t xml:space="preserve">Профинансировано на 01.01.2023
(тыс. руб.) </t>
  </si>
  <si>
    <t>Источники финансирования, в том числе по годам реализации программы (тыс.руб.)</t>
  </si>
  <si>
    <t>Финансирование (тыс. руб.)</t>
  </si>
  <si>
    <t>Остаток сметной стоимости до ввода в эксплуатацию объекта капитального строительства/до завершения работ (тыс. руб.)</t>
  </si>
  <si>
    <t xml:space="preserve">Московская область, Одинцовский городской округ, п. Усово-Тупик </t>
  </si>
  <si>
    <t>Московская область, Одинцовский городской округ, г. Кубинка</t>
  </si>
  <si>
    <t>Московская область, Одинцовский городской округ, г. Одинцово, ул. Кутузовская</t>
  </si>
  <si>
    <t>Детский сад на 300 мест по адресу: Московская область, Одинцовский городской округ, р.п. Новоивановское</t>
  </si>
  <si>
    <t>Московская область, Одинцовский городской округ, р.п. Новоивановское</t>
  </si>
  <si>
    <t>Московская область, г. Одинцово, мкр. 7-7А, ул. Вокзальная, д. 35а</t>
  </si>
  <si>
    <t>Московская область, Одинцовский городской округ, с. Перхушково</t>
  </si>
  <si>
    <t>Московская область, Одинцовский городской округ, п. Горки-2</t>
  </si>
  <si>
    <t>Московская область, Одинцовский городской округ, с. Немчиновка, ул. Московская</t>
  </si>
  <si>
    <t xml:space="preserve">мкр. Восточный, г. Звенигород, г.о. Одинцовский </t>
  </si>
  <si>
    <t>Московская область,Одинцовский городской округ, г. Одинцово, б-р Маршала Крылова, д. 5</t>
  </si>
  <si>
    <t>Московская область, Одинцовский городской округ, р.п. Новоивановское, ул. Агрохимиков, д. 6</t>
  </si>
  <si>
    <t>Московская область, Одинцовский район, вблизи д. Раздоры</t>
  </si>
  <si>
    <t xml:space="preserve">Московская область, Одинцовский район, г. Одинцово, ЖК "Гусарская баллада" </t>
  </si>
  <si>
    <t>Х</t>
  </si>
  <si>
    <t>Московская область, Одинцовский городской округ, ЖК "Гусарская баллада"</t>
  </si>
  <si>
    <t xml:space="preserve">Технологическое присоединение к инженерным сетям за счет муниципальных средств
</t>
  </si>
  <si>
    <r>
      <rPr>
        <b/>
        <sz val="12"/>
        <color theme="1"/>
        <rFont val="Times New Roman"/>
        <family val="1"/>
        <charset val="204"/>
      </rPr>
      <t>Мероприятие 01.05.</t>
    </r>
    <r>
      <rPr>
        <sz val="12"/>
        <color theme="1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</si>
  <si>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t>строительство(в том числе ПИР)</t>
  </si>
  <si>
    <t>строительство</t>
  </si>
  <si>
    <t>4.1.</t>
  </si>
  <si>
    <t>4.2.</t>
  </si>
  <si>
    <t>10.2</t>
  </si>
  <si>
    <t>Основное мероприятие Р2.  "Содействие занятости"</t>
  </si>
  <si>
    <t xml:space="preserve">Основное мероприятие Е1. "Современная школа"  </t>
  </si>
  <si>
    <t>31.03.2020-20.12.2023</t>
  </si>
  <si>
    <t>330 мест</t>
  </si>
  <si>
    <t>400 мест</t>
  </si>
  <si>
    <t>300 мест</t>
  </si>
  <si>
    <t>200 мест</t>
  </si>
  <si>
    <t>550 мест</t>
  </si>
  <si>
    <t>1100 мест</t>
  </si>
  <si>
    <t>500 мест</t>
  </si>
  <si>
    <t>950 мест</t>
  </si>
  <si>
    <t>2200 мест</t>
  </si>
  <si>
    <t>3.2.</t>
  </si>
  <si>
    <t>31.03.2022-06.06.2025</t>
  </si>
  <si>
    <t>31.03.2021-21.08.2023</t>
  </si>
  <si>
    <t>31.03.2020-22.12.2022</t>
  </si>
  <si>
    <t>31.03.2023-31.08.2023</t>
  </si>
  <si>
    <t>01.03.2022-06.06.2027</t>
  </si>
  <si>
    <t>31.03.2022-14.09.2023</t>
  </si>
  <si>
    <t>31.03.2021-01.07.2024</t>
  </si>
  <si>
    <t>31.03.2021-03.10.2023</t>
  </si>
  <si>
    <t>31.03.2020-07.11.2023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</si>
  <si>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</si>
  <si>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Подпрограмма 2 «Строительство (реконструкция), капитальный ремонт объектов культуры»</t>
  </si>
  <si>
    <t>Подпрограмма 3  «Строительство (реконструкция), капитальный ремонт объектов образования»</t>
  </si>
  <si>
    <t>строительство (в том числе ПИР)</t>
  </si>
  <si>
    <t xml:space="preserve">Основное мероприятие 02. Организация строительства (реконструкции) объектов общего образования  </t>
  </si>
  <si>
    <t xml:space="preserve">Основное мероприятие 01. Организация строительства (реконструкции) объектов дошкольного образования  </t>
  </si>
  <si>
    <t xml:space="preserve">Основное мероприятие 01. Организация строительства (реконструкции) объектов культуры  </t>
  </si>
  <si>
    <t>».</t>
  </si>
  <si>
    <t>Н.В. Хворостьянова</t>
  </si>
  <si>
    <t>31.03.2021-30.08.2024</t>
  </si>
  <si>
    <t>31.03.2021-22.08.2024</t>
  </si>
  <si>
    <t xml:space="preserve">Начальник Управления капитального строительства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</si>
  <si>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110 мест</t>
  </si>
  <si>
    <t xml:space="preserve">Московсая область, г.о.Одинцовский, п. ВНИИССОК </t>
  </si>
  <si>
    <t xml:space="preserve">Дошкольное образовательное учреждение с объектами инженерной инфраструктуры по адресу: Московсая область, г.о.Одинцовский, п. ВНИИССОК на 110 мест
</t>
  </si>
  <si>
    <t>01.02.2025-31.12.2025</t>
  </si>
  <si>
    <r>
      <rPr>
        <b/>
        <sz val="11"/>
        <color theme="1"/>
        <rFont val="Times New Roman"/>
        <family val="1"/>
        <charset val="204"/>
      </rPr>
      <t>Мероприятие 02.02.</t>
    </r>
    <r>
      <rPr>
        <sz val="11"/>
        <color theme="1"/>
        <rFont val="Times New Roman"/>
        <family val="1"/>
        <charset val="204"/>
      </rPr>
      <t xml:space="preserve"> 
Строительство (реконструкция) объектов общего образования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</si>
  <si>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>Мероприятие 02.03.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</t>
    </r>
  </si>
  <si>
    <r>
      <rPr>
        <b/>
        <sz val="11"/>
        <color theme="1"/>
        <rFont val="Times New Roman"/>
        <family val="1"/>
        <charset val="204"/>
      </rPr>
      <t>Мероприятие 02.04.</t>
    </r>
    <r>
      <rPr>
        <sz val="11"/>
        <color theme="1"/>
        <rFont val="Times New Roman"/>
        <family val="1"/>
        <charset val="204"/>
      </rPr>
      <t xml:space="preserve"> 
Капитальные вложения в ощеобразовательные организации в целях обеспечения односменного режима обучения</t>
    </r>
  </si>
  <si>
    <r>
      <rPr>
        <b/>
        <sz val="11"/>
        <color theme="1"/>
        <rFont val="Times New Roman"/>
        <family val="1"/>
        <charset val="204"/>
      </rPr>
      <t>Мероприятие 02.05.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 в целях синхронизации с жилой застройкой</t>
    </r>
  </si>
  <si>
    <r>
      <t xml:space="preserve">Мероприятие Е1.02. 
</t>
    </r>
    <r>
      <rPr>
        <sz val="11"/>
        <color theme="1"/>
        <rFont val="Times New Roman"/>
        <family val="1"/>
        <charset val="204"/>
      </rPr>
      <t>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</si>
  <si>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t xml:space="preserve">Мероприятие Е1.04. 
</t>
    </r>
    <r>
      <rPr>
        <sz val="11"/>
        <color theme="1"/>
        <rFont val="Times New Roman"/>
        <family val="1"/>
        <charset val="204"/>
      </rPr>
  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  </r>
  </si>
  <si>
    <r>
      <t xml:space="preserve">Мероприятие Р2.01. 
</t>
    </r>
    <r>
      <rPr>
        <sz val="11"/>
        <color theme="1"/>
        <rFont val="Times New Roman"/>
        <family val="1"/>
        <charset val="204"/>
      </rPr>
  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</si>
  <si>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«Приложение 3 к муниципальной программе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</si>
</sst>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#,##0.00000_ ;[Red]\-#,##0.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165" fontId="1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ill="1" applyBorder="1"/>
    <xf numFmtId="165" fontId="0" fillId="0" borderId="0" xfId="0" applyNumberFormat="1" applyFill="1"/>
    <xf numFmtId="165" fontId="4" fillId="0" borderId="16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0" fillId="0" borderId="0" xfId="0" applyNumberFormat="1" applyFill="1" applyBorder="1"/>
    <xf numFmtId="0" fontId="1" fillId="0" borderId="0" xfId="0" applyFont="1" applyFill="1" applyAlignment="1">
      <alignment horizontal="right" vertical="center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65" fontId="1" fillId="3" borderId="8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165" fontId="3" fillId="0" borderId="14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165" fontId="3" fillId="0" borderId="8" xfId="0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165" fontId="0" fillId="0" borderId="24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14" fontId="1" fillId="0" borderId="9" xfId="0" applyNumberFormat="1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3" fontId="3" fillId="0" borderId="9" xfId="0" applyNumberFormat="1" applyFont="1" applyFill="1" applyBorder="1" applyAlignment="1">
      <alignment horizontal="center" vertical="top" wrapText="1"/>
    </xf>
    <xf numFmtId="3" fontId="3" fillId="0" borderId="13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3" fontId="1" fillId="0" borderId="9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top" wrapText="1"/>
    </xf>
    <xf numFmtId="14" fontId="1" fillId="0" borderId="13" xfId="0" applyNumberFormat="1" applyFont="1" applyFill="1" applyBorder="1" applyAlignment="1">
      <alignment horizontal="center" vertical="top" wrapText="1"/>
    </xf>
    <xf numFmtId="14" fontId="1" fillId="0" borderId="14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65" fontId="1" fillId="3" borderId="13" xfId="0" applyNumberFormat="1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24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tabSelected="1" view="pageBreakPreview" zoomScale="60" zoomScaleNormal="60" workbookViewId="0">
      <selection activeCell="Y5" sqref="Y5"/>
    </sheetView>
  </sheetViews>
  <sheetFormatPr defaultRowHeight="15" x14ac:dyDescent="0.25"/>
  <cols>
    <col min="1" max="1" width="5.28515625" style="18" customWidth="1"/>
    <col min="2" max="2" width="26.85546875" style="18" customWidth="1"/>
    <col min="3" max="3" width="13.140625" style="18" customWidth="1"/>
    <col min="4" max="4" width="17.42578125" style="18" customWidth="1"/>
    <col min="5" max="5" width="13.140625" style="18" customWidth="1"/>
    <col min="6" max="6" width="16.7109375" style="18" customWidth="1"/>
    <col min="7" max="7" width="13.140625" style="18" customWidth="1"/>
    <col min="8" max="8" width="19.42578125" style="18" customWidth="1"/>
    <col min="9" max="9" width="18.7109375" style="18" hidden="1" customWidth="1"/>
    <col min="10" max="10" width="18.7109375" style="18" customWidth="1"/>
    <col min="11" max="11" width="17.5703125" style="18" customWidth="1"/>
    <col min="12" max="12" width="21" style="18" customWidth="1"/>
    <col min="13" max="13" width="18.5703125" style="18" customWidth="1"/>
    <col min="14" max="14" width="19.140625" style="18" customWidth="1"/>
    <col min="15" max="15" width="18.85546875" style="18" customWidth="1"/>
    <col min="16" max="16" width="18" style="18" customWidth="1"/>
    <col min="17" max="17" width="15.7109375" style="18" customWidth="1"/>
    <col min="18" max="18" width="15.28515625" style="18" customWidth="1"/>
    <col min="19" max="19" width="19.7109375" style="18" customWidth="1"/>
    <col min="20" max="20" width="5" customWidth="1"/>
    <col min="21" max="21" width="20.28515625" customWidth="1"/>
    <col min="22" max="22" width="18.85546875" customWidth="1"/>
    <col min="23" max="23" width="19.140625" customWidth="1"/>
    <col min="24" max="24" width="13.140625" bestFit="1" customWidth="1"/>
  </cols>
  <sheetData>
    <row r="1" spans="1:19" ht="123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85"/>
      <c r="N1" s="85"/>
      <c r="O1" s="85"/>
      <c r="P1" s="165" t="s">
        <v>131</v>
      </c>
      <c r="Q1" s="166"/>
      <c r="R1" s="166"/>
      <c r="S1" s="47"/>
    </row>
    <row r="2" spans="1:19" x14ac:dyDescent="0.25">
      <c r="A2" s="1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5.75" x14ac:dyDescent="0.25">
      <c r="A3" s="126" t="s">
        <v>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5.75" x14ac:dyDescent="0.25">
      <c r="A4" s="126" t="s">
        <v>108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15.75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15.75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</row>
    <row r="7" spans="1:19" ht="15.75" x14ac:dyDescent="0.25">
      <c r="A7" s="7" t="s">
        <v>8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4.6" customHeight="1" x14ac:dyDescent="0.25">
      <c r="A8" s="130" t="s">
        <v>12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spans="1:19" ht="16.5" thickBot="1" x14ac:dyDescent="0.3">
      <c r="A9" s="7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65.45" customHeight="1" x14ac:dyDescent="0.25">
      <c r="A10" s="127" t="s">
        <v>1</v>
      </c>
      <c r="B10" s="127" t="s">
        <v>53</v>
      </c>
      <c r="C10" s="127" t="s">
        <v>38</v>
      </c>
      <c r="D10" s="127" t="s">
        <v>54</v>
      </c>
      <c r="E10" s="127" t="s">
        <v>55</v>
      </c>
      <c r="F10" s="133" t="s">
        <v>56</v>
      </c>
      <c r="G10" s="127" t="s">
        <v>57</v>
      </c>
      <c r="H10" s="127" t="s">
        <v>58</v>
      </c>
      <c r="I10" s="127" t="s">
        <v>11</v>
      </c>
      <c r="J10" s="127" t="s">
        <v>59</v>
      </c>
      <c r="K10" s="127" t="s">
        <v>60</v>
      </c>
      <c r="L10" s="136" t="s">
        <v>61</v>
      </c>
      <c r="M10" s="137"/>
      <c r="N10" s="137"/>
      <c r="O10" s="137"/>
      <c r="P10" s="137"/>
      <c r="Q10" s="138"/>
      <c r="R10" s="127" t="s">
        <v>62</v>
      </c>
      <c r="S10" s="127" t="s">
        <v>39</v>
      </c>
    </row>
    <row r="11" spans="1:19" ht="15.75" thickBot="1" x14ac:dyDescent="0.3">
      <c r="A11" s="128"/>
      <c r="B11" s="128"/>
      <c r="C11" s="128"/>
      <c r="D11" s="142"/>
      <c r="E11" s="142"/>
      <c r="F11" s="134"/>
      <c r="G11" s="128"/>
      <c r="H11" s="128"/>
      <c r="I11" s="128"/>
      <c r="J11" s="131"/>
      <c r="K11" s="128"/>
      <c r="L11" s="139"/>
      <c r="M11" s="140"/>
      <c r="N11" s="140"/>
      <c r="O11" s="140"/>
      <c r="P11" s="140"/>
      <c r="Q11" s="141"/>
      <c r="R11" s="128"/>
      <c r="S11" s="128"/>
    </row>
    <row r="12" spans="1:19" ht="81.75" customHeight="1" thickBot="1" x14ac:dyDescent="0.3">
      <c r="A12" s="129"/>
      <c r="B12" s="129"/>
      <c r="C12" s="129"/>
      <c r="D12" s="143"/>
      <c r="E12" s="143"/>
      <c r="F12" s="135"/>
      <c r="G12" s="129"/>
      <c r="H12" s="129"/>
      <c r="I12" s="129"/>
      <c r="J12" s="132"/>
      <c r="K12" s="129"/>
      <c r="L12" s="21" t="s">
        <v>2</v>
      </c>
      <c r="M12" s="21">
        <v>2023</v>
      </c>
      <c r="N12" s="21">
        <v>2024</v>
      </c>
      <c r="O12" s="21">
        <v>2025</v>
      </c>
      <c r="P12" s="21">
        <v>2026</v>
      </c>
      <c r="Q12" s="21">
        <v>2027</v>
      </c>
      <c r="R12" s="129"/>
      <c r="S12" s="129"/>
    </row>
    <row r="13" spans="1:19" ht="15.75" thickBot="1" x14ac:dyDescent="0.3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6</v>
      </c>
      <c r="J13" s="20">
        <v>9</v>
      </c>
      <c r="K13" s="20">
        <v>10</v>
      </c>
      <c r="L13" s="20">
        <v>11</v>
      </c>
      <c r="M13" s="20">
        <v>12</v>
      </c>
      <c r="N13" s="20">
        <v>13</v>
      </c>
      <c r="O13" s="20">
        <v>14</v>
      </c>
      <c r="P13" s="20">
        <v>15</v>
      </c>
      <c r="Q13" s="20">
        <v>16</v>
      </c>
      <c r="R13" s="20">
        <v>17</v>
      </c>
      <c r="S13" s="20">
        <v>18</v>
      </c>
    </row>
    <row r="14" spans="1:19" ht="18.75" customHeight="1" x14ac:dyDescent="0.25">
      <c r="A14" s="89" t="s">
        <v>109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</row>
    <row r="15" spans="1:19" ht="18.75" customHeight="1" x14ac:dyDescent="0.25">
      <c r="A15" s="97" t="s">
        <v>114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</row>
    <row r="16" spans="1:19" s="2" customFormat="1" ht="26.45" customHeight="1" x14ac:dyDescent="0.25">
      <c r="A16" s="77">
        <v>1</v>
      </c>
      <c r="B16" s="80" t="s">
        <v>42</v>
      </c>
      <c r="C16" s="77" t="s">
        <v>77</v>
      </c>
      <c r="D16" s="77" t="s">
        <v>77</v>
      </c>
      <c r="E16" s="42" t="s">
        <v>77</v>
      </c>
      <c r="F16" s="77" t="s">
        <v>77</v>
      </c>
      <c r="G16" s="77" t="s">
        <v>77</v>
      </c>
      <c r="H16" s="87" t="s">
        <v>77</v>
      </c>
      <c r="I16" s="87">
        <v>61794.679190000003</v>
      </c>
      <c r="J16" s="87" t="s">
        <v>77</v>
      </c>
      <c r="K16" s="28" t="s">
        <v>4</v>
      </c>
      <c r="L16" s="15">
        <f>M16+N16+O16+P16+Q16</f>
        <v>0</v>
      </c>
      <c r="M16" s="15">
        <f>SUM(M17:M17)</f>
        <v>0</v>
      </c>
      <c r="N16" s="15">
        <f>SUM(N17:N17)</f>
        <v>0</v>
      </c>
      <c r="O16" s="15">
        <v>0</v>
      </c>
      <c r="P16" s="15">
        <f t="shared" ref="P16:Q18" si="0">P17</f>
        <v>0</v>
      </c>
      <c r="Q16" s="15">
        <f t="shared" si="0"/>
        <v>0</v>
      </c>
      <c r="R16" s="15">
        <v>0</v>
      </c>
      <c r="S16" s="100" t="s">
        <v>40</v>
      </c>
    </row>
    <row r="17" spans="1:23" s="2" customFormat="1" ht="78" customHeight="1" x14ac:dyDescent="0.25">
      <c r="A17" s="96"/>
      <c r="B17" s="113"/>
      <c r="C17" s="96"/>
      <c r="D17" s="71"/>
      <c r="E17" s="43"/>
      <c r="F17" s="71"/>
      <c r="G17" s="96"/>
      <c r="H17" s="92"/>
      <c r="I17" s="92"/>
      <c r="J17" s="68"/>
      <c r="K17" s="16" t="s">
        <v>7</v>
      </c>
      <c r="L17" s="15">
        <f>M17+N17+O17+P17+Q17</f>
        <v>0</v>
      </c>
      <c r="M17" s="17">
        <v>0</v>
      </c>
      <c r="N17" s="17">
        <f>N1</f>
        <v>0</v>
      </c>
      <c r="O17" s="17">
        <v>0</v>
      </c>
      <c r="P17" s="17">
        <f t="shared" si="0"/>
        <v>0</v>
      </c>
      <c r="Q17" s="17">
        <f t="shared" si="0"/>
        <v>0</v>
      </c>
      <c r="R17" s="17">
        <v>0</v>
      </c>
      <c r="S17" s="101"/>
    </row>
    <row r="18" spans="1:23" s="2" customFormat="1" ht="19.149999999999999" customHeight="1" x14ac:dyDescent="0.25">
      <c r="A18" s="104" t="s">
        <v>6</v>
      </c>
      <c r="B18" s="60" t="s">
        <v>24</v>
      </c>
      <c r="C18" s="63" t="s">
        <v>37</v>
      </c>
      <c r="D18" s="63" t="s">
        <v>63</v>
      </c>
      <c r="E18" s="63" t="s">
        <v>81</v>
      </c>
      <c r="F18" s="77" t="s">
        <v>103</v>
      </c>
      <c r="G18" s="69">
        <v>46631</v>
      </c>
      <c r="H18" s="124">
        <v>0</v>
      </c>
      <c r="I18" s="66">
        <v>61794.679190000003</v>
      </c>
      <c r="J18" s="66">
        <v>0</v>
      </c>
      <c r="K18" s="27" t="s">
        <v>4</v>
      </c>
      <c r="L18" s="1">
        <f>M18+N18+O18+P18+Q18</f>
        <v>0</v>
      </c>
      <c r="M18" s="4">
        <v>0</v>
      </c>
      <c r="N18" s="1">
        <f>SUM(N19:N19)</f>
        <v>0</v>
      </c>
      <c r="O18" s="1">
        <v>0</v>
      </c>
      <c r="P18" s="1">
        <f t="shared" si="0"/>
        <v>0</v>
      </c>
      <c r="Q18" s="1">
        <f t="shared" si="0"/>
        <v>0</v>
      </c>
      <c r="R18" s="1">
        <v>0</v>
      </c>
      <c r="S18" s="101"/>
    </row>
    <row r="19" spans="1:23" s="2" customFormat="1" ht="73.5" customHeight="1" x14ac:dyDescent="0.25">
      <c r="A19" s="106"/>
      <c r="B19" s="62"/>
      <c r="C19" s="65"/>
      <c r="D19" s="71"/>
      <c r="E19" s="71"/>
      <c r="F19" s="71"/>
      <c r="G19" s="65"/>
      <c r="H19" s="125"/>
      <c r="I19" s="93"/>
      <c r="J19" s="68"/>
      <c r="K19" s="3" t="s">
        <v>7</v>
      </c>
      <c r="L19" s="1">
        <f>M19+N19+O19+P19+Q19</f>
        <v>0</v>
      </c>
      <c r="M19" s="4">
        <v>0</v>
      </c>
      <c r="N19" s="4">
        <f>N4</f>
        <v>0</v>
      </c>
      <c r="O19" s="4">
        <v>0</v>
      </c>
      <c r="P19" s="4">
        <v>0</v>
      </c>
      <c r="Q19" s="4">
        <v>0</v>
      </c>
      <c r="R19" s="4">
        <v>0</v>
      </c>
      <c r="S19" s="102"/>
    </row>
    <row r="20" spans="1:23" s="2" customFormat="1" ht="18.75" customHeight="1" x14ac:dyDescent="0.25">
      <c r="A20" s="121" t="s">
        <v>110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</row>
    <row r="21" spans="1:23" s="2" customFormat="1" ht="18.75" customHeight="1" x14ac:dyDescent="0.25">
      <c r="A21" s="97" t="s">
        <v>113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9"/>
    </row>
    <row r="22" spans="1:23" s="2" customFormat="1" ht="18.75" customHeight="1" x14ac:dyDescent="0.25">
      <c r="A22" s="94">
        <v>1</v>
      </c>
      <c r="B22" s="80" t="s">
        <v>29</v>
      </c>
      <c r="C22" s="77" t="s">
        <v>77</v>
      </c>
      <c r="D22" s="77" t="s">
        <v>77</v>
      </c>
      <c r="E22" s="77" t="s">
        <v>77</v>
      </c>
      <c r="F22" s="77" t="s">
        <v>77</v>
      </c>
      <c r="G22" s="77" t="s">
        <v>77</v>
      </c>
      <c r="H22" s="87" t="s">
        <v>77</v>
      </c>
      <c r="I22" s="87" t="e">
        <f>#REF!</f>
        <v>#REF!</v>
      </c>
      <c r="J22" s="87" t="s">
        <v>77</v>
      </c>
      <c r="K22" s="28" t="s">
        <v>4</v>
      </c>
      <c r="L22" s="15">
        <f>L23+L24</f>
        <v>0</v>
      </c>
      <c r="M22" s="15">
        <f>M23+M24</f>
        <v>0</v>
      </c>
      <c r="N22" s="15">
        <v>0</v>
      </c>
      <c r="O22" s="15">
        <v>0</v>
      </c>
      <c r="P22" s="15">
        <v>0</v>
      </c>
      <c r="Q22" s="15">
        <f>Q23+Q24</f>
        <v>0</v>
      </c>
      <c r="R22" s="15">
        <v>0</v>
      </c>
      <c r="S22" s="100" t="s">
        <v>40</v>
      </c>
    </row>
    <row r="23" spans="1:23" s="2" customFormat="1" ht="57" customHeight="1" x14ac:dyDescent="0.25">
      <c r="A23" s="95"/>
      <c r="B23" s="82"/>
      <c r="C23" s="84"/>
      <c r="D23" s="70"/>
      <c r="E23" s="70"/>
      <c r="F23" s="70"/>
      <c r="G23" s="84"/>
      <c r="H23" s="88"/>
      <c r="I23" s="88"/>
      <c r="J23" s="88"/>
      <c r="K23" s="28" t="s">
        <v>3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01"/>
      <c r="U23" s="10"/>
      <c r="V23" s="10"/>
      <c r="W23" s="10"/>
    </row>
    <row r="24" spans="1:23" s="2" customFormat="1" ht="75.599999999999994" customHeight="1" x14ac:dyDescent="0.25">
      <c r="A24" s="95"/>
      <c r="B24" s="81"/>
      <c r="C24" s="84"/>
      <c r="D24" s="71"/>
      <c r="E24" s="71"/>
      <c r="F24" s="70"/>
      <c r="G24" s="84"/>
      <c r="H24" s="88"/>
      <c r="I24" s="88"/>
      <c r="J24" s="88"/>
      <c r="K24" s="28" t="s">
        <v>7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01"/>
      <c r="U24" s="10"/>
      <c r="V24" s="10"/>
      <c r="W24" s="10"/>
    </row>
    <row r="25" spans="1:23" s="2" customFormat="1" ht="110.45" customHeight="1" x14ac:dyDescent="0.25">
      <c r="A25" s="26" t="s">
        <v>46</v>
      </c>
      <c r="B25" s="22" t="s">
        <v>43</v>
      </c>
      <c r="C25" s="23" t="s">
        <v>89</v>
      </c>
      <c r="D25" s="23" t="s">
        <v>64</v>
      </c>
      <c r="E25" s="23" t="s">
        <v>111</v>
      </c>
      <c r="F25" s="23" t="s">
        <v>101</v>
      </c>
      <c r="G25" s="25">
        <v>44970</v>
      </c>
      <c r="H25" s="24">
        <v>811164.04</v>
      </c>
      <c r="I25" s="24"/>
      <c r="J25" s="24">
        <v>811164.04</v>
      </c>
      <c r="K25" s="44" t="s">
        <v>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01"/>
      <c r="U25" s="10"/>
      <c r="V25" s="10"/>
      <c r="W25" s="10"/>
    </row>
    <row r="26" spans="1:23" s="2" customFormat="1" ht="14.45" customHeight="1" x14ac:dyDescent="0.25">
      <c r="A26" s="94" t="s">
        <v>9</v>
      </c>
      <c r="B26" s="80" t="s">
        <v>41</v>
      </c>
      <c r="C26" s="72" t="s">
        <v>77</v>
      </c>
      <c r="D26" s="72" t="s">
        <v>77</v>
      </c>
      <c r="E26" s="72" t="s">
        <v>77</v>
      </c>
      <c r="F26" s="77" t="s">
        <v>77</v>
      </c>
      <c r="G26" s="77" t="s">
        <v>77</v>
      </c>
      <c r="H26" s="87" t="s">
        <v>77</v>
      </c>
      <c r="I26" s="87">
        <f t="shared" ref="I26" si="1">I29</f>
        <v>0</v>
      </c>
      <c r="J26" s="87" t="s">
        <v>77</v>
      </c>
      <c r="K26" s="28" t="s">
        <v>4</v>
      </c>
      <c r="L26" s="15">
        <f>SUM(L27:L28)</f>
        <v>534746.39</v>
      </c>
      <c r="M26" s="15">
        <f>SUM(M27:M28)</f>
        <v>449493.85000000003</v>
      </c>
      <c r="N26" s="15">
        <f>SUM(N27:N28)</f>
        <v>85252.540000000008</v>
      </c>
      <c r="O26" s="15">
        <v>0</v>
      </c>
      <c r="P26" s="15">
        <v>0</v>
      </c>
      <c r="Q26" s="15">
        <v>0</v>
      </c>
      <c r="R26" s="15">
        <v>0</v>
      </c>
      <c r="S26" s="100" t="s">
        <v>40</v>
      </c>
    </row>
    <row r="27" spans="1:23" s="2" customFormat="1" ht="61.15" customHeight="1" x14ac:dyDescent="0.25">
      <c r="A27" s="95"/>
      <c r="B27" s="82"/>
      <c r="C27" s="84"/>
      <c r="D27" s="70"/>
      <c r="E27" s="70"/>
      <c r="F27" s="70"/>
      <c r="G27" s="84"/>
      <c r="H27" s="88"/>
      <c r="I27" s="88"/>
      <c r="J27" s="88"/>
      <c r="K27" s="28" t="s">
        <v>3</v>
      </c>
      <c r="L27" s="17">
        <f>M27+N27</f>
        <v>465032.10000000003</v>
      </c>
      <c r="M27" s="17">
        <f>M30</f>
        <v>391772.89</v>
      </c>
      <c r="N27" s="17">
        <f>N30</f>
        <v>73259.210000000006</v>
      </c>
      <c r="O27" s="17">
        <v>0</v>
      </c>
      <c r="P27" s="17">
        <v>0</v>
      </c>
      <c r="Q27" s="17">
        <v>0</v>
      </c>
      <c r="R27" s="15">
        <v>0</v>
      </c>
      <c r="S27" s="101"/>
    </row>
    <row r="28" spans="1:23" s="2" customFormat="1" ht="71.25" x14ac:dyDescent="0.25">
      <c r="A28" s="95"/>
      <c r="B28" s="83"/>
      <c r="C28" s="84"/>
      <c r="D28" s="71"/>
      <c r="E28" s="71"/>
      <c r="F28" s="71"/>
      <c r="G28" s="84"/>
      <c r="H28" s="88"/>
      <c r="I28" s="88"/>
      <c r="J28" s="88"/>
      <c r="K28" s="16" t="s">
        <v>7</v>
      </c>
      <c r="L28" s="17">
        <f>M28+N28</f>
        <v>69714.289999999994</v>
      </c>
      <c r="M28" s="17">
        <f>M31</f>
        <v>57720.959999999999</v>
      </c>
      <c r="N28" s="17">
        <f>N31</f>
        <v>11993.33</v>
      </c>
      <c r="O28" s="17">
        <v>0</v>
      </c>
      <c r="P28" s="17">
        <v>0</v>
      </c>
      <c r="Q28" s="17">
        <v>0</v>
      </c>
      <c r="R28" s="15">
        <v>0</v>
      </c>
      <c r="S28" s="101"/>
    </row>
    <row r="29" spans="1:23" s="8" customFormat="1" ht="28.15" customHeight="1" x14ac:dyDescent="0.25">
      <c r="A29" s="104" t="s">
        <v>10</v>
      </c>
      <c r="B29" s="60" t="s">
        <v>66</v>
      </c>
      <c r="C29" s="63" t="s">
        <v>91</v>
      </c>
      <c r="D29" s="63" t="s">
        <v>67</v>
      </c>
      <c r="E29" s="63" t="s">
        <v>82</v>
      </c>
      <c r="F29" s="63" t="s">
        <v>104</v>
      </c>
      <c r="G29" s="69">
        <v>45209</v>
      </c>
      <c r="H29" s="66">
        <v>841395.46</v>
      </c>
      <c r="I29" s="66">
        <v>0</v>
      </c>
      <c r="J29" s="66">
        <v>317843.26</v>
      </c>
      <c r="K29" s="27" t="s">
        <v>4</v>
      </c>
      <c r="L29" s="1">
        <f>SUM(L30:L31)</f>
        <v>534746.39</v>
      </c>
      <c r="M29" s="1">
        <f>M30+M31</f>
        <v>449493.85000000003</v>
      </c>
      <c r="N29" s="1">
        <f>N30+N31</f>
        <v>85252.540000000008</v>
      </c>
      <c r="O29" s="1">
        <v>0</v>
      </c>
      <c r="P29" s="1">
        <v>0</v>
      </c>
      <c r="Q29" s="1">
        <v>0</v>
      </c>
      <c r="R29" s="1">
        <v>0</v>
      </c>
      <c r="S29" s="101"/>
    </row>
    <row r="30" spans="1:23" s="8" customFormat="1" ht="42.6" customHeight="1" x14ac:dyDescent="0.25">
      <c r="A30" s="105"/>
      <c r="B30" s="61"/>
      <c r="C30" s="64"/>
      <c r="D30" s="70"/>
      <c r="E30" s="70"/>
      <c r="F30" s="70"/>
      <c r="G30" s="64"/>
      <c r="H30" s="103"/>
      <c r="I30" s="103"/>
      <c r="J30" s="67"/>
      <c r="K30" s="3" t="s">
        <v>3</v>
      </c>
      <c r="L30" s="4">
        <f>SUM(M30:N30)</f>
        <v>465032.10000000003</v>
      </c>
      <c r="M30" s="4">
        <v>391772.89</v>
      </c>
      <c r="N30" s="4">
        <v>73259.210000000006</v>
      </c>
      <c r="O30" s="4">
        <v>0</v>
      </c>
      <c r="P30" s="4">
        <v>0</v>
      </c>
      <c r="Q30" s="4">
        <v>0</v>
      </c>
      <c r="R30" s="1">
        <v>0</v>
      </c>
      <c r="S30" s="101"/>
    </row>
    <row r="31" spans="1:23" s="8" customFormat="1" ht="60" customHeight="1" x14ac:dyDescent="0.25">
      <c r="A31" s="106"/>
      <c r="B31" s="62"/>
      <c r="C31" s="65"/>
      <c r="D31" s="71"/>
      <c r="E31" s="71"/>
      <c r="F31" s="71"/>
      <c r="G31" s="64"/>
      <c r="H31" s="93"/>
      <c r="I31" s="93"/>
      <c r="J31" s="68"/>
      <c r="K31" s="3" t="s">
        <v>7</v>
      </c>
      <c r="L31" s="4">
        <f>SUM(M31:N31)</f>
        <v>69714.289999999994</v>
      </c>
      <c r="M31" s="4">
        <v>57720.959999999999</v>
      </c>
      <c r="N31" s="4">
        <v>11993.33</v>
      </c>
      <c r="O31" s="4">
        <v>0</v>
      </c>
      <c r="P31" s="4">
        <v>0</v>
      </c>
      <c r="Q31" s="4">
        <v>0</v>
      </c>
      <c r="R31" s="4">
        <v>0</v>
      </c>
      <c r="S31" s="102"/>
    </row>
    <row r="32" spans="1:23" s="2" customFormat="1" ht="14.45" customHeight="1" x14ac:dyDescent="0.25">
      <c r="A32" s="94" t="s">
        <v>27</v>
      </c>
      <c r="B32" s="107" t="s">
        <v>80</v>
      </c>
      <c r="C32" s="72" t="s">
        <v>77</v>
      </c>
      <c r="D32" s="72" t="s">
        <v>77</v>
      </c>
      <c r="E32" s="72" t="s">
        <v>77</v>
      </c>
      <c r="F32" s="77" t="s">
        <v>77</v>
      </c>
      <c r="G32" s="86" t="s">
        <v>77</v>
      </c>
      <c r="H32" s="87" t="s">
        <v>77</v>
      </c>
      <c r="I32" s="87">
        <f t="shared" ref="I32" si="2">I35</f>
        <v>0</v>
      </c>
      <c r="J32" s="87" t="s">
        <v>77</v>
      </c>
      <c r="K32" s="28" t="s">
        <v>4</v>
      </c>
      <c r="L32" s="15">
        <f>M32+N32+O32+P32+Q32+R32</f>
        <v>1013.63293</v>
      </c>
      <c r="M32" s="15">
        <f>SUM(M33:M34)</f>
        <v>341.28917000000001</v>
      </c>
      <c r="N32" s="15">
        <f>SUM(N33:N34)</f>
        <v>0</v>
      </c>
      <c r="O32" s="15">
        <f>SUM(O33:O34)</f>
        <v>672.34375999999997</v>
      </c>
      <c r="P32" s="15">
        <f>SUM(P33:P34)</f>
        <v>0</v>
      </c>
      <c r="Q32" s="15">
        <v>0</v>
      </c>
      <c r="R32" s="15">
        <v>0</v>
      </c>
      <c r="S32" s="100" t="s">
        <v>40</v>
      </c>
    </row>
    <row r="33" spans="1:19" s="2" customFormat="1" ht="61.15" customHeight="1" x14ac:dyDescent="0.25">
      <c r="A33" s="95"/>
      <c r="B33" s="108"/>
      <c r="C33" s="84"/>
      <c r="D33" s="70"/>
      <c r="E33" s="70"/>
      <c r="F33" s="70"/>
      <c r="G33" s="84"/>
      <c r="H33" s="88"/>
      <c r="I33" s="88"/>
      <c r="J33" s="88"/>
      <c r="K33" s="28" t="s">
        <v>3</v>
      </c>
      <c r="L33" s="15">
        <f>M33+N33+O33+P33+Q33+R33</f>
        <v>0</v>
      </c>
      <c r="M33" s="17">
        <f>M36</f>
        <v>0</v>
      </c>
      <c r="N33" s="17">
        <v>0</v>
      </c>
      <c r="O33" s="17">
        <v>0</v>
      </c>
      <c r="P33" s="17">
        <v>0</v>
      </c>
      <c r="Q33" s="17">
        <v>0</v>
      </c>
      <c r="R33" s="15">
        <v>0</v>
      </c>
      <c r="S33" s="101"/>
    </row>
    <row r="34" spans="1:19" s="2" customFormat="1" ht="71.25" x14ac:dyDescent="0.25">
      <c r="A34" s="95"/>
      <c r="B34" s="109"/>
      <c r="C34" s="84"/>
      <c r="D34" s="71"/>
      <c r="E34" s="71"/>
      <c r="F34" s="71"/>
      <c r="G34" s="84"/>
      <c r="H34" s="88"/>
      <c r="I34" s="88"/>
      <c r="J34" s="88"/>
      <c r="K34" s="16" t="s">
        <v>7</v>
      </c>
      <c r="L34" s="15">
        <f>M34+N34+O34+P34+Q34+R34</f>
        <v>1013.63293</v>
      </c>
      <c r="M34" s="17">
        <f>M37+M40</f>
        <v>341.28917000000001</v>
      </c>
      <c r="N34" s="17">
        <f>N37+N40</f>
        <v>0</v>
      </c>
      <c r="O34" s="17">
        <f>O37+O40</f>
        <v>672.34375999999997</v>
      </c>
      <c r="P34" s="17">
        <f>P37</f>
        <v>0</v>
      </c>
      <c r="Q34" s="17">
        <f>Q37</f>
        <v>0</v>
      </c>
      <c r="R34" s="15">
        <v>0</v>
      </c>
      <c r="S34" s="101"/>
    </row>
    <row r="35" spans="1:19" s="8" customFormat="1" ht="28.15" customHeight="1" x14ac:dyDescent="0.25">
      <c r="A35" s="104" t="s">
        <v>36</v>
      </c>
      <c r="B35" s="60" t="s">
        <v>79</v>
      </c>
      <c r="C35" s="63"/>
      <c r="D35" s="34"/>
      <c r="E35" s="34"/>
      <c r="F35" s="63" t="s">
        <v>52</v>
      </c>
      <c r="G35" s="69"/>
      <c r="H35" s="66">
        <v>341289.17</v>
      </c>
      <c r="I35" s="66">
        <v>0</v>
      </c>
      <c r="J35" s="66">
        <v>0</v>
      </c>
      <c r="K35" s="27" t="s">
        <v>4</v>
      </c>
      <c r="L35" s="1">
        <f>SUM(L36:L37)</f>
        <v>341.28917000000001</v>
      </c>
      <c r="M35" s="1">
        <f>M36+M37</f>
        <v>341.28917000000001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01"/>
    </row>
    <row r="36" spans="1:19" s="8" customFormat="1" ht="44.45" customHeight="1" x14ac:dyDescent="0.25">
      <c r="A36" s="105"/>
      <c r="B36" s="61"/>
      <c r="C36" s="64"/>
      <c r="D36" s="35"/>
      <c r="E36" s="35"/>
      <c r="F36" s="70"/>
      <c r="G36" s="64"/>
      <c r="H36" s="103"/>
      <c r="I36" s="103"/>
      <c r="J36" s="67"/>
      <c r="K36" s="3" t="s">
        <v>3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1">
        <v>0</v>
      </c>
      <c r="S36" s="101"/>
    </row>
    <row r="37" spans="1:19" s="8" customFormat="1" ht="78.75" customHeight="1" x14ac:dyDescent="0.25">
      <c r="A37" s="106"/>
      <c r="B37" s="62"/>
      <c r="C37" s="65"/>
      <c r="D37" s="36"/>
      <c r="E37" s="36"/>
      <c r="F37" s="71"/>
      <c r="G37" s="64"/>
      <c r="H37" s="93"/>
      <c r="I37" s="93"/>
      <c r="J37" s="68"/>
      <c r="K37" s="3" t="s">
        <v>7</v>
      </c>
      <c r="L37" s="4">
        <v>341.28917000000001</v>
      </c>
      <c r="M37" s="4">
        <v>341.28917000000001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101"/>
    </row>
    <row r="38" spans="1:19" s="8" customFormat="1" ht="78.75" customHeight="1" x14ac:dyDescent="0.25">
      <c r="A38" s="104" t="s">
        <v>98</v>
      </c>
      <c r="B38" s="60" t="s">
        <v>122</v>
      </c>
      <c r="C38" s="63" t="s">
        <v>120</v>
      </c>
      <c r="D38" s="63" t="s">
        <v>121</v>
      </c>
      <c r="E38" s="63" t="s">
        <v>111</v>
      </c>
      <c r="F38" s="63" t="s">
        <v>123</v>
      </c>
      <c r="G38" s="69">
        <v>46082</v>
      </c>
      <c r="H38" s="66">
        <f>L38</f>
        <v>672.34375999999997</v>
      </c>
      <c r="I38" s="66">
        <v>0</v>
      </c>
      <c r="J38" s="66">
        <v>0</v>
      </c>
      <c r="K38" s="27" t="s">
        <v>4</v>
      </c>
      <c r="L38" s="1">
        <f>M38+N38+O38+P38+Q38+R38</f>
        <v>672.34375999999997</v>
      </c>
      <c r="M38" s="1">
        <f>M39+M40</f>
        <v>0</v>
      </c>
      <c r="N38" s="1">
        <f>N39+N40</f>
        <v>0</v>
      </c>
      <c r="O38" s="1">
        <f>O39+O40</f>
        <v>672.34375999999997</v>
      </c>
      <c r="P38" s="1">
        <v>0</v>
      </c>
      <c r="Q38" s="1">
        <v>0</v>
      </c>
      <c r="R38" s="1">
        <v>0</v>
      </c>
      <c r="S38" s="101"/>
    </row>
    <row r="39" spans="1:19" s="8" customFormat="1" ht="78.75" customHeight="1" x14ac:dyDescent="0.25">
      <c r="A39" s="105"/>
      <c r="B39" s="61"/>
      <c r="C39" s="64"/>
      <c r="D39" s="70"/>
      <c r="E39" s="70"/>
      <c r="F39" s="70"/>
      <c r="G39" s="64"/>
      <c r="H39" s="103"/>
      <c r="I39" s="103"/>
      <c r="J39" s="67"/>
      <c r="K39" s="3" t="s">
        <v>3</v>
      </c>
      <c r="L39" s="1">
        <f>M39+N39+O39+P39+Q39+R39</f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1">
        <v>0</v>
      </c>
      <c r="S39" s="101"/>
    </row>
    <row r="40" spans="1:19" s="8" customFormat="1" ht="78.75" customHeight="1" x14ac:dyDescent="0.25">
      <c r="A40" s="106"/>
      <c r="B40" s="62"/>
      <c r="C40" s="65"/>
      <c r="D40" s="71"/>
      <c r="E40" s="71"/>
      <c r="F40" s="71"/>
      <c r="G40" s="64"/>
      <c r="H40" s="93"/>
      <c r="I40" s="93"/>
      <c r="J40" s="68"/>
      <c r="K40" s="3" t="s">
        <v>7</v>
      </c>
      <c r="L40" s="1">
        <f>M40+N40+O40+P40+Q40+R40</f>
        <v>672.34375999999997</v>
      </c>
      <c r="M40" s="4">
        <v>0</v>
      </c>
      <c r="N40" s="4">
        <v>0</v>
      </c>
      <c r="O40" s="4">
        <v>672.34375999999997</v>
      </c>
      <c r="P40" s="4">
        <v>0</v>
      </c>
      <c r="Q40" s="4">
        <v>0</v>
      </c>
      <c r="R40" s="4">
        <v>0</v>
      </c>
      <c r="S40" s="102"/>
    </row>
    <row r="41" spans="1:19" s="8" customFormat="1" ht="25.15" customHeight="1" x14ac:dyDescent="0.25">
      <c r="A41" s="118" t="s">
        <v>112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20"/>
    </row>
    <row r="42" spans="1:19" s="8" customFormat="1" ht="27.75" customHeight="1" x14ac:dyDescent="0.25">
      <c r="A42" s="94" t="s">
        <v>27</v>
      </c>
      <c r="B42" s="60" t="s">
        <v>124</v>
      </c>
      <c r="C42" s="72" t="s">
        <v>77</v>
      </c>
      <c r="D42" s="72" t="s">
        <v>77</v>
      </c>
      <c r="E42" s="72" t="s">
        <v>77</v>
      </c>
      <c r="F42" s="72" t="s">
        <v>77</v>
      </c>
      <c r="G42" s="72" t="s">
        <v>77</v>
      </c>
      <c r="H42" s="87" t="s">
        <v>77</v>
      </c>
      <c r="I42" s="48">
        <v>899018.85929000005</v>
      </c>
      <c r="J42" s="87" t="s">
        <v>77</v>
      </c>
      <c r="K42" s="49" t="s">
        <v>4</v>
      </c>
      <c r="L42" s="15">
        <f>SUM(L43:L44)</f>
        <v>173216.62404</v>
      </c>
      <c r="M42" s="15">
        <f>SUM(M43:M44)</f>
        <v>173208.39559999999</v>
      </c>
      <c r="N42" s="15">
        <f>SUM(N43:N44)</f>
        <v>8.2284400000000009</v>
      </c>
      <c r="O42" s="15">
        <f>SUM(O43:O44)</f>
        <v>0</v>
      </c>
      <c r="P42" s="15">
        <v>0</v>
      </c>
      <c r="Q42" s="15">
        <f>SUM(Q43:Q44)</f>
        <v>0</v>
      </c>
      <c r="R42" s="15">
        <v>0</v>
      </c>
      <c r="S42" s="100" t="s">
        <v>40</v>
      </c>
    </row>
    <row r="43" spans="1:19" s="2" customFormat="1" ht="58.15" customHeight="1" x14ac:dyDescent="0.25">
      <c r="A43" s="95"/>
      <c r="B43" s="82"/>
      <c r="C43" s="84"/>
      <c r="D43" s="70"/>
      <c r="E43" s="70"/>
      <c r="F43" s="70"/>
      <c r="G43" s="84"/>
      <c r="H43" s="88"/>
      <c r="I43" s="48">
        <v>266685.93570999999</v>
      </c>
      <c r="J43" s="67"/>
      <c r="K43" s="50" t="s">
        <v>3</v>
      </c>
      <c r="L43" s="15">
        <f>SUM(M43:S43)</f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01"/>
    </row>
    <row r="44" spans="1:19" s="2" customFormat="1" ht="74.45" customHeight="1" x14ac:dyDescent="0.25">
      <c r="A44" s="95"/>
      <c r="B44" s="82"/>
      <c r="C44" s="84"/>
      <c r="D44" s="71"/>
      <c r="E44" s="71"/>
      <c r="F44" s="70"/>
      <c r="G44" s="84"/>
      <c r="H44" s="88"/>
      <c r="I44" s="43">
        <v>10065.74317</v>
      </c>
      <c r="J44" s="67"/>
      <c r="K44" s="16" t="s">
        <v>7</v>
      </c>
      <c r="L44" s="17">
        <f>M44+N44+O44+P44+Q44</f>
        <v>173216.62404</v>
      </c>
      <c r="M44" s="17">
        <f t="shared" ref="M44:R44" si="3">M47+M50</f>
        <v>173208.39559999999</v>
      </c>
      <c r="N44" s="17">
        <f t="shared" si="3"/>
        <v>8.2284400000000009</v>
      </c>
      <c r="O44" s="17">
        <f t="shared" si="3"/>
        <v>0</v>
      </c>
      <c r="P44" s="17">
        <f t="shared" si="3"/>
        <v>0</v>
      </c>
      <c r="Q44" s="17">
        <f t="shared" si="3"/>
        <v>0</v>
      </c>
      <c r="R44" s="17">
        <f t="shared" si="3"/>
        <v>0</v>
      </c>
      <c r="S44" s="101"/>
    </row>
    <row r="45" spans="1:19" s="2" customFormat="1" ht="22.5" customHeight="1" x14ac:dyDescent="0.25">
      <c r="A45" s="104" t="s">
        <v>36</v>
      </c>
      <c r="B45" s="60" t="s">
        <v>23</v>
      </c>
      <c r="C45" s="63" t="s">
        <v>92</v>
      </c>
      <c r="D45" s="63" t="s">
        <v>68</v>
      </c>
      <c r="E45" s="63" t="s">
        <v>82</v>
      </c>
      <c r="F45" s="63" t="s">
        <v>105</v>
      </c>
      <c r="G45" s="69">
        <v>45536</v>
      </c>
      <c r="H45" s="66">
        <v>478910.6</v>
      </c>
      <c r="I45" s="66">
        <v>0</v>
      </c>
      <c r="J45" s="66">
        <v>88996.255260000005</v>
      </c>
      <c r="K45" s="27" t="s">
        <v>4</v>
      </c>
      <c r="L45" s="1">
        <f>SUM(L46:L47)</f>
        <v>173216.62404</v>
      </c>
      <c r="M45" s="1">
        <f>M47</f>
        <v>173208.39559999999</v>
      </c>
      <c r="N45" s="1">
        <f>N46+N47</f>
        <v>8.2284400000000009</v>
      </c>
      <c r="O45" s="1">
        <v>0</v>
      </c>
      <c r="P45" s="1">
        <v>0</v>
      </c>
      <c r="Q45" s="1">
        <v>0</v>
      </c>
      <c r="R45" s="1">
        <v>0</v>
      </c>
      <c r="S45" s="101"/>
    </row>
    <row r="46" spans="1:19" s="2" customFormat="1" ht="62.25" customHeight="1" x14ac:dyDescent="0.25">
      <c r="A46" s="105"/>
      <c r="B46" s="61"/>
      <c r="C46" s="64"/>
      <c r="D46" s="70"/>
      <c r="E46" s="70"/>
      <c r="F46" s="70"/>
      <c r="G46" s="64"/>
      <c r="H46" s="103"/>
      <c r="I46" s="103"/>
      <c r="J46" s="67"/>
      <c r="K46" s="3" t="s">
        <v>3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1">
        <v>0</v>
      </c>
      <c r="S46" s="101"/>
    </row>
    <row r="47" spans="1:19" s="2" customFormat="1" ht="74.25" customHeight="1" x14ac:dyDescent="0.25">
      <c r="A47" s="106"/>
      <c r="B47" s="62"/>
      <c r="C47" s="65"/>
      <c r="D47" s="71"/>
      <c r="E47" s="71"/>
      <c r="F47" s="71"/>
      <c r="G47" s="64"/>
      <c r="H47" s="93"/>
      <c r="I47" s="93"/>
      <c r="J47" s="68"/>
      <c r="K47" s="3" t="s">
        <v>7</v>
      </c>
      <c r="L47" s="4">
        <f>SUM(M47:N47)</f>
        <v>173216.62404</v>
      </c>
      <c r="M47" s="4">
        <v>173208.39559999999</v>
      </c>
      <c r="N47" s="4">
        <v>8.2284400000000009</v>
      </c>
      <c r="O47" s="4">
        <v>0</v>
      </c>
      <c r="P47" s="4">
        <v>0</v>
      </c>
      <c r="Q47" s="4">
        <v>0</v>
      </c>
      <c r="R47" s="4">
        <v>0</v>
      </c>
      <c r="S47" s="101"/>
    </row>
    <row r="48" spans="1:19" s="2" customFormat="1" ht="22.9" customHeight="1" x14ac:dyDescent="0.25">
      <c r="A48" s="104" t="s">
        <v>98</v>
      </c>
      <c r="B48" s="60" t="s">
        <v>25</v>
      </c>
      <c r="C48" s="63" t="s">
        <v>93</v>
      </c>
      <c r="D48" s="63" t="s">
        <v>69</v>
      </c>
      <c r="E48" s="63" t="s">
        <v>81</v>
      </c>
      <c r="F48" s="69" t="s">
        <v>102</v>
      </c>
      <c r="G48" s="69">
        <v>45901</v>
      </c>
      <c r="H48" s="66">
        <f>L48</f>
        <v>0</v>
      </c>
      <c r="I48" s="37"/>
      <c r="J48" s="66">
        <v>0</v>
      </c>
      <c r="K48" s="27" t="s">
        <v>4</v>
      </c>
      <c r="L48" s="1">
        <f>M48+N48+O48+P48+Q48+R48</f>
        <v>0</v>
      </c>
      <c r="M48" s="1">
        <v>0</v>
      </c>
      <c r="N48" s="1">
        <f>N49+N50</f>
        <v>0</v>
      </c>
      <c r="O48" s="1">
        <f>O49+O50</f>
        <v>0</v>
      </c>
      <c r="P48" s="1">
        <v>0</v>
      </c>
      <c r="Q48" s="1">
        <f>Q49+Q50</f>
        <v>0</v>
      </c>
      <c r="R48" s="1">
        <v>0</v>
      </c>
      <c r="S48" s="101"/>
    </row>
    <row r="49" spans="1:22" s="2" customFormat="1" ht="66.75" customHeight="1" x14ac:dyDescent="0.25">
      <c r="A49" s="67"/>
      <c r="B49" s="61"/>
      <c r="C49" s="64"/>
      <c r="D49" s="70"/>
      <c r="E49" s="70"/>
      <c r="F49" s="70"/>
      <c r="G49" s="64"/>
      <c r="H49" s="67"/>
      <c r="I49" s="37"/>
      <c r="J49" s="67"/>
      <c r="K49" s="3" t="s">
        <v>3</v>
      </c>
      <c r="L49" s="1">
        <f>M49+N49+O49+P49+Q49+R49</f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01"/>
    </row>
    <row r="50" spans="1:22" s="2" customFormat="1" ht="81" customHeight="1" x14ac:dyDescent="0.25">
      <c r="A50" s="68"/>
      <c r="B50" s="62"/>
      <c r="C50" s="65"/>
      <c r="D50" s="71"/>
      <c r="E50" s="71"/>
      <c r="F50" s="71"/>
      <c r="G50" s="65"/>
      <c r="H50" s="68"/>
      <c r="I50" s="37"/>
      <c r="J50" s="68"/>
      <c r="K50" s="3" t="s">
        <v>7</v>
      </c>
      <c r="L50" s="1">
        <f>M50+N50+O50+P50+Q50+R50</f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01"/>
    </row>
    <row r="51" spans="1:22" s="2" customFormat="1" ht="25.15" customHeight="1" x14ac:dyDescent="0.25">
      <c r="A51" s="94" t="s">
        <v>28</v>
      </c>
      <c r="B51" s="60" t="s">
        <v>125</v>
      </c>
      <c r="C51" s="72" t="s">
        <v>77</v>
      </c>
      <c r="D51" s="72" t="s">
        <v>77</v>
      </c>
      <c r="E51" s="72" t="s">
        <v>77</v>
      </c>
      <c r="F51" s="72" t="s">
        <v>77</v>
      </c>
      <c r="G51" s="72" t="s">
        <v>77</v>
      </c>
      <c r="H51" s="87" t="s">
        <v>77</v>
      </c>
      <c r="I51" s="48">
        <v>899018.85929000005</v>
      </c>
      <c r="J51" s="87" t="s">
        <v>77</v>
      </c>
      <c r="K51" s="49" t="s">
        <v>4</v>
      </c>
      <c r="L51" s="15">
        <f t="shared" ref="L51:Q51" si="4">L52+L53</f>
        <v>3868034.09</v>
      </c>
      <c r="M51" s="15">
        <f t="shared" si="4"/>
        <v>1530199.9300000002</v>
      </c>
      <c r="N51" s="15">
        <f t="shared" si="4"/>
        <v>1448172.1199999999</v>
      </c>
      <c r="O51" s="15">
        <f t="shared" si="4"/>
        <v>889662.04</v>
      </c>
      <c r="P51" s="15">
        <f t="shared" si="4"/>
        <v>0</v>
      </c>
      <c r="Q51" s="15">
        <f t="shared" si="4"/>
        <v>0</v>
      </c>
      <c r="R51" s="15">
        <v>0</v>
      </c>
      <c r="S51" s="100" t="s">
        <v>40</v>
      </c>
    </row>
    <row r="52" spans="1:22" s="2" customFormat="1" ht="57" customHeight="1" x14ac:dyDescent="0.25">
      <c r="A52" s="95"/>
      <c r="B52" s="61"/>
      <c r="C52" s="84"/>
      <c r="D52" s="70"/>
      <c r="E52" s="70"/>
      <c r="F52" s="70"/>
      <c r="G52" s="84"/>
      <c r="H52" s="88"/>
      <c r="I52" s="48">
        <v>266685.93570999999</v>
      </c>
      <c r="J52" s="67"/>
      <c r="K52" s="50" t="s">
        <v>3</v>
      </c>
      <c r="L52" s="15">
        <f>M52+N52+O52+P52</f>
        <v>2439557.5</v>
      </c>
      <c r="M52" s="15">
        <f t="shared" ref="M52:P53" si="5">M55+M58</f>
        <v>1316405.4700000002</v>
      </c>
      <c r="N52" s="15">
        <f t="shared" si="5"/>
        <v>662271.44999999995</v>
      </c>
      <c r="O52" s="15">
        <f t="shared" si="5"/>
        <v>460880.58</v>
      </c>
      <c r="P52" s="15">
        <f t="shared" si="5"/>
        <v>0</v>
      </c>
      <c r="Q52" s="15">
        <v>0</v>
      </c>
      <c r="R52" s="15">
        <v>0</v>
      </c>
      <c r="S52" s="101"/>
    </row>
    <row r="53" spans="1:22" s="2" customFormat="1" ht="73.900000000000006" customHeight="1" x14ac:dyDescent="0.25">
      <c r="A53" s="95"/>
      <c r="B53" s="61"/>
      <c r="C53" s="84"/>
      <c r="D53" s="71"/>
      <c r="E53" s="71"/>
      <c r="F53" s="40"/>
      <c r="G53" s="84"/>
      <c r="H53" s="88"/>
      <c r="I53" s="40">
        <v>10065.74317</v>
      </c>
      <c r="J53" s="67"/>
      <c r="K53" s="28" t="s">
        <v>7</v>
      </c>
      <c r="L53" s="15">
        <f>M53+N53+O53+P53</f>
        <v>1428476.5899999999</v>
      </c>
      <c r="M53" s="15">
        <f>M56+M59</f>
        <v>213794.46</v>
      </c>
      <c r="N53" s="15">
        <f t="shared" si="5"/>
        <v>785900.66999999993</v>
      </c>
      <c r="O53" s="15">
        <f t="shared" si="5"/>
        <v>428781.46</v>
      </c>
      <c r="P53" s="15">
        <f t="shared" si="5"/>
        <v>0</v>
      </c>
      <c r="Q53" s="15">
        <v>0</v>
      </c>
      <c r="R53" s="15">
        <v>0</v>
      </c>
      <c r="S53" s="101"/>
    </row>
    <row r="54" spans="1:22" s="2" customFormat="1" ht="28.15" customHeight="1" x14ac:dyDescent="0.25">
      <c r="A54" s="104" t="s">
        <v>83</v>
      </c>
      <c r="B54" s="60" t="s">
        <v>15</v>
      </c>
      <c r="C54" s="63" t="s">
        <v>93</v>
      </c>
      <c r="D54" s="63" t="s">
        <v>71</v>
      </c>
      <c r="E54" s="63" t="s">
        <v>81</v>
      </c>
      <c r="F54" s="63" t="s">
        <v>117</v>
      </c>
      <c r="G54" s="69">
        <v>45537</v>
      </c>
      <c r="H54" s="66">
        <f>J54+L54</f>
        <v>1862259.33</v>
      </c>
      <c r="I54" s="24">
        <v>0</v>
      </c>
      <c r="J54" s="66">
        <v>646483.74</v>
      </c>
      <c r="K54" s="27" t="s">
        <v>4</v>
      </c>
      <c r="L54" s="1">
        <f>SUM(L55:L56)</f>
        <v>1215775.5900000001</v>
      </c>
      <c r="M54" s="1">
        <f>SUM(M55:M56)</f>
        <v>756879.84000000008</v>
      </c>
      <c r="N54" s="1">
        <f>SUM(N55:N56)</f>
        <v>458895.75</v>
      </c>
      <c r="O54" s="1">
        <v>0</v>
      </c>
      <c r="P54" s="1">
        <v>0</v>
      </c>
      <c r="Q54" s="1">
        <f>SUM(Q55:Q56)</f>
        <v>0</v>
      </c>
      <c r="R54" s="1">
        <v>0</v>
      </c>
      <c r="S54" s="101"/>
    </row>
    <row r="55" spans="1:22" s="2" customFormat="1" ht="69.75" customHeight="1" x14ac:dyDescent="0.25">
      <c r="A55" s="105"/>
      <c r="B55" s="61"/>
      <c r="C55" s="64"/>
      <c r="D55" s="67"/>
      <c r="E55" s="67"/>
      <c r="F55" s="67"/>
      <c r="G55" s="64"/>
      <c r="H55" s="103"/>
      <c r="I55" s="24">
        <v>0</v>
      </c>
      <c r="J55" s="67"/>
      <c r="K55" s="3" t="s">
        <v>3</v>
      </c>
      <c r="L55" s="4">
        <f t="shared" ref="L55:L56" si="6">SUM(M55:N55)</f>
        <v>781895.93</v>
      </c>
      <c r="M55" s="1">
        <v>618714.41</v>
      </c>
      <c r="N55" s="4">
        <v>163181.51999999999</v>
      </c>
      <c r="O55" s="4">
        <v>0</v>
      </c>
      <c r="P55" s="4">
        <v>0</v>
      </c>
      <c r="Q55" s="4">
        <v>0</v>
      </c>
      <c r="R55" s="1">
        <v>0</v>
      </c>
      <c r="S55" s="101"/>
    </row>
    <row r="56" spans="1:22" s="2" customFormat="1" ht="76.5" customHeight="1" x14ac:dyDescent="0.25">
      <c r="A56" s="106"/>
      <c r="B56" s="62"/>
      <c r="C56" s="65"/>
      <c r="D56" s="68"/>
      <c r="E56" s="68"/>
      <c r="F56" s="68"/>
      <c r="G56" s="65"/>
      <c r="H56" s="93"/>
      <c r="I56" s="38">
        <v>0</v>
      </c>
      <c r="J56" s="68"/>
      <c r="K56" s="3" t="s">
        <v>7</v>
      </c>
      <c r="L56" s="4">
        <f t="shared" si="6"/>
        <v>433879.66</v>
      </c>
      <c r="M56" s="4">
        <v>138165.43</v>
      </c>
      <c r="N56" s="4">
        <v>295714.23</v>
      </c>
      <c r="O56" s="4">
        <v>0</v>
      </c>
      <c r="P56" s="4">
        <v>0</v>
      </c>
      <c r="Q56" s="4">
        <v>0</v>
      </c>
      <c r="R56" s="4">
        <v>0</v>
      </c>
      <c r="S56" s="101"/>
    </row>
    <row r="57" spans="1:22" s="2" customFormat="1" ht="25.15" customHeight="1" x14ac:dyDescent="0.25">
      <c r="A57" s="104" t="s">
        <v>84</v>
      </c>
      <c r="B57" s="60" t="s">
        <v>22</v>
      </c>
      <c r="C57" s="63" t="s">
        <v>94</v>
      </c>
      <c r="D57" s="63" t="s">
        <v>72</v>
      </c>
      <c r="E57" s="63" t="s">
        <v>81</v>
      </c>
      <c r="F57" s="63" t="s">
        <v>99</v>
      </c>
      <c r="G57" s="69">
        <v>45901</v>
      </c>
      <c r="H57" s="66">
        <v>2752708.5</v>
      </c>
      <c r="I57" s="24">
        <v>0</v>
      </c>
      <c r="J57" s="66">
        <v>100450</v>
      </c>
      <c r="K57" s="27" t="s">
        <v>4</v>
      </c>
      <c r="L57" s="1">
        <f>L58+L59</f>
        <v>2652258.5</v>
      </c>
      <c r="M57" s="1">
        <f>SUM(M58:M59)</f>
        <v>773320.09000000008</v>
      </c>
      <c r="N57" s="1">
        <f>SUM(N58:N59)</f>
        <v>989276.37</v>
      </c>
      <c r="O57" s="1">
        <f>SUM(O58:O59)</f>
        <v>889662.04</v>
      </c>
      <c r="P57" s="1">
        <v>0</v>
      </c>
      <c r="Q57" s="1">
        <f>SUM(Q58:Q59)</f>
        <v>0</v>
      </c>
      <c r="R57" s="1">
        <v>0</v>
      </c>
      <c r="S57" s="101"/>
    </row>
    <row r="58" spans="1:22" s="2" customFormat="1" ht="58.15" customHeight="1" x14ac:dyDescent="0.25">
      <c r="A58" s="67"/>
      <c r="B58" s="82"/>
      <c r="C58" s="67"/>
      <c r="D58" s="70"/>
      <c r="E58" s="70"/>
      <c r="F58" s="67"/>
      <c r="G58" s="67"/>
      <c r="H58" s="67"/>
      <c r="I58" s="24">
        <v>0</v>
      </c>
      <c r="J58" s="67"/>
      <c r="K58" s="3" t="s">
        <v>3</v>
      </c>
      <c r="L58" s="4">
        <f>M58+N58+O58</f>
        <v>1657661.57</v>
      </c>
      <c r="M58" s="1">
        <v>697691.06</v>
      </c>
      <c r="N58" s="4">
        <v>499089.93</v>
      </c>
      <c r="O58" s="4">
        <v>460880.58</v>
      </c>
      <c r="P58" s="4">
        <v>0</v>
      </c>
      <c r="Q58" s="4">
        <v>0</v>
      </c>
      <c r="R58" s="1">
        <v>0</v>
      </c>
      <c r="S58" s="101"/>
      <c r="U58" s="10"/>
      <c r="V58" s="10"/>
    </row>
    <row r="59" spans="1:22" s="2" customFormat="1" ht="75" customHeight="1" x14ac:dyDescent="0.25">
      <c r="A59" s="68"/>
      <c r="B59" s="83"/>
      <c r="C59" s="68"/>
      <c r="D59" s="71"/>
      <c r="E59" s="71"/>
      <c r="F59" s="68"/>
      <c r="G59" s="68"/>
      <c r="H59" s="68"/>
      <c r="I59" s="38"/>
      <c r="J59" s="68"/>
      <c r="K59" s="3" t="s">
        <v>7</v>
      </c>
      <c r="L59" s="4">
        <f>M59+N59+O59</f>
        <v>994596.92999999993</v>
      </c>
      <c r="M59" s="4">
        <v>75629.03</v>
      </c>
      <c r="N59" s="4">
        <v>490186.44</v>
      </c>
      <c r="O59" s="4">
        <v>428781.46</v>
      </c>
      <c r="P59" s="4">
        <v>0</v>
      </c>
      <c r="Q59" s="4">
        <v>0</v>
      </c>
      <c r="R59" s="4">
        <v>0</v>
      </c>
      <c r="S59" s="101"/>
      <c r="U59" s="10"/>
      <c r="V59" s="10"/>
    </row>
    <row r="60" spans="1:22" s="2" customFormat="1" ht="25.5" customHeight="1" x14ac:dyDescent="0.25">
      <c r="A60" s="94" t="s">
        <v>30</v>
      </c>
      <c r="B60" s="60" t="s">
        <v>126</v>
      </c>
      <c r="C60" s="72" t="s">
        <v>77</v>
      </c>
      <c r="D60" s="72" t="s">
        <v>77</v>
      </c>
      <c r="E60" s="72" t="s">
        <v>77</v>
      </c>
      <c r="F60" s="72" t="s">
        <v>77</v>
      </c>
      <c r="G60" s="72" t="s">
        <v>77</v>
      </c>
      <c r="H60" s="87" t="s">
        <v>77</v>
      </c>
      <c r="I60" s="48">
        <v>899018.85929000005</v>
      </c>
      <c r="J60" s="87" t="s">
        <v>77</v>
      </c>
      <c r="K60" s="49" t="s">
        <v>4</v>
      </c>
      <c r="L60" s="15">
        <f>L61+L62</f>
        <v>1552321.95</v>
      </c>
      <c r="M60" s="15">
        <f>M61+M62</f>
        <v>1552321.95</v>
      </c>
      <c r="N60" s="15">
        <f>SUM(N61:N62)</f>
        <v>0</v>
      </c>
      <c r="O60" s="15">
        <v>0</v>
      </c>
      <c r="P60" s="15">
        <v>0</v>
      </c>
      <c r="Q60" s="15">
        <f>Q61+Q62</f>
        <v>0</v>
      </c>
      <c r="R60" s="15">
        <v>0</v>
      </c>
      <c r="S60" s="100" t="s">
        <v>40</v>
      </c>
    </row>
    <row r="61" spans="1:22" s="2" customFormat="1" ht="62.45" customHeight="1" x14ac:dyDescent="0.25">
      <c r="A61" s="95"/>
      <c r="B61" s="82"/>
      <c r="C61" s="84"/>
      <c r="D61" s="70"/>
      <c r="E61" s="70"/>
      <c r="F61" s="70"/>
      <c r="G61" s="84"/>
      <c r="H61" s="88"/>
      <c r="I61" s="48">
        <v>266685.93570999999</v>
      </c>
      <c r="J61" s="67"/>
      <c r="K61" s="50" t="s">
        <v>18</v>
      </c>
      <c r="L61" s="15">
        <f>M61</f>
        <v>970181.48</v>
      </c>
      <c r="M61" s="15">
        <f t="shared" ref="M61:M62" si="7">M64</f>
        <v>970181.48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01"/>
    </row>
    <row r="62" spans="1:22" s="2" customFormat="1" ht="79.150000000000006" customHeight="1" x14ac:dyDescent="0.25">
      <c r="A62" s="95"/>
      <c r="B62" s="83"/>
      <c r="C62" s="84"/>
      <c r="D62" s="71"/>
      <c r="E62" s="71"/>
      <c r="F62" s="71"/>
      <c r="G62" s="84"/>
      <c r="H62" s="88"/>
      <c r="I62" s="43">
        <v>10065.74317</v>
      </c>
      <c r="J62" s="67"/>
      <c r="K62" s="16" t="s">
        <v>7</v>
      </c>
      <c r="L62" s="15">
        <f>M62</f>
        <v>582140.47</v>
      </c>
      <c r="M62" s="17">
        <f t="shared" si="7"/>
        <v>582140.47</v>
      </c>
      <c r="N62" s="17">
        <v>0</v>
      </c>
      <c r="O62" s="17">
        <v>0</v>
      </c>
      <c r="P62" s="17">
        <v>0</v>
      </c>
      <c r="Q62" s="17">
        <f t="shared" ref="Q62" si="8">Q65</f>
        <v>0</v>
      </c>
      <c r="R62" s="17">
        <v>0</v>
      </c>
      <c r="S62" s="101"/>
      <c r="U62" s="9"/>
    </row>
    <row r="63" spans="1:22" s="2" customFormat="1" ht="27.6" customHeight="1" x14ac:dyDescent="0.25">
      <c r="A63" s="104" t="s">
        <v>31</v>
      </c>
      <c r="B63" s="60" t="s">
        <v>14</v>
      </c>
      <c r="C63" s="63" t="s">
        <v>95</v>
      </c>
      <c r="D63" s="63" t="s">
        <v>73</v>
      </c>
      <c r="E63" s="63" t="s">
        <v>81</v>
      </c>
      <c r="F63" s="63" t="s">
        <v>106</v>
      </c>
      <c r="G63" s="69">
        <v>45264</v>
      </c>
      <c r="H63" s="66">
        <v>1914290.15</v>
      </c>
      <c r="I63" s="24">
        <v>0</v>
      </c>
      <c r="J63" s="66">
        <v>361968.2</v>
      </c>
      <c r="K63" s="27" t="s">
        <v>4</v>
      </c>
      <c r="L63" s="1">
        <f>SUM(M63:N63)</f>
        <v>1552321.95</v>
      </c>
      <c r="M63" s="1">
        <f>SUM(M64:M65)</f>
        <v>1552321.95</v>
      </c>
      <c r="N63" s="1">
        <v>0</v>
      </c>
      <c r="O63" s="1">
        <v>0</v>
      </c>
      <c r="P63" s="1">
        <v>0</v>
      </c>
      <c r="Q63" s="1">
        <f>SUM(Q64:Q65)</f>
        <v>0</v>
      </c>
      <c r="R63" s="1">
        <v>0</v>
      </c>
      <c r="S63" s="101"/>
    </row>
    <row r="64" spans="1:22" s="2" customFormat="1" ht="69" customHeight="1" x14ac:dyDescent="0.25">
      <c r="A64" s="105"/>
      <c r="B64" s="61"/>
      <c r="C64" s="64"/>
      <c r="D64" s="70"/>
      <c r="E64" s="70"/>
      <c r="F64" s="70"/>
      <c r="G64" s="64"/>
      <c r="H64" s="103"/>
      <c r="I64" s="24">
        <v>0</v>
      </c>
      <c r="J64" s="67"/>
      <c r="K64" s="3" t="s">
        <v>3</v>
      </c>
      <c r="L64" s="4">
        <f>SUM(M64:N64)</f>
        <v>970181.48</v>
      </c>
      <c r="M64" s="1">
        <v>970181.48</v>
      </c>
      <c r="N64" s="4">
        <v>0</v>
      </c>
      <c r="O64" s="4">
        <v>0</v>
      </c>
      <c r="P64" s="4">
        <v>0</v>
      </c>
      <c r="Q64" s="4">
        <v>0</v>
      </c>
      <c r="R64" s="1">
        <v>0</v>
      </c>
      <c r="S64" s="101"/>
    </row>
    <row r="65" spans="1:24" s="2" customFormat="1" ht="79.5" customHeight="1" x14ac:dyDescent="0.25">
      <c r="A65" s="106"/>
      <c r="B65" s="62"/>
      <c r="C65" s="65"/>
      <c r="D65" s="71"/>
      <c r="E65" s="71"/>
      <c r="F65" s="71"/>
      <c r="G65" s="65"/>
      <c r="H65" s="93"/>
      <c r="I65" s="38">
        <v>0</v>
      </c>
      <c r="J65" s="68"/>
      <c r="K65" s="3" t="s">
        <v>7</v>
      </c>
      <c r="L65" s="4">
        <f>SUM(M65:N65)</f>
        <v>582140.47</v>
      </c>
      <c r="M65" s="4">
        <v>582140.47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102"/>
    </row>
    <row r="66" spans="1:24" s="2" customFormat="1" ht="29.25" customHeight="1" x14ac:dyDescent="0.25">
      <c r="A66" s="94" t="s">
        <v>47</v>
      </c>
      <c r="B66" s="60" t="s">
        <v>127</v>
      </c>
      <c r="C66" s="72" t="s">
        <v>77</v>
      </c>
      <c r="D66" s="72" t="s">
        <v>77</v>
      </c>
      <c r="E66" s="72" t="s">
        <v>77</v>
      </c>
      <c r="F66" s="72" t="s">
        <v>77</v>
      </c>
      <c r="G66" s="72" t="s">
        <v>77</v>
      </c>
      <c r="H66" s="87" t="s">
        <v>77</v>
      </c>
      <c r="I66" s="48">
        <v>899018.85929000005</v>
      </c>
      <c r="J66" s="87" t="s">
        <v>77</v>
      </c>
      <c r="K66" s="49" t="s">
        <v>4</v>
      </c>
      <c r="L66" s="15">
        <f>L67+L69</f>
        <v>1642431.55</v>
      </c>
      <c r="M66" s="15">
        <f>M67+M69</f>
        <v>177224.69999999998</v>
      </c>
      <c r="N66" s="15">
        <f>N67+N69</f>
        <v>750757.59000000008</v>
      </c>
      <c r="O66" s="15">
        <f>O67+O69</f>
        <v>714449.26</v>
      </c>
      <c r="P66" s="15">
        <v>0</v>
      </c>
      <c r="Q66" s="15">
        <f>Q67+Q69</f>
        <v>0</v>
      </c>
      <c r="R66" s="15">
        <v>0</v>
      </c>
      <c r="S66" s="100" t="s">
        <v>40</v>
      </c>
    </row>
    <row r="67" spans="1:24" s="2" customFormat="1" ht="60.6" customHeight="1" x14ac:dyDescent="0.25">
      <c r="A67" s="95"/>
      <c r="B67" s="62"/>
      <c r="C67" s="73"/>
      <c r="D67" s="70"/>
      <c r="E67" s="70"/>
      <c r="F67" s="70"/>
      <c r="G67" s="73"/>
      <c r="H67" s="88"/>
      <c r="I67" s="48">
        <v>266685.93570999999</v>
      </c>
      <c r="J67" s="88"/>
      <c r="K67" s="148" t="s">
        <v>3</v>
      </c>
      <c r="L67" s="15">
        <f>M67+N67+O67</f>
        <v>1558311.87</v>
      </c>
      <c r="M67" s="15">
        <f t="shared" ref="M67:N68" si="9">M71</f>
        <v>170610.8</v>
      </c>
      <c r="N67" s="15">
        <f t="shared" si="9"/>
        <v>709013.65</v>
      </c>
      <c r="O67" s="15">
        <f>O71</f>
        <v>678687.42</v>
      </c>
      <c r="P67" s="15">
        <v>0</v>
      </c>
      <c r="Q67" s="15">
        <f>Q71</f>
        <v>0</v>
      </c>
      <c r="R67" s="15">
        <v>0</v>
      </c>
      <c r="S67" s="101"/>
      <c r="U67" s="11"/>
      <c r="V67" s="11"/>
      <c r="W67" s="11"/>
    </row>
    <row r="68" spans="1:24" s="2" customFormat="1" ht="27.75" customHeight="1" x14ac:dyDescent="0.25">
      <c r="A68" s="95"/>
      <c r="B68" s="22" t="s">
        <v>26</v>
      </c>
      <c r="C68" s="73"/>
      <c r="D68" s="70"/>
      <c r="E68" s="70"/>
      <c r="F68" s="70"/>
      <c r="G68" s="73"/>
      <c r="H68" s="88"/>
      <c r="I68" s="41"/>
      <c r="J68" s="88"/>
      <c r="K68" s="149"/>
      <c r="L68" s="15">
        <f>M68+N68</f>
        <v>21289.260000000002</v>
      </c>
      <c r="M68" s="17">
        <f t="shared" si="9"/>
        <v>2673.68</v>
      </c>
      <c r="N68" s="17">
        <f t="shared" si="9"/>
        <v>18615.580000000002</v>
      </c>
      <c r="O68" s="15">
        <f>O72</f>
        <v>1578.87</v>
      </c>
      <c r="P68" s="17">
        <v>0</v>
      </c>
      <c r="Q68" s="17">
        <v>0</v>
      </c>
      <c r="R68" s="17">
        <v>0</v>
      </c>
      <c r="S68" s="101"/>
      <c r="U68" s="12"/>
      <c r="V68" s="12"/>
      <c r="W68" s="13"/>
      <c r="X68" s="9"/>
    </row>
    <row r="69" spans="1:24" s="2" customFormat="1" ht="74.45" customHeight="1" x14ac:dyDescent="0.25">
      <c r="A69" s="110"/>
      <c r="B69" s="44"/>
      <c r="C69" s="74"/>
      <c r="D69" s="71"/>
      <c r="E69" s="71"/>
      <c r="F69" s="71"/>
      <c r="G69" s="74"/>
      <c r="H69" s="92"/>
      <c r="I69" s="43">
        <v>10065.74317</v>
      </c>
      <c r="J69" s="92"/>
      <c r="K69" s="16" t="s">
        <v>7</v>
      </c>
      <c r="L69" s="17">
        <f>SUM(M69:S69)</f>
        <v>84119.679999999993</v>
      </c>
      <c r="M69" s="17">
        <f>M73</f>
        <v>6613.9</v>
      </c>
      <c r="N69" s="17">
        <f>N73</f>
        <v>41743.94</v>
      </c>
      <c r="O69" s="15">
        <f>O73</f>
        <v>35761.839999999997</v>
      </c>
      <c r="P69" s="17">
        <v>0</v>
      </c>
      <c r="Q69" s="17">
        <f>Q73</f>
        <v>0</v>
      </c>
      <c r="R69" s="17">
        <v>0</v>
      </c>
      <c r="S69" s="101"/>
      <c r="U69" s="12"/>
      <c r="V69" s="10"/>
      <c r="W69" s="10"/>
    </row>
    <row r="70" spans="1:24" s="2" customFormat="1" ht="28.9" customHeight="1" x14ac:dyDescent="0.25">
      <c r="A70" s="104" t="s">
        <v>48</v>
      </c>
      <c r="B70" s="60" t="s">
        <v>44</v>
      </c>
      <c r="C70" s="63" t="s">
        <v>96</v>
      </c>
      <c r="D70" s="63" t="s">
        <v>74</v>
      </c>
      <c r="E70" s="63" t="s">
        <v>81</v>
      </c>
      <c r="F70" s="63" t="s">
        <v>99</v>
      </c>
      <c r="G70" s="69">
        <v>45901</v>
      </c>
      <c r="H70" s="66">
        <v>2120808.25</v>
      </c>
      <c r="I70" s="66">
        <v>0</v>
      </c>
      <c r="J70" s="66">
        <v>0</v>
      </c>
      <c r="K70" s="27" t="s">
        <v>4</v>
      </c>
      <c r="L70" s="1">
        <f>L71+L73</f>
        <v>1642431.55</v>
      </c>
      <c r="M70" s="1">
        <f>M71+M73</f>
        <v>177224.69999999998</v>
      </c>
      <c r="N70" s="1">
        <f>N71+N73</f>
        <v>750757.59000000008</v>
      </c>
      <c r="O70" s="33">
        <f>O71+O73</f>
        <v>714449.26</v>
      </c>
      <c r="P70" s="1">
        <v>0</v>
      </c>
      <c r="Q70" s="1">
        <f>Q71+Q73</f>
        <v>0</v>
      </c>
      <c r="R70" s="1">
        <v>0</v>
      </c>
      <c r="S70" s="101"/>
      <c r="U70" s="10"/>
      <c r="V70" s="10"/>
      <c r="W70" s="10"/>
    </row>
    <row r="71" spans="1:24" s="2" customFormat="1" ht="106.5" customHeight="1" x14ac:dyDescent="0.25">
      <c r="A71" s="105"/>
      <c r="B71" s="62"/>
      <c r="C71" s="64"/>
      <c r="D71" s="70"/>
      <c r="E71" s="70"/>
      <c r="F71" s="70"/>
      <c r="G71" s="64"/>
      <c r="H71" s="103"/>
      <c r="I71" s="103"/>
      <c r="J71" s="103"/>
      <c r="K71" s="146" t="s">
        <v>3</v>
      </c>
      <c r="L71" s="4">
        <f>SUM(M71:S71)</f>
        <v>1558311.87</v>
      </c>
      <c r="M71" s="4">
        <v>170610.8</v>
      </c>
      <c r="N71" s="4">
        <v>709013.65</v>
      </c>
      <c r="O71" s="32">
        <v>678687.42</v>
      </c>
      <c r="P71" s="4">
        <v>0</v>
      </c>
      <c r="Q71" s="4">
        <v>0</v>
      </c>
      <c r="R71" s="1">
        <v>0</v>
      </c>
      <c r="S71" s="101"/>
    </row>
    <row r="72" spans="1:24" s="2" customFormat="1" ht="34.15" customHeight="1" x14ac:dyDescent="0.25">
      <c r="A72" s="105"/>
      <c r="B72" s="3" t="s">
        <v>26</v>
      </c>
      <c r="C72" s="64"/>
      <c r="D72" s="70"/>
      <c r="E72" s="70"/>
      <c r="F72" s="70"/>
      <c r="G72" s="64"/>
      <c r="H72" s="103"/>
      <c r="I72" s="103"/>
      <c r="J72" s="103"/>
      <c r="K72" s="147"/>
      <c r="L72" s="4">
        <f>SUM(M72:S72)</f>
        <v>22868.13</v>
      </c>
      <c r="M72" s="4">
        <v>2673.68</v>
      </c>
      <c r="N72" s="4">
        <v>18615.580000000002</v>
      </c>
      <c r="O72" s="32">
        <v>1578.87</v>
      </c>
      <c r="P72" s="4">
        <v>0</v>
      </c>
      <c r="Q72" s="4">
        <v>0</v>
      </c>
      <c r="R72" s="4">
        <v>0</v>
      </c>
      <c r="S72" s="101"/>
    </row>
    <row r="73" spans="1:24" s="2" customFormat="1" ht="73.5" customHeight="1" x14ac:dyDescent="0.25">
      <c r="A73" s="106"/>
      <c r="B73" s="22"/>
      <c r="C73" s="65"/>
      <c r="D73" s="71"/>
      <c r="E73" s="71"/>
      <c r="F73" s="71"/>
      <c r="G73" s="65"/>
      <c r="H73" s="93"/>
      <c r="I73" s="93"/>
      <c r="J73" s="93"/>
      <c r="K73" s="3" t="s">
        <v>7</v>
      </c>
      <c r="L73" s="4">
        <f>SUM(M73:S73)</f>
        <v>84119.679999999993</v>
      </c>
      <c r="M73" s="4">
        <v>6613.9</v>
      </c>
      <c r="N73" s="4">
        <v>41743.94</v>
      </c>
      <c r="O73" s="32">
        <v>35761.839999999997</v>
      </c>
      <c r="P73" s="4">
        <v>0</v>
      </c>
      <c r="Q73" s="4">
        <v>0</v>
      </c>
      <c r="R73" s="4">
        <v>0</v>
      </c>
      <c r="S73" s="102"/>
    </row>
    <row r="74" spans="1:24" s="2" customFormat="1" ht="26.25" customHeight="1" x14ac:dyDescent="0.25">
      <c r="A74" s="97" t="s">
        <v>87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5"/>
      <c r="U74" s="10"/>
      <c r="V74" s="10"/>
    </row>
    <row r="75" spans="1:24" s="2" customFormat="1" ht="25.9" customHeight="1" x14ac:dyDescent="0.25">
      <c r="A75" s="94" t="s">
        <v>32</v>
      </c>
      <c r="B75" s="80" t="s">
        <v>128</v>
      </c>
      <c r="C75" s="72" t="s">
        <v>77</v>
      </c>
      <c r="D75" s="72" t="s">
        <v>77</v>
      </c>
      <c r="E75" s="72" t="s">
        <v>77</v>
      </c>
      <c r="F75" s="72" t="s">
        <v>77</v>
      </c>
      <c r="G75" s="72" t="s">
        <v>77</v>
      </c>
      <c r="H75" s="87" t="s">
        <v>77</v>
      </c>
      <c r="I75" s="48">
        <v>0</v>
      </c>
      <c r="J75" s="87" t="s">
        <v>77</v>
      </c>
      <c r="K75" s="28" t="s">
        <v>4</v>
      </c>
      <c r="L75" s="15">
        <f t="shared" ref="L75:N75" si="10">SUM(L76:L78)</f>
        <v>5933694.9460300002</v>
      </c>
      <c r="M75" s="15">
        <f t="shared" si="10"/>
        <v>5296479.676</v>
      </c>
      <c r="N75" s="15">
        <f t="shared" si="10"/>
        <v>637215.27003000001</v>
      </c>
      <c r="O75" s="15">
        <v>0</v>
      </c>
      <c r="P75" s="15">
        <v>0</v>
      </c>
      <c r="Q75" s="15">
        <f t="shared" ref="Q75" si="11">SUM(Q76:Q78)</f>
        <v>0</v>
      </c>
      <c r="R75" s="15">
        <v>0</v>
      </c>
      <c r="S75" s="100" t="s">
        <v>40</v>
      </c>
      <c r="U75" s="10"/>
      <c r="V75" s="10"/>
    </row>
    <row r="76" spans="1:24" s="2" customFormat="1" ht="61.15" customHeight="1" x14ac:dyDescent="0.25">
      <c r="A76" s="95"/>
      <c r="B76" s="112"/>
      <c r="C76" s="73"/>
      <c r="D76" s="70"/>
      <c r="E76" s="70"/>
      <c r="F76" s="70"/>
      <c r="G76" s="73"/>
      <c r="H76" s="88"/>
      <c r="I76" s="48">
        <v>0</v>
      </c>
      <c r="J76" s="67"/>
      <c r="K76" s="28" t="s">
        <v>17</v>
      </c>
      <c r="L76" s="15">
        <f>SUM(M76:N76)</f>
        <v>1401293</v>
      </c>
      <c r="M76" s="15">
        <f>M80</f>
        <v>1401293</v>
      </c>
      <c r="N76" s="15">
        <f>N80</f>
        <v>0</v>
      </c>
      <c r="O76" s="15">
        <v>0</v>
      </c>
      <c r="P76" s="15">
        <v>0</v>
      </c>
      <c r="Q76" s="15">
        <f>Q80</f>
        <v>0</v>
      </c>
      <c r="R76" s="15">
        <v>0</v>
      </c>
      <c r="S76" s="101"/>
      <c r="U76" s="10"/>
      <c r="V76" s="10"/>
    </row>
    <row r="77" spans="1:24" s="2" customFormat="1" ht="55.15" customHeight="1" x14ac:dyDescent="0.25">
      <c r="A77" s="95"/>
      <c r="B77" s="112"/>
      <c r="C77" s="73"/>
      <c r="D77" s="70"/>
      <c r="E77" s="70"/>
      <c r="F77" s="70"/>
      <c r="G77" s="73"/>
      <c r="H77" s="88"/>
      <c r="I77" s="48">
        <v>0</v>
      </c>
      <c r="J77" s="67"/>
      <c r="K77" s="16" t="s">
        <v>3</v>
      </c>
      <c r="L77" s="17">
        <f>SUM(M77:S77)</f>
        <v>4459493.8859999999</v>
      </c>
      <c r="M77" s="15">
        <f t="shared" ref="M77:N78" si="12">M81</f>
        <v>3828650.7560000001</v>
      </c>
      <c r="N77" s="15">
        <f t="shared" si="12"/>
        <v>630843.13</v>
      </c>
      <c r="O77" s="15">
        <v>0</v>
      </c>
      <c r="P77" s="15">
        <v>0</v>
      </c>
      <c r="Q77" s="15">
        <f t="shared" ref="Q77" si="13">Q81</f>
        <v>0</v>
      </c>
      <c r="R77" s="15">
        <v>0</v>
      </c>
      <c r="S77" s="101"/>
    </row>
    <row r="78" spans="1:24" s="2" customFormat="1" ht="72" customHeight="1" x14ac:dyDescent="0.25">
      <c r="A78" s="110"/>
      <c r="B78" s="113"/>
      <c r="C78" s="74"/>
      <c r="D78" s="71"/>
      <c r="E78" s="71"/>
      <c r="F78" s="71"/>
      <c r="G78" s="74"/>
      <c r="H78" s="92"/>
      <c r="I78" s="41">
        <v>0</v>
      </c>
      <c r="J78" s="68"/>
      <c r="K78" s="16" t="s">
        <v>7</v>
      </c>
      <c r="L78" s="17">
        <f>SUM(M78:S78)</f>
        <v>72908.060029999993</v>
      </c>
      <c r="M78" s="17">
        <f t="shared" si="12"/>
        <v>66535.92</v>
      </c>
      <c r="N78" s="17">
        <f t="shared" si="12"/>
        <v>6372.1400299999996</v>
      </c>
      <c r="O78" s="17">
        <v>0</v>
      </c>
      <c r="P78" s="17">
        <v>0</v>
      </c>
      <c r="Q78" s="17">
        <f t="shared" ref="Q78" si="14">Q82</f>
        <v>0</v>
      </c>
      <c r="R78" s="17">
        <v>0</v>
      </c>
      <c r="S78" s="101"/>
    </row>
    <row r="79" spans="1:24" s="2" customFormat="1" ht="23.45" customHeight="1" x14ac:dyDescent="0.25">
      <c r="A79" s="104" t="s">
        <v>34</v>
      </c>
      <c r="B79" s="60" t="s">
        <v>19</v>
      </c>
      <c r="C79" s="63" t="s">
        <v>95</v>
      </c>
      <c r="D79" s="63" t="s">
        <v>75</v>
      </c>
      <c r="E79" s="63" t="s">
        <v>81</v>
      </c>
      <c r="F79" s="63" t="s">
        <v>88</v>
      </c>
      <c r="G79" s="69">
        <v>45368</v>
      </c>
      <c r="H79" s="66">
        <v>11631744.941</v>
      </c>
      <c r="I79" s="24">
        <v>0</v>
      </c>
      <c r="J79" s="66">
        <v>5698127.1600000001</v>
      </c>
      <c r="K79" s="27" t="s">
        <v>4</v>
      </c>
      <c r="L79" s="1">
        <f>SUM(M79:N79)</f>
        <v>5933694.9460300002</v>
      </c>
      <c r="M79" s="1">
        <f>SUM(M80:M82)</f>
        <v>5296479.676</v>
      </c>
      <c r="N79" s="1">
        <f>SUM(N80:N82)</f>
        <v>637215.27003000001</v>
      </c>
      <c r="O79" s="1">
        <v>0</v>
      </c>
      <c r="P79" s="1">
        <v>0</v>
      </c>
      <c r="Q79" s="1">
        <f>SUM(Q80:Q82)</f>
        <v>0</v>
      </c>
      <c r="R79" s="1">
        <v>0</v>
      </c>
      <c r="S79" s="101"/>
    </row>
    <row r="80" spans="1:24" s="2" customFormat="1" ht="60" customHeight="1" x14ac:dyDescent="0.25">
      <c r="A80" s="105"/>
      <c r="B80" s="61"/>
      <c r="C80" s="64"/>
      <c r="D80" s="70"/>
      <c r="E80" s="70"/>
      <c r="F80" s="67"/>
      <c r="G80" s="64"/>
      <c r="H80" s="103"/>
      <c r="I80" s="24">
        <v>0</v>
      </c>
      <c r="J80" s="67"/>
      <c r="K80" s="27" t="s">
        <v>17</v>
      </c>
      <c r="L80" s="1">
        <f>SUM(M80:N80)</f>
        <v>1401293</v>
      </c>
      <c r="M80" s="1">
        <v>1401293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01"/>
    </row>
    <row r="81" spans="1:19" s="2" customFormat="1" ht="57.6" customHeight="1" x14ac:dyDescent="0.25">
      <c r="A81" s="105"/>
      <c r="B81" s="61"/>
      <c r="C81" s="64"/>
      <c r="D81" s="70"/>
      <c r="E81" s="70"/>
      <c r="F81" s="67"/>
      <c r="G81" s="64"/>
      <c r="H81" s="103"/>
      <c r="I81" s="24">
        <v>0</v>
      </c>
      <c r="J81" s="67"/>
      <c r="K81" s="3" t="s">
        <v>3</v>
      </c>
      <c r="L81" s="4">
        <f>SUM(M81:N81)</f>
        <v>4459493.8859999999</v>
      </c>
      <c r="M81" s="1">
        <v>3828650.7560000001</v>
      </c>
      <c r="N81" s="4">
        <v>630843.13</v>
      </c>
      <c r="O81" s="4">
        <v>0</v>
      </c>
      <c r="P81" s="4">
        <v>0</v>
      </c>
      <c r="Q81" s="4">
        <v>0</v>
      </c>
      <c r="R81" s="1">
        <v>0</v>
      </c>
      <c r="S81" s="101"/>
    </row>
    <row r="82" spans="1:19" s="2" customFormat="1" ht="79.5" customHeight="1" x14ac:dyDescent="0.25">
      <c r="A82" s="106"/>
      <c r="B82" s="62"/>
      <c r="C82" s="65"/>
      <c r="D82" s="71"/>
      <c r="E82" s="71"/>
      <c r="F82" s="68"/>
      <c r="G82" s="65"/>
      <c r="H82" s="93"/>
      <c r="I82" s="38">
        <v>0</v>
      </c>
      <c r="J82" s="68"/>
      <c r="K82" s="3" t="s">
        <v>7</v>
      </c>
      <c r="L82" s="4">
        <f>SUM(M82:N82)</f>
        <v>72908.060029999993</v>
      </c>
      <c r="M82" s="4">
        <v>66535.92</v>
      </c>
      <c r="N82" s="4">
        <v>6372.1400299999996</v>
      </c>
      <c r="O82" s="4">
        <v>0</v>
      </c>
      <c r="P82" s="4">
        <v>0</v>
      </c>
      <c r="Q82" s="4">
        <v>0</v>
      </c>
      <c r="R82" s="4">
        <v>0</v>
      </c>
      <c r="S82" s="102"/>
    </row>
    <row r="83" spans="1:19" s="2" customFormat="1" ht="33.6" customHeight="1" x14ac:dyDescent="0.25">
      <c r="A83" s="94" t="s">
        <v>33</v>
      </c>
      <c r="B83" s="80" t="s">
        <v>129</v>
      </c>
      <c r="C83" s="72" t="s">
        <v>77</v>
      </c>
      <c r="D83" s="72" t="s">
        <v>77</v>
      </c>
      <c r="E83" s="72" t="s">
        <v>77</v>
      </c>
      <c r="F83" s="72" t="s">
        <v>77</v>
      </c>
      <c r="G83" s="72" t="s">
        <v>77</v>
      </c>
      <c r="H83" s="87" t="s">
        <v>77</v>
      </c>
      <c r="I83" s="48">
        <v>0</v>
      </c>
      <c r="J83" s="87" t="s">
        <v>77</v>
      </c>
      <c r="K83" s="28" t="s">
        <v>4</v>
      </c>
      <c r="L83" s="15">
        <f>L84+L85+L87</f>
        <v>4734859.5800099997</v>
      </c>
      <c r="M83" s="15">
        <f>M84+M85+M87</f>
        <v>3487001.7150100004</v>
      </c>
      <c r="N83" s="15">
        <f>N84+N85+N87</f>
        <v>1247857.8649999998</v>
      </c>
      <c r="O83" s="15">
        <v>0</v>
      </c>
      <c r="P83" s="15">
        <v>0</v>
      </c>
      <c r="Q83" s="15">
        <f>Q84+Q85+Q87</f>
        <v>0</v>
      </c>
      <c r="R83" s="15">
        <v>0</v>
      </c>
      <c r="S83" s="100" t="s">
        <v>40</v>
      </c>
    </row>
    <row r="84" spans="1:19" s="2" customFormat="1" ht="57" x14ac:dyDescent="0.25">
      <c r="A84" s="95"/>
      <c r="B84" s="81"/>
      <c r="C84" s="73"/>
      <c r="D84" s="70"/>
      <c r="E84" s="70"/>
      <c r="F84" s="70"/>
      <c r="G84" s="73"/>
      <c r="H84" s="88"/>
      <c r="I84" s="48">
        <v>0</v>
      </c>
      <c r="J84" s="67"/>
      <c r="K84" s="28" t="s">
        <v>17</v>
      </c>
      <c r="L84" s="15">
        <f>SUM(M84:N84)</f>
        <v>732030.78</v>
      </c>
      <c r="M84" s="15">
        <f t="shared" ref="M84:N85" si="15">M89+M93</f>
        <v>485003.1</v>
      </c>
      <c r="N84" s="15">
        <f t="shared" si="15"/>
        <v>247027.68</v>
      </c>
      <c r="O84" s="15">
        <v>0</v>
      </c>
      <c r="P84" s="15">
        <v>0</v>
      </c>
      <c r="Q84" s="15">
        <f t="shared" ref="Q84" si="16">Q89+Q93</f>
        <v>0</v>
      </c>
      <c r="R84" s="15">
        <v>0</v>
      </c>
      <c r="S84" s="101"/>
    </row>
    <row r="85" spans="1:19" s="2" customFormat="1" ht="48" customHeight="1" x14ac:dyDescent="0.25">
      <c r="A85" s="95"/>
      <c r="B85" s="81"/>
      <c r="C85" s="73"/>
      <c r="D85" s="70"/>
      <c r="E85" s="70"/>
      <c r="F85" s="70"/>
      <c r="G85" s="73"/>
      <c r="H85" s="88"/>
      <c r="I85" s="48">
        <v>0</v>
      </c>
      <c r="J85" s="67"/>
      <c r="K85" s="170" t="s">
        <v>3</v>
      </c>
      <c r="L85" s="17">
        <f>SUM(M85:S85)</f>
        <v>2223828.452</v>
      </c>
      <c r="M85" s="15">
        <f t="shared" si="15"/>
        <v>1782341.554</v>
      </c>
      <c r="N85" s="15">
        <f t="shared" si="15"/>
        <v>441486.89799999999</v>
      </c>
      <c r="O85" s="15">
        <v>0</v>
      </c>
      <c r="P85" s="15">
        <v>0</v>
      </c>
      <c r="Q85" s="15">
        <f t="shared" ref="Q85" si="17">Q90+Q94</f>
        <v>0</v>
      </c>
      <c r="R85" s="15">
        <v>0</v>
      </c>
      <c r="S85" s="101"/>
    </row>
    <row r="86" spans="1:19" ht="36" customHeight="1" x14ac:dyDescent="0.25">
      <c r="A86" s="95"/>
      <c r="B86" s="51" t="s">
        <v>26</v>
      </c>
      <c r="C86" s="73"/>
      <c r="D86" s="70"/>
      <c r="E86" s="70"/>
      <c r="F86" s="70"/>
      <c r="G86" s="73"/>
      <c r="H86" s="88"/>
      <c r="I86" s="41"/>
      <c r="J86" s="67"/>
      <c r="K86" s="171"/>
      <c r="L86" s="17">
        <f>SUM(M86:N86)</f>
        <v>19510.11</v>
      </c>
      <c r="M86" s="15">
        <f t="shared" ref="M86:N86" si="18">M95</f>
        <v>8782.68</v>
      </c>
      <c r="N86" s="15">
        <f t="shared" si="18"/>
        <v>10727.43</v>
      </c>
      <c r="O86" s="15">
        <v>0</v>
      </c>
      <c r="P86" s="15">
        <v>0</v>
      </c>
      <c r="Q86" s="15">
        <f>Q95</f>
        <v>0</v>
      </c>
      <c r="R86" s="15">
        <v>0</v>
      </c>
      <c r="S86" s="101"/>
    </row>
    <row r="87" spans="1:19" ht="75.599999999999994" customHeight="1" x14ac:dyDescent="0.25">
      <c r="A87" s="110"/>
      <c r="B87" s="46"/>
      <c r="C87" s="74"/>
      <c r="D87" s="71"/>
      <c r="E87" s="71"/>
      <c r="F87" s="71"/>
      <c r="G87" s="74"/>
      <c r="H87" s="92"/>
      <c r="I87" s="41">
        <v>0</v>
      </c>
      <c r="J87" s="68"/>
      <c r="K87" s="16" t="s">
        <v>7</v>
      </c>
      <c r="L87" s="17">
        <f>SUM(M87:S87)</f>
        <v>1779000.3480099998</v>
      </c>
      <c r="M87" s="15">
        <f>M91+M96</f>
        <v>1219657.0610100001</v>
      </c>
      <c r="N87" s="15">
        <f>N91+N96</f>
        <v>559343.28699999989</v>
      </c>
      <c r="O87" s="15">
        <v>0</v>
      </c>
      <c r="P87" s="15">
        <v>0</v>
      </c>
      <c r="Q87" s="15">
        <f>Q91+Q96</f>
        <v>0</v>
      </c>
      <c r="R87" s="15">
        <v>0</v>
      </c>
      <c r="S87" s="101"/>
    </row>
    <row r="88" spans="1:19" ht="28.9" customHeight="1" x14ac:dyDescent="0.25">
      <c r="A88" s="104" t="s">
        <v>35</v>
      </c>
      <c r="B88" s="60" t="s">
        <v>21</v>
      </c>
      <c r="C88" s="111" t="s">
        <v>97</v>
      </c>
      <c r="D88" s="111" t="s">
        <v>76</v>
      </c>
      <c r="E88" s="111" t="s">
        <v>81</v>
      </c>
      <c r="F88" s="111" t="s">
        <v>100</v>
      </c>
      <c r="G88" s="69">
        <v>45170</v>
      </c>
      <c r="H88" s="66">
        <v>4953686.71</v>
      </c>
      <c r="I88" s="66">
        <v>0</v>
      </c>
      <c r="J88" s="66">
        <v>1623005.581</v>
      </c>
      <c r="K88" s="27" t="s">
        <v>4</v>
      </c>
      <c r="L88" s="1">
        <f>SUM(M88:N88)</f>
        <v>3057029.7890099999</v>
      </c>
      <c r="M88" s="1">
        <f>M89+M90+M91</f>
        <v>3035689.4690100001</v>
      </c>
      <c r="N88" s="1">
        <f>N89+N90+N91</f>
        <v>21340.32</v>
      </c>
      <c r="O88" s="1">
        <v>0</v>
      </c>
      <c r="P88" s="1">
        <v>0</v>
      </c>
      <c r="Q88" s="1">
        <f>SUM(Q89:Q91)</f>
        <v>0</v>
      </c>
      <c r="R88" s="1">
        <v>0</v>
      </c>
      <c r="S88" s="101"/>
    </row>
    <row r="89" spans="1:19" ht="58.9" customHeight="1" x14ac:dyDescent="0.25">
      <c r="A89" s="105"/>
      <c r="B89" s="61"/>
      <c r="C89" s="114"/>
      <c r="D89" s="70"/>
      <c r="E89" s="70"/>
      <c r="F89" s="70"/>
      <c r="G89" s="116"/>
      <c r="H89" s="103"/>
      <c r="I89" s="103"/>
      <c r="J89" s="103"/>
      <c r="K89" s="27" t="s">
        <v>17</v>
      </c>
      <c r="L89" s="1">
        <f>SUM(M89:N89)</f>
        <v>442650.5</v>
      </c>
      <c r="M89" s="1">
        <v>442650.5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01"/>
    </row>
    <row r="90" spans="1:19" ht="58.15" customHeight="1" x14ac:dyDescent="0.25">
      <c r="A90" s="105"/>
      <c r="B90" s="61"/>
      <c r="C90" s="114"/>
      <c r="D90" s="70"/>
      <c r="E90" s="70"/>
      <c r="F90" s="70"/>
      <c r="G90" s="116"/>
      <c r="H90" s="103"/>
      <c r="I90" s="103"/>
      <c r="J90" s="103"/>
      <c r="K90" s="3" t="s">
        <v>3</v>
      </c>
      <c r="L90" s="4">
        <f>SUM(M90:N90)</f>
        <v>1464318.388</v>
      </c>
      <c r="M90" s="4">
        <v>1464318.388</v>
      </c>
      <c r="N90" s="4">
        <v>0</v>
      </c>
      <c r="O90" s="4">
        <v>0</v>
      </c>
      <c r="P90" s="4">
        <v>0</v>
      </c>
      <c r="Q90" s="4">
        <v>0</v>
      </c>
      <c r="R90" s="1">
        <v>0</v>
      </c>
      <c r="S90" s="101"/>
    </row>
    <row r="91" spans="1:19" ht="78" customHeight="1" x14ac:dyDescent="0.25">
      <c r="A91" s="106"/>
      <c r="B91" s="62"/>
      <c r="C91" s="115"/>
      <c r="D91" s="71"/>
      <c r="E91" s="71"/>
      <c r="F91" s="71"/>
      <c r="G91" s="117"/>
      <c r="H91" s="93"/>
      <c r="I91" s="93"/>
      <c r="J91" s="93"/>
      <c r="K91" s="3" t="s">
        <v>7</v>
      </c>
      <c r="L91" s="4">
        <f>SUM(M91:N91)</f>
        <v>1150060.9010100001</v>
      </c>
      <c r="M91" s="4">
        <v>1128720.5810100001</v>
      </c>
      <c r="N91" s="4">
        <v>21340.32</v>
      </c>
      <c r="O91" s="4">
        <v>0</v>
      </c>
      <c r="P91" s="4">
        <v>0</v>
      </c>
      <c r="Q91" s="4">
        <v>0</v>
      </c>
      <c r="R91" s="4">
        <v>0</v>
      </c>
      <c r="S91" s="101"/>
    </row>
    <row r="92" spans="1:19" ht="28.9" customHeight="1" x14ac:dyDescent="0.25">
      <c r="A92" s="104" t="s">
        <v>49</v>
      </c>
      <c r="B92" s="60" t="s">
        <v>13</v>
      </c>
      <c r="C92" s="63" t="s">
        <v>93</v>
      </c>
      <c r="D92" s="111" t="s">
        <v>70</v>
      </c>
      <c r="E92" s="63" t="s">
        <v>81</v>
      </c>
      <c r="F92" s="63" t="s">
        <v>118</v>
      </c>
      <c r="G92" s="69">
        <v>45537</v>
      </c>
      <c r="H92" s="124">
        <v>1835500.531</v>
      </c>
      <c r="I92" s="29">
        <v>0</v>
      </c>
      <c r="J92" s="124">
        <v>136293.74</v>
      </c>
      <c r="K92" s="27" t="s">
        <v>4</v>
      </c>
      <c r="L92" s="1">
        <f>SUM(M92:S92)</f>
        <v>1677829.791</v>
      </c>
      <c r="M92" s="30">
        <f>M93+M94+M96</f>
        <v>451312.24599999998</v>
      </c>
      <c r="N92" s="30">
        <f>N93+N94+N96</f>
        <v>1226517.5449999999</v>
      </c>
      <c r="O92" s="30">
        <v>0</v>
      </c>
      <c r="P92" s="30">
        <v>0</v>
      </c>
      <c r="Q92" s="30">
        <f>Q93+Q94+Q96</f>
        <v>0</v>
      </c>
      <c r="R92" s="52">
        <v>0</v>
      </c>
      <c r="S92" s="101"/>
    </row>
    <row r="93" spans="1:19" ht="49.15" customHeight="1" x14ac:dyDescent="0.25">
      <c r="A93" s="105"/>
      <c r="B93" s="61"/>
      <c r="C93" s="64"/>
      <c r="D93" s="114"/>
      <c r="E93" s="70"/>
      <c r="F93" s="70"/>
      <c r="G93" s="64"/>
      <c r="H93" s="150"/>
      <c r="I93" s="29"/>
      <c r="J93" s="150"/>
      <c r="K93" s="27" t="s">
        <v>17</v>
      </c>
      <c r="L93" s="1">
        <f>SUM(M93:S93)</f>
        <v>289380.27999999997</v>
      </c>
      <c r="M93" s="30">
        <v>42352.6</v>
      </c>
      <c r="N93" s="30">
        <v>247027.68</v>
      </c>
      <c r="O93" s="30">
        <v>0</v>
      </c>
      <c r="P93" s="30">
        <v>0</v>
      </c>
      <c r="Q93" s="30">
        <v>0</v>
      </c>
      <c r="R93" s="52">
        <v>0</v>
      </c>
      <c r="S93" s="101"/>
    </row>
    <row r="94" spans="1:19" ht="47.45" customHeight="1" x14ac:dyDescent="0.25">
      <c r="A94" s="105"/>
      <c r="B94" s="83"/>
      <c r="C94" s="64"/>
      <c r="D94" s="114"/>
      <c r="E94" s="70"/>
      <c r="F94" s="70"/>
      <c r="G94" s="64"/>
      <c r="H94" s="150"/>
      <c r="I94" s="29">
        <v>0</v>
      </c>
      <c r="J94" s="151"/>
      <c r="K94" s="159" t="s">
        <v>3</v>
      </c>
      <c r="L94" s="4">
        <f>SUM(M94:N94)</f>
        <v>759510.06400000001</v>
      </c>
      <c r="M94" s="30">
        <v>318023.16600000003</v>
      </c>
      <c r="N94" s="30">
        <v>441486.89799999999</v>
      </c>
      <c r="O94" s="30">
        <v>0</v>
      </c>
      <c r="P94" s="30">
        <v>0</v>
      </c>
      <c r="Q94" s="30">
        <v>0</v>
      </c>
      <c r="R94" s="52">
        <v>0</v>
      </c>
      <c r="S94" s="101"/>
    </row>
    <row r="95" spans="1:19" ht="30" x14ac:dyDescent="0.25">
      <c r="A95" s="105"/>
      <c r="B95" s="22" t="s">
        <v>26</v>
      </c>
      <c r="C95" s="64"/>
      <c r="D95" s="114"/>
      <c r="E95" s="70"/>
      <c r="F95" s="70"/>
      <c r="G95" s="64"/>
      <c r="H95" s="150"/>
      <c r="I95" s="45"/>
      <c r="J95" s="151"/>
      <c r="K95" s="160"/>
      <c r="L95" s="4">
        <f>SUM(M95:S95)</f>
        <v>19510.11</v>
      </c>
      <c r="M95" s="30">
        <v>8782.68</v>
      </c>
      <c r="N95" s="30">
        <v>10727.43</v>
      </c>
      <c r="O95" s="30">
        <v>0</v>
      </c>
      <c r="P95" s="30">
        <v>0</v>
      </c>
      <c r="Q95" s="30">
        <v>0</v>
      </c>
      <c r="R95" s="52">
        <v>0</v>
      </c>
      <c r="S95" s="101"/>
    </row>
    <row r="96" spans="1:19" ht="81" customHeight="1" x14ac:dyDescent="0.25">
      <c r="A96" s="106"/>
      <c r="B96" s="31"/>
      <c r="C96" s="65"/>
      <c r="D96" s="115"/>
      <c r="E96" s="71"/>
      <c r="F96" s="71"/>
      <c r="G96" s="65"/>
      <c r="H96" s="125"/>
      <c r="I96" s="45"/>
      <c r="J96" s="152"/>
      <c r="K96" s="3" t="s">
        <v>7</v>
      </c>
      <c r="L96" s="4">
        <f>SUM(M96:N96)</f>
        <v>628939.44699999993</v>
      </c>
      <c r="M96" s="30">
        <v>90936.48</v>
      </c>
      <c r="N96" s="30">
        <v>538002.96699999995</v>
      </c>
      <c r="O96" s="30">
        <v>0</v>
      </c>
      <c r="P96" s="30">
        <v>0</v>
      </c>
      <c r="Q96" s="30">
        <v>0</v>
      </c>
      <c r="R96" s="53">
        <v>0</v>
      </c>
      <c r="S96" s="102"/>
    </row>
    <row r="97" spans="1:19" ht="27.75" customHeight="1" x14ac:dyDescent="0.25">
      <c r="A97" s="118" t="s">
        <v>86</v>
      </c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6"/>
    </row>
    <row r="98" spans="1:19" ht="34.15" customHeight="1" x14ac:dyDescent="0.25">
      <c r="A98" s="172" t="s">
        <v>50</v>
      </c>
      <c r="B98" s="169" t="s">
        <v>130</v>
      </c>
      <c r="C98" s="153" t="s">
        <v>77</v>
      </c>
      <c r="D98" s="72" t="s">
        <v>77</v>
      </c>
      <c r="E98" s="77" t="s">
        <v>77</v>
      </c>
      <c r="F98" s="153" t="s">
        <v>77</v>
      </c>
      <c r="G98" s="153" t="s">
        <v>77</v>
      </c>
      <c r="H98" s="154" t="s">
        <v>77</v>
      </c>
      <c r="I98" s="48">
        <v>0</v>
      </c>
      <c r="J98" s="154" t="s">
        <v>77</v>
      </c>
      <c r="K98" s="16" t="s">
        <v>4</v>
      </c>
      <c r="L98" s="17">
        <f t="shared" ref="L98:N98" si="19">SUM(L99:L101)</f>
        <v>1145658.9539999999</v>
      </c>
      <c r="M98" s="17">
        <f t="shared" si="19"/>
        <v>1145658.9539999999</v>
      </c>
      <c r="N98" s="17">
        <f t="shared" si="19"/>
        <v>0</v>
      </c>
      <c r="O98" s="17">
        <v>0</v>
      </c>
      <c r="P98" s="17">
        <v>0</v>
      </c>
      <c r="Q98" s="17">
        <v>0</v>
      </c>
      <c r="R98" s="17">
        <v>0</v>
      </c>
      <c r="S98" s="157" t="s">
        <v>40</v>
      </c>
    </row>
    <row r="99" spans="1:19" ht="63" customHeight="1" x14ac:dyDescent="0.25">
      <c r="A99" s="172"/>
      <c r="B99" s="169"/>
      <c r="C99" s="153"/>
      <c r="D99" s="70"/>
      <c r="E99" s="78"/>
      <c r="F99" s="164"/>
      <c r="G99" s="153"/>
      <c r="H99" s="154"/>
      <c r="I99" s="48">
        <v>0</v>
      </c>
      <c r="J99" s="161"/>
      <c r="K99" s="16" t="s">
        <v>17</v>
      </c>
      <c r="L99" s="17">
        <f>SUM(M99:N99)</f>
        <v>131801.1</v>
      </c>
      <c r="M99" s="17">
        <f>M103+M107</f>
        <v>131801.1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58"/>
    </row>
    <row r="100" spans="1:19" ht="57" x14ac:dyDescent="0.25">
      <c r="A100" s="172"/>
      <c r="B100" s="169"/>
      <c r="C100" s="153"/>
      <c r="D100" s="70"/>
      <c r="E100" s="78"/>
      <c r="F100" s="164"/>
      <c r="G100" s="153"/>
      <c r="H100" s="154"/>
      <c r="I100" s="48">
        <v>0</v>
      </c>
      <c r="J100" s="161"/>
      <c r="K100" s="16" t="s">
        <v>3</v>
      </c>
      <c r="L100" s="17">
        <f>SUM(M100:S100)</f>
        <v>584291.58400000003</v>
      </c>
      <c r="M100" s="17">
        <f>M104+M108</f>
        <v>584291.58400000003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58"/>
    </row>
    <row r="101" spans="1:19" ht="71.25" x14ac:dyDescent="0.25">
      <c r="A101" s="172"/>
      <c r="B101" s="169"/>
      <c r="C101" s="153"/>
      <c r="D101" s="71"/>
      <c r="E101" s="79"/>
      <c r="F101" s="164"/>
      <c r="G101" s="153"/>
      <c r="H101" s="154"/>
      <c r="I101" s="48">
        <v>0</v>
      </c>
      <c r="J101" s="161"/>
      <c r="K101" s="16" t="s">
        <v>7</v>
      </c>
      <c r="L101" s="17">
        <f>SUM(M101:S101)</f>
        <v>429566.27</v>
      </c>
      <c r="M101" s="17">
        <f>M105+M109</f>
        <v>429566.27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58"/>
    </row>
    <row r="102" spans="1:19" ht="24.6" customHeight="1" x14ac:dyDescent="0.25">
      <c r="A102" s="168" t="s">
        <v>51</v>
      </c>
      <c r="B102" s="75" t="s">
        <v>20</v>
      </c>
      <c r="C102" s="76" t="s">
        <v>90</v>
      </c>
      <c r="D102" s="111" t="s">
        <v>78</v>
      </c>
      <c r="E102" s="63" t="s">
        <v>81</v>
      </c>
      <c r="F102" s="76" t="s">
        <v>45</v>
      </c>
      <c r="G102" s="163">
        <v>44970</v>
      </c>
      <c r="H102" s="162">
        <v>1201647.537</v>
      </c>
      <c r="I102" s="162">
        <v>0</v>
      </c>
      <c r="J102" s="162">
        <v>595192.53700000001</v>
      </c>
      <c r="K102" s="3" t="s">
        <v>4</v>
      </c>
      <c r="L102" s="4">
        <f>SUM(M102:N102)</f>
        <v>591984.28700000001</v>
      </c>
      <c r="M102" s="4">
        <f>SUM(M103:M105)</f>
        <v>591984.28700000001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158"/>
    </row>
    <row r="103" spans="1:19" ht="50.45" customHeight="1" x14ac:dyDescent="0.25">
      <c r="A103" s="168"/>
      <c r="B103" s="75"/>
      <c r="C103" s="76"/>
      <c r="D103" s="70"/>
      <c r="E103" s="70"/>
      <c r="F103" s="164"/>
      <c r="G103" s="76"/>
      <c r="H103" s="162"/>
      <c r="I103" s="162"/>
      <c r="J103" s="161"/>
      <c r="K103" s="3" t="s">
        <v>17</v>
      </c>
      <c r="L103" s="4">
        <f>SUM(M103:M103)</f>
        <v>51301.1</v>
      </c>
      <c r="M103" s="4">
        <v>51301.1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58"/>
    </row>
    <row r="104" spans="1:19" ht="57.6" customHeight="1" x14ac:dyDescent="0.25">
      <c r="A104" s="168"/>
      <c r="B104" s="75"/>
      <c r="C104" s="76"/>
      <c r="D104" s="70"/>
      <c r="E104" s="70"/>
      <c r="F104" s="164"/>
      <c r="G104" s="76"/>
      <c r="H104" s="162"/>
      <c r="I104" s="162"/>
      <c r="J104" s="161"/>
      <c r="K104" s="3" t="s">
        <v>3</v>
      </c>
      <c r="L104" s="4">
        <f>SUM(M104:M104)</f>
        <v>318640.217</v>
      </c>
      <c r="M104" s="4">
        <v>318640.217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158"/>
    </row>
    <row r="105" spans="1:19" ht="89.25" customHeight="1" x14ac:dyDescent="0.25">
      <c r="A105" s="168"/>
      <c r="B105" s="75"/>
      <c r="C105" s="76"/>
      <c r="D105" s="71"/>
      <c r="E105" s="71"/>
      <c r="F105" s="164"/>
      <c r="G105" s="76"/>
      <c r="H105" s="162"/>
      <c r="I105" s="162"/>
      <c r="J105" s="161"/>
      <c r="K105" s="3" t="s">
        <v>7</v>
      </c>
      <c r="L105" s="4">
        <f>SUM(M105:M105)</f>
        <v>222042.97</v>
      </c>
      <c r="M105" s="4">
        <v>222042.97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158"/>
    </row>
    <row r="106" spans="1:19" ht="24.6" customHeight="1" x14ac:dyDescent="0.25">
      <c r="A106" s="168" t="s">
        <v>85</v>
      </c>
      <c r="B106" s="75" t="s">
        <v>16</v>
      </c>
      <c r="C106" s="76" t="s">
        <v>90</v>
      </c>
      <c r="D106" s="111" t="s">
        <v>65</v>
      </c>
      <c r="E106" s="63" t="s">
        <v>81</v>
      </c>
      <c r="F106" s="76" t="s">
        <v>107</v>
      </c>
      <c r="G106" s="163">
        <v>45257</v>
      </c>
      <c r="H106" s="162">
        <v>959048.47699999996</v>
      </c>
      <c r="I106" s="162">
        <v>0</v>
      </c>
      <c r="J106" s="162">
        <v>405373.81</v>
      </c>
      <c r="K106" s="3" t="s">
        <v>4</v>
      </c>
      <c r="L106" s="4">
        <f>SUM(M106:N106)</f>
        <v>553674.66700000002</v>
      </c>
      <c r="M106" s="4">
        <f>SUM(M107:M109)</f>
        <v>553674.66700000002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54"/>
    </row>
    <row r="107" spans="1:19" ht="50.45" customHeight="1" x14ac:dyDescent="0.25">
      <c r="A107" s="168"/>
      <c r="B107" s="75"/>
      <c r="C107" s="76"/>
      <c r="D107" s="70"/>
      <c r="E107" s="70"/>
      <c r="F107" s="164"/>
      <c r="G107" s="76"/>
      <c r="H107" s="162"/>
      <c r="I107" s="162"/>
      <c r="J107" s="161"/>
      <c r="K107" s="3" t="s">
        <v>17</v>
      </c>
      <c r="L107" s="4">
        <f>SUM(M107:M107)</f>
        <v>80500</v>
      </c>
      <c r="M107" s="4">
        <v>80500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54"/>
    </row>
    <row r="108" spans="1:19" ht="57.6" customHeight="1" x14ac:dyDescent="0.25">
      <c r="A108" s="168"/>
      <c r="B108" s="75"/>
      <c r="C108" s="76"/>
      <c r="D108" s="70"/>
      <c r="E108" s="70"/>
      <c r="F108" s="164"/>
      <c r="G108" s="76"/>
      <c r="H108" s="162"/>
      <c r="I108" s="162"/>
      <c r="J108" s="161"/>
      <c r="K108" s="3" t="s">
        <v>3</v>
      </c>
      <c r="L108" s="4">
        <f>SUM(M108:M108)</f>
        <v>265651.36700000003</v>
      </c>
      <c r="M108" s="4">
        <v>265651.36700000003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54"/>
    </row>
    <row r="109" spans="1:19" ht="89.25" customHeight="1" x14ac:dyDescent="0.25">
      <c r="A109" s="168"/>
      <c r="B109" s="75"/>
      <c r="C109" s="76"/>
      <c r="D109" s="71"/>
      <c r="E109" s="71"/>
      <c r="F109" s="164"/>
      <c r="G109" s="76"/>
      <c r="H109" s="162"/>
      <c r="I109" s="162"/>
      <c r="J109" s="161"/>
      <c r="K109" s="3" t="s">
        <v>7</v>
      </c>
      <c r="L109" s="4">
        <f>SUM(M109:M109)</f>
        <v>207523.3</v>
      </c>
      <c r="M109" s="4">
        <v>207523.3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55"/>
    </row>
    <row r="110" spans="1:19" ht="27.75" customHeight="1" x14ac:dyDescent="0.25">
      <c r="A110" s="167" t="s">
        <v>115</v>
      </c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</row>
    <row r="111" spans="1:19" ht="73.5" customHeight="1" x14ac:dyDescent="0.25">
      <c r="A111" s="39"/>
      <c r="B111" s="39"/>
      <c r="C111" s="39"/>
      <c r="D111" s="56" t="s">
        <v>119</v>
      </c>
      <c r="E111" s="57"/>
      <c r="F111" s="57"/>
      <c r="G111" s="57"/>
      <c r="H111" s="57"/>
      <c r="I111" s="57"/>
      <c r="J111" s="57"/>
      <c r="K111" s="39"/>
      <c r="L111" s="39"/>
      <c r="M111" s="39"/>
      <c r="N111" s="58" t="s">
        <v>116</v>
      </c>
      <c r="O111" s="59"/>
      <c r="P111" s="39"/>
      <c r="Q111" s="39"/>
      <c r="R111" s="39"/>
      <c r="S111" s="39"/>
    </row>
    <row r="116" ht="56.45" customHeight="1" x14ac:dyDescent="0.25"/>
    <row r="117" ht="61.15" customHeight="1" x14ac:dyDescent="0.25"/>
    <row r="118" ht="59.45" customHeight="1" x14ac:dyDescent="0.25"/>
    <row r="119" ht="26.45" customHeight="1" x14ac:dyDescent="0.25"/>
    <row r="120" ht="22.9" customHeight="1" x14ac:dyDescent="0.25"/>
    <row r="121" ht="76.900000000000006" customHeight="1" x14ac:dyDescent="0.25"/>
    <row r="122" ht="63.6" customHeight="1" x14ac:dyDescent="0.25"/>
    <row r="123" ht="27" customHeight="1" x14ac:dyDescent="0.25"/>
    <row r="127" ht="21" customHeight="1" x14ac:dyDescent="0.25"/>
    <row r="128" ht="61.5" customHeight="1" x14ac:dyDescent="0.25"/>
    <row r="129" ht="66.599999999999994" customHeight="1" x14ac:dyDescent="0.25"/>
  </sheetData>
  <mergeCells count="290">
    <mergeCell ref="P1:R1"/>
    <mergeCell ref="A110:S110"/>
    <mergeCell ref="A106:A109"/>
    <mergeCell ref="B106:B109"/>
    <mergeCell ref="B98:B101"/>
    <mergeCell ref="J102:J105"/>
    <mergeCell ref="F98:F101"/>
    <mergeCell ref="F83:F87"/>
    <mergeCell ref="F88:F91"/>
    <mergeCell ref="C106:C109"/>
    <mergeCell ref="D106:D109"/>
    <mergeCell ref="E106:E109"/>
    <mergeCell ref="F106:F109"/>
    <mergeCell ref="G106:G109"/>
    <mergeCell ref="H106:H109"/>
    <mergeCell ref="I106:I109"/>
    <mergeCell ref="J106:J109"/>
    <mergeCell ref="A102:A105"/>
    <mergeCell ref="D102:D105"/>
    <mergeCell ref="D98:D101"/>
    <mergeCell ref="K85:K86"/>
    <mergeCell ref="A98:A101"/>
    <mergeCell ref="A92:A96"/>
    <mergeCell ref="J83:J87"/>
    <mergeCell ref="J92:J96"/>
    <mergeCell ref="J79:J82"/>
    <mergeCell ref="G98:G101"/>
    <mergeCell ref="H98:H101"/>
    <mergeCell ref="A97:S97"/>
    <mergeCell ref="J88:J91"/>
    <mergeCell ref="S83:S96"/>
    <mergeCell ref="S98:S105"/>
    <mergeCell ref="K94:K95"/>
    <mergeCell ref="C92:C96"/>
    <mergeCell ref="G92:G96"/>
    <mergeCell ref="H92:H96"/>
    <mergeCell ref="J98:J101"/>
    <mergeCell ref="E88:E91"/>
    <mergeCell ref="I102:I105"/>
    <mergeCell ref="G102:G105"/>
    <mergeCell ref="H102:H105"/>
    <mergeCell ref="F102:F105"/>
    <mergeCell ref="H88:H91"/>
    <mergeCell ref="C98:C101"/>
    <mergeCell ref="D92:D96"/>
    <mergeCell ref="F92:F96"/>
    <mergeCell ref="I88:I91"/>
    <mergeCell ref="H83:H87"/>
    <mergeCell ref="J75:J78"/>
    <mergeCell ref="H79:H82"/>
    <mergeCell ref="H75:H78"/>
    <mergeCell ref="A74:S74"/>
    <mergeCell ref="S75:S82"/>
    <mergeCell ref="D63:D65"/>
    <mergeCell ref="B63:B65"/>
    <mergeCell ref="C63:C65"/>
    <mergeCell ref="D79:D82"/>
    <mergeCell ref="S66:S73"/>
    <mergeCell ref="K71:K72"/>
    <mergeCell ref="I70:I73"/>
    <mergeCell ref="E70:E73"/>
    <mergeCell ref="E79:E82"/>
    <mergeCell ref="F75:F78"/>
    <mergeCell ref="F79:F82"/>
    <mergeCell ref="G79:G82"/>
    <mergeCell ref="C75:C78"/>
    <mergeCell ref="H66:H69"/>
    <mergeCell ref="G66:G69"/>
    <mergeCell ref="J66:J69"/>
    <mergeCell ref="K67:K68"/>
    <mergeCell ref="A63:A65"/>
    <mergeCell ref="A66:A69"/>
    <mergeCell ref="G60:G62"/>
    <mergeCell ref="B57:B59"/>
    <mergeCell ref="C57:C59"/>
    <mergeCell ref="B48:B50"/>
    <mergeCell ref="J70:J73"/>
    <mergeCell ref="H70:H73"/>
    <mergeCell ref="G70:G73"/>
    <mergeCell ref="H48:H50"/>
    <mergeCell ref="D57:D59"/>
    <mergeCell ref="F66:F69"/>
    <mergeCell ref="E54:E56"/>
    <mergeCell ref="F70:F73"/>
    <mergeCell ref="F60:F62"/>
    <mergeCell ref="F63:F65"/>
    <mergeCell ref="F54:F56"/>
    <mergeCell ref="C70:C73"/>
    <mergeCell ref="D70:D73"/>
    <mergeCell ref="D66:D69"/>
    <mergeCell ref="D54:D56"/>
    <mergeCell ref="D60:D62"/>
    <mergeCell ref="C54:C56"/>
    <mergeCell ref="E60:E62"/>
    <mergeCell ref="A57:A59"/>
    <mergeCell ref="D51:D53"/>
    <mergeCell ref="A60:A62"/>
    <mergeCell ref="J57:J59"/>
    <mergeCell ref="G51:G53"/>
    <mergeCell ref="S60:S65"/>
    <mergeCell ref="H51:H53"/>
    <mergeCell ref="G54:G56"/>
    <mergeCell ref="H54:H56"/>
    <mergeCell ref="G57:G59"/>
    <mergeCell ref="J60:J62"/>
    <mergeCell ref="G63:G65"/>
    <mergeCell ref="S51:S59"/>
    <mergeCell ref="H63:H65"/>
    <mergeCell ref="J63:J65"/>
    <mergeCell ref="E57:E59"/>
    <mergeCell ref="E63:E65"/>
    <mergeCell ref="A54:A56"/>
    <mergeCell ref="B54:B56"/>
    <mergeCell ref="H57:H59"/>
    <mergeCell ref="J51:J53"/>
    <mergeCell ref="J54:J56"/>
    <mergeCell ref="H60:H62"/>
    <mergeCell ref="F57:F59"/>
    <mergeCell ref="A3:S3"/>
    <mergeCell ref="A4:S4"/>
    <mergeCell ref="A5:S5"/>
    <mergeCell ref="A6:S6"/>
    <mergeCell ref="A10:A12"/>
    <mergeCell ref="B10:B12"/>
    <mergeCell ref="K10:K12"/>
    <mergeCell ref="A8:S8"/>
    <mergeCell ref="S10:S12"/>
    <mergeCell ref="C10:C12"/>
    <mergeCell ref="G10:G12"/>
    <mergeCell ref="H10:H12"/>
    <mergeCell ref="I10:I12"/>
    <mergeCell ref="J10:J12"/>
    <mergeCell ref="F10:F12"/>
    <mergeCell ref="R10:R12"/>
    <mergeCell ref="L10:Q11"/>
    <mergeCell ref="D10:D12"/>
    <mergeCell ref="E10:E12"/>
    <mergeCell ref="I22:I24"/>
    <mergeCell ref="C16:C17"/>
    <mergeCell ref="G16:G17"/>
    <mergeCell ref="J16:J17"/>
    <mergeCell ref="F16:F17"/>
    <mergeCell ref="F18:F19"/>
    <mergeCell ref="F22:F24"/>
    <mergeCell ref="J18:J19"/>
    <mergeCell ref="J22:J24"/>
    <mergeCell ref="H22:H24"/>
    <mergeCell ref="D18:D19"/>
    <mergeCell ref="D22:D24"/>
    <mergeCell ref="D16:D17"/>
    <mergeCell ref="E18:E19"/>
    <mergeCell ref="E22:E24"/>
    <mergeCell ref="A20:S20"/>
    <mergeCell ref="A18:A19"/>
    <mergeCell ref="B18:B19"/>
    <mergeCell ref="C18:C19"/>
    <mergeCell ref="G18:G19"/>
    <mergeCell ref="H18:H19"/>
    <mergeCell ref="B16:B17"/>
    <mergeCell ref="D42:D44"/>
    <mergeCell ref="G29:G31"/>
    <mergeCell ref="G45:G47"/>
    <mergeCell ref="H45:H47"/>
    <mergeCell ref="D32:D34"/>
    <mergeCell ref="F35:F37"/>
    <mergeCell ref="G42:G44"/>
    <mergeCell ref="H42:H44"/>
    <mergeCell ref="D29:D31"/>
    <mergeCell ref="C35:C37"/>
    <mergeCell ref="A38:A40"/>
    <mergeCell ref="B38:B40"/>
    <mergeCell ref="G35:G37"/>
    <mergeCell ref="H35:H37"/>
    <mergeCell ref="A70:A73"/>
    <mergeCell ref="B70:B71"/>
    <mergeCell ref="G88:G91"/>
    <mergeCell ref="C51:C53"/>
    <mergeCell ref="F45:F47"/>
    <mergeCell ref="E48:E50"/>
    <mergeCell ref="D48:D50"/>
    <mergeCell ref="A51:A53"/>
    <mergeCell ref="E51:E53"/>
    <mergeCell ref="A41:S41"/>
    <mergeCell ref="E42:E44"/>
    <mergeCell ref="F42:F44"/>
    <mergeCell ref="A45:A47"/>
    <mergeCell ref="A48:A50"/>
    <mergeCell ref="C48:C50"/>
    <mergeCell ref="B42:B44"/>
    <mergeCell ref="I45:I47"/>
    <mergeCell ref="D45:D47"/>
    <mergeCell ref="E45:E47"/>
    <mergeCell ref="E92:E96"/>
    <mergeCell ref="G75:G78"/>
    <mergeCell ref="A75:A78"/>
    <mergeCell ref="B79:B82"/>
    <mergeCell ref="D88:D91"/>
    <mergeCell ref="B75:B78"/>
    <mergeCell ref="B88:B91"/>
    <mergeCell ref="A88:A91"/>
    <mergeCell ref="G83:G87"/>
    <mergeCell ref="A83:A87"/>
    <mergeCell ref="C79:C82"/>
    <mergeCell ref="C88:C91"/>
    <mergeCell ref="C83:C87"/>
    <mergeCell ref="B92:B94"/>
    <mergeCell ref="A79:A82"/>
    <mergeCell ref="I29:I31"/>
    <mergeCell ref="S42:S50"/>
    <mergeCell ref="A35:A37"/>
    <mergeCell ref="J42:J44"/>
    <mergeCell ref="J29:J31"/>
    <mergeCell ref="B35:B37"/>
    <mergeCell ref="B32:B34"/>
    <mergeCell ref="A42:A44"/>
    <mergeCell ref="C42:C44"/>
    <mergeCell ref="I35:I37"/>
    <mergeCell ref="C32:C34"/>
    <mergeCell ref="F32:F34"/>
    <mergeCell ref="A29:A31"/>
    <mergeCell ref="C38:C40"/>
    <mergeCell ref="D38:D40"/>
    <mergeCell ref="E38:E40"/>
    <mergeCell ref="F38:F40"/>
    <mergeCell ref="G38:G40"/>
    <mergeCell ref="H38:H40"/>
    <mergeCell ref="I38:I40"/>
    <mergeCell ref="J38:J40"/>
    <mergeCell ref="S32:S40"/>
    <mergeCell ref="E32:E34"/>
    <mergeCell ref="A32:A34"/>
    <mergeCell ref="B26:B28"/>
    <mergeCell ref="C26:C28"/>
    <mergeCell ref="G26:G28"/>
    <mergeCell ref="F26:F28"/>
    <mergeCell ref="F29:F31"/>
    <mergeCell ref="H29:H31"/>
    <mergeCell ref="E26:E28"/>
    <mergeCell ref="B29:B31"/>
    <mergeCell ref="C29:C31"/>
    <mergeCell ref="D26:D28"/>
    <mergeCell ref="H26:H28"/>
    <mergeCell ref="M1:O1"/>
    <mergeCell ref="G32:G34"/>
    <mergeCell ref="H32:H34"/>
    <mergeCell ref="I32:I34"/>
    <mergeCell ref="J32:J34"/>
    <mergeCell ref="J35:J37"/>
    <mergeCell ref="A14:S14"/>
    <mergeCell ref="H16:H17"/>
    <mergeCell ref="I18:I19"/>
    <mergeCell ref="A22:A24"/>
    <mergeCell ref="C22:C24"/>
    <mergeCell ref="G22:G24"/>
    <mergeCell ref="I16:I17"/>
    <mergeCell ref="A16:A17"/>
    <mergeCell ref="A15:S15"/>
    <mergeCell ref="A21:S21"/>
    <mergeCell ref="S16:S19"/>
    <mergeCell ref="S22:S25"/>
    <mergeCell ref="A26:A28"/>
    <mergeCell ref="E29:E31"/>
    <mergeCell ref="S26:S31"/>
    <mergeCell ref="J26:J28"/>
    <mergeCell ref="B22:B24"/>
    <mergeCell ref="I26:I28"/>
    <mergeCell ref="D111:J111"/>
    <mergeCell ref="N111:O111"/>
    <mergeCell ref="B45:B47"/>
    <mergeCell ref="C45:C47"/>
    <mergeCell ref="J48:J50"/>
    <mergeCell ref="F48:F50"/>
    <mergeCell ref="F51:F52"/>
    <mergeCell ref="B51:B53"/>
    <mergeCell ref="B66:B67"/>
    <mergeCell ref="C66:C69"/>
    <mergeCell ref="E66:E69"/>
    <mergeCell ref="B102:B105"/>
    <mergeCell ref="C102:C105"/>
    <mergeCell ref="E75:E78"/>
    <mergeCell ref="E83:E87"/>
    <mergeCell ref="J45:J47"/>
    <mergeCell ref="G48:G50"/>
    <mergeCell ref="E102:E105"/>
    <mergeCell ref="E98:E101"/>
    <mergeCell ref="D83:D87"/>
    <mergeCell ref="D75:D78"/>
    <mergeCell ref="B83:B85"/>
    <mergeCell ref="B60:B62"/>
    <mergeCell ref="C60:C62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7" fitToHeight="0" orientation="landscape" r:id="rId1"/>
  <headerFooter differentFirst="1">
    <oddHeader>&amp;C&amp;P</oddHeader>
  </headerFooter>
  <rowBreaks count="5" manualBreakCount="5">
    <brk id="28" max="18" man="1"/>
    <brk id="47" max="18" man="1"/>
    <brk id="62" max="18" man="1"/>
    <brk id="78" max="18" man="1"/>
    <brk id="9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2025-01-22T14:47:39Z</dcterms:modified>
</cp:coreProperties>
</file>