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_budich\Desktop\внесение изменений в МП 325 от 27.01.2025\итоговая версия изменения в 325 программу\"/>
    </mc:Choice>
  </mc:AlternateContent>
  <bookViews>
    <workbookView xWindow="0" yWindow="0" windowWidth="28800" windowHeight="11700"/>
  </bookViews>
  <sheets>
    <sheet name="Рек МТДИ" sheetId="1" r:id="rId1"/>
  </sheets>
  <definedNames>
    <definedName name="_xlnm.Print_Titles" localSheetId="0">'Рек МТДИ'!$4:$5</definedName>
    <definedName name="_xlnm.Print_Area" localSheetId="0">'Рек МТДИ'!$A$1:$R$108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3" i="1" l="1"/>
  <c r="E102" i="1"/>
  <c r="E79" i="1"/>
  <c r="H79" i="1"/>
  <c r="E101" i="1" l="1"/>
  <c r="H85" i="1"/>
  <c r="H91" i="1"/>
  <c r="H49" i="1"/>
  <c r="H81" i="1" s="1"/>
  <c r="H102" i="1" s="1"/>
  <c r="G81" i="1"/>
  <c r="H38" i="1" l="1"/>
  <c r="F101" i="1" l="1"/>
  <c r="F102" i="1"/>
  <c r="H70" i="1"/>
  <c r="E70" i="1" s="1"/>
  <c r="E38" i="1"/>
  <c r="E56" i="1" l="1"/>
  <c r="H56" i="1"/>
  <c r="H61" i="1"/>
  <c r="E89" i="1" l="1"/>
  <c r="F84" i="1"/>
  <c r="G84" i="1"/>
  <c r="M84" i="1"/>
  <c r="H84" i="1"/>
  <c r="E76" i="1" l="1"/>
  <c r="E72" i="1"/>
  <c r="E67" i="1"/>
  <c r="E66" i="1"/>
  <c r="E53" i="1"/>
  <c r="E52" i="1"/>
  <c r="E35" i="1"/>
  <c r="E34" i="1"/>
  <c r="E27" i="1"/>
  <c r="E14" i="1"/>
  <c r="E13" i="1"/>
  <c r="E11" i="1"/>
  <c r="H9" i="1"/>
  <c r="H8" i="1"/>
  <c r="H19" i="1" s="1"/>
  <c r="H12" i="1"/>
  <c r="H10" i="1"/>
  <c r="E51" i="1" l="1"/>
  <c r="H7" i="1"/>
  <c r="H20" i="1"/>
  <c r="H18" i="1" l="1"/>
  <c r="H24" i="1"/>
  <c r="H25" i="1"/>
  <c r="H86" i="1" l="1"/>
  <c r="N73" i="1" l="1"/>
  <c r="M73" i="1"/>
  <c r="H73" i="1"/>
  <c r="G73" i="1"/>
  <c r="G50" i="1" s="1"/>
  <c r="F73" i="1"/>
  <c r="F50" i="1" s="1"/>
  <c r="E74" i="1"/>
  <c r="E73" i="1" l="1"/>
  <c r="F24" i="1"/>
  <c r="F23" i="1"/>
  <c r="F22" i="1" l="1"/>
  <c r="G33" i="1"/>
  <c r="F49" i="1" l="1"/>
  <c r="N50" i="1"/>
  <c r="N49" i="1"/>
  <c r="M49" i="1"/>
  <c r="M50" i="1"/>
  <c r="H50" i="1"/>
  <c r="G49" i="1"/>
  <c r="N75" i="1"/>
  <c r="M75" i="1"/>
  <c r="H75" i="1"/>
  <c r="G75" i="1"/>
  <c r="E49" i="1" l="1"/>
  <c r="E50" i="1"/>
  <c r="E75" i="1"/>
  <c r="N24" i="1"/>
  <c r="N23" i="1"/>
  <c r="N81" i="1" s="1"/>
  <c r="M24" i="1"/>
  <c r="H23" i="1"/>
  <c r="G24" i="1"/>
  <c r="G23" i="1"/>
  <c r="F33" i="1"/>
  <c r="N33" i="1"/>
  <c r="M33" i="1"/>
  <c r="H33" i="1"/>
  <c r="G22" i="1" l="1"/>
  <c r="E48" i="1"/>
  <c r="E24" i="1"/>
  <c r="E33" i="1"/>
  <c r="H22" i="1"/>
  <c r="F45" i="1"/>
  <c r="F44" i="1" s="1"/>
  <c r="G45" i="1"/>
  <c r="G44" i="1" s="1"/>
  <c r="N45" i="1"/>
  <c r="N44" i="1" s="1"/>
  <c r="N82" i="1" s="1"/>
  <c r="N80" i="1" s="1"/>
  <c r="M45" i="1"/>
  <c r="M44" i="1" s="1"/>
  <c r="M82" i="1" s="1"/>
  <c r="H45" i="1"/>
  <c r="H44" i="1" s="1"/>
  <c r="H82" i="1" s="1"/>
  <c r="H103" i="1" s="1"/>
  <c r="E47" i="1"/>
  <c r="E45" i="1" s="1"/>
  <c r="F46" i="1"/>
  <c r="G46" i="1"/>
  <c r="N46" i="1"/>
  <c r="M46" i="1"/>
  <c r="H46" i="1"/>
  <c r="G41" i="1"/>
  <c r="E43" i="1"/>
  <c r="E42" i="1"/>
  <c r="N41" i="1"/>
  <c r="M41" i="1"/>
  <c r="H41" i="1"/>
  <c r="F91" i="1"/>
  <c r="H90" i="1"/>
  <c r="F90" i="1"/>
  <c r="M88" i="1"/>
  <c r="E40" i="1"/>
  <c r="E39" i="1" s="1"/>
  <c r="H101" i="1" l="1"/>
  <c r="E46" i="1"/>
  <c r="E41" i="1"/>
  <c r="E44" i="1"/>
  <c r="H80" i="1" l="1"/>
  <c r="G65" i="1"/>
  <c r="M9" i="1" l="1"/>
  <c r="N8" i="1"/>
  <c r="M8" i="1"/>
  <c r="N97" i="1"/>
  <c r="M7" i="1" l="1"/>
  <c r="M18" i="1" s="1"/>
  <c r="N25" i="1"/>
  <c r="E61" i="1" l="1"/>
  <c r="E64" i="1" l="1"/>
  <c r="E63" i="1"/>
  <c r="N62" i="1"/>
  <c r="M62" i="1"/>
  <c r="F71" i="1" l="1"/>
  <c r="G71" i="1"/>
  <c r="H71" i="1"/>
  <c r="M71" i="1"/>
  <c r="N71" i="1"/>
  <c r="E71" i="1"/>
  <c r="E65" i="1" l="1"/>
  <c r="N65" i="1"/>
  <c r="M65" i="1"/>
  <c r="H65" i="1"/>
  <c r="E58" i="1" l="1"/>
  <c r="E95" i="1" l="1"/>
  <c r="E96" i="1"/>
  <c r="E98" i="1"/>
  <c r="F97" i="1"/>
  <c r="F94" i="1" s="1"/>
  <c r="F100" i="1" l="1"/>
  <c r="F93" i="1"/>
  <c r="F99" i="1" s="1"/>
  <c r="F48" i="1"/>
  <c r="F81" i="1"/>
  <c r="F82" i="1"/>
  <c r="F51" i="1"/>
  <c r="E26" i="1"/>
  <c r="M25" i="1"/>
  <c r="M23" i="1" s="1"/>
  <c r="G25" i="1"/>
  <c r="F25" i="1"/>
  <c r="F31" i="1"/>
  <c r="E32" i="1"/>
  <c r="E31" i="1" s="1"/>
  <c r="E25" i="1" l="1"/>
  <c r="M81" i="1"/>
  <c r="M80" i="1" s="1"/>
  <c r="E23" i="1"/>
  <c r="E22" i="1" s="1"/>
  <c r="F80" i="1"/>
  <c r="M20" i="1"/>
  <c r="M19" i="1"/>
  <c r="F9" i="1"/>
  <c r="F8" i="1"/>
  <c r="G8" i="1"/>
  <c r="G19" i="1" s="1"/>
  <c r="G9" i="1"/>
  <c r="G20" i="1" s="1"/>
  <c r="N10" i="1"/>
  <c r="M10" i="1"/>
  <c r="G10" i="1"/>
  <c r="F10" i="1"/>
  <c r="G12" i="1"/>
  <c r="F12" i="1"/>
  <c r="F19" i="1" l="1"/>
  <c r="E8" i="1"/>
  <c r="F20" i="1"/>
  <c r="E10" i="1"/>
  <c r="F7" i="1"/>
  <c r="N19" i="1"/>
  <c r="N9" i="1"/>
  <c r="E9" i="1" s="1"/>
  <c r="E20" i="1" s="1"/>
  <c r="N12" i="1"/>
  <c r="N31" i="1"/>
  <c r="N51" i="1"/>
  <c r="N57" i="1"/>
  <c r="N94" i="1"/>
  <c r="F18" i="1" l="1"/>
  <c r="N99" i="1"/>
  <c r="N93" i="1"/>
  <c r="E19" i="1"/>
  <c r="E18" i="1" s="1"/>
  <c r="N20" i="1"/>
  <c r="N102" i="1"/>
  <c r="N48" i="1"/>
  <c r="N22" i="1"/>
  <c r="N7" i="1"/>
  <c r="N18" i="1" s="1"/>
  <c r="N100" i="1"/>
  <c r="N103" i="1" l="1"/>
  <c r="N101" i="1" s="1"/>
  <c r="M97" i="1"/>
  <c r="H97" i="1"/>
  <c r="H93" i="1" s="1"/>
  <c r="G97" i="1" l="1"/>
  <c r="G94" i="1" s="1"/>
  <c r="G93" i="1"/>
  <c r="E97" i="1" l="1"/>
  <c r="G99" i="1"/>
  <c r="G100" i="1" l="1"/>
  <c r="E81" i="1" l="1"/>
  <c r="M12" i="1" l="1"/>
  <c r="E12" i="1" s="1"/>
  <c r="M57" i="1" l="1"/>
  <c r="H57" i="1"/>
  <c r="G57" i="1"/>
  <c r="M94" i="1" l="1"/>
  <c r="M93" i="1" s="1"/>
  <c r="H94" i="1"/>
  <c r="E94" i="1" l="1"/>
  <c r="M100" i="1"/>
  <c r="E93" i="1"/>
  <c r="E99" i="1" s="1"/>
  <c r="M99" i="1"/>
  <c r="H100" i="1"/>
  <c r="H99" i="1"/>
  <c r="F57" i="1"/>
  <c r="E57" i="1" s="1"/>
  <c r="M51" i="1"/>
  <c r="H51" i="1"/>
  <c r="G51" i="1"/>
  <c r="M31" i="1"/>
  <c r="H31" i="1"/>
  <c r="G82" i="1"/>
  <c r="G31" i="1"/>
  <c r="E100" i="1" l="1"/>
  <c r="E82" i="1"/>
  <c r="E80" i="1" s="1"/>
  <c r="M48" i="1"/>
  <c r="G103" i="1"/>
  <c r="H48" i="1"/>
  <c r="G7" i="1"/>
  <c r="G48" i="1"/>
  <c r="M22" i="1"/>
  <c r="G102" i="1"/>
  <c r="G101" i="1" l="1"/>
  <c r="G18" i="1"/>
  <c r="E7" i="1"/>
  <c r="G80" i="1"/>
  <c r="M103" i="1"/>
  <c r="M102" i="1"/>
  <c r="M101" i="1" l="1"/>
  <c r="F103" i="1"/>
  <c r="M90" i="1" l="1"/>
  <c r="M91" i="1"/>
  <c r="N87" i="1"/>
  <c r="N86" i="1" s="1"/>
  <c r="N85" i="1" s="1"/>
  <c r="N84" i="1" s="1"/>
  <c r="M87" i="1" l="1"/>
  <c r="E87" i="1" s="1"/>
  <c r="E85" i="1" s="1"/>
  <c r="E84" i="1" s="1"/>
  <c r="E91" i="1"/>
  <c r="E90" i="1" l="1"/>
  <c r="M86" i="1"/>
  <c r="E86" i="1" s="1"/>
</calcChain>
</file>

<file path=xl/sharedStrings.xml><?xml version="1.0" encoding="utf-8"?>
<sst xmlns="http://schemas.openxmlformats.org/spreadsheetml/2006/main" count="290" uniqueCount="110">
  <si>
    <t>Перечень мероприятий муниципальной программы Одинцовского городского округа Московской области</t>
  </si>
  <si>
    <t>№ п/п</t>
  </si>
  <si>
    <t>Срок исполнения мероприятий</t>
  </si>
  <si>
    <t>Источники финансирования</t>
  </si>
  <si>
    <t>Объем финансирования по годам (тыс. руб.)</t>
  </si>
  <si>
    <t>2023 год</t>
  </si>
  <si>
    <t>2024 год</t>
  </si>
  <si>
    <t>2025 год</t>
  </si>
  <si>
    <t>2026 год</t>
  </si>
  <si>
    <t>Итого:</t>
  </si>
  <si>
    <t>Управление транспорта, дорожной инфраструктуры и безопасности дорожного движения</t>
  </si>
  <si>
    <t xml:space="preserve">Средства бюджета Московской области </t>
  </si>
  <si>
    <t>Средства бюджета Одинцовского городского округа</t>
  </si>
  <si>
    <t>Итого по подпрограмме:</t>
  </si>
  <si>
    <r>
      <t xml:space="preserve">Основное мероприятие 02 </t>
    </r>
    <r>
      <rPr>
        <sz val="10"/>
        <rFont val="Times New Roman"/>
        <family val="1"/>
        <charset val="204"/>
      </rPr>
      <t>Строительство и реконструкция автомобильных дорог местного значения</t>
    </r>
  </si>
  <si>
    <t>Управление транспорта, дорожной инфраструктуры и безопасности дорожного движения; 
МКУ "Упрдоркапстрой"</t>
  </si>
  <si>
    <t>МКУ "Упрдоркапстрой"</t>
  </si>
  <si>
    <t xml:space="preserve"> МКУ "Упрдоркапстрой"</t>
  </si>
  <si>
    <r>
      <t xml:space="preserve">Основное мероприятие 01 </t>
    </r>
    <r>
      <rPr>
        <sz val="10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</si>
  <si>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t>Мероприятие 01.02  Расходы на обеспечение деятельности (оказание услуг) муниципальных учреждений в сфере дорожного хозяйства</t>
  </si>
  <si>
    <t>Всего по муниципальной программе:</t>
  </si>
  <si>
    <t>Начальник Управления транспорта, дорожной инфраструктуры и безопасности дорожного движения</t>
  </si>
  <si>
    <t>Управление транспорта, дорожной инфраструктуры и безопасности дорожного движения, МКУ "Упрдоркапстрой"</t>
  </si>
  <si>
    <r>
      <t xml:space="preserve">Основное мероприятие 02
</t>
    </r>
    <r>
      <rPr>
        <sz val="10"/>
        <rFont val="Times New Roman"/>
        <family val="1"/>
        <charset val="204"/>
      </rPr>
      <t xml:space="preserve">Организация транспортного обслуживания населения </t>
    </r>
  </si>
  <si>
    <t>2027 год</t>
  </si>
  <si>
    <t>2023-2027 годы</t>
  </si>
  <si>
    <r>
      <rPr>
        <b/>
        <sz val="10"/>
        <rFont val="Times New Roman"/>
        <family val="1"/>
        <charset val="204"/>
      </rPr>
      <t xml:space="preserve">Основное мероприятие 04       </t>
    </r>
    <r>
      <rPr>
        <sz val="10"/>
        <rFont val="Times New Roman"/>
        <family val="1"/>
        <charset val="204"/>
      </rPr>
      <t>Ремонт, капитальный ремонт сети автомобильных дорог, мостов и путепроводов местного значения</t>
    </r>
  </si>
  <si>
    <t>Мероприятие 04.08 Дорожная деятельность в отношении автомобильных дорог местного значения в границах городского округа</t>
  </si>
  <si>
    <t xml:space="preserve">Мероприятие 02.01 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
</t>
  </si>
  <si>
    <t>Мероприятие подпрограммы</t>
  </si>
  <si>
    <t>Мероприятие 01.01 Осуществление муниципального контроля за сохранностью автомобильных дорог местного значения в границах городского округа, а также осуществление иных полномочий в области использования автомобильных дорог и осуществления дорожной деятельности</t>
  </si>
  <si>
    <t>С.В.Жабина</t>
  </si>
  <si>
    <t>Н.А.Стародубова</t>
  </si>
  <si>
    <t>Результаты выполнения мероприятия подпрограммы</t>
  </si>
  <si>
    <t>Ответственный за выполнение мероприятия подпрограммы</t>
  </si>
  <si>
    <t>Мероприятие 02.01 Строительство (реконструкция) объектов дорожного хозяйства местного значения</t>
  </si>
  <si>
    <t>Согласовано:
Начальник Управления бухгалтерского учета и отчетности
главный бухгалтер</t>
  </si>
  <si>
    <t>Обеспечение выполнения транспортной работы                         Соблюдение расписания на маршрутах</t>
  </si>
  <si>
    <t>Объемы ввода в эксплуатацию после строительства (реконструкции) объектов дорожного хозяйства местного значения</t>
  </si>
  <si>
    <t>Капитальный ремонт и ремонт автомобильных дорог общего пользования местного значения</t>
  </si>
  <si>
    <t>Количество погибших в дорожно-транспортных происшествиях, человек на 100 тысяч населения</t>
  </si>
  <si>
    <t>Обеспечение сохранности муниципальных автомобильныъх дорог</t>
  </si>
  <si>
    <t xml:space="preserve">Обеспечение деятельности муниципального учреждения МКУ "Упрдоркапстрой"Одинцовского городского округа  в сфере дорожного хозяйства. </t>
  </si>
  <si>
    <t>В том числе по кварталам:</t>
  </si>
  <si>
    <t>I</t>
  </si>
  <si>
    <t>II</t>
  </si>
  <si>
    <t>III</t>
  </si>
  <si>
    <t>IV</t>
  </si>
  <si>
    <t>Всего</t>
  </si>
  <si>
    <t>Объемы ввода в эксплуатацию после строительства и реконструкции автомобильных дорог общего пользования местного значения, км</t>
  </si>
  <si>
    <t>Площадь отремонтированных (капитально отремонтированных) автомобильных дорог общего пользования местного значения, м2</t>
  </si>
  <si>
    <t>"Развитие и функционирование дорожно-транспортного комплекса" на 2023-2027 годы</t>
  </si>
  <si>
    <t xml:space="preserve"> Подпрограмма 1 "Пассажирский транспорт общего пользования»</t>
  </si>
  <si>
    <t xml:space="preserve"> Подпрограмма 2 «Дороги Подмосковья»</t>
  </si>
  <si>
    <t>100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</si>
  <si>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</si>
  <si>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".</t>
  </si>
  <si>
    <t>Средства бюджета Московской области</t>
  </si>
  <si>
    <t>Средства Одинцовского городского округа</t>
  </si>
  <si>
    <t>Всего (тыс.руб.)</t>
  </si>
  <si>
    <t xml:space="preserve">Всего </t>
  </si>
  <si>
    <t xml:space="preserve">Мероприятия 04.01  Мероприятие в рамках ГП МО -  Капитальный ремонт и ремонт автомобильных дорог общего пользования местного значения
</t>
  </si>
  <si>
    <t>Мероприятие 04.03 Мероприятие не включенное в ГП МО - Капитальный ремонт  и ремонт автомобильных дорог общего пользования местного значения за счет средств местного бюджета</t>
  </si>
  <si>
    <t>Мероприятие 02.04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</si>
  <si>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Мероприятие 04.07. Софинансирование работ по капитальному ремонту автомобильных дорог общего пользования местного значения</t>
  </si>
  <si>
    <t>Площадь капитально отремонтированных автомобильных дорог общего пользования местного значения, м2</t>
  </si>
  <si>
    <t>Мероприятие 04.05. Восстановлнение транспортно-эксплуатационных характеристик автомобильных дорог общего пользования местного значения</t>
  </si>
  <si>
    <t>Мероприятие 02.10. Обеспечение транспортной инфраструктурой земельных участков, предоставленных многодетным семьям</t>
  </si>
  <si>
    <t>2024-2027 годы</t>
  </si>
  <si>
    <t>Управление благоустройства, МКУ "Упрдоркапстрой"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</si>
  <si>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>Содержание автомобильных дорог местного значения</t>
    </r>
  </si>
  <si>
    <t>3</t>
  </si>
  <si>
    <t>2025-2027 годы</t>
  </si>
  <si>
    <t>Мероприятие 03.01  Содержание автомобильных дорог местного значения в границах городского округа, в том числе обеспечение функционирование парковок (парковочных мест)</t>
  </si>
  <si>
    <t>Подпрограмма 3 "Безопасность дорожного движения"</t>
  </si>
  <si>
    <r>
      <t xml:space="preserve">Основное мероприятие 01 </t>
    </r>
    <r>
      <rPr>
        <sz val="10"/>
        <rFont val="Times New Roman"/>
        <family val="1"/>
        <charset val="204"/>
      </rPr>
      <t>Обеспечение безопасного поведения на дорогах</t>
    </r>
  </si>
  <si>
    <r>
      <t xml:space="preserve">Мероприятие 01.01 </t>
    </r>
    <r>
      <rPr>
        <sz val="10"/>
        <rFont val="Times New Roman"/>
        <family val="1"/>
        <charset val="204"/>
      </rPr>
      <t>Обеспечение транспортной безопасности объектов дорожного хозяйства</t>
    </r>
  </si>
  <si>
    <r>
      <t xml:space="preserve">Мероприятие 01.02 </t>
    </r>
    <r>
      <rPr>
        <sz val="10"/>
        <rFont val="Times New Roman"/>
        <family val="1"/>
        <charset val="204"/>
      </rPr>
      <t>Мероприятия по обеспечению безопасности дорожного движения</t>
    </r>
  </si>
  <si>
    <t>Подпрограмма 5 "Обеспечивающая подпрограмма"</t>
  </si>
  <si>
    <t>1</t>
  </si>
  <si>
    <t>2</t>
  </si>
  <si>
    <t>Мероприятие 04.18 Финансирование работ по капитальному ремонту и ремонту автомобильных дорог общего пользования местного значения</t>
  </si>
  <si>
    <t>1.1</t>
  </si>
  <si>
    <t>1.2</t>
  </si>
  <si>
    <t>1.3</t>
  </si>
  <si>
    <t>1.4</t>
  </si>
  <si>
    <t>1.5</t>
  </si>
  <si>
    <t>2.1</t>
  </si>
  <si>
    <t>3.1</t>
  </si>
  <si>
    <t>3.2</t>
  </si>
  <si>
    <t>3.3</t>
  </si>
  <si>
    <t>3.4</t>
  </si>
  <si>
    <t>3.5</t>
  </si>
  <si>
    <t>3.6</t>
  </si>
  <si>
    <t>Мероприятие 02.03 Строительство (реконструкция) автомобильных дорог общего пользования местного значения</t>
  </si>
  <si>
    <t xml:space="preserve">Приложение 1 к Постановлению Администрации Одинцовского городского округа                                                от _____________№______________     
 "Приложение 1 к муниципальной программе 
</t>
  </si>
  <si>
    <t>Мероприятие 04.09. Мероприятие по обеспечению безопасности дорожного движения</t>
  </si>
  <si>
    <t xml:space="preserve"> 2024 год</t>
  </si>
  <si>
    <t>Итого 2025 год</t>
  </si>
  <si>
    <t xml:space="preserve"> 2024год</t>
  </si>
  <si>
    <t>1 квартал</t>
  </si>
  <si>
    <t>1 полугодие</t>
  </si>
  <si>
    <t>9 месяцев</t>
  </si>
  <si>
    <t>12 месяцев</t>
  </si>
  <si>
    <t>Протяженность построенных (реконструированных) автомобильных дорог общего пользования местного значения, км</t>
  </si>
  <si>
    <t>2024год</t>
  </si>
  <si>
    <t>3.7</t>
  </si>
  <si>
    <t>Обеспечено выполнения транспортной работы автомобильным транспортом в соответствии с заключенными муниципальными контрактами и договорами на выполнение работ по перевозке пассажиров, %</t>
  </si>
  <si>
    <t xml:space="preserve">Мероприятие 02.12 Финансирование работ по строительству и реконструкции автомобильных дорог общего пользования местного значения  (расходы не включенные в ГП МО) </t>
  </si>
  <si>
    <t>Площадь капитально отремонтированных (отремонтированных) автомобильных дорог общего пользования местного значения,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</si>
</sst>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#,##0.00000"/>
    <numFmt numFmtId="167" formatCode="0.00000"/>
    <numFmt numFmtId="168" formatCode="#,##0.00000_ ;\-#,##0.000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165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165" fontId="4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top" wrapText="1"/>
    </xf>
    <xf numFmtId="4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2" fillId="0" borderId="2" xfId="0" applyFont="1" applyFill="1" applyBorder="1" applyAlignment="1">
      <alignment vertical="center"/>
    </xf>
    <xf numFmtId="16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top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166" fontId="2" fillId="0" borderId="2" xfId="1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2" xfId="0" applyBorder="1" applyAlignment="1"/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166" fontId="2" fillId="0" borderId="3" xfId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top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top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2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6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2" fillId="2" borderId="10" xfId="0" applyFont="1" applyFill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0" fillId="0" borderId="2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0" fillId="0" borderId="2" xfId="0" applyFill="1" applyBorder="1" applyAlignment="1">
      <alignment horizontal="justify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31"/>
  <sheetViews>
    <sheetView tabSelected="1" view="pageBreakPreview" topLeftCell="A22" zoomScale="90" zoomScaleNormal="90" zoomScaleSheetLayoutView="90" workbookViewId="0">
      <selection activeCell="H32" sqref="H32:L32"/>
    </sheetView>
  </sheetViews>
  <sheetFormatPr defaultColWidth="9.140625" defaultRowHeight="12.75" x14ac:dyDescent="0.2"/>
  <cols>
    <col min="1" max="1" width="4.7109375" style="1" customWidth="1"/>
    <col min="2" max="2" width="24.42578125" style="1" customWidth="1"/>
    <col min="3" max="3" width="12.7109375" style="1" customWidth="1"/>
    <col min="4" max="4" width="16" style="1" customWidth="1"/>
    <col min="5" max="5" width="16" style="40" customWidth="1"/>
    <col min="6" max="6" width="16.7109375" style="3" customWidth="1"/>
    <col min="7" max="10" width="16.7109375" style="1" customWidth="1"/>
    <col min="11" max="11" width="17.7109375" style="3" customWidth="1"/>
    <col min="12" max="12" width="16" style="3" customWidth="1"/>
    <col min="13" max="13" width="17.42578125" style="3" customWidth="1"/>
    <col min="14" max="14" width="16.7109375" style="3" customWidth="1"/>
    <col min="15" max="15" width="28.85546875" style="1" customWidth="1"/>
    <col min="16" max="16" width="5.42578125" style="1" hidden="1" customWidth="1"/>
    <col min="17" max="17" width="13" style="1" hidden="1" customWidth="1"/>
    <col min="18" max="18" width="9.140625" style="1" hidden="1" customWidth="1"/>
    <col min="19" max="16384" width="9.140625" style="1"/>
  </cols>
  <sheetData>
    <row r="1" spans="1:18" s="3" customFormat="1" ht="86.25" customHeight="1" x14ac:dyDescent="0.2">
      <c r="A1" s="21"/>
      <c r="B1" s="21"/>
      <c r="C1" s="21"/>
      <c r="D1" s="21"/>
      <c r="E1" s="35"/>
      <c r="F1" s="21"/>
      <c r="G1" s="21"/>
      <c r="H1" s="21"/>
      <c r="I1" s="21"/>
      <c r="J1" s="21"/>
      <c r="K1" s="21"/>
      <c r="L1" s="21"/>
      <c r="M1" s="21"/>
      <c r="N1" s="184" t="s">
        <v>95</v>
      </c>
      <c r="O1" s="184"/>
      <c r="P1" s="24"/>
      <c r="Q1" s="24"/>
      <c r="R1" s="24"/>
    </row>
    <row r="2" spans="1:18" s="3" customFormat="1" ht="22.5" customHeight="1" x14ac:dyDescent="0.25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21"/>
      <c r="Q2" s="21"/>
      <c r="R2" s="21"/>
    </row>
    <row r="3" spans="1:18" s="3" customFormat="1" ht="21.75" customHeight="1" x14ac:dyDescent="0.2">
      <c r="A3" s="186" t="s">
        <v>51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21"/>
      <c r="Q3" s="21"/>
      <c r="R3" s="21"/>
    </row>
    <row r="4" spans="1:18" s="3" customFormat="1" ht="30" customHeight="1" x14ac:dyDescent="0.2">
      <c r="A4" s="190" t="s">
        <v>1</v>
      </c>
      <c r="B4" s="191" t="s">
        <v>29</v>
      </c>
      <c r="C4" s="191" t="s">
        <v>2</v>
      </c>
      <c r="D4" s="191" t="s">
        <v>3</v>
      </c>
      <c r="E4" s="188" t="s">
        <v>59</v>
      </c>
      <c r="F4" s="200" t="s">
        <v>5</v>
      </c>
      <c r="G4" s="193" t="s">
        <v>6</v>
      </c>
      <c r="H4" s="192" t="s">
        <v>4</v>
      </c>
      <c r="I4" s="179"/>
      <c r="J4" s="179"/>
      <c r="K4" s="179"/>
      <c r="L4" s="179"/>
      <c r="M4" s="179"/>
      <c r="N4" s="180"/>
      <c r="O4" s="188" t="s">
        <v>34</v>
      </c>
      <c r="P4" s="194" t="s">
        <v>33</v>
      </c>
      <c r="Q4" s="195"/>
      <c r="R4" s="196"/>
    </row>
    <row r="5" spans="1:18" s="3" customFormat="1" ht="30" customHeight="1" x14ac:dyDescent="0.25">
      <c r="A5" s="190"/>
      <c r="B5" s="191"/>
      <c r="C5" s="191"/>
      <c r="D5" s="191"/>
      <c r="E5" s="189"/>
      <c r="F5" s="201"/>
      <c r="G5" s="148"/>
      <c r="H5" s="202" t="s">
        <v>7</v>
      </c>
      <c r="I5" s="135"/>
      <c r="J5" s="135"/>
      <c r="K5" s="135"/>
      <c r="L5" s="203"/>
      <c r="M5" s="16" t="s">
        <v>8</v>
      </c>
      <c r="N5" s="16" t="s">
        <v>24</v>
      </c>
      <c r="O5" s="189"/>
      <c r="P5" s="197"/>
      <c r="Q5" s="198"/>
      <c r="R5" s="199"/>
    </row>
    <row r="6" spans="1:18" s="3" customFormat="1" ht="18.75" customHeight="1" x14ac:dyDescent="0.2">
      <c r="A6" s="121" t="s">
        <v>52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1:18" s="3" customFormat="1" ht="19.5" customHeight="1" x14ac:dyDescent="0.2">
      <c r="A7" s="115" t="s">
        <v>79</v>
      </c>
      <c r="B7" s="165" t="s">
        <v>23</v>
      </c>
      <c r="C7" s="119" t="s">
        <v>25</v>
      </c>
      <c r="D7" s="33" t="s">
        <v>9</v>
      </c>
      <c r="E7" s="36">
        <f t="shared" ref="E7:E14" si="0">SUM(F7:N7)</f>
        <v>1154394.0995</v>
      </c>
      <c r="F7" s="12">
        <f>SUM(F8+F9)</f>
        <v>247354.96</v>
      </c>
      <c r="G7" s="80">
        <f>SUM(G8+G9)</f>
        <v>234141.13949999999</v>
      </c>
      <c r="H7" s="126">
        <f>SUM(H8+H9)</f>
        <v>222242</v>
      </c>
      <c r="I7" s="135"/>
      <c r="J7" s="135"/>
      <c r="K7" s="135"/>
      <c r="L7" s="136"/>
      <c r="M7" s="12">
        <f>SUM(M8+M9)</f>
        <v>225328</v>
      </c>
      <c r="N7" s="12">
        <f>SUM(N8+N9)</f>
        <v>225328</v>
      </c>
      <c r="O7" s="119" t="s">
        <v>10</v>
      </c>
      <c r="P7" s="25"/>
      <c r="Q7" s="26"/>
      <c r="R7" s="27"/>
    </row>
    <row r="8" spans="1:18" s="3" customFormat="1" ht="38.25" x14ac:dyDescent="0.2">
      <c r="A8" s="138"/>
      <c r="B8" s="139"/>
      <c r="C8" s="137"/>
      <c r="D8" s="17" t="s">
        <v>11</v>
      </c>
      <c r="E8" s="12">
        <f t="shared" si="0"/>
        <v>522128.5</v>
      </c>
      <c r="F8" s="12">
        <f>SUM(F13)</f>
        <v>61743</v>
      </c>
      <c r="G8" s="80">
        <f>SUM(G13)</f>
        <v>57204</v>
      </c>
      <c r="H8" s="126">
        <f>SUM(H13)</f>
        <v>133120.29999999999</v>
      </c>
      <c r="I8" s="135"/>
      <c r="J8" s="135"/>
      <c r="K8" s="135"/>
      <c r="L8" s="136"/>
      <c r="M8" s="12">
        <f>SUM(M13)</f>
        <v>135030.6</v>
      </c>
      <c r="N8" s="12">
        <f>SUM(N13)</f>
        <v>135030.6</v>
      </c>
      <c r="O8" s="137"/>
      <c r="P8" s="28"/>
      <c r="Q8" s="21"/>
      <c r="R8" s="29"/>
    </row>
    <row r="9" spans="1:18" s="3" customFormat="1" ht="51.75" customHeight="1" x14ac:dyDescent="0.2">
      <c r="A9" s="138"/>
      <c r="B9" s="139"/>
      <c r="C9" s="137"/>
      <c r="D9" s="17" t="s">
        <v>12</v>
      </c>
      <c r="E9" s="12">
        <f t="shared" si="0"/>
        <v>632265.59950000001</v>
      </c>
      <c r="F9" s="12">
        <f>SUM(F11+F14)</f>
        <v>185611.96</v>
      </c>
      <c r="G9" s="80">
        <f>SUM(G11+G14)</f>
        <v>176937.13949999999</v>
      </c>
      <c r="H9" s="126">
        <f>SUM(H14+H11)</f>
        <v>89121.7</v>
      </c>
      <c r="I9" s="135"/>
      <c r="J9" s="135"/>
      <c r="K9" s="135"/>
      <c r="L9" s="136"/>
      <c r="M9" s="12">
        <f>SUM(M11+M14)</f>
        <v>90297.4</v>
      </c>
      <c r="N9" s="12">
        <f>SUM(N11+N14)</f>
        <v>90297.4</v>
      </c>
      <c r="O9" s="120"/>
      <c r="P9" s="30"/>
      <c r="Q9" s="31"/>
      <c r="R9" s="32"/>
    </row>
    <row r="10" spans="1:18" s="3" customFormat="1" ht="19.5" customHeight="1" x14ac:dyDescent="0.2">
      <c r="A10" s="115" t="s">
        <v>82</v>
      </c>
      <c r="B10" s="181" t="s">
        <v>28</v>
      </c>
      <c r="C10" s="119" t="s">
        <v>25</v>
      </c>
      <c r="D10" s="89" t="s">
        <v>9</v>
      </c>
      <c r="E10" s="34">
        <f t="shared" si="0"/>
        <v>34761.099499999997</v>
      </c>
      <c r="F10" s="82">
        <f>SUM(F11)</f>
        <v>4250.96</v>
      </c>
      <c r="G10" s="85">
        <f>SUM(G11)</f>
        <v>8955.1394999999993</v>
      </c>
      <c r="H10" s="126">
        <f>SUM(H11)</f>
        <v>7185</v>
      </c>
      <c r="I10" s="135"/>
      <c r="J10" s="135"/>
      <c r="K10" s="135"/>
      <c r="L10" s="136"/>
      <c r="M10" s="82">
        <f>SUM(M11)</f>
        <v>7185</v>
      </c>
      <c r="N10" s="82">
        <f>SUM(N11)</f>
        <v>7185</v>
      </c>
      <c r="O10" s="119" t="s">
        <v>10</v>
      </c>
      <c r="P10" s="106" t="s">
        <v>37</v>
      </c>
      <c r="Q10" s="107"/>
      <c r="R10" s="108"/>
    </row>
    <row r="11" spans="1:18" s="3" customFormat="1" ht="107.25" customHeight="1" x14ac:dyDescent="0.2">
      <c r="A11" s="116"/>
      <c r="B11" s="182"/>
      <c r="C11" s="120"/>
      <c r="D11" s="17" t="s">
        <v>12</v>
      </c>
      <c r="E11" s="12">
        <f t="shared" si="0"/>
        <v>34761.099499999997</v>
      </c>
      <c r="F11" s="12">
        <v>4250.96</v>
      </c>
      <c r="G11" s="80">
        <v>8955.1394999999993</v>
      </c>
      <c r="H11" s="126">
        <v>7185</v>
      </c>
      <c r="I11" s="135"/>
      <c r="J11" s="135"/>
      <c r="K11" s="135"/>
      <c r="L11" s="136"/>
      <c r="M11" s="12">
        <v>7185</v>
      </c>
      <c r="N11" s="12">
        <v>7185</v>
      </c>
      <c r="O11" s="120"/>
      <c r="P11" s="109"/>
      <c r="Q11" s="110"/>
      <c r="R11" s="111"/>
    </row>
    <row r="12" spans="1:18" s="3" customFormat="1" ht="19.5" customHeight="1" x14ac:dyDescent="0.2">
      <c r="A12" s="52" t="s">
        <v>83</v>
      </c>
      <c r="B12" s="124" t="s">
        <v>63</v>
      </c>
      <c r="C12" s="119" t="s">
        <v>25</v>
      </c>
      <c r="D12" s="54" t="s">
        <v>9</v>
      </c>
      <c r="E12" s="53">
        <f t="shared" si="0"/>
        <v>1119633</v>
      </c>
      <c r="F12" s="76">
        <f>SUM(F13+F14)</f>
        <v>243104</v>
      </c>
      <c r="G12" s="80">
        <f>SUM(G13+G14)</f>
        <v>225186</v>
      </c>
      <c r="H12" s="126">
        <f>SUM(H13+H14)</f>
        <v>215057</v>
      </c>
      <c r="I12" s="135"/>
      <c r="J12" s="135"/>
      <c r="K12" s="135"/>
      <c r="L12" s="136"/>
      <c r="M12" s="12">
        <f>SUM(M13+M14)</f>
        <v>218143</v>
      </c>
      <c r="N12" s="12">
        <f>SUM(N13+N14)</f>
        <v>218143</v>
      </c>
      <c r="O12" s="119" t="s">
        <v>10</v>
      </c>
      <c r="P12" s="55"/>
      <c r="Q12" s="56"/>
      <c r="R12" s="57"/>
    </row>
    <row r="13" spans="1:18" s="3" customFormat="1" ht="38.25" customHeight="1" x14ac:dyDescent="0.2">
      <c r="A13" s="52"/>
      <c r="B13" s="143"/>
      <c r="C13" s="137"/>
      <c r="D13" s="54" t="s">
        <v>11</v>
      </c>
      <c r="E13" s="53">
        <f t="shared" si="0"/>
        <v>522128.5</v>
      </c>
      <c r="F13" s="76">
        <v>61743</v>
      </c>
      <c r="G13" s="80">
        <v>57204</v>
      </c>
      <c r="H13" s="126">
        <v>133120.29999999999</v>
      </c>
      <c r="I13" s="135"/>
      <c r="J13" s="135"/>
      <c r="K13" s="135"/>
      <c r="L13" s="136"/>
      <c r="M13" s="12">
        <v>135030.6</v>
      </c>
      <c r="N13" s="12">
        <v>135030.6</v>
      </c>
      <c r="O13" s="137"/>
      <c r="P13" s="55"/>
      <c r="Q13" s="56"/>
      <c r="R13" s="57"/>
    </row>
    <row r="14" spans="1:18" s="3" customFormat="1" ht="99.75" customHeight="1" x14ac:dyDescent="0.2">
      <c r="A14" s="51"/>
      <c r="B14" s="143"/>
      <c r="C14" s="137"/>
      <c r="D14" s="54" t="s">
        <v>12</v>
      </c>
      <c r="E14" s="53">
        <f t="shared" si="0"/>
        <v>597504.5</v>
      </c>
      <c r="F14" s="76">
        <v>181361</v>
      </c>
      <c r="G14" s="80">
        <v>167982</v>
      </c>
      <c r="H14" s="126">
        <v>81936.7</v>
      </c>
      <c r="I14" s="135"/>
      <c r="J14" s="135"/>
      <c r="K14" s="135"/>
      <c r="L14" s="136"/>
      <c r="M14" s="12">
        <v>83112.399999999994</v>
      </c>
      <c r="N14" s="12">
        <v>83112.399999999994</v>
      </c>
      <c r="O14" s="120"/>
      <c r="P14" s="55"/>
      <c r="Q14" s="56"/>
      <c r="R14" s="57"/>
    </row>
    <row r="15" spans="1:18" s="3" customFormat="1" ht="19.5" customHeight="1" x14ac:dyDescent="0.2">
      <c r="A15" s="115"/>
      <c r="B15" s="124" t="s">
        <v>107</v>
      </c>
      <c r="C15" s="119"/>
      <c r="D15" s="119"/>
      <c r="E15" s="146" t="s">
        <v>60</v>
      </c>
      <c r="F15" s="141" t="s">
        <v>5</v>
      </c>
      <c r="G15" s="131" t="s">
        <v>97</v>
      </c>
      <c r="H15" s="131" t="s">
        <v>98</v>
      </c>
      <c r="I15" s="129" t="s">
        <v>43</v>
      </c>
      <c r="J15" s="144"/>
      <c r="K15" s="144"/>
      <c r="L15" s="144"/>
      <c r="M15" s="131" t="s">
        <v>8</v>
      </c>
      <c r="N15" s="131" t="s">
        <v>24</v>
      </c>
      <c r="O15" s="119"/>
      <c r="P15" s="48"/>
      <c r="Q15" s="49"/>
      <c r="R15" s="50"/>
    </row>
    <row r="16" spans="1:18" s="3" customFormat="1" ht="38.25" customHeight="1" x14ac:dyDescent="0.2">
      <c r="A16" s="138"/>
      <c r="B16" s="143"/>
      <c r="C16" s="137"/>
      <c r="D16" s="137"/>
      <c r="E16" s="156"/>
      <c r="F16" s="142"/>
      <c r="G16" s="132"/>
      <c r="H16" s="183"/>
      <c r="I16" s="46" t="s">
        <v>100</v>
      </c>
      <c r="J16" s="46" t="s">
        <v>101</v>
      </c>
      <c r="K16" s="46" t="s">
        <v>102</v>
      </c>
      <c r="L16" s="83" t="s">
        <v>103</v>
      </c>
      <c r="M16" s="132"/>
      <c r="N16" s="132"/>
      <c r="O16" s="153"/>
      <c r="P16" s="48"/>
      <c r="Q16" s="49"/>
      <c r="R16" s="50"/>
    </row>
    <row r="17" spans="1:18" s="3" customFormat="1" ht="58.5" customHeight="1" x14ac:dyDescent="0.2">
      <c r="A17" s="116"/>
      <c r="B17" s="125"/>
      <c r="C17" s="120"/>
      <c r="D17" s="120"/>
      <c r="E17" s="42">
        <v>100</v>
      </c>
      <c r="F17" s="22">
        <v>100</v>
      </c>
      <c r="G17" s="22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 t="s">
        <v>54</v>
      </c>
      <c r="N17" s="22">
        <v>100</v>
      </c>
      <c r="O17" s="154"/>
      <c r="P17" s="48"/>
      <c r="Q17" s="49"/>
      <c r="R17" s="50"/>
    </row>
    <row r="18" spans="1:18" s="3" customFormat="1" ht="22.9" customHeight="1" x14ac:dyDescent="0.2">
      <c r="A18" s="166" t="s">
        <v>13</v>
      </c>
      <c r="B18" s="167"/>
      <c r="C18" s="167"/>
      <c r="D18" s="168"/>
      <c r="E18" s="44">
        <f>SUM(E20+E19)</f>
        <v>1154394.0995</v>
      </c>
      <c r="F18" s="13">
        <f t="shared" ref="F18:H20" si="1">SUM(F7)</f>
        <v>247354.96</v>
      </c>
      <c r="G18" s="13">
        <f t="shared" si="1"/>
        <v>234141.13949999999</v>
      </c>
      <c r="H18" s="174">
        <f t="shared" si="1"/>
        <v>222242</v>
      </c>
      <c r="I18" s="135"/>
      <c r="J18" s="135"/>
      <c r="K18" s="135"/>
      <c r="L18" s="136"/>
      <c r="M18" s="13">
        <f t="shared" ref="M18:N20" si="2">SUM(M7)</f>
        <v>225328</v>
      </c>
      <c r="N18" s="13">
        <f t="shared" si="2"/>
        <v>225328</v>
      </c>
      <c r="O18" s="146"/>
      <c r="P18" s="25"/>
      <c r="Q18" s="26"/>
      <c r="R18" s="27"/>
    </row>
    <row r="19" spans="1:18" s="3" customFormat="1" ht="22.5" customHeight="1" x14ac:dyDescent="0.2">
      <c r="A19" s="166" t="s">
        <v>11</v>
      </c>
      <c r="B19" s="167"/>
      <c r="C19" s="167"/>
      <c r="D19" s="168"/>
      <c r="E19" s="44">
        <f>SUM(E8)</f>
        <v>522128.5</v>
      </c>
      <c r="F19" s="75">
        <f t="shared" si="1"/>
        <v>61743</v>
      </c>
      <c r="G19" s="13">
        <f t="shared" si="1"/>
        <v>57204</v>
      </c>
      <c r="H19" s="174">
        <f>SUM(H8)</f>
        <v>133120.29999999999</v>
      </c>
      <c r="I19" s="135"/>
      <c r="J19" s="135"/>
      <c r="K19" s="135"/>
      <c r="L19" s="136"/>
      <c r="M19" s="61">
        <f t="shared" si="2"/>
        <v>135030.6</v>
      </c>
      <c r="N19" s="61">
        <f t="shared" si="2"/>
        <v>135030.6</v>
      </c>
      <c r="O19" s="156"/>
      <c r="P19" s="28"/>
      <c r="Q19" s="21"/>
      <c r="R19" s="29"/>
    </row>
    <row r="20" spans="1:18" s="3" customFormat="1" ht="22.5" customHeight="1" x14ac:dyDescent="0.2">
      <c r="A20" s="166" t="s">
        <v>12</v>
      </c>
      <c r="B20" s="167"/>
      <c r="C20" s="167"/>
      <c r="D20" s="168"/>
      <c r="E20" s="44">
        <f>SUM(E9)</f>
        <v>632265.59950000001</v>
      </c>
      <c r="F20" s="13">
        <f t="shared" si="1"/>
        <v>185611.96</v>
      </c>
      <c r="G20" s="13">
        <f t="shared" si="1"/>
        <v>176937.13949999999</v>
      </c>
      <c r="H20" s="174">
        <f t="shared" si="1"/>
        <v>89121.7</v>
      </c>
      <c r="I20" s="135"/>
      <c r="J20" s="135"/>
      <c r="K20" s="135"/>
      <c r="L20" s="136"/>
      <c r="M20" s="13">
        <f t="shared" si="2"/>
        <v>90297.4</v>
      </c>
      <c r="N20" s="13">
        <f t="shared" si="2"/>
        <v>90297.4</v>
      </c>
      <c r="O20" s="147"/>
      <c r="P20" s="28"/>
      <c r="Q20" s="21"/>
      <c r="R20" s="29"/>
    </row>
    <row r="21" spans="1:18" s="3" customFormat="1" ht="19.5" customHeight="1" x14ac:dyDescent="0.2">
      <c r="A21" s="121" t="s">
        <v>53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  <c r="P21" s="30"/>
      <c r="Q21" s="31"/>
      <c r="R21" s="32"/>
    </row>
    <row r="22" spans="1:18" s="3" customFormat="1" ht="19.5" customHeight="1" x14ac:dyDescent="0.2">
      <c r="A22" s="115" t="s">
        <v>79</v>
      </c>
      <c r="B22" s="165" t="s">
        <v>14</v>
      </c>
      <c r="C22" s="119" t="s">
        <v>25</v>
      </c>
      <c r="D22" s="18" t="s">
        <v>9</v>
      </c>
      <c r="E22" s="12">
        <f>SUM(E23+E24)</f>
        <v>3606334.8171699997</v>
      </c>
      <c r="F22" s="12">
        <f>SUM(F23+F24)</f>
        <v>1662876.4183700001</v>
      </c>
      <c r="G22" s="12">
        <f>SUM(G23+G24)</f>
        <v>1075269.1326600001</v>
      </c>
      <c r="H22" s="126">
        <f>SUM(H23+H24)</f>
        <v>868189.26613999996</v>
      </c>
      <c r="I22" s="135"/>
      <c r="J22" s="135"/>
      <c r="K22" s="135"/>
      <c r="L22" s="136"/>
      <c r="M22" s="12">
        <f>SUM(M24+M23)</f>
        <v>0</v>
      </c>
      <c r="N22" s="12">
        <f>SUM(N24+N23)</f>
        <v>0</v>
      </c>
      <c r="O22" s="119" t="s">
        <v>15</v>
      </c>
      <c r="P22" s="25"/>
      <c r="Q22" s="26"/>
      <c r="R22" s="27"/>
    </row>
    <row r="23" spans="1:18" s="3" customFormat="1" ht="38.25" x14ac:dyDescent="0.2">
      <c r="A23" s="138"/>
      <c r="B23" s="139"/>
      <c r="C23" s="137"/>
      <c r="D23" s="18" t="s">
        <v>11</v>
      </c>
      <c r="E23" s="12">
        <f>SUM(F23+G23+H23+M23+N23)</f>
        <v>3360574.7029999997</v>
      </c>
      <c r="F23" s="12">
        <f>SUM(F26+F34+F42)</f>
        <v>1562860.8900000001</v>
      </c>
      <c r="G23" s="12">
        <f>SUM(G26+G34+G42)</f>
        <v>954752.05300000007</v>
      </c>
      <c r="H23" s="126">
        <f>SUM(H26+H34+H42)</f>
        <v>842961.76</v>
      </c>
      <c r="I23" s="135"/>
      <c r="J23" s="135"/>
      <c r="K23" s="135"/>
      <c r="L23" s="136"/>
      <c r="M23" s="12">
        <f>SUM(M25+M34+M42)</f>
        <v>0</v>
      </c>
      <c r="N23" s="12">
        <f>SUM(N26+N34+N42)</f>
        <v>0</v>
      </c>
      <c r="O23" s="137"/>
      <c r="P23" s="28"/>
      <c r="Q23" s="21"/>
      <c r="R23" s="29"/>
    </row>
    <row r="24" spans="1:18" s="3" customFormat="1" ht="51.75" customHeight="1" x14ac:dyDescent="0.2">
      <c r="A24" s="116"/>
      <c r="B24" s="140"/>
      <c r="C24" s="120"/>
      <c r="D24" s="19" t="s">
        <v>12</v>
      </c>
      <c r="E24" s="12">
        <f>SUM(F24+G24+H24+M24+N24)</f>
        <v>245760.11416999999</v>
      </c>
      <c r="F24" s="12">
        <f>SUM(F27+F32+F35+F40+F43)</f>
        <v>100015.52836999999</v>
      </c>
      <c r="G24" s="12">
        <f>SUM(G27+G32+G35+G40+G43)</f>
        <v>120517.07965999999</v>
      </c>
      <c r="H24" s="126">
        <f>SUM(H27+H32+H35+H40)</f>
        <v>25227.506140000001</v>
      </c>
      <c r="I24" s="135"/>
      <c r="J24" s="135"/>
      <c r="K24" s="135"/>
      <c r="L24" s="136"/>
      <c r="M24" s="12">
        <f>SUM(M27+M32+M35+M40+M43)</f>
        <v>0</v>
      </c>
      <c r="N24" s="12">
        <f>SUM(N27+N32+N35+N40+N43)</f>
        <v>0</v>
      </c>
      <c r="O24" s="120"/>
      <c r="P24" s="30"/>
      <c r="Q24" s="31"/>
      <c r="R24" s="32"/>
    </row>
    <row r="25" spans="1:18" s="3" customFormat="1" ht="18.75" customHeight="1" x14ac:dyDescent="0.2">
      <c r="A25" s="115" t="s">
        <v>82</v>
      </c>
      <c r="B25" s="124" t="s">
        <v>35</v>
      </c>
      <c r="C25" s="119" t="s">
        <v>25</v>
      </c>
      <c r="D25" s="19" t="s">
        <v>9</v>
      </c>
      <c r="E25" s="12">
        <f>SUM(F25+G25+H25+M25+N25)</f>
        <v>1905489.3133</v>
      </c>
      <c r="F25" s="12">
        <f>SUM(F26+F27)</f>
        <v>1001847.3753000001</v>
      </c>
      <c r="G25" s="12">
        <f>SUM(G26+G27)</f>
        <v>500893</v>
      </c>
      <c r="H25" s="126">
        <f>SUM(H26+H27)</f>
        <v>402748.93800000002</v>
      </c>
      <c r="I25" s="135"/>
      <c r="J25" s="135"/>
      <c r="K25" s="135"/>
      <c r="L25" s="136"/>
      <c r="M25" s="12">
        <f>SUM(M26+M27)</f>
        <v>0</v>
      </c>
      <c r="N25" s="12">
        <f>SUM(N26+N27)</f>
        <v>0</v>
      </c>
      <c r="O25" s="119" t="s">
        <v>22</v>
      </c>
      <c r="P25" s="106" t="s">
        <v>38</v>
      </c>
      <c r="Q25" s="107"/>
      <c r="R25" s="108"/>
    </row>
    <row r="26" spans="1:18" s="3" customFormat="1" ht="38.25" customHeight="1" x14ac:dyDescent="0.2">
      <c r="A26" s="138"/>
      <c r="B26" s="143"/>
      <c r="C26" s="137"/>
      <c r="D26" s="19" t="s">
        <v>11</v>
      </c>
      <c r="E26" s="12">
        <f>SUM(F26+G26+H26+M26+N26)</f>
        <v>1817050.0640000002</v>
      </c>
      <c r="F26" s="12">
        <v>950975.10100000002</v>
      </c>
      <c r="G26" s="12">
        <v>463326.02500000002</v>
      </c>
      <c r="H26" s="126">
        <v>402748.93800000002</v>
      </c>
      <c r="I26" s="135"/>
      <c r="J26" s="135"/>
      <c r="K26" s="135"/>
      <c r="L26" s="136"/>
      <c r="M26" s="12">
        <v>0</v>
      </c>
      <c r="N26" s="12">
        <v>0</v>
      </c>
      <c r="O26" s="137"/>
      <c r="P26" s="162"/>
      <c r="Q26" s="163"/>
      <c r="R26" s="164"/>
    </row>
    <row r="27" spans="1:18" s="3" customFormat="1" ht="51.75" customHeight="1" x14ac:dyDescent="0.2">
      <c r="A27" s="116"/>
      <c r="B27" s="125"/>
      <c r="C27" s="120"/>
      <c r="D27" s="19" t="s">
        <v>12</v>
      </c>
      <c r="E27" s="12">
        <f>SUM(F27+G27+H27+M27+N27)</f>
        <v>88439.249299999996</v>
      </c>
      <c r="F27" s="12">
        <v>50872.274299999997</v>
      </c>
      <c r="G27" s="12">
        <v>37566.974999999999</v>
      </c>
      <c r="H27" s="126">
        <v>0</v>
      </c>
      <c r="I27" s="135"/>
      <c r="J27" s="135"/>
      <c r="K27" s="135"/>
      <c r="L27" s="136"/>
      <c r="M27" s="12">
        <v>0</v>
      </c>
      <c r="N27" s="12">
        <v>0</v>
      </c>
      <c r="O27" s="120"/>
      <c r="P27" s="109"/>
      <c r="Q27" s="110"/>
      <c r="R27" s="111"/>
    </row>
    <row r="28" spans="1:18" s="3" customFormat="1" ht="18.75" customHeight="1" x14ac:dyDescent="0.2">
      <c r="A28" s="115"/>
      <c r="B28" s="124" t="s">
        <v>49</v>
      </c>
      <c r="C28" s="119"/>
      <c r="D28" s="119"/>
      <c r="E28" s="146" t="s">
        <v>48</v>
      </c>
      <c r="F28" s="141">
        <v>2023</v>
      </c>
      <c r="G28" s="131" t="s">
        <v>99</v>
      </c>
      <c r="H28" s="129" t="s">
        <v>98</v>
      </c>
      <c r="I28" s="126" t="s">
        <v>43</v>
      </c>
      <c r="J28" s="135"/>
      <c r="K28" s="135"/>
      <c r="L28" s="136"/>
      <c r="M28" s="131" t="s">
        <v>8</v>
      </c>
      <c r="N28" s="131" t="s">
        <v>24</v>
      </c>
      <c r="O28" s="119"/>
      <c r="P28" s="48"/>
      <c r="Q28" s="49"/>
      <c r="R28" s="50"/>
    </row>
    <row r="29" spans="1:18" s="3" customFormat="1" ht="38.25" customHeight="1" x14ac:dyDescent="0.2">
      <c r="A29" s="138"/>
      <c r="B29" s="143"/>
      <c r="C29" s="137"/>
      <c r="D29" s="137"/>
      <c r="E29" s="156"/>
      <c r="F29" s="142"/>
      <c r="G29" s="132"/>
      <c r="H29" s="144"/>
      <c r="I29" s="81" t="s">
        <v>44</v>
      </c>
      <c r="J29" s="81" t="s">
        <v>45</v>
      </c>
      <c r="K29" s="12" t="s">
        <v>46</v>
      </c>
      <c r="L29" s="12" t="s">
        <v>47</v>
      </c>
      <c r="M29" s="132"/>
      <c r="N29" s="132"/>
      <c r="O29" s="137"/>
      <c r="P29" s="48"/>
      <c r="Q29" s="49"/>
      <c r="R29" s="50"/>
    </row>
    <row r="30" spans="1:18" s="3" customFormat="1" ht="31.5" customHeight="1" x14ac:dyDescent="0.2">
      <c r="A30" s="116"/>
      <c r="B30" s="125"/>
      <c r="C30" s="120"/>
      <c r="D30" s="120"/>
      <c r="E30" s="43">
        <v>1.89</v>
      </c>
      <c r="F30" s="12">
        <v>1.89</v>
      </c>
      <c r="G30" s="12">
        <v>1.89</v>
      </c>
      <c r="H30" s="12">
        <v>1.89</v>
      </c>
      <c r="I30" s="12">
        <v>0</v>
      </c>
      <c r="J30" s="12">
        <v>0</v>
      </c>
      <c r="K30" s="12">
        <v>0</v>
      </c>
      <c r="L30" s="12">
        <v>1.89</v>
      </c>
      <c r="M30" s="12">
        <v>0</v>
      </c>
      <c r="N30" s="12">
        <v>0</v>
      </c>
      <c r="O30" s="120"/>
      <c r="P30" s="48"/>
      <c r="Q30" s="49"/>
      <c r="R30" s="50"/>
    </row>
    <row r="31" spans="1:18" s="3" customFormat="1" ht="19.5" customHeight="1" x14ac:dyDescent="0.2">
      <c r="A31" s="115" t="s">
        <v>83</v>
      </c>
      <c r="B31" s="124" t="s">
        <v>55</v>
      </c>
      <c r="C31" s="119" t="s">
        <v>25</v>
      </c>
      <c r="D31" s="19" t="s">
        <v>9</v>
      </c>
      <c r="E31" s="12">
        <f>SUM(E32)</f>
        <v>56453.861170000004</v>
      </c>
      <c r="F31" s="12">
        <f>SUM(F32)</f>
        <v>16938.737069999999</v>
      </c>
      <c r="G31" s="12">
        <f>SUM(G32)</f>
        <v>39515.124100000001</v>
      </c>
      <c r="H31" s="126">
        <f>SUM(H32)</f>
        <v>0</v>
      </c>
      <c r="I31" s="135"/>
      <c r="J31" s="135"/>
      <c r="K31" s="135"/>
      <c r="L31" s="136"/>
      <c r="M31" s="12">
        <f>SUM(M32)</f>
        <v>0</v>
      </c>
      <c r="N31" s="12">
        <f>SUM(N32)</f>
        <v>0</v>
      </c>
      <c r="O31" s="119" t="s">
        <v>16</v>
      </c>
      <c r="P31" s="106" t="s">
        <v>38</v>
      </c>
      <c r="Q31" s="107"/>
      <c r="R31" s="108"/>
    </row>
    <row r="32" spans="1:18" s="3" customFormat="1" ht="81" customHeight="1" x14ac:dyDescent="0.2">
      <c r="A32" s="116"/>
      <c r="B32" s="125"/>
      <c r="C32" s="120"/>
      <c r="D32" s="45" t="s">
        <v>12</v>
      </c>
      <c r="E32" s="12">
        <f>SUM(F32+G32+H32+M32+N32)</f>
        <v>56453.861170000004</v>
      </c>
      <c r="F32" s="12">
        <v>16938.737069999999</v>
      </c>
      <c r="G32" s="12">
        <v>39515.124100000001</v>
      </c>
      <c r="H32" s="126">
        <v>0</v>
      </c>
      <c r="I32" s="135"/>
      <c r="J32" s="135"/>
      <c r="K32" s="135"/>
      <c r="L32" s="136"/>
      <c r="M32" s="14">
        <v>0</v>
      </c>
      <c r="N32" s="14">
        <v>0</v>
      </c>
      <c r="O32" s="120"/>
      <c r="P32" s="109"/>
      <c r="Q32" s="110"/>
      <c r="R32" s="111"/>
    </row>
    <row r="33" spans="1:18" s="3" customFormat="1" ht="40.5" customHeight="1" x14ac:dyDescent="0.2">
      <c r="A33" s="115" t="s">
        <v>84</v>
      </c>
      <c r="B33" s="124" t="s">
        <v>94</v>
      </c>
      <c r="C33" s="119" t="s">
        <v>25</v>
      </c>
      <c r="D33" s="62" t="s">
        <v>9</v>
      </c>
      <c r="E33" s="12">
        <f>SUM(F33+G33+H33+M33+N33)</f>
        <v>1644391.6426999997</v>
      </c>
      <c r="F33" s="12">
        <f>SUM(F34+F35)</f>
        <v>644090.30599999998</v>
      </c>
      <c r="G33" s="12">
        <f>SUM(G34+G35)</f>
        <v>534861.00855999999</v>
      </c>
      <c r="H33" s="126">
        <f>SUM(H34+H35)</f>
        <v>465440.32814</v>
      </c>
      <c r="I33" s="135"/>
      <c r="J33" s="135"/>
      <c r="K33" s="135"/>
      <c r="L33" s="136"/>
      <c r="M33" s="12">
        <f>SUM(M34+M35)</f>
        <v>0</v>
      </c>
      <c r="N33" s="12">
        <f>SUM(N34+N35)</f>
        <v>0</v>
      </c>
      <c r="O33" s="119" t="s">
        <v>16</v>
      </c>
      <c r="P33" s="63"/>
      <c r="Q33" s="64"/>
      <c r="R33" s="65"/>
    </row>
    <row r="34" spans="1:18" s="3" customFormat="1" ht="48" customHeight="1" x14ac:dyDescent="0.2">
      <c r="A34" s="138"/>
      <c r="B34" s="143"/>
      <c r="C34" s="137"/>
      <c r="D34" s="62" t="s">
        <v>11</v>
      </c>
      <c r="E34" s="12">
        <f>SUM(F34+G34+H34+M34+N34)</f>
        <v>1543524.639</v>
      </c>
      <c r="F34" s="12">
        <v>611885.78899999999</v>
      </c>
      <c r="G34" s="12">
        <v>491426.02799999999</v>
      </c>
      <c r="H34" s="126">
        <v>440212.82199999999</v>
      </c>
      <c r="I34" s="157"/>
      <c r="J34" s="157"/>
      <c r="K34" s="157"/>
      <c r="L34" s="158"/>
      <c r="M34" s="12">
        <v>0</v>
      </c>
      <c r="N34" s="12">
        <v>0</v>
      </c>
      <c r="O34" s="137"/>
      <c r="P34" s="63"/>
      <c r="Q34" s="64"/>
      <c r="R34" s="65"/>
    </row>
    <row r="35" spans="1:18" s="3" customFormat="1" ht="54" customHeight="1" x14ac:dyDescent="0.2">
      <c r="A35" s="116"/>
      <c r="B35" s="125"/>
      <c r="C35" s="120"/>
      <c r="D35" s="62" t="s">
        <v>12</v>
      </c>
      <c r="E35" s="12">
        <f>SUM(F35+G35+H35+M35+N35)</f>
        <v>100867.0037</v>
      </c>
      <c r="F35" s="12">
        <v>32204.517</v>
      </c>
      <c r="G35" s="12">
        <v>43434.980560000004</v>
      </c>
      <c r="H35" s="126">
        <v>25227.506140000001</v>
      </c>
      <c r="I35" s="157"/>
      <c r="J35" s="157"/>
      <c r="K35" s="157"/>
      <c r="L35" s="158"/>
      <c r="M35" s="12">
        <v>0</v>
      </c>
      <c r="N35" s="12">
        <v>0</v>
      </c>
      <c r="O35" s="120"/>
      <c r="P35" s="63"/>
      <c r="Q35" s="64"/>
      <c r="R35" s="65"/>
    </row>
    <row r="36" spans="1:18" s="3" customFormat="1" ht="25.5" customHeight="1" x14ac:dyDescent="0.2">
      <c r="A36" s="115"/>
      <c r="B36" s="124" t="s">
        <v>104</v>
      </c>
      <c r="C36" s="119"/>
      <c r="D36" s="206"/>
      <c r="E36" s="146" t="s">
        <v>48</v>
      </c>
      <c r="F36" s="131" t="s">
        <v>5</v>
      </c>
      <c r="G36" s="131" t="s">
        <v>6</v>
      </c>
      <c r="H36" s="131" t="s">
        <v>98</v>
      </c>
      <c r="I36" s="129" t="s">
        <v>43</v>
      </c>
      <c r="J36" s="130"/>
      <c r="K36" s="130"/>
      <c r="L36" s="130"/>
      <c r="M36" s="131" t="s">
        <v>8</v>
      </c>
      <c r="N36" s="131" t="s">
        <v>24</v>
      </c>
      <c r="O36" s="119"/>
      <c r="P36" s="86"/>
      <c r="Q36" s="87"/>
      <c r="R36" s="88"/>
    </row>
    <row r="37" spans="1:18" s="3" customFormat="1" ht="27" customHeight="1" x14ac:dyDescent="0.2">
      <c r="A37" s="153"/>
      <c r="B37" s="209"/>
      <c r="C37" s="159"/>
      <c r="D37" s="207"/>
      <c r="E37" s="155"/>
      <c r="F37" s="155"/>
      <c r="G37" s="155"/>
      <c r="H37" s="155"/>
      <c r="I37" s="95" t="s">
        <v>100</v>
      </c>
      <c r="J37" s="95" t="s">
        <v>101</v>
      </c>
      <c r="K37" s="95" t="s">
        <v>102</v>
      </c>
      <c r="L37" s="95" t="s">
        <v>103</v>
      </c>
      <c r="M37" s="155"/>
      <c r="N37" s="155"/>
      <c r="O37" s="153"/>
      <c r="P37" s="86"/>
      <c r="Q37" s="87"/>
      <c r="R37" s="88"/>
    </row>
    <row r="38" spans="1:18" s="3" customFormat="1" ht="31.5" customHeight="1" x14ac:dyDescent="0.2">
      <c r="A38" s="154"/>
      <c r="B38" s="210"/>
      <c r="C38" s="160"/>
      <c r="D38" s="208"/>
      <c r="E38" s="43">
        <f>SUM(F38:H38)</f>
        <v>0.82594999999999996</v>
      </c>
      <c r="F38" s="43">
        <v>0</v>
      </c>
      <c r="G38" s="43">
        <v>0</v>
      </c>
      <c r="H38" s="100">
        <f>SUM(L38)</f>
        <v>0.82594999999999996</v>
      </c>
      <c r="I38" s="100">
        <v>0</v>
      </c>
      <c r="J38" s="100">
        <v>0</v>
      </c>
      <c r="K38" s="100">
        <v>0</v>
      </c>
      <c r="L38" s="100">
        <v>0.82594999999999996</v>
      </c>
      <c r="M38" s="43">
        <v>0</v>
      </c>
      <c r="N38" s="43">
        <v>0</v>
      </c>
      <c r="O38" s="154"/>
      <c r="P38" s="86"/>
      <c r="Q38" s="87"/>
      <c r="R38" s="88"/>
    </row>
    <row r="39" spans="1:18" s="3" customFormat="1" ht="30.75" customHeight="1" x14ac:dyDescent="0.2">
      <c r="A39" s="115" t="s">
        <v>85</v>
      </c>
      <c r="B39" s="124" t="s">
        <v>67</v>
      </c>
      <c r="C39" s="119" t="s">
        <v>68</v>
      </c>
      <c r="D39" s="62" t="s">
        <v>9</v>
      </c>
      <c r="E39" s="12">
        <f>SUM(E40)</f>
        <v>0</v>
      </c>
      <c r="F39" s="12">
        <v>0</v>
      </c>
      <c r="G39" s="80">
        <v>0</v>
      </c>
      <c r="H39" s="129">
        <v>0</v>
      </c>
      <c r="I39" s="144"/>
      <c r="J39" s="144"/>
      <c r="K39" s="144"/>
      <c r="L39" s="144"/>
      <c r="M39" s="12">
        <v>0</v>
      </c>
      <c r="N39" s="12">
        <v>0</v>
      </c>
      <c r="O39" s="119" t="s">
        <v>69</v>
      </c>
      <c r="P39" s="58"/>
      <c r="Q39" s="59"/>
      <c r="R39" s="60"/>
    </row>
    <row r="40" spans="1:18" s="3" customFormat="1" ht="51.75" customHeight="1" x14ac:dyDescent="0.2">
      <c r="A40" s="116"/>
      <c r="B40" s="125"/>
      <c r="C40" s="120"/>
      <c r="D40" s="62" t="s">
        <v>12</v>
      </c>
      <c r="E40" s="12">
        <f>SUM(F40+G40+H40+M40+N40)</f>
        <v>0</v>
      </c>
      <c r="F40" s="12">
        <v>0</v>
      </c>
      <c r="G40" s="12">
        <v>0</v>
      </c>
      <c r="H40" s="145">
        <v>0</v>
      </c>
      <c r="I40" s="135"/>
      <c r="J40" s="135"/>
      <c r="K40" s="135"/>
      <c r="L40" s="136"/>
      <c r="M40" s="12">
        <v>0</v>
      </c>
      <c r="N40" s="12">
        <v>0</v>
      </c>
      <c r="O40" s="120"/>
      <c r="P40" s="70"/>
      <c r="Q40" s="71"/>
      <c r="R40" s="72"/>
    </row>
    <row r="41" spans="1:18" s="3" customFormat="1" ht="21" customHeight="1" x14ac:dyDescent="0.2">
      <c r="A41" s="115" t="s">
        <v>86</v>
      </c>
      <c r="B41" s="150" t="s">
        <v>108</v>
      </c>
      <c r="C41" s="204" t="s">
        <v>72</v>
      </c>
      <c r="D41" s="98" t="s">
        <v>9</v>
      </c>
      <c r="E41" s="96">
        <f>SUM(E42+E43)</f>
        <v>0</v>
      </c>
      <c r="F41" s="96">
        <v>0</v>
      </c>
      <c r="G41" s="96">
        <f>SUM(G42+G43)</f>
        <v>0</v>
      </c>
      <c r="H41" s="129">
        <f>SUM(H42+H43)</f>
        <v>0</v>
      </c>
      <c r="I41" s="144"/>
      <c r="J41" s="144"/>
      <c r="K41" s="144"/>
      <c r="L41" s="144"/>
      <c r="M41" s="96">
        <f>SUM(M42+M43)</f>
        <v>0</v>
      </c>
      <c r="N41" s="96">
        <f>SUM(N42+N43)</f>
        <v>0</v>
      </c>
      <c r="O41" s="204" t="s">
        <v>16</v>
      </c>
      <c r="P41" s="70"/>
      <c r="Q41" s="71"/>
      <c r="R41" s="72"/>
    </row>
    <row r="42" spans="1:18" s="3" customFormat="1" ht="36.75" customHeight="1" x14ac:dyDescent="0.2">
      <c r="A42" s="153"/>
      <c r="B42" s="150"/>
      <c r="C42" s="205"/>
      <c r="D42" s="98" t="s">
        <v>11</v>
      </c>
      <c r="E42" s="96">
        <f>SUM(F42+G42+H42+M42+N42)</f>
        <v>0</v>
      </c>
      <c r="F42" s="96">
        <v>0</v>
      </c>
      <c r="G42" s="96">
        <v>0</v>
      </c>
      <c r="H42" s="129">
        <v>0</v>
      </c>
      <c r="I42" s="144"/>
      <c r="J42" s="144"/>
      <c r="K42" s="144"/>
      <c r="L42" s="144"/>
      <c r="M42" s="96">
        <v>0</v>
      </c>
      <c r="N42" s="96">
        <v>0</v>
      </c>
      <c r="O42" s="205"/>
      <c r="P42" s="70"/>
      <c r="Q42" s="71"/>
      <c r="R42" s="72"/>
    </row>
    <row r="43" spans="1:18" s="3" customFormat="1" ht="63" customHeight="1" x14ac:dyDescent="0.2">
      <c r="A43" s="154"/>
      <c r="B43" s="150"/>
      <c r="C43" s="205"/>
      <c r="D43" s="98" t="s">
        <v>12</v>
      </c>
      <c r="E43" s="96">
        <f>SUM(F43+G43+H43+M43+N43)</f>
        <v>0</v>
      </c>
      <c r="F43" s="96">
        <v>0</v>
      </c>
      <c r="G43" s="96">
        <v>0</v>
      </c>
      <c r="H43" s="129">
        <v>0</v>
      </c>
      <c r="I43" s="144"/>
      <c r="J43" s="144"/>
      <c r="K43" s="144"/>
      <c r="L43" s="144"/>
      <c r="M43" s="96">
        <v>0</v>
      </c>
      <c r="N43" s="96">
        <v>0</v>
      </c>
      <c r="O43" s="205"/>
      <c r="P43" s="70"/>
      <c r="Q43" s="71"/>
      <c r="R43" s="72"/>
    </row>
    <row r="44" spans="1:18" s="3" customFormat="1" ht="24.75" customHeight="1" x14ac:dyDescent="0.2">
      <c r="A44" s="115" t="s">
        <v>80</v>
      </c>
      <c r="B44" s="124" t="s">
        <v>70</v>
      </c>
      <c r="C44" s="119" t="s">
        <v>72</v>
      </c>
      <c r="D44" s="90" t="s">
        <v>9</v>
      </c>
      <c r="E44" s="12">
        <f>SUM(F44+G44+H44+M44+N44)</f>
        <v>3021859</v>
      </c>
      <c r="F44" s="12">
        <f>SUM(F45)</f>
        <v>0</v>
      </c>
      <c r="G44" s="12">
        <f>SUM(G45)</f>
        <v>0</v>
      </c>
      <c r="H44" s="126">
        <f>SUM(H45)</f>
        <v>958611</v>
      </c>
      <c r="I44" s="135"/>
      <c r="J44" s="135"/>
      <c r="K44" s="135"/>
      <c r="L44" s="136"/>
      <c r="M44" s="12">
        <f>SUM(M45)</f>
        <v>1009417</v>
      </c>
      <c r="N44" s="12">
        <f>SUM(N45)</f>
        <v>1053831</v>
      </c>
      <c r="O44" s="204" t="s">
        <v>16</v>
      </c>
      <c r="P44" s="70"/>
      <c r="Q44" s="71"/>
      <c r="R44" s="72"/>
    </row>
    <row r="45" spans="1:18" s="3" customFormat="1" ht="59.25" customHeight="1" x14ac:dyDescent="0.2">
      <c r="A45" s="138"/>
      <c r="B45" s="143"/>
      <c r="C45" s="137"/>
      <c r="D45" s="90" t="s">
        <v>12</v>
      </c>
      <c r="E45" s="82">
        <f>SUM(E47)</f>
        <v>3021859</v>
      </c>
      <c r="F45" s="12">
        <f>SUM(F47)</f>
        <v>0</v>
      </c>
      <c r="G45" s="12">
        <f>SUM(G47)</f>
        <v>0</v>
      </c>
      <c r="H45" s="126">
        <f>SUM(H47)</f>
        <v>958611</v>
      </c>
      <c r="I45" s="135"/>
      <c r="J45" s="135"/>
      <c r="K45" s="135"/>
      <c r="L45" s="136"/>
      <c r="M45" s="12">
        <f>SUM(M47)</f>
        <v>1009417</v>
      </c>
      <c r="N45" s="12">
        <f>SUM(N47)</f>
        <v>1053831</v>
      </c>
      <c r="O45" s="205"/>
      <c r="P45" s="70"/>
      <c r="Q45" s="71"/>
      <c r="R45" s="72"/>
    </row>
    <row r="46" spans="1:18" s="3" customFormat="1" ht="41.25" customHeight="1" x14ac:dyDescent="0.2">
      <c r="A46" s="115" t="s">
        <v>87</v>
      </c>
      <c r="B46" s="124" t="s">
        <v>73</v>
      </c>
      <c r="C46" s="119" t="s">
        <v>72</v>
      </c>
      <c r="D46" s="90" t="s">
        <v>9</v>
      </c>
      <c r="E46" s="12">
        <f>SUM(F46+G46+M46+H46+N46)</f>
        <v>3021859</v>
      </c>
      <c r="F46" s="12">
        <f>SUM(F47)</f>
        <v>0</v>
      </c>
      <c r="G46" s="12">
        <f>SUM(G47)</f>
        <v>0</v>
      </c>
      <c r="H46" s="126">
        <f>SUM(H47)</f>
        <v>958611</v>
      </c>
      <c r="I46" s="135"/>
      <c r="J46" s="135"/>
      <c r="K46" s="135"/>
      <c r="L46" s="136"/>
      <c r="M46" s="12">
        <f>SUM(M47)</f>
        <v>1009417</v>
      </c>
      <c r="N46" s="12">
        <f>SUM(N47)</f>
        <v>1053831</v>
      </c>
      <c r="O46" s="119" t="s">
        <v>16</v>
      </c>
      <c r="P46" s="70"/>
      <c r="Q46" s="71"/>
      <c r="R46" s="72"/>
    </row>
    <row r="47" spans="1:18" s="3" customFormat="1" ht="51.75" customHeight="1" x14ac:dyDescent="0.2">
      <c r="A47" s="138"/>
      <c r="B47" s="143"/>
      <c r="C47" s="153"/>
      <c r="D47" s="97" t="s">
        <v>58</v>
      </c>
      <c r="E47" s="93">
        <f>SUM(F47+G47+H47+M47+N47)</f>
        <v>3021859</v>
      </c>
      <c r="F47" s="82">
        <v>0</v>
      </c>
      <c r="G47" s="93">
        <v>0</v>
      </c>
      <c r="H47" s="126">
        <v>958611</v>
      </c>
      <c r="I47" s="157"/>
      <c r="J47" s="157"/>
      <c r="K47" s="157"/>
      <c r="L47" s="158"/>
      <c r="M47" s="12">
        <v>1009417</v>
      </c>
      <c r="N47" s="12">
        <v>1053831</v>
      </c>
      <c r="O47" s="154"/>
      <c r="P47" s="70"/>
      <c r="Q47" s="71"/>
      <c r="R47" s="72"/>
    </row>
    <row r="48" spans="1:18" s="3" customFormat="1" ht="18.75" customHeight="1" x14ac:dyDescent="0.2">
      <c r="A48" s="151" t="s">
        <v>71</v>
      </c>
      <c r="B48" s="150" t="s">
        <v>26</v>
      </c>
      <c r="C48" s="119" t="s">
        <v>25</v>
      </c>
      <c r="D48" s="73" t="s">
        <v>9</v>
      </c>
      <c r="E48" s="92">
        <f>SUM(E49+E50)</f>
        <v>3759914.8831100003</v>
      </c>
      <c r="F48" s="12">
        <f>SUM(F49+F50)</f>
        <v>1294531.5036200001</v>
      </c>
      <c r="G48" s="12">
        <f>SUM(G50+G49)</f>
        <v>1364597.04312</v>
      </c>
      <c r="H48" s="145">
        <f>SUM(H49+H50)</f>
        <v>512114.33636999998</v>
      </c>
      <c r="I48" s="135"/>
      <c r="J48" s="135"/>
      <c r="K48" s="135"/>
      <c r="L48" s="136"/>
      <c r="M48" s="12">
        <f>SUM(M50+M49)</f>
        <v>288000</v>
      </c>
      <c r="N48" s="12">
        <f>SUM(N50+N49)</f>
        <v>300672</v>
      </c>
      <c r="O48" s="119" t="s">
        <v>17</v>
      </c>
      <c r="P48" s="25"/>
      <c r="Q48" s="26"/>
      <c r="R48" s="27"/>
    </row>
    <row r="49" spans="1:18" s="3" customFormat="1" ht="38.25" customHeight="1" x14ac:dyDescent="0.2">
      <c r="A49" s="151"/>
      <c r="B49" s="150"/>
      <c r="C49" s="137"/>
      <c r="D49" s="19" t="s">
        <v>11</v>
      </c>
      <c r="E49" s="12">
        <f>SUM(F49+G49+H49+M49+N49)</f>
        <v>229514.19999999998</v>
      </c>
      <c r="F49" s="12">
        <f>SUM(F52+F63+F66)</f>
        <v>184811</v>
      </c>
      <c r="G49" s="12">
        <f>SUM(G52+G63+G66)</f>
        <v>7824.96</v>
      </c>
      <c r="H49" s="126">
        <f>SUM(H52+H63+H66)</f>
        <v>36878.239999999998</v>
      </c>
      <c r="I49" s="135"/>
      <c r="J49" s="135"/>
      <c r="K49" s="135"/>
      <c r="L49" s="136"/>
      <c r="M49" s="12">
        <f>SUM(M52+M63+M66)</f>
        <v>0</v>
      </c>
      <c r="N49" s="12">
        <f>SUM(N52+N63+N66)</f>
        <v>0</v>
      </c>
      <c r="O49" s="137"/>
      <c r="P49" s="28"/>
      <c r="Q49" s="21"/>
      <c r="R49" s="29"/>
    </row>
    <row r="50" spans="1:18" s="3" customFormat="1" ht="51.75" customHeight="1" x14ac:dyDescent="0.2">
      <c r="A50" s="151"/>
      <c r="B50" s="150"/>
      <c r="C50" s="137"/>
      <c r="D50" s="19" t="s">
        <v>12</v>
      </c>
      <c r="E50" s="12">
        <f>SUM(F50+G50+H50+M50+N50)</f>
        <v>3530400.6831100001</v>
      </c>
      <c r="F50" s="12">
        <f>SUM(F53+F58+F64+F67+F72+F76+F73)</f>
        <v>1109720.5036200001</v>
      </c>
      <c r="G50" s="74">
        <f>SUM(G53+G58+G64+G67+G72+G76+G73)</f>
        <v>1356772.0831200001</v>
      </c>
      <c r="H50" s="161">
        <f>SUM(H53+H58+H64+H67+H72+H76)</f>
        <v>475236.09636999998</v>
      </c>
      <c r="I50" s="135"/>
      <c r="J50" s="135"/>
      <c r="K50" s="135"/>
      <c r="L50" s="136"/>
      <c r="M50" s="74">
        <f>SUM(M53+M58+M64+M67+M72+M76)</f>
        <v>288000</v>
      </c>
      <c r="N50" s="74">
        <f>SUM(N53+N58+N64+N67+N72+N76)</f>
        <v>300672</v>
      </c>
      <c r="O50" s="120"/>
      <c r="P50" s="30"/>
      <c r="Q50" s="31"/>
      <c r="R50" s="32"/>
    </row>
    <row r="51" spans="1:18" s="3" customFormat="1" ht="18.75" customHeight="1" x14ac:dyDescent="0.2">
      <c r="A51" s="151" t="s">
        <v>88</v>
      </c>
      <c r="B51" s="150" t="s">
        <v>61</v>
      </c>
      <c r="C51" s="119" t="s">
        <v>25</v>
      </c>
      <c r="D51" s="73" t="s">
        <v>9</v>
      </c>
      <c r="E51" s="36">
        <f>SUM(E52+E53)</f>
        <v>663659</v>
      </c>
      <c r="F51" s="12">
        <f>SUM(F52+F53)</f>
        <v>317052</v>
      </c>
      <c r="G51" s="12">
        <f>SUM(G53+G52)</f>
        <v>346607</v>
      </c>
      <c r="H51" s="126">
        <f>SUM(H53+H52)</f>
        <v>0</v>
      </c>
      <c r="I51" s="135"/>
      <c r="J51" s="135"/>
      <c r="K51" s="135"/>
      <c r="L51" s="136"/>
      <c r="M51" s="12">
        <f>SUM(M53+M52)</f>
        <v>0</v>
      </c>
      <c r="N51" s="12">
        <f>SUM(N53+N52)</f>
        <v>0</v>
      </c>
      <c r="O51" s="119" t="s">
        <v>16</v>
      </c>
      <c r="P51" s="106" t="s">
        <v>39</v>
      </c>
      <c r="Q51" s="107"/>
      <c r="R51" s="108"/>
    </row>
    <row r="52" spans="1:18" s="3" customFormat="1" ht="38.25" x14ac:dyDescent="0.2">
      <c r="A52" s="151"/>
      <c r="B52" s="152"/>
      <c r="C52" s="137"/>
      <c r="D52" s="19" t="s">
        <v>11</v>
      </c>
      <c r="E52" s="12">
        <f>SUM(F52+G52+H52+M52+N52)</f>
        <v>184811</v>
      </c>
      <c r="F52" s="12">
        <v>184811</v>
      </c>
      <c r="G52" s="12">
        <v>0</v>
      </c>
      <c r="H52" s="126">
        <v>0</v>
      </c>
      <c r="I52" s="135"/>
      <c r="J52" s="135"/>
      <c r="K52" s="135"/>
      <c r="L52" s="136"/>
      <c r="M52" s="12">
        <v>0</v>
      </c>
      <c r="N52" s="12">
        <v>0</v>
      </c>
      <c r="O52" s="137"/>
      <c r="P52" s="162"/>
      <c r="Q52" s="163"/>
      <c r="R52" s="164"/>
    </row>
    <row r="53" spans="1:18" s="3" customFormat="1" ht="51.75" customHeight="1" x14ac:dyDescent="0.2">
      <c r="A53" s="151"/>
      <c r="B53" s="152"/>
      <c r="C53" s="120"/>
      <c r="D53" s="19" t="s">
        <v>12</v>
      </c>
      <c r="E53" s="12">
        <f>SUM(F53+G53+H53+M53+N53)</f>
        <v>478848</v>
      </c>
      <c r="F53" s="12">
        <v>132241</v>
      </c>
      <c r="G53" s="12">
        <v>346607</v>
      </c>
      <c r="H53" s="126">
        <v>0</v>
      </c>
      <c r="I53" s="135"/>
      <c r="J53" s="135"/>
      <c r="K53" s="135"/>
      <c r="L53" s="136"/>
      <c r="M53" s="12">
        <v>0</v>
      </c>
      <c r="N53" s="12">
        <v>0</v>
      </c>
      <c r="O53" s="120"/>
      <c r="P53" s="109"/>
      <c r="Q53" s="110"/>
      <c r="R53" s="111"/>
    </row>
    <row r="54" spans="1:18" s="3" customFormat="1" ht="24.75" customHeight="1" x14ac:dyDescent="0.2">
      <c r="A54" s="115"/>
      <c r="B54" s="124" t="s">
        <v>50</v>
      </c>
      <c r="C54" s="119"/>
      <c r="D54" s="119"/>
      <c r="E54" s="146" t="s">
        <v>48</v>
      </c>
      <c r="F54" s="141" t="s">
        <v>5</v>
      </c>
      <c r="G54" s="131" t="s">
        <v>105</v>
      </c>
      <c r="H54" s="129" t="s">
        <v>98</v>
      </c>
      <c r="I54" s="129" t="s">
        <v>43</v>
      </c>
      <c r="J54" s="144"/>
      <c r="K54" s="144"/>
      <c r="L54" s="144"/>
      <c r="M54" s="131" t="s">
        <v>8</v>
      </c>
      <c r="N54" s="131" t="s">
        <v>24</v>
      </c>
      <c r="O54" s="119"/>
      <c r="P54" s="70"/>
      <c r="Q54" s="71"/>
      <c r="R54" s="72"/>
    </row>
    <row r="55" spans="1:18" s="3" customFormat="1" ht="30.75" customHeight="1" x14ac:dyDescent="0.2">
      <c r="A55" s="138"/>
      <c r="B55" s="139"/>
      <c r="C55" s="137"/>
      <c r="D55" s="137"/>
      <c r="E55" s="147"/>
      <c r="F55" s="142"/>
      <c r="G55" s="132"/>
      <c r="H55" s="144"/>
      <c r="I55" s="83" t="s">
        <v>100</v>
      </c>
      <c r="J55" s="83" t="s">
        <v>101</v>
      </c>
      <c r="K55" s="83" t="s">
        <v>102</v>
      </c>
      <c r="L55" s="83" t="s">
        <v>103</v>
      </c>
      <c r="M55" s="132"/>
      <c r="N55" s="132"/>
      <c r="O55" s="137"/>
      <c r="P55" s="70"/>
      <c r="Q55" s="71"/>
      <c r="R55" s="72"/>
    </row>
    <row r="56" spans="1:18" s="3" customFormat="1" ht="36" customHeight="1" x14ac:dyDescent="0.2">
      <c r="A56" s="116"/>
      <c r="B56" s="140"/>
      <c r="C56" s="120"/>
      <c r="D56" s="120"/>
      <c r="E56" s="69">
        <f>F56+G56</f>
        <v>204554</v>
      </c>
      <c r="F56" s="12">
        <v>61600</v>
      </c>
      <c r="G56" s="12">
        <v>142954</v>
      </c>
      <c r="H56" s="96">
        <f>SUM(L56)</f>
        <v>0</v>
      </c>
      <c r="I56" s="96">
        <v>0</v>
      </c>
      <c r="J56" s="96">
        <v>0</v>
      </c>
      <c r="K56" s="96">
        <v>0</v>
      </c>
      <c r="L56" s="96">
        <v>0</v>
      </c>
      <c r="M56" s="12">
        <v>0</v>
      </c>
      <c r="N56" s="12">
        <v>0</v>
      </c>
      <c r="O56" s="120"/>
      <c r="P56" s="70"/>
      <c r="Q56" s="71"/>
      <c r="R56" s="72"/>
    </row>
    <row r="57" spans="1:18" s="3" customFormat="1" ht="19.5" customHeight="1" x14ac:dyDescent="0.2">
      <c r="A57" s="115" t="s">
        <v>89</v>
      </c>
      <c r="B57" s="124" t="s">
        <v>62</v>
      </c>
      <c r="C57" s="119" t="s">
        <v>25</v>
      </c>
      <c r="D57" s="19" t="s">
        <v>9</v>
      </c>
      <c r="E57" s="12">
        <f>SUM(F57+G57+H57++M57+N57)</f>
        <v>18154.26698</v>
      </c>
      <c r="F57" s="12">
        <f>SUM(F58)</f>
        <v>12708.000040000001</v>
      </c>
      <c r="G57" s="12">
        <f>SUM(G58)</f>
        <v>5446.2669400000004</v>
      </c>
      <c r="H57" s="126">
        <f>SUM(H58)</f>
        <v>0</v>
      </c>
      <c r="I57" s="135"/>
      <c r="J57" s="135"/>
      <c r="K57" s="135"/>
      <c r="L57" s="136"/>
      <c r="M57" s="12">
        <f>SUM(M58)</f>
        <v>0</v>
      </c>
      <c r="N57" s="12">
        <f>SUM(N58)</f>
        <v>0</v>
      </c>
      <c r="O57" s="119" t="s">
        <v>22</v>
      </c>
      <c r="P57" s="106" t="s">
        <v>39</v>
      </c>
      <c r="Q57" s="107"/>
      <c r="R57" s="108"/>
    </row>
    <row r="58" spans="1:18" s="3" customFormat="1" ht="82.5" customHeight="1" x14ac:dyDescent="0.2">
      <c r="A58" s="116"/>
      <c r="B58" s="125"/>
      <c r="C58" s="120"/>
      <c r="D58" s="19" t="s">
        <v>12</v>
      </c>
      <c r="E58" s="12">
        <f>SUM(F58+G58+H58+M58+N58)</f>
        <v>18154.26698</v>
      </c>
      <c r="F58" s="12">
        <v>12708.000040000001</v>
      </c>
      <c r="G58" s="12">
        <v>5446.2669400000004</v>
      </c>
      <c r="H58" s="126">
        <v>0</v>
      </c>
      <c r="I58" s="135"/>
      <c r="J58" s="135"/>
      <c r="K58" s="135"/>
      <c r="L58" s="136"/>
      <c r="M58" s="12">
        <v>0</v>
      </c>
      <c r="N58" s="12">
        <v>0</v>
      </c>
      <c r="O58" s="120"/>
      <c r="P58" s="109"/>
      <c r="Q58" s="110"/>
      <c r="R58" s="111"/>
    </row>
    <row r="59" spans="1:18" s="3" customFormat="1" ht="27.75" customHeight="1" x14ac:dyDescent="0.25">
      <c r="A59" s="115"/>
      <c r="B59" s="124" t="s">
        <v>50</v>
      </c>
      <c r="C59" s="119"/>
      <c r="D59" s="119"/>
      <c r="E59" s="146" t="s">
        <v>48</v>
      </c>
      <c r="F59" s="141" t="s">
        <v>5</v>
      </c>
      <c r="G59" s="131" t="s">
        <v>97</v>
      </c>
      <c r="H59" s="131" t="s">
        <v>98</v>
      </c>
      <c r="I59" s="129" t="s">
        <v>43</v>
      </c>
      <c r="J59" s="149"/>
      <c r="K59" s="149"/>
      <c r="L59" s="149"/>
      <c r="M59" s="131" t="s">
        <v>8</v>
      </c>
      <c r="N59" s="131" t="s">
        <v>24</v>
      </c>
      <c r="O59" s="119"/>
      <c r="P59" s="70"/>
      <c r="Q59" s="71"/>
      <c r="R59" s="72"/>
    </row>
    <row r="60" spans="1:18" s="3" customFormat="1" ht="27" customHeight="1" x14ac:dyDescent="0.2">
      <c r="A60" s="138"/>
      <c r="B60" s="139"/>
      <c r="C60" s="137"/>
      <c r="D60" s="137"/>
      <c r="E60" s="147"/>
      <c r="F60" s="142"/>
      <c r="G60" s="132"/>
      <c r="H60" s="148"/>
      <c r="I60" s="83" t="s">
        <v>100</v>
      </c>
      <c r="J60" s="83" t="s">
        <v>101</v>
      </c>
      <c r="K60" s="83" t="s">
        <v>102</v>
      </c>
      <c r="L60" s="83" t="s">
        <v>103</v>
      </c>
      <c r="M60" s="132"/>
      <c r="N60" s="132"/>
      <c r="O60" s="137"/>
      <c r="P60" s="70"/>
      <c r="Q60" s="71"/>
      <c r="R60" s="72"/>
    </row>
    <row r="61" spans="1:18" s="3" customFormat="1" ht="32.25" customHeight="1" x14ac:dyDescent="0.2">
      <c r="A61" s="116"/>
      <c r="B61" s="140"/>
      <c r="C61" s="120"/>
      <c r="D61" s="120"/>
      <c r="E61" s="69">
        <f>F61+L61</f>
        <v>0</v>
      </c>
      <c r="F61" s="12">
        <v>0</v>
      </c>
      <c r="G61" s="12">
        <v>0</v>
      </c>
      <c r="H61" s="96">
        <f>SUM(L61)</f>
        <v>0</v>
      </c>
      <c r="I61" s="96">
        <v>0</v>
      </c>
      <c r="J61" s="96">
        <v>0</v>
      </c>
      <c r="K61" s="96">
        <v>0</v>
      </c>
      <c r="L61" s="96">
        <v>0</v>
      </c>
      <c r="M61" s="12">
        <v>0</v>
      </c>
      <c r="N61" s="12">
        <v>0</v>
      </c>
      <c r="O61" s="120"/>
      <c r="P61" s="70"/>
      <c r="Q61" s="71"/>
      <c r="R61" s="72"/>
    </row>
    <row r="62" spans="1:18" s="3" customFormat="1" ht="18.75" customHeight="1" x14ac:dyDescent="0.2">
      <c r="A62" s="115" t="s">
        <v>90</v>
      </c>
      <c r="B62" s="124" t="s">
        <v>66</v>
      </c>
      <c r="C62" s="119">
        <v>2023</v>
      </c>
      <c r="D62" s="19" t="s">
        <v>9</v>
      </c>
      <c r="E62" s="12">
        <v>3250</v>
      </c>
      <c r="F62" s="12">
        <v>3250</v>
      </c>
      <c r="G62" s="80">
        <v>0</v>
      </c>
      <c r="H62" s="129">
        <v>0</v>
      </c>
      <c r="I62" s="144"/>
      <c r="J62" s="144"/>
      <c r="K62" s="144"/>
      <c r="L62" s="144"/>
      <c r="M62" s="12">
        <f>SUM(M63+M64)</f>
        <v>0</v>
      </c>
      <c r="N62" s="12">
        <f>SUM(N63+N64)</f>
        <v>0</v>
      </c>
      <c r="O62" s="119" t="s">
        <v>16</v>
      </c>
      <c r="P62" s="70"/>
      <c r="Q62" s="71"/>
      <c r="R62" s="72"/>
    </row>
    <row r="63" spans="1:18" s="3" customFormat="1" ht="38.25" x14ac:dyDescent="0.2">
      <c r="A63" s="138"/>
      <c r="B63" s="143"/>
      <c r="C63" s="137"/>
      <c r="D63" s="19" t="s">
        <v>57</v>
      </c>
      <c r="E63" s="12">
        <f>SUM(F63+G63+H63+M63+N63)</f>
        <v>0</v>
      </c>
      <c r="F63" s="12">
        <v>0</v>
      </c>
      <c r="G63" s="12">
        <v>0</v>
      </c>
      <c r="H63" s="145">
        <v>0</v>
      </c>
      <c r="I63" s="135"/>
      <c r="J63" s="135"/>
      <c r="K63" s="135"/>
      <c r="L63" s="136"/>
      <c r="M63" s="12">
        <v>0</v>
      </c>
      <c r="N63" s="12">
        <v>0</v>
      </c>
      <c r="O63" s="137"/>
      <c r="P63" s="70"/>
      <c r="Q63" s="71"/>
      <c r="R63" s="72"/>
    </row>
    <row r="64" spans="1:18" s="3" customFormat="1" ht="51.75" customHeight="1" x14ac:dyDescent="0.2">
      <c r="A64" s="116"/>
      <c r="B64" s="125"/>
      <c r="C64" s="120"/>
      <c r="D64" s="19" t="s">
        <v>58</v>
      </c>
      <c r="E64" s="12">
        <f>SUM(F64+G64+H64+M64+N64)</f>
        <v>3250</v>
      </c>
      <c r="F64" s="12">
        <v>3250</v>
      </c>
      <c r="G64" s="12">
        <v>0</v>
      </c>
      <c r="H64" s="145">
        <v>0</v>
      </c>
      <c r="I64" s="135"/>
      <c r="J64" s="135"/>
      <c r="K64" s="135"/>
      <c r="L64" s="136"/>
      <c r="M64" s="12">
        <v>0</v>
      </c>
      <c r="N64" s="12">
        <v>0</v>
      </c>
      <c r="O64" s="120"/>
      <c r="P64" s="70"/>
      <c r="Q64" s="71"/>
      <c r="R64" s="72"/>
    </row>
    <row r="65" spans="1:18" s="3" customFormat="1" ht="18.75" customHeight="1" x14ac:dyDescent="0.2">
      <c r="A65" s="115" t="s">
        <v>91</v>
      </c>
      <c r="B65" s="124" t="s">
        <v>64</v>
      </c>
      <c r="C65" s="119" t="s">
        <v>68</v>
      </c>
      <c r="D65" s="19" t="s">
        <v>9</v>
      </c>
      <c r="E65" s="12">
        <f>SUM(E66+E67)</f>
        <v>71800</v>
      </c>
      <c r="F65" s="12">
        <v>0</v>
      </c>
      <c r="G65" s="12">
        <f>SUM(G66+G67)</f>
        <v>12540</v>
      </c>
      <c r="H65" s="145">
        <f>SUM(H66+H67)</f>
        <v>59260</v>
      </c>
      <c r="I65" s="135"/>
      <c r="J65" s="135"/>
      <c r="K65" s="135"/>
      <c r="L65" s="136"/>
      <c r="M65" s="12">
        <f>SUM(M66+M67)</f>
        <v>0</v>
      </c>
      <c r="N65" s="12">
        <f>SUM(N66+N67)</f>
        <v>0</v>
      </c>
      <c r="O65" s="204" t="s">
        <v>16</v>
      </c>
      <c r="P65" s="70"/>
      <c r="Q65" s="71"/>
      <c r="R65" s="72"/>
    </row>
    <row r="66" spans="1:18" s="3" customFormat="1" ht="38.25" x14ac:dyDescent="0.2">
      <c r="A66" s="138"/>
      <c r="B66" s="143"/>
      <c r="C66" s="137"/>
      <c r="D66" s="19" t="s">
        <v>57</v>
      </c>
      <c r="E66" s="12">
        <f>SUM(F66+G66+H66+M66+N66)</f>
        <v>44703.199999999997</v>
      </c>
      <c r="F66" s="12">
        <v>0</v>
      </c>
      <c r="G66" s="12">
        <v>7824.96</v>
      </c>
      <c r="H66" s="126">
        <v>36878.239999999998</v>
      </c>
      <c r="I66" s="135"/>
      <c r="J66" s="135"/>
      <c r="K66" s="135"/>
      <c r="L66" s="136"/>
      <c r="M66" s="12">
        <v>0</v>
      </c>
      <c r="N66" s="12">
        <v>0</v>
      </c>
      <c r="O66" s="205"/>
      <c r="P66" s="70"/>
      <c r="Q66" s="71"/>
      <c r="R66" s="72"/>
    </row>
    <row r="67" spans="1:18" s="3" customFormat="1" ht="51.75" customHeight="1" x14ac:dyDescent="0.2">
      <c r="A67" s="116"/>
      <c r="B67" s="125"/>
      <c r="C67" s="120"/>
      <c r="D67" s="19" t="s">
        <v>58</v>
      </c>
      <c r="E67" s="12">
        <f>SUM(F67+G67+H67+M67+N67)</f>
        <v>27096.799999999999</v>
      </c>
      <c r="F67" s="12">
        <v>0</v>
      </c>
      <c r="G67" s="12">
        <v>4715.04</v>
      </c>
      <c r="H67" s="126">
        <v>22381.759999999998</v>
      </c>
      <c r="I67" s="135"/>
      <c r="J67" s="135"/>
      <c r="K67" s="135"/>
      <c r="L67" s="136"/>
      <c r="M67" s="12">
        <v>0</v>
      </c>
      <c r="N67" s="12">
        <v>0</v>
      </c>
      <c r="O67" s="205"/>
      <c r="P67" s="70"/>
      <c r="Q67" s="71"/>
      <c r="R67" s="72"/>
    </row>
    <row r="68" spans="1:18" s="3" customFormat="1" ht="18.75" customHeight="1" x14ac:dyDescent="0.2">
      <c r="A68" s="115"/>
      <c r="B68" s="124" t="s">
        <v>65</v>
      </c>
      <c r="C68" s="119"/>
      <c r="D68" s="119"/>
      <c r="E68" s="146" t="s">
        <v>48</v>
      </c>
      <c r="F68" s="141" t="s">
        <v>5</v>
      </c>
      <c r="G68" s="131" t="s">
        <v>97</v>
      </c>
      <c r="H68" s="131" t="s">
        <v>98</v>
      </c>
      <c r="I68" s="129" t="s">
        <v>43</v>
      </c>
      <c r="J68" s="144"/>
      <c r="K68" s="144"/>
      <c r="L68" s="144"/>
      <c r="M68" s="131" t="s">
        <v>8</v>
      </c>
      <c r="N68" s="131" t="s">
        <v>24</v>
      </c>
      <c r="O68" s="119"/>
      <c r="P68" s="70"/>
      <c r="Q68" s="71"/>
      <c r="R68" s="72"/>
    </row>
    <row r="69" spans="1:18" s="3" customFormat="1" ht="24" customHeight="1" x14ac:dyDescent="0.2">
      <c r="A69" s="138"/>
      <c r="B69" s="139"/>
      <c r="C69" s="137"/>
      <c r="D69" s="137"/>
      <c r="E69" s="147"/>
      <c r="F69" s="142"/>
      <c r="G69" s="132"/>
      <c r="H69" s="148"/>
      <c r="I69" s="83" t="s">
        <v>100</v>
      </c>
      <c r="J69" s="83" t="s">
        <v>101</v>
      </c>
      <c r="K69" s="83" t="s">
        <v>102</v>
      </c>
      <c r="L69" s="83" t="s">
        <v>103</v>
      </c>
      <c r="M69" s="132"/>
      <c r="N69" s="132"/>
      <c r="O69" s="137"/>
      <c r="P69" s="70"/>
      <c r="Q69" s="71"/>
      <c r="R69" s="72"/>
    </row>
    <row r="70" spans="1:18" s="3" customFormat="1" ht="24.75" customHeight="1" x14ac:dyDescent="0.2">
      <c r="A70" s="116"/>
      <c r="B70" s="140"/>
      <c r="C70" s="120"/>
      <c r="D70" s="120"/>
      <c r="E70" s="69">
        <f>SUM(F70:H70)</f>
        <v>5172</v>
      </c>
      <c r="F70" s="12">
        <v>0</v>
      </c>
      <c r="G70" s="12">
        <v>0</v>
      </c>
      <c r="H70" s="12">
        <f>SUM(L70)</f>
        <v>5172</v>
      </c>
      <c r="I70" s="12">
        <v>0</v>
      </c>
      <c r="J70" s="12">
        <v>0</v>
      </c>
      <c r="K70" s="12">
        <v>0</v>
      </c>
      <c r="L70" s="99">
        <v>5172</v>
      </c>
      <c r="M70" s="12">
        <v>0</v>
      </c>
      <c r="N70" s="12">
        <v>0</v>
      </c>
      <c r="O70" s="120"/>
      <c r="P70" s="70"/>
      <c r="Q70" s="71"/>
      <c r="R70" s="72"/>
    </row>
    <row r="71" spans="1:18" s="3" customFormat="1" ht="24.75" customHeight="1" x14ac:dyDescent="0.2">
      <c r="A71" s="115" t="s">
        <v>92</v>
      </c>
      <c r="B71" s="124" t="s">
        <v>27</v>
      </c>
      <c r="C71" s="119" t="s">
        <v>25</v>
      </c>
      <c r="D71" s="19" t="s">
        <v>9</v>
      </c>
      <c r="E71" s="12">
        <f>SUM(E72)</f>
        <v>1961335.2797600001</v>
      </c>
      <c r="F71" s="12">
        <f>SUM(F72)</f>
        <v>961331.50358000002</v>
      </c>
      <c r="G71" s="80">
        <f>SUM(G72)</f>
        <v>1000003.77618</v>
      </c>
      <c r="H71" s="129">
        <f>SUM(H72)</f>
        <v>0</v>
      </c>
      <c r="I71" s="144"/>
      <c r="J71" s="144"/>
      <c r="K71" s="144"/>
      <c r="L71" s="144"/>
      <c r="M71" s="12">
        <f>SUM(M72)</f>
        <v>0</v>
      </c>
      <c r="N71" s="12">
        <f>SUM(N72)</f>
        <v>0</v>
      </c>
      <c r="O71" s="119" t="s">
        <v>17</v>
      </c>
      <c r="P71" s="106" t="s">
        <v>40</v>
      </c>
      <c r="Q71" s="107"/>
      <c r="R71" s="108"/>
    </row>
    <row r="72" spans="1:18" s="3" customFormat="1" ht="49.5" customHeight="1" x14ac:dyDescent="0.2">
      <c r="A72" s="116"/>
      <c r="B72" s="125"/>
      <c r="C72" s="120"/>
      <c r="D72" s="19" t="s">
        <v>12</v>
      </c>
      <c r="E72" s="12">
        <f>SUM(F72+G72+H72+M72+N72)</f>
        <v>1961335.2797600001</v>
      </c>
      <c r="F72" s="12">
        <v>961331.50358000002</v>
      </c>
      <c r="G72" s="12">
        <v>1000003.77618</v>
      </c>
      <c r="H72" s="145">
        <v>0</v>
      </c>
      <c r="I72" s="135"/>
      <c r="J72" s="135"/>
      <c r="K72" s="135"/>
      <c r="L72" s="136"/>
      <c r="M72" s="12">
        <v>0</v>
      </c>
      <c r="N72" s="12">
        <v>0</v>
      </c>
      <c r="O72" s="120"/>
      <c r="P72" s="109"/>
      <c r="Q72" s="110"/>
      <c r="R72" s="111"/>
    </row>
    <row r="73" spans="1:18" s="3" customFormat="1" ht="23.25" customHeight="1" x14ac:dyDescent="0.2">
      <c r="A73" s="115" t="s">
        <v>93</v>
      </c>
      <c r="B73" s="124" t="s">
        <v>96</v>
      </c>
      <c r="C73" s="119" t="s">
        <v>25</v>
      </c>
      <c r="D73" s="19" t="s">
        <v>9</v>
      </c>
      <c r="E73" s="12">
        <f>SUM(F73+G73+H73+M73+N73)</f>
        <v>190</v>
      </c>
      <c r="F73" s="12">
        <f>SUM(F74)</f>
        <v>190</v>
      </c>
      <c r="G73" s="80">
        <f>SUM(G74)</f>
        <v>0</v>
      </c>
      <c r="H73" s="129">
        <f>SUM(H74)</f>
        <v>0</v>
      </c>
      <c r="I73" s="144"/>
      <c r="J73" s="144"/>
      <c r="K73" s="144"/>
      <c r="L73" s="144"/>
      <c r="M73" s="12">
        <f>SUM(M74)</f>
        <v>0</v>
      </c>
      <c r="N73" s="12">
        <f>SUM(N74)</f>
        <v>0</v>
      </c>
      <c r="O73" s="204" t="s">
        <v>10</v>
      </c>
      <c r="P73" s="77"/>
      <c r="Q73" s="78"/>
      <c r="R73" s="79"/>
    </row>
    <row r="74" spans="1:18" s="3" customFormat="1" ht="53.25" customHeight="1" x14ac:dyDescent="0.2">
      <c r="A74" s="116"/>
      <c r="B74" s="125"/>
      <c r="C74" s="120"/>
      <c r="D74" s="19" t="s">
        <v>12</v>
      </c>
      <c r="E74" s="12">
        <f>SUM(F74+G74+H74+M74+N74)</f>
        <v>190</v>
      </c>
      <c r="F74" s="12">
        <v>190</v>
      </c>
      <c r="G74" s="12">
        <v>0</v>
      </c>
      <c r="H74" s="126">
        <v>0</v>
      </c>
      <c r="I74" s="135"/>
      <c r="J74" s="135"/>
      <c r="K74" s="135"/>
      <c r="L74" s="136"/>
      <c r="M74" s="12">
        <v>0</v>
      </c>
      <c r="N74" s="12">
        <v>0</v>
      </c>
      <c r="O74" s="205"/>
      <c r="P74" s="77"/>
      <c r="Q74" s="78"/>
      <c r="R74" s="79"/>
    </row>
    <row r="75" spans="1:18" s="3" customFormat="1" ht="18.75" customHeight="1" x14ac:dyDescent="0.2">
      <c r="A75" s="115" t="s">
        <v>106</v>
      </c>
      <c r="B75" s="124" t="s">
        <v>81</v>
      </c>
      <c r="C75" s="119" t="s">
        <v>72</v>
      </c>
      <c r="D75" s="19" t="s">
        <v>9</v>
      </c>
      <c r="E75" s="12">
        <f>SUM(F75+G75+H75+M75+N75)</f>
        <v>1041526.3363699999</v>
      </c>
      <c r="F75" s="12">
        <v>0</v>
      </c>
      <c r="G75" s="12">
        <f>SUM(G76)</f>
        <v>0</v>
      </c>
      <c r="H75" s="145">
        <f>SUM(H76)</f>
        <v>452854.33636999998</v>
      </c>
      <c r="I75" s="135"/>
      <c r="J75" s="135"/>
      <c r="K75" s="135"/>
      <c r="L75" s="136"/>
      <c r="M75" s="12">
        <f>SUM(M76)</f>
        <v>288000</v>
      </c>
      <c r="N75" s="12">
        <f>SUM(N76)</f>
        <v>300672</v>
      </c>
      <c r="O75" s="204" t="s">
        <v>16</v>
      </c>
      <c r="P75" s="106" t="s">
        <v>40</v>
      </c>
      <c r="Q75" s="107"/>
      <c r="R75" s="108"/>
    </row>
    <row r="76" spans="1:18" s="3" customFormat="1" ht="58.5" customHeight="1" x14ac:dyDescent="0.2">
      <c r="A76" s="116"/>
      <c r="B76" s="125"/>
      <c r="C76" s="120"/>
      <c r="D76" s="19" t="s">
        <v>12</v>
      </c>
      <c r="E76" s="12">
        <f>SUM(F76+G76+H76+M76+N76)</f>
        <v>1041526.3363699999</v>
      </c>
      <c r="F76" s="12">
        <v>0</v>
      </c>
      <c r="G76" s="12">
        <v>0</v>
      </c>
      <c r="H76" s="126">
        <v>452854.33636999998</v>
      </c>
      <c r="I76" s="135"/>
      <c r="J76" s="135"/>
      <c r="K76" s="135"/>
      <c r="L76" s="136"/>
      <c r="M76" s="12">
        <v>288000</v>
      </c>
      <c r="N76" s="12">
        <v>300672</v>
      </c>
      <c r="O76" s="205"/>
      <c r="P76" s="109"/>
      <c r="Q76" s="110"/>
      <c r="R76" s="111"/>
    </row>
    <row r="77" spans="1:18" s="3" customFormat="1" ht="32.25" customHeight="1" x14ac:dyDescent="0.2">
      <c r="A77" s="212"/>
      <c r="B77" s="150" t="s">
        <v>109</v>
      </c>
      <c r="C77" s="106"/>
      <c r="D77" s="218"/>
      <c r="E77" s="146" t="s">
        <v>48</v>
      </c>
      <c r="F77" s="141" t="s">
        <v>5</v>
      </c>
      <c r="G77" s="131" t="s">
        <v>6</v>
      </c>
      <c r="H77" s="131" t="s">
        <v>98</v>
      </c>
      <c r="I77" s="129" t="s">
        <v>43</v>
      </c>
      <c r="J77" s="130"/>
      <c r="K77" s="130"/>
      <c r="L77" s="130"/>
      <c r="M77" s="131" t="s">
        <v>8</v>
      </c>
      <c r="N77" s="131" t="s">
        <v>24</v>
      </c>
      <c r="O77" s="133"/>
      <c r="P77" s="87"/>
      <c r="Q77" s="87"/>
      <c r="R77" s="88"/>
    </row>
    <row r="78" spans="1:18" s="3" customFormat="1" ht="30.75" customHeight="1" x14ac:dyDescent="0.2">
      <c r="A78" s="213"/>
      <c r="B78" s="215"/>
      <c r="C78" s="216"/>
      <c r="D78" s="219"/>
      <c r="E78" s="147"/>
      <c r="F78" s="142"/>
      <c r="G78" s="132"/>
      <c r="H78" s="208"/>
      <c r="I78" s="101" t="s">
        <v>100</v>
      </c>
      <c r="J78" s="101" t="s">
        <v>101</v>
      </c>
      <c r="K78" s="101" t="s">
        <v>102</v>
      </c>
      <c r="L78" s="101" t="s">
        <v>103</v>
      </c>
      <c r="M78" s="132"/>
      <c r="N78" s="132"/>
      <c r="O78" s="133"/>
      <c r="P78" s="87"/>
      <c r="Q78" s="87"/>
      <c r="R78" s="88"/>
    </row>
    <row r="79" spans="1:18" s="3" customFormat="1" ht="26.25" customHeight="1" x14ac:dyDescent="0.2">
      <c r="A79" s="214"/>
      <c r="B79" s="215"/>
      <c r="C79" s="217"/>
      <c r="D79" s="219"/>
      <c r="E79" s="81">
        <f>SUM(F79:H79,M79:N79)</f>
        <v>82118</v>
      </c>
      <c r="F79" s="81">
        <v>0</v>
      </c>
      <c r="G79" s="102">
        <v>0</v>
      </c>
      <c r="H79" s="103">
        <f>SUM(I79:L79)</f>
        <v>82118</v>
      </c>
      <c r="I79" s="105">
        <v>0</v>
      </c>
      <c r="J79" s="105">
        <v>0</v>
      </c>
      <c r="K79" s="105">
        <v>82118</v>
      </c>
      <c r="L79" s="105">
        <v>0</v>
      </c>
      <c r="M79" s="81">
        <v>0</v>
      </c>
      <c r="N79" s="81">
        <v>0</v>
      </c>
      <c r="O79" s="133"/>
      <c r="P79" s="87"/>
      <c r="Q79" s="87"/>
      <c r="R79" s="88"/>
    </row>
    <row r="80" spans="1:18" s="3" customFormat="1" ht="18" customHeight="1" x14ac:dyDescent="0.2">
      <c r="A80" s="112" t="s">
        <v>13</v>
      </c>
      <c r="B80" s="113"/>
      <c r="C80" s="113"/>
      <c r="D80" s="114"/>
      <c r="E80" s="68">
        <f>SUM(E82+E81)</f>
        <v>10388108.70028</v>
      </c>
      <c r="F80" s="75">
        <f>SUM(F82+F81)</f>
        <v>2957407.9219900002</v>
      </c>
      <c r="G80" s="13">
        <f>SUM(G82+G81)</f>
        <v>2439866.1757800002</v>
      </c>
      <c r="H80" s="134">
        <f>SUM(H82+H81)</f>
        <v>2338914.6025099996</v>
      </c>
      <c r="I80" s="135"/>
      <c r="J80" s="135"/>
      <c r="K80" s="135"/>
      <c r="L80" s="136"/>
      <c r="M80" s="68">
        <f>SUM(M82+M81)</f>
        <v>1297417</v>
      </c>
      <c r="N80" s="68">
        <f>SUM(N82+N81)</f>
        <v>1354503</v>
      </c>
      <c r="O80" s="211"/>
      <c r="P80" s="71"/>
      <c r="Q80" s="71"/>
      <c r="R80" s="72"/>
    </row>
    <row r="81" spans="1:121" s="3" customFormat="1" ht="16.5" customHeight="1" x14ac:dyDescent="0.2">
      <c r="A81" s="166" t="s">
        <v>11</v>
      </c>
      <c r="B81" s="167"/>
      <c r="C81" s="167"/>
      <c r="D81" s="168"/>
      <c r="E81" s="68">
        <f>SUM(E23+E49)</f>
        <v>3590088.9029999999</v>
      </c>
      <c r="F81" s="75">
        <f>SUM(F23+F49)</f>
        <v>1747671.8900000001</v>
      </c>
      <c r="G81" s="13">
        <f>SUM(G23+G49)</f>
        <v>962577.01300000004</v>
      </c>
      <c r="H81" s="134">
        <f>SUM(H49+H23)</f>
        <v>879840</v>
      </c>
      <c r="I81" s="135"/>
      <c r="J81" s="135"/>
      <c r="K81" s="135"/>
      <c r="L81" s="136"/>
      <c r="M81" s="68">
        <f>SUM(M49+M23)</f>
        <v>0</v>
      </c>
      <c r="N81" s="68">
        <f>SUM(N49+N23)</f>
        <v>0</v>
      </c>
      <c r="O81" s="153"/>
      <c r="P81" s="21"/>
      <c r="Q81" s="21"/>
      <c r="R81" s="29"/>
    </row>
    <row r="82" spans="1:121" s="3" customFormat="1" ht="15" customHeight="1" x14ac:dyDescent="0.2">
      <c r="A82" s="166" t="s">
        <v>12</v>
      </c>
      <c r="B82" s="167"/>
      <c r="C82" s="167"/>
      <c r="D82" s="168"/>
      <c r="E82" s="68">
        <f>SUM(E50+E45+E24)</f>
        <v>6798019.7972800005</v>
      </c>
      <c r="F82" s="75">
        <f>SUM(F24+F50)</f>
        <v>1209736.03199</v>
      </c>
      <c r="G82" s="84">
        <f>SUM(G24+G50)</f>
        <v>1477289.1627800001</v>
      </c>
      <c r="H82" s="134">
        <f>SUM(H50+H44+H24)</f>
        <v>1459074.6025099999</v>
      </c>
      <c r="I82" s="135"/>
      <c r="J82" s="135"/>
      <c r="K82" s="135"/>
      <c r="L82" s="136"/>
      <c r="M82" s="13">
        <f>SUM(M50+M44+M24)</f>
        <v>1297417</v>
      </c>
      <c r="N82" s="13">
        <f>SUM(N50+N44+N24)</f>
        <v>1354503</v>
      </c>
      <c r="O82" s="154"/>
      <c r="P82" s="30"/>
      <c r="Q82" s="31"/>
      <c r="R82" s="32"/>
    </row>
    <row r="83" spans="1:121" s="67" customFormat="1" ht="22.5" customHeight="1" x14ac:dyDescent="0.25">
      <c r="A83" s="121" t="s">
        <v>74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3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</row>
    <row r="84" spans="1:121" s="3" customFormat="1" ht="19.5" customHeight="1" x14ac:dyDescent="0.2">
      <c r="A84" s="115" t="s">
        <v>79</v>
      </c>
      <c r="B84" s="117" t="s">
        <v>75</v>
      </c>
      <c r="C84" s="119" t="s">
        <v>72</v>
      </c>
      <c r="D84" s="94" t="s">
        <v>9</v>
      </c>
      <c r="E84" s="103">
        <f>SUM(E85)</f>
        <v>11895.34771</v>
      </c>
      <c r="F84" s="103">
        <f t="shared" ref="F84:N84" si="3">SUM(F85)</f>
        <v>0</v>
      </c>
      <c r="G84" s="103">
        <f t="shared" si="3"/>
        <v>0</v>
      </c>
      <c r="H84" s="126">
        <f t="shared" si="3"/>
        <v>11895.34771</v>
      </c>
      <c r="I84" s="127"/>
      <c r="J84" s="127"/>
      <c r="K84" s="127"/>
      <c r="L84" s="128"/>
      <c r="M84" s="103">
        <f t="shared" si="3"/>
        <v>0</v>
      </c>
      <c r="N84" s="103">
        <f t="shared" si="3"/>
        <v>0</v>
      </c>
      <c r="O84" s="119" t="s">
        <v>16</v>
      </c>
      <c r="P84" s="25"/>
      <c r="Q84" s="26"/>
      <c r="R84" s="26"/>
      <c r="S84" s="21"/>
      <c r="T84" s="21"/>
      <c r="U84" s="21"/>
      <c r="V84" s="21"/>
      <c r="W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</row>
    <row r="85" spans="1:121" s="3" customFormat="1" ht="51.75" customHeight="1" x14ac:dyDescent="0.2">
      <c r="A85" s="116"/>
      <c r="B85" s="118"/>
      <c r="C85" s="120"/>
      <c r="D85" s="19" t="s">
        <v>12</v>
      </c>
      <c r="E85" s="103">
        <f>SUM(E87,E89)</f>
        <v>11895.34771</v>
      </c>
      <c r="F85" s="103">
        <v>0</v>
      </c>
      <c r="G85" s="103">
        <v>0</v>
      </c>
      <c r="H85" s="126">
        <f>SUM(H87,H89)</f>
        <v>11895.34771</v>
      </c>
      <c r="I85" s="127"/>
      <c r="J85" s="127"/>
      <c r="K85" s="127"/>
      <c r="L85" s="128"/>
      <c r="M85" s="103">
        <v>0</v>
      </c>
      <c r="N85" s="103">
        <f>SUM(N86+N88)</f>
        <v>0</v>
      </c>
      <c r="O85" s="120"/>
      <c r="P85" s="30"/>
      <c r="Q85" s="31"/>
      <c r="R85" s="32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</row>
    <row r="86" spans="1:121" s="3" customFormat="1" ht="19.5" customHeight="1" x14ac:dyDescent="0.2">
      <c r="A86" s="115" t="s">
        <v>82</v>
      </c>
      <c r="B86" s="117" t="s">
        <v>76</v>
      </c>
      <c r="C86" s="119" t="s">
        <v>72</v>
      </c>
      <c r="D86" s="94" t="s">
        <v>9</v>
      </c>
      <c r="E86" s="103">
        <f>SUM(F86+G86+H86+M86+N86)</f>
        <v>5395.34771</v>
      </c>
      <c r="F86" s="103">
        <v>0</v>
      </c>
      <c r="G86" s="103">
        <v>0</v>
      </c>
      <c r="H86" s="126">
        <f>SUM(H87)</f>
        <v>5395.34771</v>
      </c>
      <c r="I86" s="127"/>
      <c r="J86" s="127"/>
      <c r="K86" s="127"/>
      <c r="L86" s="128"/>
      <c r="M86" s="74">
        <f>SUM(M87)</f>
        <v>0</v>
      </c>
      <c r="N86" s="74">
        <f>SUM(N87)</f>
        <v>0</v>
      </c>
      <c r="O86" s="119" t="s">
        <v>16</v>
      </c>
      <c r="P86" s="25"/>
      <c r="Q86" s="26"/>
      <c r="R86" s="27"/>
    </row>
    <row r="87" spans="1:121" s="3" customFormat="1" ht="51.75" customHeight="1" x14ac:dyDescent="0.2">
      <c r="A87" s="116"/>
      <c r="B87" s="118"/>
      <c r="C87" s="120"/>
      <c r="D87" s="19" t="s">
        <v>12</v>
      </c>
      <c r="E87" s="103">
        <f>SUM(F87+G87+H87+M87+N87)</f>
        <v>5395.34771</v>
      </c>
      <c r="F87" s="103">
        <v>0</v>
      </c>
      <c r="G87" s="103">
        <v>0</v>
      </c>
      <c r="H87" s="126">
        <v>5395.34771</v>
      </c>
      <c r="I87" s="127"/>
      <c r="J87" s="127"/>
      <c r="K87" s="127"/>
      <c r="L87" s="128"/>
      <c r="M87" s="103">
        <f>SUM(M91+M88)</f>
        <v>0</v>
      </c>
      <c r="N87" s="103">
        <f>SUM(N88+N91)</f>
        <v>0</v>
      </c>
      <c r="O87" s="120"/>
      <c r="P87" s="30"/>
      <c r="Q87" s="31"/>
      <c r="R87" s="32"/>
    </row>
    <row r="88" spans="1:121" s="3" customFormat="1" ht="19.5" customHeight="1" x14ac:dyDescent="0.2">
      <c r="A88" s="115" t="s">
        <v>83</v>
      </c>
      <c r="B88" s="117" t="s">
        <v>77</v>
      </c>
      <c r="C88" s="119" t="s">
        <v>72</v>
      </c>
      <c r="D88" s="94" t="s">
        <v>9</v>
      </c>
      <c r="E88" s="103">
        <v>0</v>
      </c>
      <c r="F88" s="103">
        <v>0</v>
      </c>
      <c r="G88" s="103">
        <v>0</v>
      </c>
      <c r="H88" s="126">
        <v>0</v>
      </c>
      <c r="I88" s="127"/>
      <c r="J88" s="127"/>
      <c r="K88" s="127"/>
      <c r="L88" s="128"/>
      <c r="M88" s="74">
        <f>SUM(M89)</f>
        <v>0</v>
      </c>
      <c r="N88" s="74">
        <v>0</v>
      </c>
      <c r="O88" s="119" t="s">
        <v>16</v>
      </c>
      <c r="P88" s="25"/>
      <c r="Q88" s="26"/>
      <c r="R88" s="27"/>
    </row>
    <row r="89" spans="1:121" s="3" customFormat="1" ht="51.75" customHeight="1" x14ac:dyDescent="0.2">
      <c r="A89" s="116"/>
      <c r="B89" s="118"/>
      <c r="C89" s="120"/>
      <c r="D89" s="19" t="s">
        <v>12</v>
      </c>
      <c r="E89" s="103">
        <f>SUM(F89:N89)</f>
        <v>6500</v>
      </c>
      <c r="F89" s="103">
        <v>0</v>
      </c>
      <c r="G89" s="103">
        <v>0</v>
      </c>
      <c r="H89" s="126">
        <v>6500</v>
      </c>
      <c r="I89" s="176"/>
      <c r="J89" s="176"/>
      <c r="K89" s="176"/>
      <c r="L89" s="177"/>
      <c r="M89" s="103">
        <v>0</v>
      </c>
      <c r="N89" s="103">
        <v>0</v>
      </c>
      <c r="O89" s="120"/>
      <c r="P89" s="30"/>
      <c r="Q89" s="31"/>
      <c r="R89" s="32"/>
    </row>
    <row r="90" spans="1:121" s="3" customFormat="1" ht="22.5" customHeight="1" x14ac:dyDescent="0.2">
      <c r="A90" s="170" t="s">
        <v>13</v>
      </c>
      <c r="B90" s="171"/>
      <c r="C90" s="171"/>
      <c r="D90" s="172"/>
      <c r="E90" s="104">
        <f>SUM(E84)</f>
        <v>11895.34771</v>
      </c>
      <c r="F90" s="13">
        <f>SUM(F84)</f>
        <v>0</v>
      </c>
      <c r="G90" s="13">
        <v>0</v>
      </c>
      <c r="H90" s="174">
        <f>SUM(H84)</f>
        <v>11895.34771</v>
      </c>
      <c r="I90" s="127"/>
      <c r="J90" s="127"/>
      <c r="K90" s="127"/>
      <c r="L90" s="128"/>
      <c r="M90" s="13">
        <f>SUM(M84)</f>
        <v>0</v>
      </c>
      <c r="N90" s="13">
        <v>0</v>
      </c>
      <c r="O90" s="146"/>
      <c r="P90" s="21"/>
      <c r="Q90" s="21"/>
      <c r="R90" s="29"/>
    </row>
    <row r="91" spans="1:121" s="3" customFormat="1" ht="22.5" customHeight="1" x14ac:dyDescent="0.2">
      <c r="A91" s="170" t="s">
        <v>12</v>
      </c>
      <c r="B91" s="171"/>
      <c r="C91" s="171"/>
      <c r="D91" s="172"/>
      <c r="E91" s="104">
        <f>SUM(F91+G91+H91+M91+N91)</f>
        <v>11895.34771</v>
      </c>
      <c r="F91" s="13">
        <f>SUM(F85)</f>
        <v>0</v>
      </c>
      <c r="G91" s="13">
        <v>0</v>
      </c>
      <c r="H91" s="174">
        <f>SUM(H84)</f>
        <v>11895.34771</v>
      </c>
      <c r="I91" s="127"/>
      <c r="J91" s="127"/>
      <c r="K91" s="127"/>
      <c r="L91" s="128"/>
      <c r="M91" s="13">
        <f>SUM(M84)</f>
        <v>0</v>
      </c>
      <c r="N91" s="13">
        <v>0</v>
      </c>
      <c r="O91" s="147"/>
      <c r="P91" s="21"/>
      <c r="Q91" s="21"/>
      <c r="R91" s="29"/>
    </row>
    <row r="92" spans="1:121" s="3" customFormat="1" ht="22.5" customHeight="1" x14ac:dyDescent="0.2">
      <c r="A92" s="178" t="s">
        <v>78</v>
      </c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80"/>
      <c r="P92" s="21"/>
      <c r="Q92" s="21"/>
      <c r="R92" s="29"/>
    </row>
    <row r="93" spans="1:121" s="3" customFormat="1" ht="19.5" customHeight="1" x14ac:dyDescent="0.2">
      <c r="A93" s="115" t="s">
        <v>79</v>
      </c>
      <c r="B93" s="117" t="s">
        <v>18</v>
      </c>
      <c r="C93" s="119" t="s">
        <v>25</v>
      </c>
      <c r="D93" s="20" t="s">
        <v>9</v>
      </c>
      <c r="E93" s="91">
        <f t="shared" ref="E93:E98" si="4">SUM(F93+G93+H93+M93+N93)</f>
        <v>301394.61930999998</v>
      </c>
      <c r="F93" s="91">
        <f>SUM(F94)</f>
        <v>60353.142999999996</v>
      </c>
      <c r="G93" s="91">
        <f>SUM(G98+G96)</f>
        <v>58812.63031</v>
      </c>
      <c r="H93" s="126">
        <f>SUM(H95+H97)</f>
        <v>60260.281999999999</v>
      </c>
      <c r="I93" s="127"/>
      <c r="J93" s="127"/>
      <c r="K93" s="127"/>
      <c r="L93" s="128"/>
      <c r="M93" s="74">
        <f>SUM(M94)</f>
        <v>60984.281999999999</v>
      </c>
      <c r="N93" s="74">
        <f>SUM(N94)</f>
        <v>60984.281999999999</v>
      </c>
      <c r="O93" s="119" t="s">
        <v>16</v>
      </c>
      <c r="P93" s="25"/>
      <c r="Q93" s="26"/>
      <c r="R93" s="27"/>
    </row>
    <row r="94" spans="1:121" s="3" customFormat="1" ht="51.75" customHeight="1" x14ac:dyDescent="0.2">
      <c r="A94" s="116"/>
      <c r="B94" s="118"/>
      <c r="C94" s="120"/>
      <c r="D94" s="19" t="s">
        <v>12</v>
      </c>
      <c r="E94" s="91">
        <f t="shared" si="4"/>
        <v>301394.61930999998</v>
      </c>
      <c r="F94" s="91">
        <f>SUM(F96+F97)</f>
        <v>60353.142999999996</v>
      </c>
      <c r="G94" s="91">
        <f>SUM(G96+G97)</f>
        <v>58812.63031</v>
      </c>
      <c r="H94" s="126">
        <f>SUM(H97+H95)</f>
        <v>60260.281999999999</v>
      </c>
      <c r="I94" s="127"/>
      <c r="J94" s="127"/>
      <c r="K94" s="127"/>
      <c r="L94" s="128"/>
      <c r="M94" s="91">
        <f>SUM(M97+M95)</f>
        <v>60984.281999999999</v>
      </c>
      <c r="N94" s="91">
        <f>SUM(N95+N97)</f>
        <v>60984.281999999999</v>
      </c>
      <c r="O94" s="120"/>
      <c r="P94" s="30"/>
      <c r="Q94" s="31"/>
      <c r="R94" s="32"/>
    </row>
    <row r="95" spans="1:121" s="3" customFormat="1" ht="19.5" customHeight="1" x14ac:dyDescent="0.2">
      <c r="A95" s="115" t="s">
        <v>82</v>
      </c>
      <c r="B95" s="124" t="s">
        <v>30</v>
      </c>
      <c r="C95" s="119" t="s">
        <v>25</v>
      </c>
      <c r="D95" s="19" t="s">
        <v>9</v>
      </c>
      <c r="E95" s="91">
        <f t="shared" si="4"/>
        <v>0</v>
      </c>
      <c r="F95" s="91">
        <v>0</v>
      </c>
      <c r="G95" s="91">
        <v>0</v>
      </c>
      <c r="H95" s="126">
        <v>0</v>
      </c>
      <c r="I95" s="135"/>
      <c r="J95" s="135"/>
      <c r="K95" s="135"/>
      <c r="L95" s="136"/>
      <c r="M95" s="91">
        <v>0</v>
      </c>
      <c r="N95" s="91">
        <v>0</v>
      </c>
      <c r="O95" s="119" t="s">
        <v>16</v>
      </c>
      <c r="P95" s="106" t="s">
        <v>41</v>
      </c>
      <c r="Q95" s="107"/>
      <c r="R95" s="108"/>
    </row>
    <row r="96" spans="1:121" s="3" customFormat="1" ht="144.75" customHeight="1" x14ac:dyDescent="0.2">
      <c r="A96" s="116"/>
      <c r="B96" s="125"/>
      <c r="C96" s="120"/>
      <c r="D96" s="19" t="s">
        <v>12</v>
      </c>
      <c r="E96" s="91">
        <f t="shared" si="4"/>
        <v>0</v>
      </c>
      <c r="F96" s="91">
        <v>0</v>
      </c>
      <c r="G96" s="91">
        <v>0</v>
      </c>
      <c r="H96" s="126">
        <v>0</v>
      </c>
      <c r="I96" s="135"/>
      <c r="J96" s="135"/>
      <c r="K96" s="135"/>
      <c r="L96" s="136"/>
      <c r="M96" s="91">
        <v>0</v>
      </c>
      <c r="N96" s="91">
        <v>0</v>
      </c>
      <c r="O96" s="120"/>
      <c r="P96" s="109"/>
      <c r="Q96" s="110"/>
      <c r="R96" s="111"/>
    </row>
    <row r="97" spans="1:18" s="3" customFormat="1" ht="19.5" customHeight="1" x14ac:dyDescent="0.2">
      <c r="A97" s="115" t="s">
        <v>83</v>
      </c>
      <c r="B97" s="124" t="s">
        <v>19</v>
      </c>
      <c r="C97" s="119" t="s">
        <v>25</v>
      </c>
      <c r="D97" s="19" t="s">
        <v>9</v>
      </c>
      <c r="E97" s="91">
        <f t="shared" si="4"/>
        <v>301394.61930999998</v>
      </c>
      <c r="F97" s="91">
        <f>SUM(F98)</f>
        <v>60353.142999999996</v>
      </c>
      <c r="G97" s="91">
        <f>SUM(G98)</f>
        <v>58812.63031</v>
      </c>
      <c r="H97" s="126">
        <f>SUM(H98)</f>
        <v>60260.281999999999</v>
      </c>
      <c r="I97" s="135"/>
      <c r="J97" s="135"/>
      <c r="K97" s="135"/>
      <c r="L97" s="136"/>
      <c r="M97" s="91">
        <f>SUM(M98)</f>
        <v>60984.281999999999</v>
      </c>
      <c r="N97" s="91">
        <f>SUM(N98)</f>
        <v>60984.281999999999</v>
      </c>
      <c r="O97" s="119" t="s">
        <v>16</v>
      </c>
      <c r="P97" s="106" t="s">
        <v>42</v>
      </c>
      <c r="Q97" s="107"/>
      <c r="R97" s="108"/>
    </row>
    <row r="98" spans="1:18" s="3" customFormat="1" ht="57" customHeight="1" x14ac:dyDescent="0.2">
      <c r="A98" s="116"/>
      <c r="B98" s="125"/>
      <c r="C98" s="120"/>
      <c r="D98" s="19" t="s">
        <v>12</v>
      </c>
      <c r="E98" s="91">
        <f t="shared" si="4"/>
        <v>301394.61930999998</v>
      </c>
      <c r="F98" s="91">
        <v>60353.142999999996</v>
      </c>
      <c r="G98" s="91">
        <v>58812.63031</v>
      </c>
      <c r="H98" s="126">
        <v>60260.281999999999</v>
      </c>
      <c r="I98" s="135"/>
      <c r="J98" s="135"/>
      <c r="K98" s="135"/>
      <c r="L98" s="136"/>
      <c r="M98" s="91">
        <v>60984.281999999999</v>
      </c>
      <c r="N98" s="91">
        <v>60984.281999999999</v>
      </c>
      <c r="O98" s="120"/>
      <c r="P98" s="109"/>
      <c r="Q98" s="110"/>
      <c r="R98" s="111"/>
    </row>
    <row r="99" spans="1:18" s="3" customFormat="1" ht="22.5" customHeight="1" x14ac:dyDescent="0.2">
      <c r="A99" s="170" t="s">
        <v>13</v>
      </c>
      <c r="B99" s="171"/>
      <c r="C99" s="171"/>
      <c r="D99" s="172"/>
      <c r="E99" s="41">
        <f>SUM(E93)</f>
        <v>301394.61930999998</v>
      </c>
      <c r="F99" s="13">
        <f>SUM(F93)</f>
        <v>60353.142999999996</v>
      </c>
      <c r="G99" s="13">
        <f>SUM(G93)</f>
        <v>58812.63031</v>
      </c>
      <c r="H99" s="174">
        <f>SUM(H93)</f>
        <v>60260.281999999999</v>
      </c>
      <c r="I99" s="135"/>
      <c r="J99" s="135"/>
      <c r="K99" s="135"/>
      <c r="L99" s="136"/>
      <c r="M99" s="13">
        <f>SUM(M93)</f>
        <v>60984.281999999999</v>
      </c>
      <c r="N99" s="13">
        <f>SUM(N94)</f>
        <v>60984.281999999999</v>
      </c>
      <c r="O99" s="146"/>
      <c r="P99" s="21"/>
      <c r="Q99" s="21"/>
      <c r="R99" s="29"/>
    </row>
    <row r="100" spans="1:18" s="3" customFormat="1" ht="22.5" customHeight="1" x14ac:dyDescent="0.2">
      <c r="A100" s="170" t="s">
        <v>12</v>
      </c>
      <c r="B100" s="171"/>
      <c r="C100" s="171"/>
      <c r="D100" s="172"/>
      <c r="E100" s="44">
        <f>SUM(F100+G100+H100+M100+N100)</f>
        <v>301394.61930999998</v>
      </c>
      <c r="F100" s="13">
        <f>SUM(F94)</f>
        <v>60353.142999999996</v>
      </c>
      <c r="G100" s="13">
        <f>SUM(G94)</f>
        <v>58812.63031</v>
      </c>
      <c r="H100" s="174">
        <f>SUM(H93)</f>
        <v>60260.281999999999</v>
      </c>
      <c r="I100" s="135"/>
      <c r="J100" s="135"/>
      <c r="K100" s="135"/>
      <c r="L100" s="136"/>
      <c r="M100" s="13">
        <f>SUM(M93)</f>
        <v>60984.281999999999</v>
      </c>
      <c r="N100" s="13">
        <f>SUM(N94)</f>
        <v>60984.281999999999</v>
      </c>
      <c r="O100" s="147"/>
      <c r="P100" s="21"/>
      <c r="Q100" s="21"/>
      <c r="R100" s="29"/>
    </row>
    <row r="101" spans="1:18" s="3" customFormat="1" ht="22.5" customHeight="1" x14ac:dyDescent="0.2">
      <c r="A101" s="170" t="s">
        <v>20</v>
      </c>
      <c r="B101" s="171"/>
      <c r="C101" s="171"/>
      <c r="D101" s="172"/>
      <c r="E101" s="44">
        <f>SUM(E102+E103)</f>
        <v>11855792.766800001</v>
      </c>
      <c r="F101" s="13">
        <f>SUM(F102+F103)</f>
        <v>3265116.0249899998</v>
      </c>
      <c r="G101" s="13">
        <f>SUM(G102+G103)</f>
        <v>2732819.9455900001</v>
      </c>
      <c r="H101" s="174">
        <f>SUM(H102+H103)</f>
        <v>2633312.2322199997</v>
      </c>
      <c r="I101" s="135"/>
      <c r="J101" s="135"/>
      <c r="K101" s="135"/>
      <c r="L101" s="136"/>
      <c r="M101" s="13">
        <f>SUM(M103+M102)</f>
        <v>1583729.2819999999</v>
      </c>
      <c r="N101" s="13">
        <f>SUM(N102+N103)</f>
        <v>1640815.2819999999</v>
      </c>
      <c r="O101" s="146"/>
      <c r="P101" s="25"/>
      <c r="Q101" s="26"/>
      <c r="R101" s="27"/>
    </row>
    <row r="102" spans="1:18" s="3" customFormat="1" ht="22.5" customHeight="1" x14ac:dyDescent="0.2">
      <c r="A102" s="170" t="s">
        <v>11</v>
      </c>
      <c r="B102" s="171"/>
      <c r="C102" s="171"/>
      <c r="D102" s="172"/>
      <c r="E102" s="44">
        <f>SUM(F102+G102+H102+M102+N102)</f>
        <v>4112217.4029999999</v>
      </c>
      <c r="F102" s="13">
        <f>SUM(F81+F19)</f>
        <v>1809414.8900000001</v>
      </c>
      <c r="G102" s="13">
        <f>SUM(G81+G19)</f>
        <v>1019781.013</v>
      </c>
      <c r="H102" s="174">
        <f>SUM(H19,H81)</f>
        <v>1012960.3</v>
      </c>
      <c r="I102" s="135"/>
      <c r="J102" s="135"/>
      <c r="K102" s="135"/>
      <c r="L102" s="136"/>
      <c r="M102" s="13">
        <f>SUM(M81+M19)</f>
        <v>135030.6</v>
      </c>
      <c r="N102" s="13">
        <f>SUM(N81+N19)</f>
        <v>135030.6</v>
      </c>
      <c r="O102" s="156"/>
      <c r="P102" s="21"/>
      <c r="Q102" s="21"/>
      <c r="R102" s="29"/>
    </row>
    <row r="103" spans="1:18" s="3" customFormat="1" ht="22.5" customHeight="1" x14ac:dyDescent="0.2">
      <c r="A103" s="170" t="s">
        <v>12</v>
      </c>
      <c r="B103" s="171"/>
      <c r="C103" s="171"/>
      <c r="D103" s="172"/>
      <c r="E103" s="44">
        <f>SUM(F103+G103+H103+M103+N103)</f>
        <v>7743575.3638000004</v>
      </c>
      <c r="F103" s="13">
        <f>SUM(F100+F82+F20)</f>
        <v>1455701.1349899999</v>
      </c>
      <c r="G103" s="13">
        <f>SUM(G100+G82+G20)</f>
        <v>1713038.9325900001</v>
      </c>
      <c r="H103" s="174">
        <f>SUM(H100,H91,H82,H20)</f>
        <v>1620351.9322199998</v>
      </c>
      <c r="I103" s="134"/>
      <c r="J103" s="134"/>
      <c r="K103" s="134"/>
      <c r="L103" s="175"/>
      <c r="M103" s="13">
        <f>SUM(M100+M82+M20)</f>
        <v>1448698.6819999998</v>
      </c>
      <c r="N103" s="13">
        <f>SUM(N100+N82+N20)</f>
        <v>1505784.6819999998</v>
      </c>
      <c r="O103" s="147"/>
      <c r="P103" s="30"/>
      <c r="Q103" s="31"/>
      <c r="R103" s="32"/>
    </row>
    <row r="104" spans="1:18" s="3" customFormat="1" ht="12.75" customHeight="1" x14ac:dyDescent="0.2">
      <c r="A104" s="6"/>
      <c r="B104" s="7"/>
      <c r="C104" s="7"/>
      <c r="D104" s="8"/>
      <c r="E104" s="38"/>
      <c r="F104" s="9"/>
      <c r="G104" s="9"/>
      <c r="H104" s="9"/>
      <c r="I104" s="9"/>
      <c r="J104" s="9"/>
      <c r="K104" s="9"/>
      <c r="L104" s="9"/>
      <c r="M104" s="9"/>
      <c r="N104" s="9"/>
      <c r="O104" s="23" t="s">
        <v>56</v>
      </c>
    </row>
    <row r="105" spans="1:18" s="3" customFormat="1" x14ac:dyDescent="0.2">
      <c r="A105" s="10" t="s">
        <v>21</v>
      </c>
      <c r="B105" s="10"/>
      <c r="C105" s="10"/>
      <c r="D105" s="10"/>
      <c r="E105" s="39"/>
      <c r="F105" s="5"/>
      <c r="G105" s="5"/>
      <c r="H105" s="5"/>
      <c r="I105" s="5"/>
      <c r="J105" s="5"/>
      <c r="K105" s="5"/>
      <c r="L105" s="5"/>
      <c r="M105" s="5"/>
      <c r="N105" s="5"/>
      <c r="O105" s="4" t="s">
        <v>31</v>
      </c>
    </row>
    <row r="106" spans="1:18" s="3" customFormat="1" x14ac:dyDescent="0.2">
      <c r="A106" s="169"/>
      <c r="B106" s="169"/>
      <c r="C106" s="169"/>
      <c r="D106" s="169"/>
      <c r="E106" s="39"/>
      <c r="F106" s="5"/>
      <c r="G106" s="5"/>
      <c r="H106" s="5"/>
      <c r="I106" s="5"/>
      <c r="J106" s="5"/>
      <c r="K106" s="5"/>
      <c r="L106" s="5"/>
      <c r="M106" s="5"/>
      <c r="N106" s="5"/>
      <c r="O106" s="4"/>
    </row>
    <row r="107" spans="1:18" s="3" customFormat="1" x14ac:dyDescent="0.2">
      <c r="A107" s="47"/>
      <c r="B107" s="4"/>
      <c r="C107" s="11"/>
      <c r="D107" s="4"/>
      <c r="E107" s="37"/>
      <c r="F107" s="5"/>
      <c r="G107" s="5"/>
      <c r="H107" s="5"/>
      <c r="I107" s="5"/>
      <c r="J107" s="5"/>
      <c r="K107" s="5"/>
      <c r="L107" s="5"/>
      <c r="M107" s="5"/>
      <c r="N107" s="5"/>
      <c r="O107" s="15"/>
    </row>
    <row r="108" spans="1:18" s="2" customFormat="1" ht="39.75" customHeight="1" x14ac:dyDescent="0.2">
      <c r="A108" s="173" t="s">
        <v>36</v>
      </c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5"/>
      <c r="M108" s="5"/>
      <c r="N108" s="5"/>
      <c r="O108" s="4" t="s">
        <v>32</v>
      </c>
    </row>
    <row r="109" spans="1:18" s="2" customFormat="1" ht="18" customHeight="1" x14ac:dyDescent="0.2">
      <c r="A109" s="169"/>
      <c r="B109" s="169"/>
      <c r="C109" s="169"/>
      <c r="D109" s="169"/>
      <c r="E109" s="39"/>
      <c r="F109" s="5"/>
      <c r="G109" s="5"/>
      <c r="H109" s="5"/>
      <c r="I109" s="5"/>
      <c r="J109" s="5"/>
      <c r="K109" s="5"/>
      <c r="L109" s="5"/>
      <c r="M109" s="5"/>
      <c r="N109" s="5"/>
      <c r="O109" s="15"/>
    </row>
    <row r="110" spans="1:18" s="2" customFormat="1" ht="15.75" customHeight="1" x14ac:dyDescent="0.2">
      <c r="A110" s="169"/>
      <c r="B110" s="169"/>
      <c r="C110" s="169"/>
      <c r="D110" s="169"/>
      <c r="E110" s="39"/>
      <c r="F110" s="5"/>
      <c r="G110" s="5"/>
      <c r="H110" s="5"/>
      <c r="I110" s="5"/>
      <c r="J110" s="5"/>
      <c r="K110" s="5"/>
      <c r="L110" s="5"/>
      <c r="M110" s="5"/>
      <c r="N110" s="5"/>
      <c r="O110" s="11"/>
    </row>
    <row r="111" spans="1:18" s="2" customFormat="1" ht="13.5" customHeight="1" x14ac:dyDescent="0.2">
      <c r="A111" s="169"/>
      <c r="B111" s="169"/>
      <c r="C111" s="169"/>
      <c r="D111" s="169"/>
      <c r="E111" s="39"/>
      <c r="F111" s="5"/>
      <c r="G111" s="5"/>
      <c r="H111" s="5"/>
      <c r="I111" s="5"/>
      <c r="J111" s="5"/>
      <c r="K111" s="5"/>
      <c r="L111" s="5"/>
      <c r="M111" s="5"/>
      <c r="N111" s="5"/>
      <c r="O111" s="4"/>
    </row>
    <row r="112" spans="1:18" s="2" customFormat="1" x14ac:dyDescent="0.2">
      <c r="A112" s="3"/>
      <c r="B112" s="3"/>
      <c r="C112" s="3"/>
      <c r="D112" s="3"/>
      <c r="E112" s="37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">
      <c r="A113" s="3"/>
      <c r="B113" s="3"/>
      <c r="C113" s="3"/>
      <c r="D113" s="3"/>
      <c r="E113" s="37"/>
      <c r="G113" s="3"/>
      <c r="H113" s="3"/>
      <c r="I113" s="3"/>
      <c r="J113" s="3"/>
      <c r="O113" s="3"/>
    </row>
    <row r="114" spans="1:15" x14ac:dyDescent="0.2">
      <c r="A114" s="3"/>
      <c r="B114" s="3"/>
      <c r="C114" s="3"/>
      <c r="D114" s="3"/>
      <c r="E114" s="37"/>
      <c r="G114" s="3"/>
      <c r="H114" s="3"/>
      <c r="I114" s="3"/>
      <c r="J114" s="3"/>
      <c r="O114" s="3"/>
    </row>
    <row r="115" spans="1:15" x14ac:dyDescent="0.2">
      <c r="A115" s="3"/>
      <c r="B115" s="3"/>
      <c r="C115" s="3"/>
      <c r="D115" s="3"/>
      <c r="E115" s="37"/>
      <c r="G115" s="3"/>
      <c r="H115" s="3"/>
      <c r="I115" s="3"/>
      <c r="J115" s="3"/>
      <c r="O115" s="3"/>
    </row>
    <row r="116" spans="1:15" x14ac:dyDescent="0.2">
      <c r="A116" s="3"/>
      <c r="B116" s="3"/>
      <c r="C116" s="3"/>
      <c r="D116" s="3"/>
      <c r="E116" s="37"/>
      <c r="G116" s="3"/>
      <c r="H116" s="3"/>
      <c r="I116" s="3"/>
      <c r="J116" s="3"/>
      <c r="O116" s="3"/>
    </row>
    <row r="117" spans="1:15" x14ac:dyDescent="0.2">
      <c r="A117" s="3"/>
      <c r="B117" s="3"/>
      <c r="C117" s="3"/>
      <c r="D117" s="3"/>
      <c r="E117" s="37"/>
      <c r="G117" s="3"/>
      <c r="H117" s="3"/>
      <c r="I117" s="3"/>
      <c r="J117" s="3"/>
      <c r="O117" s="3"/>
    </row>
    <row r="118" spans="1:15" x14ac:dyDescent="0.2">
      <c r="A118" s="3"/>
      <c r="B118" s="3"/>
      <c r="C118" s="3"/>
      <c r="D118" s="3"/>
      <c r="E118" s="37"/>
      <c r="G118" s="3"/>
      <c r="H118" s="3"/>
      <c r="I118" s="3"/>
      <c r="J118" s="3"/>
      <c r="O118" s="3"/>
    </row>
    <row r="119" spans="1:15" x14ac:dyDescent="0.2">
      <c r="A119" s="3"/>
      <c r="B119" s="3"/>
      <c r="C119" s="3"/>
      <c r="D119" s="3"/>
      <c r="E119" s="37"/>
      <c r="G119" s="3"/>
      <c r="H119" s="3"/>
      <c r="I119" s="3"/>
      <c r="J119" s="3"/>
      <c r="O119" s="3"/>
    </row>
    <row r="120" spans="1:15" x14ac:dyDescent="0.2">
      <c r="A120" s="3"/>
      <c r="B120" s="3"/>
      <c r="C120" s="3"/>
      <c r="D120" s="3"/>
      <c r="E120" s="37"/>
      <c r="G120" s="3"/>
      <c r="H120" s="3"/>
      <c r="I120" s="3"/>
      <c r="J120" s="3"/>
      <c r="O120" s="3"/>
    </row>
    <row r="121" spans="1:15" x14ac:dyDescent="0.2">
      <c r="A121" s="3"/>
      <c r="B121" s="3"/>
      <c r="C121" s="3"/>
      <c r="D121" s="3"/>
      <c r="E121" s="37"/>
      <c r="G121" s="3"/>
      <c r="H121" s="3"/>
      <c r="I121" s="3"/>
      <c r="J121" s="3"/>
      <c r="O121" s="3"/>
    </row>
    <row r="122" spans="1:15" x14ac:dyDescent="0.2">
      <c r="A122" s="3"/>
      <c r="B122" s="3"/>
      <c r="C122" s="3"/>
      <c r="D122" s="3"/>
      <c r="E122" s="37"/>
      <c r="G122" s="3"/>
      <c r="H122" s="3"/>
      <c r="I122" s="3"/>
      <c r="J122" s="3"/>
      <c r="O122" s="3"/>
    </row>
    <row r="123" spans="1:15" x14ac:dyDescent="0.2">
      <c r="A123" s="3"/>
      <c r="B123" s="3"/>
      <c r="C123" s="3"/>
      <c r="D123" s="3"/>
      <c r="E123" s="37"/>
      <c r="G123" s="3"/>
      <c r="H123" s="3"/>
      <c r="I123" s="3"/>
      <c r="J123" s="3"/>
      <c r="O123" s="3"/>
    </row>
    <row r="124" spans="1:15" x14ac:dyDescent="0.2">
      <c r="A124" s="3"/>
      <c r="B124" s="3"/>
      <c r="C124" s="3"/>
      <c r="D124" s="3"/>
      <c r="E124" s="37"/>
      <c r="G124" s="3"/>
      <c r="H124" s="3"/>
      <c r="I124" s="3"/>
      <c r="J124" s="3"/>
      <c r="O124" s="3"/>
    </row>
    <row r="125" spans="1:15" x14ac:dyDescent="0.2">
      <c r="A125" s="3"/>
      <c r="B125" s="3"/>
      <c r="C125" s="3"/>
      <c r="D125" s="3"/>
      <c r="E125" s="37"/>
      <c r="G125" s="3"/>
      <c r="H125" s="3"/>
      <c r="I125" s="3"/>
      <c r="J125" s="3"/>
      <c r="O125" s="3"/>
    </row>
    <row r="126" spans="1:15" x14ac:dyDescent="0.2">
      <c r="A126" s="3"/>
      <c r="B126" s="3"/>
      <c r="C126" s="3"/>
      <c r="D126" s="3"/>
      <c r="E126" s="37"/>
      <c r="G126" s="3"/>
      <c r="H126" s="3"/>
      <c r="I126" s="3"/>
      <c r="J126" s="3"/>
      <c r="O126" s="3"/>
    </row>
    <row r="127" spans="1:15" x14ac:dyDescent="0.2">
      <c r="A127" s="3"/>
      <c r="B127" s="3"/>
      <c r="C127" s="3"/>
      <c r="D127" s="3"/>
      <c r="E127" s="37"/>
      <c r="G127" s="3"/>
      <c r="H127" s="3"/>
      <c r="I127" s="3"/>
      <c r="J127" s="3"/>
      <c r="O127" s="3"/>
    </row>
    <row r="128" spans="1:15" x14ac:dyDescent="0.2">
      <c r="A128" s="3"/>
      <c r="B128" s="3"/>
      <c r="C128" s="3"/>
      <c r="D128" s="3"/>
      <c r="E128" s="37"/>
      <c r="G128" s="3"/>
      <c r="H128" s="3"/>
      <c r="I128" s="3"/>
      <c r="J128" s="3"/>
      <c r="O128" s="3"/>
    </row>
    <row r="129" spans="1:15" x14ac:dyDescent="0.2">
      <c r="A129" s="3"/>
      <c r="B129" s="3"/>
      <c r="C129" s="3"/>
      <c r="D129" s="3"/>
      <c r="E129" s="37"/>
      <c r="G129" s="3"/>
      <c r="H129" s="3"/>
      <c r="I129" s="3"/>
      <c r="J129" s="3"/>
      <c r="O129" s="3"/>
    </row>
    <row r="130" spans="1:15" x14ac:dyDescent="0.2">
      <c r="A130" s="3"/>
      <c r="B130" s="3"/>
      <c r="C130" s="3"/>
      <c r="D130" s="3"/>
      <c r="E130" s="37"/>
      <c r="G130" s="3"/>
      <c r="H130" s="3"/>
      <c r="I130" s="3"/>
      <c r="J130" s="3"/>
      <c r="O130" s="3"/>
    </row>
    <row r="131" spans="1:15" x14ac:dyDescent="0.2">
      <c r="A131" s="3"/>
      <c r="B131" s="3"/>
      <c r="C131" s="3"/>
      <c r="D131" s="3"/>
      <c r="E131" s="37"/>
      <c r="G131" s="3"/>
      <c r="H131" s="3"/>
      <c r="I131" s="3"/>
      <c r="J131" s="3"/>
      <c r="O131" s="3"/>
    </row>
  </sheetData>
  <mergeCells count="306">
    <mergeCell ref="H81:L81"/>
    <mergeCell ref="H82:L82"/>
    <mergeCell ref="O80:O82"/>
    <mergeCell ref="A77:A79"/>
    <mergeCell ref="B77:B79"/>
    <mergeCell ref="C77:C79"/>
    <mergeCell ref="D77:D79"/>
    <mergeCell ref="E77:E78"/>
    <mergeCell ref="F77:F78"/>
    <mergeCell ref="G77:G78"/>
    <mergeCell ref="H77:H78"/>
    <mergeCell ref="H71:L71"/>
    <mergeCell ref="H72:L72"/>
    <mergeCell ref="H73:L73"/>
    <mergeCell ref="H74:L74"/>
    <mergeCell ref="H75:L75"/>
    <mergeCell ref="H76:L76"/>
    <mergeCell ref="O75:O76"/>
    <mergeCell ref="H65:L65"/>
    <mergeCell ref="H66:L66"/>
    <mergeCell ref="H67:L67"/>
    <mergeCell ref="O65:O67"/>
    <mergeCell ref="I68:L68"/>
    <mergeCell ref="H68:H69"/>
    <mergeCell ref="N68:N69"/>
    <mergeCell ref="O68:O70"/>
    <mergeCell ref="N28:N29"/>
    <mergeCell ref="A36:A38"/>
    <mergeCell ref="C41:C43"/>
    <mergeCell ref="A41:A43"/>
    <mergeCell ref="O41:O43"/>
    <mergeCell ref="O44:O45"/>
    <mergeCell ref="C46:C47"/>
    <mergeCell ref="H39:L39"/>
    <mergeCell ref="H40:L40"/>
    <mergeCell ref="H41:L41"/>
    <mergeCell ref="H42:L42"/>
    <mergeCell ref="H43:L43"/>
    <mergeCell ref="H44:L44"/>
    <mergeCell ref="H45:L45"/>
    <mergeCell ref="H46:L46"/>
    <mergeCell ref="H47:L47"/>
    <mergeCell ref="O46:O47"/>
    <mergeCell ref="F36:F37"/>
    <mergeCell ref="G36:G37"/>
    <mergeCell ref="H36:H37"/>
    <mergeCell ref="I36:L36"/>
    <mergeCell ref="D36:D38"/>
    <mergeCell ref="B36:B38"/>
    <mergeCell ref="M36:M37"/>
    <mergeCell ref="B73:B74"/>
    <mergeCell ref="C73:C74"/>
    <mergeCell ref="A73:A74"/>
    <mergeCell ref="O73:O74"/>
    <mergeCell ref="F28:F29"/>
    <mergeCell ref="G28:G29"/>
    <mergeCell ref="A31:A32"/>
    <mergeCell ref="B31:B32"/>
    <mergeCell ref="M28:M29"/>
    <mergeCell ref="O39:O40"/>
    <mergeCell ref="O28:O30"/>
    <mergeCell ref="D28:D30"/>
    <mergeCell ref="E68:E69"/>
    <mergeCell ref="B33:B35"/>
    <mergeCell ref="C33:C35"/>
    <mergeCell ref="A28:A30"/>
    <mergeCell ref="M54:M55"/>
    <mergeCell ref="A59:A61"/>
    <mergeCell ref="O48:O50"/>
    <mergeCell ref="A48:A50"/>
    <mergeCell ref="D54:D56"/>
    <mergeCell ref="F54:F55"/>
    <mergeCell ref="G54:G55"/>
    <mergeCell ref="C28:C30"/>
    <mergeCell ref="N1:O1"/>
    <mergeCell ref="O54:O56"/>
    <mergeCell ref="A6:R6"/>
    <mergeCell ref="A19:D19"/>
    <mergeCell ref="A20:D20"/>
    <mergeCell ref="O10:O11"/>
    <mergeCell ref="A18:D18"/>
    <mergeCell ref="N15:N16"/>
    <mergeCell ref="E15:E16"/>
    <mergeCell ref="A15:A17"/>
    <mergeCell ref="A2:O2"/>
    <mergeCell ref="A3:O3"/>
    <mergeCell ref="O4:O5"/>
    <mergeCell ref="A4:A5"/>
    <mergeCell ref="B4:B5"/>
    <mergeCell ref="C4:C5"/>
    <mergeCell ref="H4:N4"/>
    <mergeCell ref="G4:G5"/>
    <mergeCell ref="P4:R5"/>
    <mergeCell ref="D4:D5"/>
    <mergeCell ref="F4:F5"/>
    <mergeCell ref="E4:E5"/>
    <mergeCell ref="O15:O17"/>
    <mergeCell ref="H5:L5"/>
    <mergeCell ref="A7:A9"/>
    <mergeCell ref="B7:B9"/>
    <mergeCell ref="C7:C9"/>
    <mergeCell ref="O7:O9"/>
    <mergeCell ref="M15:M16"/>
    <mergeCell ref="A10:A11"/>
    <mergeCell ref="O18:O20"/>
    <mergeCell ref="H7:L7"/>
    <mergeCell ref="H8:L8"/>
    <mergeCell ref="H9:L9"/>
    <mergeCell ref="H10:L10"/>
    <mergeCell ref="H11:L11"/>
    <mergeCell ref="H12:L12"/>
    <mergeCell ref="B10:B11"/>
    <mergeCell ref="G15:G16"/>
    <mergeCell ref="C15:C17"/>
    <mergeCell ref="D15:D17"/>
    <mergeCell ref="H13:L13"/>
    <mergeCell ref="H14:L14"/>
    <mergeCell ref="I15:L15"/>
    <mergeCell ref="H15:H16"/>
    <mergeCell ref="H18:L18"/>
    <mergeCell ref="H19:L19"/>
    <mergeCell ref="H20:L20"/>
    <mergeCell ref="B71:B72"/>
    <mergeCell ref="C71:C72"/>
    <mergeCell ref="A71:A72"/>
    <mergeCell ref="A57:A58"/>
    <mergeCell ref="B57:B58"/>
    <mergeCell ref="C57:C58"/>
    <mergeCell ref="A62:A64"/>
    <mergeCell ref="B62:B64"/>
    <mergeCell ref="C62:C64"/>
    <mergeCell ref="O97:O98"/>
    <mergeCell ref="O95:O96"/>
    <mergeCell ref="A90:D90"/>
    <mergeCell ref="O90:O91"/>
    <mergeCell ref="A91:D91"/>
    <mergeCell ref="A84:A85"/>
    <mergeCell ref="B84:B85"/>
    <mergeCell ref="C84:C85"/>
    <mergeCell ref="H88:L88"/>
    <mergeCell ref="H89:L89"/>
    <mergeCell ref="H90:L90"/>
    <mergeCell ref="H91:L91"/>
    <mergeCell ref="A92:O92"/>
    <mergeCell ref="H93:L93"/>
    <mergeCell ref="H94:L94"/>
    <mergeCell ref="H95:L95"/>
    <mergeCell ref="H96:L96"/>
    <mergeCell ref="H97:L97"/>
    <mergeCell ref="H98:L98"/>
    <mergeCell ref="A93:A94"/>
    <mergeCell ref="C93:C94"/>
    <mergeCell ref="A97:A98"/>
    <mergeCell ref="B97:B98"/>
    <mergeCell ref="A111:D111"/>
    <mergeCell ref="A99:D99"/>
    <mergeCell ref="O99:O100"/>
    <mergeCell ref="A100:D100"/>
    <mergeCell ref="A101:D101"/>
    <mergeCell ref="O101:O103"/>
    <mergeCell ref="A102:D102"/>
    <mergeCell ref="A103:D103"/>
    <mergeCell ref="A106:D106"/>
    <mergeCell ref="A109:D109"/>
    <mergeCell ref="A110:D110"/>
    <mergeCell ref="A108:K108"/>
    <mergeCell ref="H99:L99"/>
    <mergeCell ref="H100:L100"/>
    <mergeCell ref="H101:L101"/>
    <mergeCell ref="H102:L102"/>
    <mergeCell ref="H103:L103"/>
    <mergeCell ref="P31:R32"/>
    <mergeCell ref="P51:R53"/>
    <mergeCell ref="P57:R58"/>
    <mergeCell ref="P71:R72"/>
    <mergeCell ref="P95:R96"/>
    <mergeCell ref="P97:R98"/>
    <mergeCell ref="A81:D81"/>
    <mergeCell ref="A82:D82"/>
    <mergeCell ref="O31:O32"/>
    <mergeCell ref="O57:O58"/>
    <mergeCell ref="O71:O72"/>
    <mergeCell ref="O93:O94"/>
    <mergeCell ref="C97:C98"/>
    <mergeCell ref="B54:B56"/>
    <mergeCell ref="C54:C56"/>
    <mergeCell ref="B95:B96"/>
    <mergeCell ref="A95:A96"/>
    <mergeCell ref="A39:A40"/>
    <mergeCell ref="C39:C40"/>
    <mergeCell ref="C95:C96"/>
    <mergeCell ref="B93:B94"/>
    <mergeCell ref="O59:O61"/>
    <mergeCell ref="C31:C32"/>
    <mergeCell ref="B39:B40"/>
    <mergeCell ref="P25:R27"/>
    <mergeCell ref="O25:O27"/>
    <mergeCell ref="O22:O24"/>
    <mergeCell ref="P10:R11"/>
    <mergeCell ref="B12:B14"/>
    <mergeCell ref="C12:C14"/>
    <mergeCell ref="B22:B24"/>
    <mergeCell ref="C22:C24"/>
    <mergeCell ref="O12:O14"/>
    <mergeCell ref="C10:C11"/>
    <mergeCell ref="B15:B17"/>
    <mergeCell ref="C25:C27"/>
    <mergeCell ref="A21:O21"/>
    <mergeCell ref="A25:A27"/>
    <mergeCell ref="F15:F16"/>
    <mergeCell ref="A22:A24"/>
    <mergeCell ref="B25:B27"/>
    <mergeCell ref="H22:L22"/>
    <mergeCell ref="H23:L23"/>
    <mergeCell ref="H24:L24"/>
    <mergeCell ref="H25:L25"/>
    <mergeCell ref="H26:L26"/>
    <mergeCell ref="H27:L27"/>
    <mergeCell ref="B28:B30"/>
    <mergeCell ref="B46:B47"/>
    <mergeCell ref="E28:E29"/>
    <mergeCell ref="B48:B50"/>
    <mergeCell ref="C48:C50"/>
    <mergeCell ref="C44:C45"/>
    <mergeCell ref="H35:L35"/>
    <mergeCell ref="C36:C38"/>
    <mergeCell ref="E36:E37"/>
    <mergeCell ref="H28:H29"/>
    <mergeCell ref="I28:L28"/>
    <mergeCell ref="H31:L31"/>
    <mergeCell ref="H32:L32"/>
    <mergeCell ref="H33:L33"/>
    <mergeCell ref="H34:L34"/>
    <mergeCell ref="H48:L48"/>
    <mergeCell ref="H49:L49"/>
    <mergeCell ref="H50:L50"/>
    <mergeCell ref="A44:A45"/>
    <mergeCell ref="B44:B45"/>
    <mergeCell ref="B41:B43"/>
    <mergeCell ref="O51:O53"/>
    <mergeCell ref="A33:A35"/>
    <mergeCell ref="A51:A53"/>
    <mergeCell ref="B51:B53"/>
    <mergeCell ref="C51:C53"/>
    <mergeCell ref="A46:A47"/>
    <mergeCell ref="O33:O35"/>
    <mergeCell ref="O36:O38"/>
    <mergeCell ref="N36:N37"/>
    <mergeCell ref="H51:L51"/>
    <mergeCell ref="H52:L52"/>
    <mergeCell ref="H53:L53"/>
    <mergeCell ref="E54:E55"/>
    <mergeCell ref="E59:E60"/>
    <mergeCell ref="N54:N55"/>
    <mergeCell ref="A54:A56"/>
    <mergeCell ref="D59:D61"/>
    <mergeCell ref="F59:F60"/>
    <mergeCell ref="G59:G60"/>
    <mergeCell ref="M59:M60"/>
    <mergeCell ref="N59:N60"/>
    <mergeCell ref="B59:B61"/>
    <mergeCell ref="C59:C61"/>
    <mergeCell ref="H58:L58"/>
    <mergeCell ref="H59:H60"/>
    <mergeCell ref="I59:L59"/>
    <mergeCell ref="H54:H55"/>
    <mergeCell ref="I54:L54"/>
    <mergeCell ref="H57:L57"/>
    <mergeCell ref="O62:O64"/>
    <mergeCell ref="A68:A70"/>
    <mergeCell ref="B68:B70"/>
    <mergeCell ref="C68:C70"/>
    <mergeCell ref="D68:D70"/>
    <mergeCell ref="F68:F69"/>
    <mergeCell ref="G68:G69"/>
    <mergeCell ref="M68:M69"/>
    <mergeCell ref="A65:A67"/>
    <mergeCell ref="B65:B67"/>
    <mergeCell ref="C65:C67"/>
    <mergeCell ref="H62:L62"/>
    <mergeCell ref="H63:L63"/>
    <mergeCell ref="H64:L64"/>
    <mergeCell ref="P75:R76"/>
    <mergeCell ref="A80:D80"/>
    <mergeCell ref="A88:A89"/>
    <mergeCell ref="B88:B89"/>
    <mergeCell ref="C88:C89"/>
    <mergeCell ref="O88:O89"/>
    <mergeCell ref="A83:O83"/>
    <mergeCell ref="A75:A76"/>
    <mergeCell ref="B75:B76"/>
    <mergeCell ref="C75:C76"/>
    <mergeCell ref="O84:O85"/>
    <mergeCell ref="A86:A87"/>
    <mergeCell ref="B86:B87"/>
    <mergeCell ref="C86:C87"/>
    <mergeCell ref="O86:O87"/>
    <mergeCell ref="H84:L84"/>
    <mergeCell ref="H85:L85"/>
    <mergeCell ref="H86:L86"/>
    <mergeCell ref="H87:L87"/>
    <mergeCell ref="I77:L77"/>
    <mergeCell ref="M77:M78"/>
    <mergeCell ref="N77:N78"/>
    <mergeCell ref="O77:O79"/>
    <mergeCell ref="H80:L80"/>
  </mergeCells>
  <pageMargins left="0.23622047244094491" right="0.23622047244094491" top="0.39370078740157483" bottom="0.39370078740157483" header="0.11811023622047245" footer="0.31496062992125984"/>
  <pageSetup paperSize="9" scale="56" fitToHeight="0" orientation="landscape" r:id="rId1"/>
  <headerFooter differentFirst="1">
    <oddHeader>&amp;C&amp;P</oddHeader>
  </headerFooter>
  <rowBreaks count="4" manualBreakCount="4">
    <brk id="24" max="16383" man="1"/>
    <brk id="45" max="17" man="1"/>
    <brk id="67" max="17" man="1"/>
    <brk id="94" max="17" man="1"/>
  </rowBreaks>
  <colBreaks count="1" manualBreakCount="1">
    <brk id="1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Рек МТДИ</vt:lpstr>
      <vt:lpstr>'Рек МТДИ'!Заголовки_для_печати</vt:lpstr>
      <vt:lpstr>'Рек МТДИ'!Область_печати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Тётушкина Татьяна Сергеевна</dc:creator>
  <cp:lastModifiedBy>Будич Ксения Сергеевна</cp:lastModifiedBy>
  <cp:lastPrinted>2025-02-10T07:38:25Z</cp:lastPrinted>
  <dcterms:created xsi:type="dcterms:W3CDTF">2021-03-11T13:52:39Z</dcterms:created>
  <dcterms:modified xsi:type="dcterms:W3CDTF">2025-02-10T11:34:26Z</dcterms:modified>
</cp:coreProperties>
</file>