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Лист1!$10:$13</definedName>
    <definedName name="_xlnm.Print_Area" localSheetId="0">Лист1!$A$1:$S$105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8" i="1" l="1"/>
  <c r="O27" i="1"/>
  <c r="O26" i="1"/>
  <c r="N26" i="1"/>
  <c r="O23" i="1"/>
  <c r="O48" i="1"/>
  <c r="L34" i="1"/>
  <c r="L33" i="1"/>
  <c r="O32" i="1"/>
  <c r="N32" i="1"/>
  <c r="M32" i="1"/>
  <c r="L32" i="1" s="1"/>
  <c r="H32" i="1" s="1"/>
  <c r="N28" i="1" l="1"/>
  <c r="M28" i="1"/>
  <c r="P28" i="1" l="1"/>
  <c r="Q28" i="1" l="1"/>
  <c r="L28" i="1" s="1"/>
  <c r="N39" i="1" l="1"/>
  <c r="P26" i="1" l="1"/>
  <c r="M22" i="1" l="1"/>
  <c r="M47" i="1" l="1"/>
  <c r="N22" i="1" l="1"/>
  <c r="N21" i="1"/>
  <c r="N23" i="1"/>
  <c r="N20" i="1" l="1"/>
  <c r="P47" i="1"/>
  <c r="O47" i="1"/>
  <c r="N47" i="1"/>
  <c r="P46" i="1"/>
  <c r="O46" i="1"/>
  <c r="N46" i="1"/>
  <c r="M46" i="1"/>
  <c r="N70" i="1" l="1"/>
  <c r="N71" i="1"/>
  <c r="N72" i="1"/>
  <c r="Q42" i="1" l="1"/>
  <c r="Q38" i="1"/>
  <c r="O38" i="1"/>
  <c r="P45" i="1" l="1"/>
  <c r="L47" i="1" l="1"/>
  <c r="L46" i="1"/>
  <c r="O42" i="1"/>
  <c r="N42" i="1"/>
  <c r="R38" i="1"/>
  <c r="P38" i="1"/>
  <c r="N38" i="1"/>
  <c r="M38" i="1"/>
  <c r="L38" i="1" l="1"/>
  <c r="N82" i="1"/>
  <c r="O63" i="1" l="1"/>
  <c r="O62" i="1"/>
  <c r="O61" i="1"/>
  <c r="O60" i="1" l="1"/>
  <c r="O45" i="1"/>
  <c r="N48" i="1"/>
  <c r="L53" i="1"/>
  <c r="L52" i="1"/>
  <c r="O64" i="1"/>
  <c r="O51" i="1"/>
  <c r="L51" i="1" l="1"/>
  <c r="N45" i="1"/>
  <c r="L44" i="1"/>
  <c r="L43" i="1"/>
  <c r="L42" i="1" l="1"/>
  <c r="H42" i="1" s="1"/>
  <c r="M95" i="1" l="1"/>
  <c r="M94" i="1"/>
  <c r="M93" i="1"/>
  <c r="L102" i="1"/>
  <c r="L103" i="1"/>
  <c r="L101" i="1"/>
  <c r="M100" i="1"/>
  <c r="L100" i="1" l="1"/>
  <c r="M62" i="1"/>
  <c r="N62" i="1"/>
  <c r="M29" i="1" l="1"/>
  <c r="L29" i="1"/>
  <c r="M27" i="1"/>
  <c r="L27" i="1" s="1"/>
  <c r="I26" i="1"/>
  <c r="M26" i="1" l="1"/>
  <c r="L26" i="1" s="1"/>
  <c r="Q45" i="1" l="1"/>
  <c r="M48" i="1"/>
  <c r="Q48" i="1"/>
  <c r="L49" i="1"/>
  <c r="L50" i="1"/>
  <c r="L48" i="1" l="1"/>
  <c r="H48" i="1" s="1"/>
  <c r="M45" i="1"/>
  <c r="L45" i="1" l="1"/>
  <c r="M39" i="1" l="1"/>
  <c r="M82" i="1" l="1"/>
  <c r="L62" i="1" l="1"/>
  <c r="I20" i="1" l="1"/>
  <c r="I16" i="1"/>
  <c r="N63" i="1" l="1"/>
  <c r="N61" i="1"/>
  <c r="N60" i="1" l="1"/>
  <c r="L59" i="1"/>
  <c r="L58" i="1"/>
  <c r="Q57" i="1"/>
  <c r="M57" i="1"/>
  <c r="L57" i="1" s="1"/>
  <c r="Q56" i="1"/>
  <c r="Q54" i="1" s="1"/>
  <c r="M56" i="1"/>
  <c r="L56" i="1" s="1"/>
  <c r="M55" i="1"/>
  <c r="L55" i="1" s="1"/>
  <c r="N54" i="1"/>
  <c r="Q51" i="1"/>
  <c r="N51" i="1"/>
  <c r="M51" i="1"/>
  <c r="M61" i="1"/>
  <c r="L61" i="1" s="1"/>
  <c r="Q61" i="1"/>
  <c r="M63" i="1"/>
  <c r="Q63" i="1"/>
  <c r="M64" i="1"/>
  <c r="N64" i="1"/>
  <c r="Q64" i="1"/>
  <c r="L65" i="1"/>
  <c r="L66" i="1"/>
  <c r="L67" i="1"/>
  <c r="M78" i="1"/>
  <c r="L63" i="1" l="1"/>
  <c r="L60" i="1" s="1"/>
  <c r="Q60" i="1"/>
  <c r="M54" i="1"/>
  <c r="L64" i="1"/>
  <c r="L54" i="1"/>
  <c r="M60" i="1"/>
  <c r="N36" i="1" l="1"/>
  <c r="O36" i="1" l="1"/>
  <c r="Q86" i="1"/>
  <c r="Q82" i="1"/>
  <c r="Q81" i="1"/>
  <c r="Q80" i="1"/>
  <c r="Q79" i="1"/>
  <c r="Q78" i="1"/>
  <c r="Q73" i="1"/>
  <c r="Q72" i="1"/>
  <c r="Q71" i="1"/>
  <c r="Q70" i="1"/>
  <c r="Q69" i="1" l="1"/>
  <c r="Q77" i="1"/>
  <c r="Q16" i="1"/>
  <c r="M80" i="1"/>
  <c r="N80" i="1"/>
  <c r="Q36" i="1" l="1"/>
  <c r="L80" i="1"/>
  <c r="N81" i="1"/>
  <c r="M81" i="1"/>
  <c r="N79" i="1"/>
  <c r="M79" i="1"/>
  <c r="N78" i="1"/>
  <c r="N86" i="1"/>
  <c r="M86" i="1"/>
  <c r="L87" i="1"/>
  <c r="L90" i="1"/>
  <c r="L89" i="1"/>
  <c r="L88" i="1"/>
  <c r="N77" i="1" l="1"/>
  <c r="M77" i="1"/>
  <c r="L86" i="1"/>
  <c r="M23" i="1" l="1"/>
  <c r="M16" i="1" l="1"/>
  <c r="L99" i="1" l="1"/>
  <c r="L98" i="1"/>
  <c r="L97" i="1"/>
  <c r="M96" i="1"/>
  <c r="N92" i="1"/>
  <c r="L85" i="1"/>
  <c r="L84" i="1"/>
  <c r="L83" i="1"/>
  <c r="L76" i="1"/>
  <c r="L75" i="1"/>
  <c r="L74" i="1"/>
  <c r="N73" i="1"/>
  <c r="M73" i="1"/>
  <c r="M72" i="1"/>
  <c r="M71" i="1"/>
  <c r="M70" i="1"/>
  <c r="L41" i="1"/>
  <c r="L39" i="1" s="1"/>
  <c r="L25" i="1"/>
  <c r="L24" i="1"/>
  <c r="L22" i="1"/>
  <c r="M21" i="1"/>
  <c r="N69" i="1" l="1"/>
  <c r="L21" i="1"/>
  <c r="M92" i="1"/>
  <c r="M69" i="1"/>
  <c r="L94" i="1"/>
  <c r="L72" i="1"/>
  <c r="L73" i="1"/>
  <c r="L95" i="1"/>
  <c r="M36" i="1"/>
  <c r="L70" i="1"/>
  <c r="L23" i="1"/>
  <c r="L78" i="1"/>
  <c r="L79" i="1"/>
  <c r="L96" i="1"/>
  <c r="M20" i="1"/>
  <c r="L71" i="1"/>
  <c r="L82" i="1"/>
  <c r="L93" i="1"/>
  <c r="L81" i="1"/>
  <c r="L37" i="1"/>
  <c r="L36" i="1" s="1"/>
  <c r="L77" i="1" l="1"/>
  <c r="L20" i="1"/>
  <c r="L16" i="1"/>
  <c r="L92" i="1"/>
  <c r="L69" i="1"/>
</calcChain>
</file>

<file path=xl/sharedStrings.xml><?xml version="1.0" encoding="utf-8"?>
<sst xmlns="http://schemas.openxmlformats.org/spreadsheetml/2006/main" count="297" uniqueCount="121">
  <si>
    <t xml:space="preserve"> </t>
  </si>
  <si>
    <t>N п/п</t>
  </si>
  <si>
    <t>Всего</t>
  </si>
  <si>
    <t>Средства бюджета Московской области</t>
  </si>
  <si>
    <t>Итого:</t>
  </si>
  <si>
    <t>АДРЕСНЫЙ ПЕРЕЧЕНЬ ПО СТРОИТЕЛЬСТВУ И РЕКОНСТРУКЦИИ ОБЪЕКТОВ МУНИЦИПАЛЬНОЙ СОБСТВЕННОСТИ ОДИНЦОВСКОГО ГОРОДСКОГО ОКРУГА</t>
  </si>
  <si>
    <t>Средства бюджета Одинцовского городского округа</t>
  </si>
  <si>
    <t xml:space="preserve">Муниципальный заказчик:  Администрация Одинцовского городского округа Московской области             </t>
  </si>
  <si>
    <t>2.</t>
  </si>
  <si>
    <t>2.1.</t>
  </si>
  <si>
    <t xml:space="preserve">Профинансировано на 01.01.2020,
тыс. руб. *
</t>
  </si>
  <si>
    <t>Ответственный за выполнение мероприятия: Управление капитального строительства</t>
  </si>
  <si>
    <t>СОШ на 550 мест по адресу: Московская область, Одинцовский городской округ, п. Горки-2 (ПИР и строительство)</t>
  </si>
  <si>
    <t>Пристройка на 500 мест к МБОУ Одинцовская гимназия №14 по адресу: Московская область,Одинцовский городской округ, г. Одинцово, б-р Маршала Крылова, д. 5 (ПИР и строительство)</t>
  </si>
  <si>
    <t>СОШ на 550 мест по адресу: Московская область, Одинцовский городской округ, с. Немчиновка, ул. Московская (ПИР и строительство)</t>
  </si>
  <si>
    <t>Дошкольное образовательное учреждение на 400 мест по адресу: Московская область, Одинцовский городской округ, г. Одинцово, ул. Кутузовская (ПИР и строительство)</t>
  </si>
  <si>
    <t>Средства бюджета Российской Федерации</t>
  </si>
  <si>
    <t>Седства бюджета Московской области</t>
  </si>
  <si>
    <t>"Многофункциональный образовательный комплекс" по адресу: Московская область, Одинцовский район, вблизи д. Раздоры, в том числе работы по выносу существующих инженерных сетей из пятна застройки (ПИР и строительство)</t>
  </si>
  <si>
    <t>Детский сад на 400 мест по адресу: Московская область, Одинцовский городской округ, ЖК "Гусарская баллада" (ПИР и строительство)</t>
  </si>
  <si>
    <t>СОШ на 2200 мест по адресу: Московская область, Одинцовский район, г. Одинцово, ЖК "Гусарская баллада" (ПИР и строительство)</t>
  </si>
  <si>
    <t>СОШ на 1100 мест в мкр. Восточный, г. Звенигород, г.о. Одинцовский (ПИР и строительство)</t>
  </si>
  <si>
    <t>Пристрой к Средней общеобразовательной школе №8 по адресу: Московская область, г. Одинцово, мкр. 7-7А, ул. Вокзальная, д. 35а. Новое строительство</t>
  </si>
  <si>
    <t>СОШ на 550 мест по адресу: Московская область, Одинцовский городской округ, с. Перхушково (ПИР и строительство) на земельных участках с к.н. 50:20:0040508:1484, 50:20:0040508:1023</t>
  </si>
  <si>
    <t>кроме того: строительный контроль</t>
  </si>
  <si>
    <t>3.</t>
  </si>
  <si>
    <t>4.</t>
  </si>
  <si>
    <r>
      <t xml:space="preserve">Мероприятие 01.01. </t>
    </r>
    <r>
      <rPr>
        <sz val="11"/>
        <color theme="1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</si>
  <si>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t>5.</t>
  </si>
  <si>
    <t>5.1.</t>
  </si>
  <si>
    <t>8.</t>
  </si>
  <si>
    <t>9.</t>
  </si>
  <si>
    <t>8.1</t>
  </si>
  <si>
    <t>9.1</t>
  </si>
  <si>
    <t>3.1.</t>
  </si>
  <si>
    <t>Мощность/
прирост мощности объекта 
(кв. метр, погонный метр, место, койко-место и т.д.)</t>
  </si>
  <si>
    <t xml:space="preserve">Наименование главного распорядителя средств бюджета
Одинцовского 
городского округа
</t>
  </si>
  <si>
    <t>Администрация Одинцовского городского округа Московской области</t>
  </si>
  <si>
    <r>
      <t>Мероприятие 01.02.</t>
    </r>
    <r>
      <rPr>
        <sz val="11"/>
        <color theme="1"/>
        <rFont val="Times New Roman"/>
        <family val="1"/>
        <charset val="204"/>
      </rPr>
      <t xml:space="preserve"> Проектирование и строительство дошкольных образовательных организаций в целях синхронизации с жилой застройкой</t>
    </r>
  </si>
  <si>
    <t>Детский сад на 330 мест по адресу: Московская область, Одинцовский городской округ, г. Кубинка (ПИР и строительство) (в том числе кредиторская задолженность прошлых лет)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</si>
  <si>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 6</t>
  </si>
  <si>
    <t>31.03.2020-31.12.2022</t>
  </si>
  <si>
    <t>1.1</t>
  </si>
  <si>
    <t>6.</t>
  </si>
  <si>
    <t>6.1</t>
  </si>
  <si>
    <t>9.2</t>
  </si>
  <si>
    <t>10.</t>
  </si>
  <si>
    <t>10.1</t>
  </si>
  <si>
    <t>31.03.2023-06.06.2023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</si>
  <si>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</si>
  <si>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</si>
  <si>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</si>
  <si>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 xml:space="preserve">Сроки проведения работ по проектированию, строительству/
реконструкции объектов
(дд.мм.гг - дд.мм.гг)
</t>
  </si>
  <si>
    <t>Открытие объекта/завершение работ (дд.мм.гг)</t>
  </si>
  <si>
    <t>Предельная стоимость объекта капитального строительства/работ (тыс. руб.)</t>
  </si>
  <si>
    <t xml:space="preserve">Профинансировано на 01.01.2023
(тыс. руб.) </t>
  </si>
  <si>
    <t>Источники финансирования, в том числе по годам реализации программы (тыс.руб.)</t>
  </si>
  <si>
    <t>Финансирование (тыс. руб.)</t>
  </si>
  <si>
    <t>Остаток сметной стоимости до ввода в эксплуатацию объекта капитального строительства/до завершения работ (тыс. руб.)</t>
  </si>
  <si>
    <t>Московская область, Одинцовский городской округ, г. Кубинка</t>
  </si>
  <si>
    <t>Московская область, Одинцовский городской округ, г. Одинцово, ул. Кутузовская</t>
  </si>
  <si>
    <t>Детский сад на 300 мест по адресу: Московская область, Одинцовский городской округ, р.п. Новоивановское</t>
  </si>
  <si>
    <t>Московская область, Одинцовский городской округ, р.п. Новоивановское</t>
  </si>
  <si>
    <t>Московская область, г. Одинцово, мкр. 7-7А, ул. Вокзальная, д. 35а</t>
  </si>
  <si>
    <t>Московская область, Одинцовский городской округ, с. Перхушково</t>
  </si>
  <si>
    <t>Московская область, Одинцовский городской округ, п. Горки-2</t>
  </si>
  <si>
    <t>Московская область, Одинцовский городской округ, с. Немчиновка, ул. Московская</t>
  </si>
  <si>
    <t xml:space="preserve">мкр. Восточный, г. Звенигород, г.о. Одинцовский </t>
  </si>
  <si>
    <t>Московская область,Одинцовский городской округ, г. Одинцово, б-р Маршала Крылова, д. 5</t>
  </si>
  <si>
    <t>Московская область, Одинцовский городской округ, р.п. Новоивановское, ул. Агрохимиков, д. 6</t>
  </si>
  <si>
    <t>Московская область, Одинцовский район, вблизи д. Раздоры</t>
  </si>
  <si>
    <t xml:space="preserve">Московская область, Одинцовский район, г. Одинцово, ЖК "Гусарская баллада" </t>
  </si>
  <si>
    <t>Х</t>
  </si>
  <si>
    <t>Московская область, Одинцовский городской округ, ЖК "Гусарская баллада"</t>
  </si>
  <si>
    <t xml:space="preserve">Технологическое присоединение к инженерным сетям за счет муниципальных средств
</t>
  </si>
  <si>
    <r>
      <rPr>
        <b/>
        <sz val="12"/>
        <color theme="1"/>
        <rFont val="Times New Roman"/>
        <family val="1"/>
        <charset val="204"/>
      </rPr>
      <t>Мероприятие 01.05.</t>
    </r>
    <r>
      <rPr>
        <sz val="12"/>
        <color theme="1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</si>
  <si>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t>строительство(в том числе ПИР)</t>
  </si>
  <si>
    <t>строительство</t>
  </si>
  <si>
    <t>4.1.</t>
  </si>
  <si>
    <t>4.2.</t>
  </si>
  <si>
    <t>10.2</t>
  </si>
  <si>
    <t>Основное мероприятие Р2.  "Содействие занятости"</t>
  </si>
  <si>
    <t xml:space="preserve">Основное мероприятие Е1. "Современная школа"  </t>
  </si>
  <si>
    <t>31.03.2020-20.12.2023</t>
  </si>
  <si>
    <t>330 мест</t>
  </si>
  <si>
    <t>400 мест</t>
  </si>
  <si>
    <t>300 мест</t>
  </si>
  <si>
    <t>200 мест</t>
  </si>
  <si>
    <t>550 мест</t>
  </si>
  <si>
    <t>1100 мест</t>
  </si>
  <si>
    <t>500 мест</t>
  </si>
  <si>
    <t>950 мест</t>
  </si>
  <si>
    <t>2200 мест</t>
  </si>
  <si>
    <t>3.2.</t>
  </si>
  <si>
    <t>31.03.2022-06.06.2025</t>
  </si>
  <si>
    <t>31.03.2021-21.08.2023</t>
  </si>
  <si>
    <t>31.03.2020-22.12.2022</t>
  </si>
  <si>
    <t>31.03.2023-31.08.2023</t>
  </si>
  <si>
    <t>31.03.2022-14.09.2023</t>
  </si>
  <si>
    <t>31.03.2021-01.07.2024</t>
  </si>
  <si>
    <t>31.03.2021-03.10.2023</t>
  </si>
  <si>
    <t>31.03.2020-07.11.2023</t>
  </si>
  <si>
    <t>МОСКОВСКОЙ ОБЛАСТИ, ФИНАНСИРОВАНИЕ КОТОРЫХ ПРЕДУСМОТРЕНО МУНИЦИПАЛЬНОЙ ПРОГРАММОЙ "СТРОИТЕЛЬСТВО И КАПИТАЛЬНЫЙ РЕМОНТ ОБЪЕКТОВ СОЦИАЛЬНОЙ ИНФРАСТРУКТУРЫ"</t>
  </si>
  <si>
    <t>Подпрограмма 3  «Строительство (реконструкция), капитальный ремонт объектов образования»</t>
  </si>
  <si>
    <t>строительство (в том числе ПИР)</t>
  </si>
  <si>
    <t xml:space="preserve">Основное мероприятие 02. Организация строительства (реконструкции) объектов общего образования  </t>
  </si>
  <si>
    <t xml:space="preserve">Основное мероприятие 01. Организация строительства (реконструкции) объектов дошкольного образования  </t>
  </si>
  <si>
    <t>31.03.2021-30.08.2024</t>
  </si>
  <si>
    <t>31.03.2021-22.08.2024</t>
  </si>
  <si>
    <r>
      <rPr>
        <b/>
        <sz val="11"/>
        <color theme="1"/>
        <rFont val="Times New Roman"/>
        <family val="1"/>
        <charset val="204"/>
      </rPr>
      <t>Мероприятие 02.02.</t>
    </r>
    <r>
      <rPr>
        <sz val="11"/>
        <color theme="1"/>
        <rFont val="Times New Roman"/>
        <family val="1"/>
        <charset val="204"/>
      </rPr>
      <t xml:space="preserve"> 
Строительство (реконструкция) объектов общего образования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</si>
  <si>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>Мероприятие 02.03.</t>
    </r>
    <r>
      <rPr>
        <sz val="11"/>
        <color theme="1"/>
        <rFont val="Times New Roman"/>
        <family val="1"/>
        <charset val="204"/>
      </rPr>
      <t xml:space="preserve"> 
Капитальные вложения в объекты общего образования</t>
    </r>
  </si>
  <si>
    <r>
      <rPr>
        <b/>
        <sz val="11"/>
        <color theme="1"/>
        <rFont val="Times New Roman"/>
        <family val="1"/>
        <charset val="204"/>
      </rPr>
      <t>Мероприятие 02.04.</t>
    </r>
    <r>
      <rPr>
        <sz val="11"/>
        <color theme="1"/>
        <rFont val="Times New Roman"/>
        <family val="1"/>
        <charset val="204"/>
      </rPr>
      <t xml:space="preserve"> 
Капитальные вложения в ощеобразовательные организации в целях обеспечения односменного режима обучения</t>
    </r>
  </si>
  <si>
    <r>
      <rPr>
        <b/>
        <sz val="11"/>
        <color theme="1"/>
        <rFont val="Times New Roman"/>
        <family val="1"/>
        <charset val="204"/>
      </rPr>
      <t>Мероприятие 02.05.</t>
    </r>
    <r>
      <rPr>
        <sz val="11"/>
        <color theme="1"/>
        <rFont val="Times New Roman"/>
        <family val="1"/>
        <charset val="204"/>
      </rPr>
      <t xml:space="preserve"> 
Капитальные вложения в объекты общего образования в целях синхронизации с жилой застройкой</t>
    </r>
  </si>
  <si>
    <r>
      <t xml:space="preserve">Мероприятие Е1.02. 
</t>
    </r>
    <r>
      <rPr>
        <sz val="11"/>
        <color theme="1"/>
        <rFont val="Times New Roman"/>
        <family val="1"/>
        <charset val="204"/>
      </rPr>
      <t>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</si>
  <si>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t xml:space="preserve">Мероприятие Е1.04. 
</t>
    </r>
    <r>
      <rPr>
        <sz val="11"/>
        <color theme="1"/>
        <rFont val="Times New Roman"/>
        <family val="1"/>
        <charset val="204"/>
      </rPr>
  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  </r>
  </si>
  <si>
    <r>
      <t xml:space="preserve">Мероприятие Р2.01. 
</t>
    </r>
    <r>
      <rPr>
        <sz val="11"/>
        <color theme="1"/>
        <rFont val="Times New Roman"/>
        <family val="1"/>
        <charset val="204"/>
      </rPr>
  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</si>
  <si>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 xml:space="preserve">Приложение 3 к муниципальной программе
</t>
  </si>
  <si>
    <t xml:space="preserve">Дошкольное образовательное учреждение с объектами инженерной инфраструктуры по адресу: Московсая область, г.о.Одинцовский, п. ВНИИССОК на 110 мест
</t>
  </si>
  <si>
    <t>110 мест</t>
  </si>
  <si>
    <t xml:space="preserve">Московсая область, г.о.Одинцовский, п. ВНИИССОК </t>
  </si>
  <si>
    <t>01.02.2025-31.12.2025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</si>
</sst>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#,##0.00000_ ;[Red]\-#,##0.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165" fontId="1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ill="1" applyBorder="1"/>
    <xf numFmtId="165" fontId="0" fillId="0" borderId="0" xfId="0" applyNumberFormat="1" applyFill="1"/>
    <xf numFmtId="165" fontId="4" fillId="0" borderId="16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0" fillId="0" borderId="0" xfId="0" applyNumberFormat="1" applyFill="1" applyBorder="1"/>
    <xf numFmtId="0" fontId="1" fillId="0" borderId="0" xfId="0" applyFont="1" applyFill="1" applyAlignment="1">
      <alignment horizontal="right" vertical="center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65" fontId="1" fillId="3" borderId="8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165" fontId="3" fillId="0" borderId="14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165" fontId="3" fillId="0" borderId="8" xfId="0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165" fontId="0" fillId="0" borderId="21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0" borderId="21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3" fontId="3" fillId="0" borderId="8" xfId="0" applyNumberFormat="1" applyFont="1" applyFill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3" fontId="3" fillId="0" borderId="9" xfId="0" applyNumberFormat="1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3" fontId="1" fillId="0" borderId="9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165" fontId="1" fillId="3" borderId="9" xfId="0" applyNumberFormat="1" applyFont="1" applyFill="1" applyBorder="1" applyAlignment="1">
      <alignment horizontal="center" vertical="top" wrapText="1"/>
    </xf>
    <xf numFmtId="165" fontId="1" fillId="3" borderId="13" xfId="0" applyNumberFormat="1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14" fontId="1" fillId="0" borderId="9" xfId="0" applyNumberFormat="1" applyFont="1" applyFill="1" applyBorder="1" applyAlignment="1">
      <alignment horizontal="center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3" fontId="1" fillId="0" borderId="13" xfId="0" applyNumberFormat="1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center" vertical="top" wrapText="1"/>
    </xf>
    <xf numFmtId="165" fontId="3" fillId="0" borderId="14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14" fontId="1" fillId="0" borderId="13" xfId="0" applyNumberFormat="1" applyFont="1" applyFill="1" applyBorder="1" applyAlignment="1">
      <alignment horizontal="center" vertical="top" wrapText="1"/>
    </xf>
    <xf numFmtId="14" fontId="1" fillId="0" borderId="14" xfId="0" applyNumberFormat="1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tabSelected="1" view="pageBreakPreview" topLeftCell="A22" zoomScale="60" zoomScaleNormal="60" workbookViewId="0">
      <selection activeCell="O28" sqref="O28"/>
    </sheetView>
  </sheetViews>
  <sheetFormatPr defaultRowHeight="15" x14ac:dyDescent="0.25"/>
  <cols>
    <col min="1" max="1" width="5.28515625" style="18" customWidth="1"/>
    <col min="2" max="2" width="26.85546875" style="18" customWidth="1"/>
    <col min="3" max="3" width="13.140625" style="18" customWidth="1"/>
    <col min="4" max="4" width="17.42578125" style="18" customWidth="1"/>
    <col min="5" max="5" width="13.140625" style="18" customWidth="1"/>
    <col min="6" max="6" width="16.7109375" style="18" customWidth="1"/>
    <col min="7" max="7" width="13.140625" style="18" customWidth="1"/>
    <col min="8" max="8" width="19.42578125" style="18" customWidth="1"/>
    <col min="9" max="9" width="18.7109375" style="18" hidden="1" customWidth="1"/>
    <col min="10" max="10" width="18.7109375" style="18" customWidth="1"/>
    <col min="11" max="11" width="17.5703125" style="18" customWidth="1"/>
    <col min="12" max="12" width="21" style="18" customWidth="1"/>
    <col min="13" max="13" width="18.5703125" style="18" customWidth="1"/>
    <col min="14" max="14" width="19.140625" style="18" customWidth="1"/>
    <col min="15" max="15" width="18.85546875" style="18" customWidth="1"/>
    <col min="16" max="16" width="18" style="18" customWidth="1"/>
    <col min="17" max="17" width="15.7109375" style="18" customWidth="1"/>
    <col min="18" max="18" width="15.28515625" style="18" customWidth="1"/>
    <col min="19" max="19" width="19.7109375" style="18" customWidth="1"/>
    <col min="20" max="20" width="5" customWidth="1"/>
    <col min="21" max="21" width="20.28515625" customWidth="1"/>
    <col min="22" max="22" width="18.85546875" customWidth="1"/>
    <col min="23" max="23" width="19.140625" customWidth="1"/>
    <col min="24" max="24" width="13.140625" bestFit="1" customWidth="1"/>
  </cols>
  <sheetData>
    <row r="1" spans="1:19" ht="123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53"/>
      <c r="N1" s="153"/>
      <c r="O1" s="153"/>
      <c r="P1" s="55" t="s">
        <v>116</v>
      </c>
      <c r="Q1" s="56"/>
      <c r="R1" s="56"/>
      <c r="S1" s="40"/>
    </row>
    <row r="2" spans="1:19" x14ac:dyDescent="0.25">
      <c r="A2" s="1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5.75" x14ac:dyDescent="0.25">
      <c r="A3" s="123" t="s">
        <v>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5.75" x14ac:dyDescent="0.25">
      <c r="A4" s="123" t="s">
        <v>102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1:19" ht="15.75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19" ht="15.75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</row>
    <row r="7" spans="1:19" ht="15.75" x14ac:dyDescent="0.25">
      <c r="A7" s="7" t="s">
        <v>7</v>
      </c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4.6" customHeight="1" x14ac:dyDescent="0.25">
      <c r="A8" s="127" t="s">
        <v>11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19" ht="16.5" thickBot="1" x14ac:dyDescent="0.3">
      <c r="A9" s="7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65.45" customHeight="1" x14ac:dyDescent="0.25">
      <c r="A10" s="124" t="s">
        <v>1</v>
      </c>
      <c r="B10" s="124" t="s">
        <v>49</v>
      </c>
      <c r="C10" s="124" t="s">
        <v>35</v>
      </c>
      <c r="D10" s="124" t="s">
        <v>50</v>
      </c>
      <c r="E10" s="124" t="s">
        <v>51</v>
      </c>
      <c r="F10" s="130" t="s">
        <v>52</v>
      </c>
      <c r="G10" s="124" t="s">
        <v>53</v>
      </c>
      <c r="H10" s="124" t="s">
        <v>54</v>
      </c>
      <c r="I10" s="124" t="s">
        <v>10</v>
      </c>
      <c r="J10" s="124" t="s">
        <v>55</v>
      </c>
      <c r="K10" s="124" t="s">
        <v>56</v>
      </c>
      <c r="L10" s="133" t="s">
        <v>57</v>
      </c>
      <c r="M10" s="134"/>
      <c r="N10" s="134"/>
      <c r="O10" s="134"/>
      <c r="P10" s="134"/>
      <c r="Q10" s="135"/>
      <c r="R10" s="124" t="s">
        <v>58</v>
      </c>
      <c r="S10" s="124" t="s">
        <v>36</v>
      </c>
    </row>
    <row r="11" spans="1:19" ht="15.75" thickBot="1" x14ac:dyDescent="0.3">
      <c r="A11" s="125"/>
      <c r="B11" s="125"/>
      <c r="C11" s="125"/>
      <c r="D11" s="139"/>
      <c r="E11" s="139"/>
      <c r="F11" s="131"/>
      <c r="G11" s="125"/>
      <c r="H11" s="125"/>
      <c r="I11" s="125"/>
      <c r="J11" s="128"/>
      <c r="K11" s="125"/>
      <c r="L11" s="136"/>
      <c r="M11" s="137"/>
      <c r="N11" s="137"/>
      <c r="O11" s="137"/>
      <c r="P11" s="137"/>
      <c r="Q11" s="138"/>
      <c r="R11" s="125"/>
      <c r="S11" s="125"/>
    </row>
    <row r="12" spans="1:19" ht="81.75" customHeight="1" thickBot="1" x14ac:dyDescent="0.3">
      <c r="A12" s="126"/>
      <c r="B12" s="126"/>
      <c r="C12" s="126"/>
      <c r="D12" s="140"/>
      <c r="E12" s="140"/>
      <c r="F12" s="132"/>
      <c r="G12" s="126"/>
      <c r="H12" s="126"/>
      <c r="I12" s="126"/>
      <c r="J12" s="129"/>
      <c r="K12" s="126"/>
      <c r="L12" s="21" t="s">
        <v>2</v>
      </c>
      <c r="M12" s="21">
        <v>2023</v>
      </c>
      <c r="N12" s="21">
        <v>2024</v>
      </c>
      <c r="O12" s="21">
        <v>2025</v>
      </c>
      <c r="P12" s="21">
        <v>2026</v>
      </c>
      <c r="Q12" s="21">
        <v>2027</v>
      </c>
      <c r="R12" s="126"/>
      <c r="S12" s="126"/>
    </row>
    <row r="13" spans="1:19" ht="15.75" thickBot="1" x14ac:dyDescent="0.3">
      <c r="A13" s="19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6</v>
      </c>
      <c r="J13" s="20">
        <v>9</v>
      </c>
      <c r="K13" s="20">
        <v>10</v>
      </c>
      <c r="L13" s="20">
        <v>11</v>
      </c>
      <c r="M13" s="20">
        <v>12</v>
      </c>
      <c r="N13" s="20">
        <v>13</v>
      </c>
      <c r="O13" s="20">
        <v>14</v>
      </c>
      <c r="P13" s="20">
        <v>15</v>
      </c>
      <c r="Q13" s="20">
        <v>16</v>
      </c>
      <c r="R13" s="20">
        <v>17</v>
      </c>
      <c r="S13" s="20">
        <v>18</v>
      </c>
    </row>
    <row r="14" spans="1:19" s="2" customFormat="1" ht="18.75" customHeight="1" x14ac:dyDescent="0.25">
      <c r="A14" s="141" t="s">
        <v>103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3"/>
    </row>
    <row r="15" spans="1:19" s="2" customFormat="1" ht="18.75" customHeight="1" x14ac:dyDescent="0.25">
      <c r="A15" s="107" t="s">
        <v>106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60"/>
    </row>
    <row r="16" spans="1:19" s="2" customFormat="1" ht="18.75" customHeight="1" x14ac:dyDescent="0.25">
      <c r="A16" s="119">
        <v>1</v>
      </c>
      <c r="B16" s="145" t="s">
        <v>27</v>
      </c>
      <c r="C16" s="147" t="s">
        <v>72</v>
      </c>
      <c r="D16" s="147" t="s">
        <v>72</v>
      </c>
      <c r="E16" s="147" t="s">
        <v>72</v>
      </c>
      <c r="F16" s="147" t="s">
        <v>72</v>
      </c>
      <c r="G16" s="147" t="s">
        <v>72</v>
      </c>
      <c r="H16" s="78" t="s">
        <v>72</v>
      </c>
      <c r="I16" s="78" t="e">
        <f>#REF!</f>
        <v>#REF!</v>
      </c>
      <c r="J16" s="78" t="s">
        <v>72</v>
      </c>
      <c r="K16" s="26" t="s">
        <v>4</v>
      </c>
      <c r="L16" s="15">
        <f>L17+L18</f>
        <v>0</v>
      </c>
      <c r="M16" s="15">
        <f>M17+M18</f>
        <v>0</v>
      </c>
      <c r="N16" s="15">
        <v>0</v>
      </c>
      <c r="O16" s="15">
        <v>0</v>
      </c>
      <c r="P16" s="15">
        <v>0</v>
      </c>
      <c r="Q16" s="15">
        <f>Q17+Q18</f>
        <v>0</v>
      </c>
      <c r="R16" s="15">
        <v>0</v>
      </c>
      <c r="S16" s="92" t="s">
        <v>37</v>
      </c>
    </row>
    <row r="17" spans="1:23" s="2" customFormat="1" ht="57" customHeight="1" x14ac:dyDescent="0.25">
      <c r="A17" s="120"/>
      <c r="B17" s="144"/>
      <c r="C17" s="122"/>
      <c r="D17" s="66"/>
      <c r="E17" s="66"/>
      <c r="F17" s="66"/>
      <c r="G17" s="122"/>
      <c r="H17" s="105"/>
      <c r="I17" s="105"/>
      <c r="J17" s="105"/>
      <c r="K17" s="26" t="s">
        <v>3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93"/>
      <c r="U17" s="10"/>
      <c r="V17" s="10"/>
      <c r="W17" s="10"/>
    </row>
    <row r="18" spans="1:23" s="2" customFormat="1" ht="75.599999999999994" customHeight="1" x14ac:dyDescent="0.25">
      <c r="A18" s="120"/>
      <c r="B18" s="161"/>
      <c r="C18" s="122"/>
      <c r="D18" s="67"/>
      <c r="E18" s="67"/>
      <c r="F18" s="66"/>
      <c r="G18" s="122"/>
      <c r="H18" s="105"/>
      <c r="I18" s="105"/>
      <c r="J18" s="105"/>
      <c r="K18" s="26" t="s">
        <v>6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93"/>
      <c r="U18" s="10"/>
      <c r="V18" s="10"/>
      <c r="W18" s="10"/>
    </row>
    <row r="19" spans="1:23" s="2" customFormat="1" ht="110.45" customHeight="1" x14ac:dyDescent="0.25">
      <c r="A19" s="24" t="s">
        <v>42</v>
      </c>
      <c r="B19" s="49" t="s">
        <v>39</v>
      </c>
      <c r="C19" s="50" t="s">
        <v>84</v>
      </c>
      <c r="D19" s="50" t="s">
        <v>59</v>
      </c>
      <c r="E19" s="50" t="s">
        <v>104</v>
      </c>
      <c r="F19" s="50" t="s">
        <v>96</v>
      </c>
      <c r="G19" s="53">
        <v>44970</v>
      </c>
      <c r="H19" s="52">
        <v>811164.04</v>
      </c>
      <c r="I19" s="52"/>
      <c r="J19" s="52">
        <v>811164.04</v>
      </c>
      <c r="K19" s="37" t="s">
        <v>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93"/>
      <c r="U19" s="10"/>
      <c r="V19" s="10"/>
      <c r="W19" s="10"/>
    </row>
    <row r="20" spans="1:23" s="2" customFormat="1" ht="14.45" customHeight="1" x14ac:dyDescent="0.25">
      <c r="A20" s="119" t="s">
        <v>8</v>
      </c>
      <c r="B20" s="145" t="s">
        <v>38</v>
      </c>
      <c r="C20" s="65" t="s">
        <v>72</v>
      </c>
      <c r="D20" s="65" t="s">
        <v>72</v>
      </c>
      <c r="E20" s="65" t="s">
        <v>72</v>
      </c>
      <c r="F20" s="147" t="s">
        <v>72</v>
      </c>
      <c r="G20" s="147" t="s">
        <v>72</v>
      </c>
      <c r="H20" s="78" t="s">
        <v>72</v>
      </c>
      <c r="I20" s="78">
        <f t="shared" ref="I20" si="0">I23</f>
        <v>0</v>
      </c>
      <c r="J20" s="78" t="s">
        <v>72</v>
      </c>
      <c r="K20" s="26" t="s">
        <v>4</v>
      </c>
      <c r="L20" s="15">
        <f>SUM(L21:L22)</f>
        <v>534746.39</v>
      </c>
      <c r="M20" s="15">
        <f>SUM(M21:M22)</f>
        <v>449493.85000000003</v>
      </c>
      <c r="N20" s="15">
        <f>SUM(N21:N22)</f>
        <v>85252.540000000008</v>
      </c>
      <c r="O20" s="15">
        <v>0</v>
      </c>
      <c r="P20" s="15">
        <v>0</v>
      </c>
      <c r="Q20" s="15">
        <v>0</v>
      </c>
      <c r="R20" s="15">
        <v>0</v>
      </c>
      <c r="S20" s="92" t="s">
        <v>37</v>
      </c>
    </row>
    <row r="21" spans="1:23" s="2" customFormat="1" ht="61.15" customHeight="1" x14ac:dyDescent="0.25">
      <c r="A21" s="120"/>
      <c r="B21" s="144"/>
      <c r="C21" s="122"/>
      <c r="D21" s="66"/>
      <c r="E21" s="66"/>
      <c r="F21" s="66"/>
      <c r="G21" s="122"/>
      <c r="H21" s="105"/>
      <c r="I21" s="105"/>
      <c r="J21" s="105"/>
      <c r="K21" s="26" t="s">
        <v>3</v>
      </c>
      <c r="L21" s="17">
        <f>M21+N21</f>
        <v>465032.10000000003</v>
      </c>
      <c r="M21" s="17">
        <f>M24</f>
        <v>391772.89</v>
      </c>
      <c r="N21" s="17">
        <f>N24</f>
        <v>73259.210000000006</v>
      </c>
      <c r="O21" s="17">
        <v>0</v>
      </c>
      <c r="P21" s="17">
        <v>0</v>
      </c>
      <c r="Q21" s="17">
        <v>0</v>
      </c>
      <c r="R21" s="15">
        <v>0</v>
      </c>
      <c r="S21" s="93"/>
    </row>
    <row r="22" spans="1:23" s="2" customFormat="1" ht="71.25" x14ac:dyDescent="0.25">
      <c r="A22" s="120"/>
      <c r="B22" s="146"/>
      <c r="C22" s="122"/>
      <c r="D22" s="67"/>
      <c r="E22" s="67"/>
      <c r="F22" s="67"/>
      <c r="G22" s="122"/>
      <c r="H22" s="105"/>
      <c r="I22" s="105"/>
      <c r="J22" s="105"/>
      <c r="K22" s="16" t="s">
        <v>6</v>
      </c>
      <c r="L22" s="17">
        <f>M22+N22</f>
        <v>69714.289999999994</v>
      </c>
      <c r="M22" s="17">
        <f>M25</f>
        <v>57720.959999999999</v>
      </c>
      <c r="N22" s="17">
        <f>N25</f>
        <v>11993.33</v>
      </c>
      <c r="O22" s="17">
        <v>0</v>
      </c>
      <c r="P22" s="17">
        <v>0</v>
      </c>
      <c r="Q22" s="17">
        <v>0</v>
      </c>
      <c r="R22" s="15">
        <v>0</v>
      </c>
      <c r="S22" s="93"/>
    </row>
    <row r="23" spans="1:23" s="8" customFormat="1" ht="28.15" customHeight="1" x14ac:dyDescent="0.25">
      <c r="A23" s="75" t="s">
        <v>9</v>
      </c>
      <c r="B23" s="110" t="s">
        <v>61</v>
      </c>
      <c r="C23" s="70" t="s">
        <v>86</v>
      </c>
      <c r="D23" s="70" t="s">
        <v>62</v>
      </c>
      <c r="E23" s="70" t="s">
        <v>77</v>
      </c>
      <c r="F23" s="70" t="s">
        <v>98</v>
      </c>
      <c r="G23" s="101">
        <v>45209</v>
      </c>
      <c r="H23" s="85">
        <v>841395.46</v>
      </c>
      <c r="I23" s="85">
        <v>0</v>
      </c>
      <c r="J23" s="85">
        <v>317843.26</v>
      </c>
      <c r="K23" s="25" t="s">
        <v>4</v>
      </c>
      <c r="L23" s="1">
        <f>SUM(L24:L25)</f>
        <v>534746.39</v>
      </c>
      <c r="M23" s="1">
        <f>M24+M25</f>
        <v>449493.85000000003</v>
      </c>
      <c r="N23" s="1">
        <f>N24+N25</f>
        <v>85252.540000000008</v>
      </c>
      <c r="O23" s="1">
        <f>O24+O25</f>
        <v>0</v>
      </c>
      <c r="P23" s="1">
        <v>0</v>
      </c>
      <c r="Q23" s="1">
        <v>0</v>
      </c>
      <c r="R23" s="1">
        <v>0</v>
      </c>
      <c r="S23" s="93"/>
    </row>
    <row r="24" spans="1:23" s="8" customFormat="1" ht="42.6" customHeight="1" x14ac:dyDescent="0.25">
      <c r="A24" s="76"/>
      <c r="B24" s="111"/>
      <c r="C24" s="99"/>
      <c r="D24" s="66"/>
      <c r="E24" s="66"/>
      <c r="F24" s="66"/>
      <c r="G24" s="99"/>
      <c r="H24" s="90"/>
      <c r="I24" s="90"/>
      <c r="J24" s="79"/>
      <c r="K24" s="3" t="s">
        <v>3</v>
      </c>
      <c r="L24" s="4">
        <f>SUM(M24:N24)</f>
        <v>465032.10000000003</v>
      </c>
      <c r="M24" s="4">
        <v>391772.89</v>
      </c>
      <c r="N24" s="4">
        <v>73259.210000000006</v>
      </c>
      <c r="O24" s="4">
        <v>0</v>
      </c>
      <c r="P24" s="4">
        <v>0</v>
      </c>
      <c r="Q24" s="4">
        <v>0</v>
      </c>
      <c r="R24" s="1">
        <v>0</v>
      </c>
      <c r="S24" s="93"/>
    </row>
    <row r="25" spans="1:23" s="8" customFormat="1" ht="60" customHeight="1" x14ac:dyDescent="0.25">
      <c r="A25" s="77"/>
      <c r="B25" s="112"/>
      <c r="C25" s="100"/>
      <c r="D25" s="67"/>
      <c r="E25" s="67"/>
      <c r="F25" s="67"/>
      <c r="G25" s="99"/>
      <c r="H25" s="91"/>
      <c r="I25" s="91"/>
      <c r="J25" s="80"/>
      <c r="K25" s="3" t="s">
        <v>6</v>
      </c>
      <c r="L25" s="4">
        <f>SUM(M25:N25)</f>
        <v>69714.289999999994</v>
      </c>
      <c r="M25" s="4">
        <v>57720.959999999999</v>
      </c>
      <c r="N25" s="4">
        <v>11993.33</v>
      </c>
      <c r="O25" s="4">
        <v>0</v>
      </c>
      <c r="P25" s="4">
        <v>0</v>
      </c>
      <c r="Q25" s="4">
        <v>0</v>
      </c>
      <c r="R25" s="4">
        <v>0</v>
      </c>
      <c r="S25" s="94"/>
    </row>
    <row r="26" spans="1:23" s="2" customFormat="1" ht="14.45" customHeight="1" x14ac:dyDescent="0.25">
      <c r="A26" s="119" t="s">
        <v>25</v>
      </c>
      <c r="B26" s="148" t="s">
        <v>75</v>
      </c>
      <c r="C26" s="65" t="s">
        <v>72</v>
      </c>
      <c r="D26" s="65" t="s">
        <v>72</v>
      </c>
      <c r="E26" s="65" t="s">
        <v>72</v>
      </c>
      <c r="F26" s="147" t="s">
        <v>72</v>
      </c>
      <c r="G26" s="154" t="s">
        <v>72</v>
      </c>
      <c r="H26" s="78" t="s">
        <v>72</v>
      </c>
      <c r="I26" s="78">
        <f t="shared" ref="I26" si="1">I29</f>
        <v>0</v>
      </c>
      <c r="J26" s="78" t="s">
        <v>72</v>
      </c>
      <c r="K26" s="26" t="s">
        <v>4</v>
      </c>
      <c r="L26" s="15">
        <f>M26+N26+O26+P26+Q26+R26</f>
        <v>1013.63293</v>
      </c>
      <c r="M26" s="15">
        <f>SUM(M27:M28)</f>
        <v>341.28917000000001</v>
      </c>
      <c r="N26" s="15">
        <f>SUM(N27:N28)</f>
        <v>0</v>
      </c>
      <c r="O26" s="15">
        <f>SUM(O27:O28)</f>
        <v>672.34375999999997</v>
      </c>
      <c r="P26" s="15">
        <f>SUM(P27:P28)</f>
        <v>0</v>
      </c>
      <c r="Q26" s="15">
        <v>0</v>
      </c>
      <c r="R26" s="15">
        <v>0</v>
      </c>
      <c r="S26" s="92" t="s">
        <v>37</v>
      </c>
    </row>
    <row r="27" spans="1:23" s="2" customFormat="1" ht="61.15" customHeight="1" x14ac:dyDescent="0.25">
      <c r="A27" s="120"/>
      <c r="B27" s="149"/>
      <c r="C27" s="122"/>
      <c r="D27" s="66"/>
      <c r="E27" s="66"/>
      <c r="F27" s="66"/>
      <c r="G27" s="122"/>
      <c r="H27" s="105"/>
      <c r="I27" s="105"/>
      <c r="J27" s="105"/>
      <c r="K27" s="26" t="s">
        <v>3</v>
      </c>
      <c r="L27" s="15">
        <f>M27+N27+O27+P27+Q27+R27</f>
        <v>0</v>
      </c>
      <c r="M27" s="17">
        <f>M30</f>
        <v>0</v>
      </c>
      <c r="N27" s="17">
        <v>0</v>
      </c>
      <c r="O27" s="17">
        <f>O33</f>
        <v>0</v>
      </c>
      <c r="P27" s="17">
        <v>0</v>
      </c>
      <c r="Q27" s="17">
        <v>0</v>
      </c>
      <c r="R27" s="15">
        <v>0</v>
      </c>
      <c r="S27" s="93"/>
    </row>
    <row r="28" spans="1:23" s="2" customFormat="1" ht="71.25" x14ac:dyDescent="0.25">
      <c r="A28" s="120"/>
      <c r="B28" s="150"/>
      <c r="C28" s="122"/>
      <c r="D28" s="67"/>
      <c r="E28" s="67"/>
      <c r="F28" s="67"/>
      <c r="G28" s="122"/>
      <c r="H28" s="105"/>
      <c r="I28" s="105"/>
      <c r="J28" s="105"/>
      <c r="K28" s="16" t="s">
        <v>6</v>
      </c>
      <c r="L28" s="15">
        <f>M28+N28+O28+P28+Q28+R28</f>
        <v>1013.63293</v>
      </c>
      <c r="M28" s="17">
        <f>M31</f>
        <v>341.28917000000001</v>
      </c>
      <c r="N28" s="17">
        <f>N31</f>
        <v>0</v>
      </c>
      <c r="O28" s="17">
        <f>O34</f>
        <v>672.34375999999997</v>
      </c>
      <c r="P28" s="17">
        <f>P31</f>
        <v>0</v>
      </c>
      <c r="Q28" s="17">
        <f>Q31</f>
        <v>0</v>
      </c>
      <c r="R28" s="15">
        <v>0</v>
      </c>
      <c r="S28" s="93"/>
    </row>
    <row r="29" spans="1:23" s="8" customFormat="1" ht="28.15" customHeight="1" x14ac:dyDescent="0.25">
      <c r="A29" s="75" t="s">
        <v>34</v>
      </c>
      <c r="B29" s="110" t="s">
        <v>74</v>
      </c>
      <c r="C29" s="70"/>
      <c r="D29" s="70"/>
      <c r="E29" s="70"/>
      <c r="F29" s="70" t="s">
        <v>48</v>
      </c>
      <c r="G29" s="101"/>
      <c r="H29" s="85">
        <v>341289.17</v>
      </c>
      <c r="I29" s="85">
        <v>0</v>
      </c>
      <c r="J29" s="85">
        <v>0</v>
      </c>
      <c r="K29" s="25" t="s">
        <v>4</v>
      </c>
      <c r="L29" s="1">
        <f>SUM(L30:L31)</f>
        <v>341.28917000000001</v>
      </c>
      <c r="M29" s="1">
        <f>M30+M31</f>
        <v>341.28917000000001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93"/>
    </row>
    <row r="30" spans="1:23" s="8" customFormat="1" ht="44.45" customHeight="1" x14ac:dyDescent="0.25">
      <c r="A30" s="76"/>
      <c r="B30" s="111"/>
      <c r="C30" s="99"/>
      <c r="D30" s="173"/>
      <c r="E30" s="173"/>
      <c r="F30" s="66"/>
      <c r="G30" s="99"/>
      <c r="H30" s="90"/>
      <c r="I30" s="90"/>
      <c r="J30" s="79"/>
      <c r="K30" s="3" t="s">
        <v>3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1">
        <v>0</v>
      </c>
      <c r="S30" s="93"/>
    </row>
    <row r="31" spans="1:23" s="8" customFormat="1" ht="78.75" customHeight="1" x14ac:dyDescent="0.25">
      <c r="A31" s="77"/>
      <c r="B31" s="112"/>
      <c r="C31" s="100"/>
      <c r="D31" s="174"/>
      <c r="E31" s="174"/>
      <c r="F31" s="67"/>
      <c r="G31" s="99"/>
      <c r="H31" s="91"/>
      <c r="I31" s="91"/>
      <c r="J31" s="80"/>
      <c r="K31" s="3" t="s">
        <v>6</v>
      </c>
      <c r="L31" s="4">
        <v>341.28917000000001</v>
      </c>
      <c r="M31" s="4">
        <v>341.28917000000001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93"/>
    </row>
    <row r="32" spans="1:23" s="8" customFormat="1" ht="78.75" customHeight="1" x14ac:dyDescent="0.25">
      <c r="A32" s="75" t="s">
        <v>93</v>
      </c>
      <c r="B32" s="168" t="s">
        <v>117</v>
      </c>
      <c r="C32" s="70" t="s">
        <v>118</v>
      </c>
      <c r="D32" s="70" t="s">
        <v>119</v>
      </c>
      <c r="E32" s="70" t="s">
        <v>104</v>
      </c>
      <c r="F32" s="70" t="s">
        <v>120</v>
      </c>
      <c r="G32" s="101">
        <v>46082</v>
      </c>
      <c r="H32" s="85">
        <f>L32</f>
        <v>672.34375999999997</v>
      </c>
      <c r="I32" s="85">
        <v>0</v>
      </c>
      <c r="J32" s="85">
        <v>0</v>
      </c>
      <c r="K32" s="54" t="s">
        <v>4</v>
      </c>
      <c r="L32" s="1">
        <f>M32+N32+O32+P32+Q32+R32</f>
        <v>672.34375999999997</v>
      </c>
      <c r="M32" s="1">
        <f>M33+M34</f>
        <v>0</v>
      </c>
      <c r="N32" s="1">
        <f>N33+N34</f>
        <v>0</v>
      </c>
      <c r="O32" s="31">
        <f>O33+O34</f>
        <v>672.34375999999997</v>
      </c>
      <c r="P32" s="1">
        <v>0</v>
      </c>
      <c r="Q32" s="1">
        <v>0</v>
      </c>
      <c r="R32" s="1">
        <v>0</v>
      </c>
      <c r="S32" s="171"/>
    </row>
    <row r="33" spans="1:19" s="8" customFormat="1" ht="78.75" customHeight="1" x14ac:dyDescent="0.25">
      <c r="A33" s="76"/>
      <c r="B33" s="169"/>
      <c r="C33" s="99"/>
      <c r="D33" s="66"/>
      <c r="E33" s="66"/>
      <c r="F33" s="66"/>
      <c r="G33" s="99"/>
      <c r="H33" s="90"/>
      <c r="I33" s="90"/>
      <c r="J33" s="79"/>
      <c r="K33" s="3" t="s">
        <v>3</v>
      </c>
      <c r="L33" s="1">
        <f>M33+N33+O33+P33+Q33+R33</f>
        <v>0</v>
      </c>
      <c r="M33" s="4">
        <v>0</v>
      </c>
      <c r="N33" s="4">
        <v>0</v>
      </c>
      <c r="O33" s="30">
        <v>0</v>
      </c>
      <c r="P33" s="4">
        <v>0</v>
      </c>
      <c r="Q33" s="4">
        <v>0</v>
      </c>
      <c r="R33" s="1">
        <v>0</v>
      </c>
      <c r="S33" s="171"/>
    </row>
    <row r="34" spans="1:19" s="8" customFormat="1" ht="78.75" customHeight="1" x14ac:dyDescent="0.25">
      <c r="A34" s="77"/>
      <c r="B34" s="170"/>
      <c r="C34" s="100"/>
      <c r="D34" s="67"/>
      <c r="E34" s="67"/>
      <c r="F34" s="67"/>
      <c r="G34" s="99"/>
      <c r="H34" s="91"/>
      <c r="I34" s="91"/>
      <c r="J34" s="80"/>
      <c r="K34" s="3" t="s">
        <v>6</v>
      </c>
      <c r="L34" s="1">
        <f>M34+N34+O34+P34+Q34+R34</f>
        <v>672.34375999999997</v>
      </c>
      <c r="M34" s="4">
        <v>0</v>
      </c>
      <c r="N34" s="4">
        <v>0</v>
      </c>
      <c r="O34" s="30">
        <v>672.34375999999997</v>
      </c>
      <c r="P34" s="4">
        <v>0</v>
      </c>
      <c r="Q34" s="4">
        <v>0</v>
      </c>
      <c r="R34" s="4">
        <v>0</v>
      </c>
      <c r="S34" s="172"/>
    </row>
    <row r="35" spans="1:19" s="8" customFormat="1" ht="25.15" customHeight="1" x14ac:dyDescent="0.25">
      <c r="A35" s="87" t="s">
        <v>105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</row>
    <row r="36" spans="1:19" s="8" customFormat="1" ht="27.75" customHeight="1" x14ac:dyDescent="0.25">
      <c r="A36" s="119" t="s">
        <v>25</v>
      </c>
      <c r="B36" s="110" t="s">
        <v>109</v>
      </c>
      <c r="C36" s="65" t="s">
        <v>72</v>
      </c>
      <c r="D36" s="65" t="s">
        <v>72</v>
      </c>
      <c r="E36" s="65" t="s">
        <v>72</v>
      </c>
      <c r="F36" s="65" t="s">
        <v>72</v>
      </c>
      <c r="G36" s="65" t="s">
        <v>72</v>
      </c>
      <c r="H36" s="78" t="s">
        <v>72</v>
      </c>
      <c r="I36" s="41">
        <v>899018.85929000005</v>
      </c>
      <c r="J36" s="78" t="s">
        <v>72</v>
      </c>
      <c r="K36" s="42" t="s">
        <v>4</v>
      </c>
      <c r="L36" s="15">
        <f>SUM(L37:L38)</f>
        <v>173216.62404</v>
      </c>
      <c r="M36" s="15">
        <f>SUM(M37:M38)</f>
        <v>173208.39559999999</v>
      </c>
      <c r="N36" s="15">
        <f>SUM(N37:N38)</f>
        <v>8.2284400000000009</v>
      </c>
      <c r="O36" s="15">
        <f>SUM(O37:O38)</f>
        <v>0</v>
      </c>
      <c r="P36" s="15">
        <v>0</v>
      </c>
      <c r="Q36" s="15">
        <f>SUM(Q37:Q38)</f>
        <v>0</v>
      </c>
      <c r="R36" s="15">
        <v>0</v>
      </c>
      <c r="S36" s="92" t="s">
        <v>37</v>
      </c>
    </row>
    <row r="37" spans="1:19" s="2" customFormat="1" ht="58.15" customHeight="1" x14ac:dyDescent="0.25">
      <c r="A37" s="120"/>
      <c r="B37" s="144"/>
      <c r="C37" s="122"/>
      <c r="D37" s="66"/>
      <c r="E37" s="66"/>
      <c r="F37" s="66"/>
      <c r="G37" s="122"/>
      <c r="H37" s="105"/>
      <c r="I37" s="41">
        <v>266685.93570999999</v>
      </c>
      <c r="J37" s="79"/>
      <c r="K37" s="43" t="s">
        <v>3</v>
      </c>
      <c r="L37" s="15">
        <f>SUM(M37:S37)</f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93"/>
    </row>
    <row r="38" spans="1:19" s="2" customFormat="1" ht="74.45" customHeight="1" x14ac:dyDescent="0.25">
      <c r="A38" s="120"/>
      <c r="B38" s="144"/>
      <c r="C38" s="122"/>
      <c r="D38" s="67"/>
      <c r="E38" s="67"/>
      <c r="F38" s="66"/>
      <c r="G38" s="122"/>
      <c r="H38" s="105"/>
      <c r="I38" s="36">
        <v>10065.74317</v>
      </c>
      <c r="J38" s="79"/>
      <c r="K38" s="16" t="s">
        <v>6</v>
      </c>
      <c r="L38" s="17">
        <f>M38+N38+O38+P38+Q38</f>
        <v>173216.62404</v>
      </c>
      <c r="M38" s="17">
        <f t="shared" ref="M38:R38" si="2">M41+M44</f>
        <v>173208.39559999999</v>
      </c>
      <c r="N38" s="17">
        <f t="shared" si="2"/>
        <v>8.2284400000000009</v>
      </c>
      <c r="O38" s="17">
        <f t="shared" si="2"/>
        <v>0</v>
      </c>
      <c r="P38" s="17">
        <f t="shared" si="2"/>
        <v>0</v>
      </c>
      <c r="Q38" s="17">
        <f t="shared" si="2"/>
        <v>0</v>
      </c>
      <c r="R38" s="17">
        <f t="shared" si="2"/>
        <v>0</v>
      </c>
      <c r="S38" s="93"/>
    </row>
    <row r="39" spans="1:19" s="2" customFormat="1" ht="22.5" customHeight="1" x14ac:dyDescent="0.25">
      <c r="A39" s="75" t="s">
        <v>34</v>
      </c>
      <c r="B39" s="110" t="s">
        <v>22</v>
      </c>
      <c r="C39" s="70" t="s">
        <v>87</v>
      </c>
      <c r="D39" s="70" t="s">
        <v>63</v>
      </c>
      <c r="E39" s="70" t="s">
        <v>77</v>
      </c>
      <c r="F39" s="70" t="s">
        <v>99</v>
      </c>
      <c r="G39" s="101">
        <v>45536</v>
      </c>
      <c r="H39" s="85">
        <v>478910.6</v>
      </c>
      <c r="I39" s="85">
        <v>0</v>
      </c>
      <c r="J39" s="85">
        <v>88996.255260000005</v>
      </c>
      <c r="K39" s="25" t="s">
        <v>4</v>
      </c>
      <c r="L39" s="1">
        <f>SUM(L40:L41)</f>
        <v>173216.62404</v>
      </c>
      <c r="M39" s="1">
        <f>M41</f>
        <v>173208.39559999999</v>
      </c>
      <c r="N39" s="1">
        <f>N40+N41</f>
        <v>8.2284400000000009</v>
      </c>
      <c r="O39" s="1">
        <v>0</v>
      </c>
      <c r="P39" s="1">
        <v>0</v>
      </c>
      <c r="Q39" s="1">
        <v>0</v>
      </c>
      <c r="R39" s="1">
        <v>0</v>
      </c>
      <c r="S39" s="93"/>
    </row>
    <row r="40" spans="1:19" s="2" customFormat="1" ht="62.25" customHeight="1" x14ac:dyDescent="0.25">
      <c r="A40" s="76"/>
      <c r="B40" s="111"/>
      <c r="C40" s="99"/>
      <c r="D40" s="66"/>
      <c r="E40" s="66"/>
      <c r="F40" s="66"/>
      <c r="G40" s="99"/>
      <c r="H40" s="90"/>
      <c r="I40" s="90"/>
      <c r="J40" s="79"/>
      <c r="K40" s="3" t="s">
        <v>3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1">
        <v>0</v>
      </c>
      <c r="S40" s="93"/>
    </row>
    <row r="41" spans="1:19" s="2" customFormat="1" ht="74.25" customHeight="1" x14ac:dyDescent="0.25">
      <c r="A41" s="77"/>
      <c r="B41" s="112"/>
      <c r="C41" s="100"/>
      <c r="D41" s="67"/>
      <c r="E41" s="67"/>
      <c r="F41" s="67"/>
      <c r="G41" s="99"/>
      <c r="H41" s="91"/>
      <c r="I41" s="91"/>
      <c r="J41" s="80"/>
      <c r="K41" s="3" t="s">
        <v>6</v>
      </c>
      <c r="L41" s="4">
        <f>SUM(M41:N41)</f>
        <v>173216.62404</v>
      </c>
      <c r="M41" s="4">
        <v>173208.39559999999</v>
      </c>
      <c r="N41" s="4">
        <v>8.2284400000000009</v>
      </c>
      <c r="O41" s="4">
        <v>0</v>
      </c>
      <c r="P41" s="4">
        <v>0</v>
      </c>
      <c r="Q41" s="4">
        <v>0</v>
      </c>
      <c r="R41" s="4">
        <v>0</v>
      </c>
      <c r="S41" s="93"/>
    </row>
    <row r="42" spans="1:19" s="2" customFormat="1" ht="22.9" customHeight="1" x14ac:dyDescent="0.25">
      <c r="A42" s="75" t="s">
        <v>93</v>
      </c>
      <c r="B42" s="110" t="s">
        <v>23</v>
      </c>
      <c r="C42" s="70" t="s">
        <v>88</v>
      </c>
      <c r="D42" s="70" t="s">
        <v>64</v>
      </c>
      <c r="E42" s="70" t="s">
        <v>76</v>
      </c>
      <c r="F42" s="101" t="s">
        <v>97</v>
      </c>
      <c r="G42" s="101">
        <v>45901</v>
      </c>
      <c r="H42" s="85">
        <f>L42</f>
        <v>0</v>
      </c>
      <c r="I42" s="51"/>
      <c r="J42" s="85">
        <v>0</v>
      </c>
      <c r="K42" s="25" t="s">
        <v>4</v>
      </c>
      <c r="L42" s="1">
        <f>M42+N42+O42+P42+Q42+R42</f>
        <v>0</v>
      </c>
      <c r="M42" s="1">
        <v>0</v>
      </c>
      <c r="N42" s="1">
        <f>N43+N44</f>
        <v>0</v>
      </c>
      <c r="O42" s="1">
        <f>O43+O44</f>
        <v>0</v>
      </c>
      <c r="P42" s="1">
        <v>0</v>
      </c>
      <c r="Q42" s="1">
        <f>Q43+Q44</f>
        <v>0</v>
      </c>
      <c r="R42" s="1">
        <v>0</v>
      </c>
      <c r="S42" s="93"/>
    </row>
    <row r="43" spans="1:19" s="2" customFormat="1" ht="66.75" customHeight="1" x14ac:dyDescent="0.25">
      <c r="A43" s="79"/>
      <c r="B43" s="111"/>
      <c r="C43" s="99"/>
      <c r="D43" s="79"/>
      <c r="E43" s="79"/>
      <c r="F43" s="79"/>
      <c r="G43" s="99"/>
      <c r="H43" s="79"/>
      <c r="I43" s="51"/>
      <c r="J43" s="79"/>
      <c r="K43" s="3" t="s">
        <v>3</v>
      </c>
      <c r="L43" s="1">
        <f>M43+N43+O43+P43+Q43+R43</f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93"/>
    </row>
    <row r="44" spans="1:19" s="2" customFormat="1" ht="81" customHeight="1" x14ac:dyDescent="0.25">
      <c r="A44" s="80"/>
      <c r="B44" s="112"/>
      <c r="C44" s="100"/>
      <c r="D44" s="80"/>
      <c r="E44" s="80"/>
      <c r="F44" s="80"/>
      <c r="G44" s="100"/>
      <c r="H44" s="80"/>
      <c r="I44" s="51"/>
      <c r="J44" s="80"/>
      <c r="K44" s="3" t="s">
        <v>6</v>
      </c>
      <c r="L44" s="1">
        <f>M44+N44+O44+P44+Q44+R44</f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93"/>
    </row>
    <row r="45" spans="1:19" s="2" customFormat="1" ht="25.15" customHeight="1" x14ac:dyDescent="0.25">
      <c r="A45" s="119" t="s">
        <v>26</v>
      </c>
      <c r="B45" s="110" t="s">
        <v>110</v>
      </c>
      <c r="C45" s="65" t="s">
        <v>72</v>
      </c>
      <c r="D45" s="65" t="s">
        <v>72</v>
      </c>
      <c r="E45" s="65" t="s">
        <v>72</v>
      </c>
      <c r="F45" s="65" t="s">
        <v>72</v>
      </c>
      <c r="G45" s="65" t="s">
        <v>72</v>
      </c>
      <c r="H45" s="78" t="s">
        <v>72</v>
      </c>
      <c r="I45" s="41">
        <v>899018.85929000005</v>
      </c>
      <c r="J45" s="78" t="s">
        <v>72</v>
      </c>
      <c r="K45" s="42" t="s">
        <v>4</v>
      </c>
      <c r="L45" s="15">
        <f t="shared" ref="L45:Q45" si="3">L46+L47</f>
        <v>4113827.02</v>
      </c>
      <c r="M45" s="15">
        <f t="shared" si="3"/>
        <v>1530199.9300000002</v>
      </c>
      <c r="N45" s="15">
        <f t="shared" si="3"/>
        <v>1448172.1199999999</v>
      </c>
      <c r="O45" s="15">
        <f t="shared" si="3"/>
        <v>1135454.97</v>
      </c>
      <c r="P45" s="15">
        <f t="shared" si="3"/>
        <v>0</v>
      </c>
      <c r="Q45" s="15">
        <f t="shared" si="3"/>
        <v>0</v>
      </c>
      <c r="R45" s="15">
        <v>0</v>
      </c>
      <c r="S45" s="92" t="s">
        <v>37</v>
      </c>
    </row>
    <row r="46" spans="1:19" s="2" customFormat="1" ht="57" customHeight="1" x14ac:dyDescent="0.25">
      <c r="A46" s="120"/>
      <c r="B46" s="111"/>
      <c r="C46" s="122"/>
      <c r="D46" s="66"/>
      <c r="E46" s="66"/>
      <c r="F46" s="66"/>
      <c r="G46" s="122"/>
      <c r="H46" s="105"/>
      <c r="I46" s="41">
        <v>266685.93570999999</v>
      </c>
      <c r="J46" s="79"/>
      <c r="K46" s="43" t="s">
        <v>3</v>
      </c>
      <c r="L46" s="15">
        <f>M46+N46+O46+P46</f>
        <v>2677423.9500000002</v>
      </c>
      <c r="M46" s="15">
        <f t="shared" ref="M46:P47" si="4">M49+M52</f>
        <v>1316405.4700000002</v>
      </c>
      <c r="N46" s="15">
        <f t="shared" si="4"/>
        <v>662271.44999999995</v>
      </c>
      <c r="O46" s="15">
        <f t="shared" si="4"/>
        <v>698747.03</v>
      </c>
      <c r="P46" s="15">
        <f t="shared" si="4"/>
        <v>0</v>
      </c>
      <c r="Q46" s="15">
        <v>0</v>
      </c>
      <c r="R46" s="15">
        <v>0</v>
      </c>
      <c r="S46" s="93"/>
    </row>
    <row r="47" spans="1:19" s="2" customFormat="1" ht="73.900000000000006" customHeight="1" x14ac:dyDescent="0.25">
      <c r="A47" s="120"/>
      <c r="B47" s="111"/>
      <c r="C47" s="122"/>
      <c r="D47" s="67"/>
      <c r="E47" s="67"/>
      <c r="F47" s="34"/>
      <c r="G47" s="122"/>
      <c r="H47" s="105"/>
      <c r="I47" s="34">
        <v>10065.74317</v>
      </c>
      <c r="J47" s="79"/>
      <c r="K47" s="26" t="s">
        <v>6</v>
      </c>
      <c r="L47" s="15">
        <f>M47+N47+O47+P47</f>
        <v>1436403.0699999998</v>
      </c>
      <c r="M47" s="15">
        <f>M50+M53</f>
        <v>213794.46</v>
      </c>
      <c r="N47" s="15">
        <f t="shared" si="4"/>
        <v>785900.66999999993</v>
      </c>
      <c r="O47" s="15">
        <f t="shared" si="4"/>
        <v>436707.94</v>
      </c>
      <c r="P47" s="15">
        <f t="shared" si="4"/>
        <v>0</v>
      </c>
      <c r="Q47" s="15">
        <v>0</v>
      </c>
      <c r="R47" s="15">
        <v>0</v>
      </c>
      <c r="S47" s="93"/>
    </row>
    <row r="48" spans="1:19" s="2" customFormat="1" ht="28.15" customHeight="1" x14ac:dyDescent="0.25">
      <c r="A48" s="75" t="s">
        <v>78</v>
      </c>
      <c r="B48" s="110" t="s">
        <v>14</v>
      </c>
      <c r="C48" s="70" t="s">
        <v>88</v>
      </c>
      <c r="D48" s="70" t="s">
        <v>66</v>
      </c>
      <c r="E48" s="70" t="s">
        <v>76</v>
      </c>
      <c r="F48" s="70" t="s">
        <v>107</v>
      </c>
      <c r="G48" s="101">
        <v>45537</v>
      </c>
      <c r="H48" s="85">
        <f>J48+L48</f>
        <v>1862259.33</v>
      </c>
      <c r="I48" s="23">
        <v>0</v>
      </c>
      <c r="J48" s="85">
        <v>646483.74</v>
      </c>
      <c r="K48" s="25" t="s">
        <v>4</v>
      </c>
      <c r="L48" s="1">
        <f>SUM(L49:L50)</f>
        <v>1215775.5900000001</v>
      </c>
      <c r="M48" s="1">
        <f>SUM(M49:M50)</f>
        <v>756879.84000000008</v>
      </c>
      <c r="N48" s="1">
        <f>SUM(N49:N50)</f>
        <v>458895.75</v>
      </c>
      <c r="O48" s="31">
        <f>SUM(O49:O50)</f>
        <v>245792.93000000002</v>
      </c>
      <c r="P48" s="1">
        <v>0</v>
      </c>
      <c r="Q48" s="1">
        <f>SUM(Q49:Q50)</f>
        <v>0</v>
      </c>
      <c r="R48" s="1">
        <v>0</v>
      </c>
      <c r="S48" s="93"/>
    </row>
    <row r="49" spans="1:24" s="2" customFormat="1" ht="69.75" customHeight="1" x14ac:dyDescent="0.25">
      <c r="A49" s="76"/>
      <c r="B49" s="111"/>
      <c r="C49" s="99"/>
      <c r="D49" s="79"/>
      <c r="E49" s="79"/>
      <c r="F49" s="79"/>
      <c r="G49" s="99"/>
      <c r="H49" s="90"/>
      <c r="I49" s="23">
        <v>0</v>
      </c>
      <c r="J49" s="79"/>
      <c r="K49" s="3" t="s">
        <v>3</v>
      </c>
      <c r="L49" s="4">
        <f t="shared" ref="L49:L50" si="5">SUM(M49:N49)</f>
        <v>781895.93</v>
      </c>
      <c r="M49" s="1">
        <v>618714.41</v>
      </c>
      <c r="N49" s="4">
        <v>163181.51999999999</v>
      </c>
      <c r="O49" s="30">
        <v>237866.45</v>
      </c>
      <c r="P49" s="4">
        <v>0</v>
      </c>
      <c r="Q49" s="4">
        <v>0</v>
      </c>
      <c r="R49" s="1">
        <v>0</v>
      </c>
      <c r="S49" s="93"/>
    </row>
    <row r="50" spans="1:24" s="2" customFormat="1" ht="76.5" customHeight="1" x14ac:dyDescent="0.25">
      <c r="A50" s="77"/>
      <c r="B50" s="112"/>
      <c r="C50" s="100"/>
      <c r="D50" s="80"/>
      <c r="E50" s="80"/>
      <c r="F50" s="80"/>
      <c r="G50" s="100"/>
      <c r="H50" s="91"/>
      <c r="I50" s="32">
        <v>0</v>
      </c>
      <c r="J50" s="80"/>
      <c r="K50" s="3" t="s">
        <v>6</v>
      </c>
      <c r="L50" s="4">
        <f t="shared" si="5"/>
        <v>433879.66</v>
      </c>
      <c r="M50" s="4">
        <v>138165.43</v>
      </c>
      <c r="N50" s="4">
        <v>295714.23</v>
      </c>
      <c r="O50" s="30">
        <v>7926.48</v>
      </c>
      <c r="P50" s="4">
        <v>0</v>
      </c>
      <c r="Q50" s="4">
        <v>0</v>
      </c>
      <c r="R50" s="4">
        <v>0</v>
      </c>
      <c r="S50" s="93"/>
    </row>
    <row r="51" spans="1:24" s="2" customFormat="1" ht="25.15" customHeight="1" x14ac:dyDescent="0.25">
      <c r="A51" s="75" t="s">
        <v>79</v>
      </c>
      <c r="B51" s="110" t="s">
        <v>21</v>
      </c>
      <c r="C51" s="70" t="s">
        <v>89</v>
      </c>
      <c r="D51" s="70" t="s">
        <v>67</v>
      </c>
      <c r="E51" s="70" t="s">
        <v>76</v>
      </c>
      <c r="F51" s="70" t="s">
        <v>94</v>
      </c>
      <c r="G51" s="101">
        <v>45901</v>
      </c>
      <c r="H51" s="85">
        <v>2752708.5</v>
      </c>
      <c r="I51" s="23">
        <v>0</v>
      </c>
      <c r="J51" s="85">
        <v>100450</v>
      </c>
      <c r="K51" s="25" t="s">
        <v>4</v>
      </c>
      <c r="L51" s="1">
        <f>L52+L53</f>
        <v>2652258.5</v>
      </c>
      <c r="M51" s="1">
        <f>SUM(M52:M53)</f>
        <v>773320.09000000008</v>
      </c>
      <c r="N51" s="1">
        <f>SUM(N52:N53)</f>
        <v>989276.37</v>
      </c>
      <c r="O51" s="1">
        <f>SUM(O52:O53)</f>
        <v>889662.04</v>
      </c>
      <c r="P51" s="1">
        <v>0</v>
      </c>
      <c r="Q51" s="1">
        <f>SUM(Q52:Q53)</f>
        <v>0</v>
      </c>
      <c r="R51" s="1">
        <v>0</v>
      </c>
      <c r="S51" s="93"/>
    </row>
    <row r="52" spans="1:24" s="2" customFormat="1" ht="58.15" customHeight="1" x14ac:dyDescent="0.25">
      <c r="A52" s="79"/>
      <c r="B52" s="144"/>
      <c r="C52" s="79"/>
      <c r="D52" s="66"/>
      <c r="E52" s="66"/>
      <c r="F52" s="79"/>
      <c r="G52" s="79"/>
      <c r="H52" s="79"/>
      <c r="I52" s="23">
        <v>0</v>
      </c>
      <c r="J52" s="79"/>
      <c r="K52" s="3" t="s">
        <v>3</v>
      </c>
      <c r="L52" s="4">
        <f>M52+N52+O52</f>
        <v>1657661.57</v>
      </c>
      <c r="M52" s="1">
        <v>697691.06</v>
      </c>
      <c r="N52" s="4">
        <v>499089.93</v>
      </c>
      <c r="O52" s="4">
        <v>460880.58</v>
      </c>
      <c r="P52" s="4">
        <v>0</v>
      </c>
      <c r="Q52" s="4">
        <v>0</v>
      </c>
      <c r="R52" s="1">
        <v>0</v>
      </c>
      <c r="S52" s="93"/>
      <c r="U52" s="10"/>
      <c r="V52" s="10"/>
    </row>
    <row r="53" spans="1:24" s="2" customFormat="1" ht="75" customHeight="1" x14ac:dyDescent="0.25">
      <c r="A53" s="80"/>
      <c r="B53" s="146"/>
      <c r="C53" s="80"/>
      <c r="D53" s="67"/>
      <c r="E53" s="67"/>
      <c r="F53" s="80"/>
      <c r="G53" s="80"/>
      <c r="H53" s="80"/>
      <c r="I53" s="32"/>
      <c r="J53" s="80"/>
      <c r="K53" s="3" t="s">
        <v>6</v>
      </c>
      <c r="L53" s="4">
        <f>M53+N53+O53</f>
        <v>994596.92999999993</v>
      </c>
      <c r="M53" s="4">
        <v>75629.03</v>
      </c>
      <c r="N53" s="4">
        <v>490186.44</v>
      </c>
      <c r="O53" s="4">
        <v>428781.46</v>
      </c>
      <c r="P53" s="4">
        <v>0</v>
      </c>
      <c r="Q53" s="4">
        <v>0</v>
      </c>
      <c r="R53" s="4">
        <v>0</v>
      </c>
      <c r="S53" s="93"/>
      <c r="U53" s="10"/>
      <c r="V53" s="10"/>
    </row>
    <row r="54" spans="1:24" s="2" customFormat="1" ht="25.5" customHeight="1" x14ac:dyDescent="0.25">
      <c r="A54" s="119" t="s">
        <v>28</v>
      </c>
      <c r="B54" s="110" t="s">
        <v>111</v>
      </c>
      <c r="C54" s="65" t="s">
        <v>72</v>
      </c>
      <c r="D54" s="65" t="s">
        <v>72</v>
      </c>
      <c r="E54" s="65" t="s">
        <v>72</v>
      </c>
      <c r="F54" s="65" t="s">
        <v>72</v>
      </c>
      <c r="G54" s="65" t="s">
        <v>72</v>
      </c>
      <c r="H54" s="78" t="s">
        <v>72</v>
      </c>
      <c r="I54" s="41">
        <v>899018.85929000005</v>
      </c>
      <c r="J54" s="78" t="s">
        <v>72</v>
      </c>
      <c r="K54" s="42" t="s">
        <v>4</v>
      </c>
      <c r="L54" s="15">
        <f>L55+L56</f>
        <v>1552321.95</v>
      </c>
      <c r="M54" s="15">
        <f>M55+M56</f>
        <v>1552321.95</v>
      </c>
      <c r="N54" s="15">
        <f>SUM(N55:N56)</f>
        <v>0</v>
      </c>
      <c r="O54" s="15">
        <v>0</v>
      </c>
      <c r="P54" s="15">
        <v>0</v>
      </c>
      <c r="Q54" s="15">
        <f>Q55+Q56</f>
        <v>0</v>
      </c>
      <c r="R54" s="15">
        <v>0</v>
      </c>
      <c r="S54" s="92" t="s">
        <v>37</v>
      </c>
    </row>
    <row r="55" spans="1:24" s="2" customFormat="1" ht="62.45" customHeight="1" x14ac:dyDescent="0.25">
      <c r="A55" s="120"/>
      <c r="B55" s="144"/>
      <c r="C55" s="122"/>
      <c r="D55" s="66"/>
      <c r="E55" s="66"/>
      <c r="F55" s="66"/>
      <c r="G55" s="122"/>
      <c r="H55" s="105"/>
      <c r="I55" s="41">
        <v>266685.93570999999</v>
      </c>
      <c r="J55" s="79"/>
      <c r="K55" s="43" t="s">
        <v>17</v>
      </c>
      <c r="L55" s="15">
        <f>M55</f>
        <v>970181.48</v>
      </c>
      <c r="M55" s="15">
        <f t="shared" ref="M55:M56" si="6">M58</f>
        <v>970181.48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93"/>
    </row>
    <row r="56" spans="1:24" s="2" customFormat="1" ht="79.150000000000006" customHeight="1" x14ac:dyDescent="0.25">
      <c r="A56" s="120"/>
      <c r="B56" s="146"/>
      <c r="C56" s="122"/>
      <c r="D56" s="67"/>
      <c r="E56" s="67"/>
      <c r="F56" s="67"/>
      <c r="G56" s="122"/>
      <c r="H56" s="105"/>
      <c r="I56" s="36">
        <v>10065.74317</v>
      </c>
      <c r="J56" s="79"/>
      <c r="K56" s="16" t="s">
        <v>6</v>
      </c>
      <c r="L56" s="15">
        <f>M56</f>
        <v>582140.47</v>
      </c>
      <c r="M56" s="17">
        <f t="shared" si="6"/>
        <v>582140.47</v>
      </c>
      <c r="N56" s="17">
        <v>0</v>
      </c>
      <c r="O56" s="17">
        <v>0</v>
      </c>
      <c r="P56" s="17">
        <v>0</v>
      </c>
      <c r="Q56" s="17">
        <f t="shared" ref="Q56" si="7">Q59</f>
        <v>0</v>
      </c>
      <c r="R56" s="17">
        <v>0</v>
      </c>
      <c r="S56" s="93"/>
      <c r="U56" s="9"/>
    </row>
    <row r="57" spans="1:24" s="2" customFormat="1" ht="27.6" customHeight="1" x14ac:dyDescent="0.25">
      <c r="A57" s="75" t="s">
        <v>29</v>
      </c>
      <c r="B57" s="110" t="s">
        <v>13</v>
      </c>
      <c r="C57" s="70" t="s">
        <v>90</v>
      </c>
      <c r="D57" s="70" t="s">
        <v>68</v>
      </c>
      <c r="E57" s="70" t="s">
        <v>76</v>
      </c>
      <c r="F57" s="70" t="s">
        <v>100</v>
      </c>
      <c r="G57" s="101">
        <v>45264</v>
      </c>
      <c r="H57" s="85">
        <v>1914290.15</v>
      </c>
      <c r="I57" s="23">
        <v>0</v>
      </c>
      <c r="J57" s="85">
        <v>361968.2</v>
      </c>
      <c r="K57" s="25" t="s">
        <v>4</v>
      </c>
      <c r="L57" s="1">
        <f>SUM(M57:N57)</f>
        <v>1552321.95</v>
      </c>
      <c r="M57" s="1">
        <f>SUM(M58:M59)</f>
        <v>1552321.95</v>
      </c>
      <c r="N57" s="1">
        <v>0</v>
      </c>
      <c r="O57" s="1">
        <v>0</v>
      </c>
      <c r="P57" s="1">
        <v>0</v>
      </c>
      <c r="Q57" s="1">
        <f>SUM(Q58:Q59)</f>
        <v>0</v>
      </c>
      <c r="R57" s="1">
        <v>0</v>
      </c>
      <c r="S57" s="93"/>
    </row>
    <row r="58" spans="1:24" s="2" customFormat="1" ht="69" customHeight="1" x14ac:dyDescent="0.25">
      <c r="A58" s="76"/>
      <c r="B58" s="111"/>
      <c r="C58" s="99"/>
      <c r="D58" s="66"/>
      <c r="E58" s="66"/>
      <c r="F58" s="66"/>
      <c r="G58" s="99"/>
      <c r="H58" s="90"/>
      <c r="I58" s="23">
        <v>0</v>
      </c>
      <c r="J58" s="79"/>
      <c r="K58" s="3" t="s">
        <v>3</v>
      </c>
      <c r="L58" s="4">
        <f>SUM(M58:N58)</f>
        <v>970181.48</v>
      </c>
      <c r="M58" s="1">
        <v>970181.48</v>
      </c>
      <c r="N58" s="4">
        <v>0</v>
      </c>
      <c r="O58" s="4">
        <v>0</v>
      </c>
      <c r="P58" s="4">
        <v>0</v>
      </c>
      <c r="Q58" s="4">
        <v>0</v>
      </c>
      <c r="R58" s="1">
        <v>0</v>
      </c>
      <c r="S58" s="93"/>
    </row>
    <row r="59" spans="1:24" s="2" customFormat="1" ht="79.5" customHeight="1" x14ac:dyDescent="0.25">
      <c r="A59" s="77"/>
      <c r="B59" s="112"/>
      <c r="C59" s="100"/>
      <c r="D59" s="67"/>
      <c r="E59" s="67"/>
      <c r="F59" s="67"/>
      <c r="G59" s="100"/>
      <c r="H59" s="91"/>
      <c r="I59" s="32">
        <v>0</v>
      </c>
      <c r="J59" s="80"/>
      <c r="K59" s="3" t="s">
        <v>6</v>
      </c>
      <c r="L59" s="4">
        <f>SUM(M59:N59)</f>
        <v>582140.47</v>
      </c>
      <c r="M59" s="4">
        <v>582140.47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94"/>
    </row>
    <row r="60" spans="1:24" s="2" customFormat="1" ht="29.25" customHeight="1" x14ac:dyDescent="0.25">
      <c r="A60" s="119" t="s">
        <v>43</v>
      </c>
      <c r="B60" s="110" t="s">
        <v>112</v>
      </c>
      <c r="C60" s="65" t="s">
        <v>72</v>
      </c>
      <c r="D60" s="65" t="s">
        <v>72</v>
      </c>
      <c r="E60" s="65" t="s">
        <v>72</v>
      </c>
      <c r="F60" s="65" t="s">
        <v>72</v>
      </c>
      <c r="G60" s="65" t="s">
        <v>72</v>
      </c>
      <c r="H60" s="78" t="s">
        <v>72</v>
      </c>
      <c r="I60" s="41">
        <v>899018.85929000005</v>
      </c>
      <c r="J60" s="78" t="s">
        <v>72</v>
      </c>
      <c r="K60" s="42" t="s">
        <v>4</v>
      </c>
      <c r="L60" s="15">
        <f>L61+L63</f>
        <v>2097940.12</v>
      </c>
      <c r="M60" s="15">
        <f>M61+M63</f>
        <v>177224.69999999998</v>
      </c>
      <c r="N60" s="15">
        <f>N61+N63</f>
        <v>750757.59000000008</v>
      </c>
      <c r="O60" s="15">
        <f>O61+O63</f>
        <v>1169957.8299999998</v>
      </c>
      <c r="P60" s="15">
        <v>0</v>
      </c>
      <c r="Q60" s="15">
        <f>Q61+Q63</f>
        <v>0</v>
      </c>
      <c r="R60" s="15">
        <v>0</v>
      </c>
      <c r="S60" s="92" t="s">
        <v>37</v>
      </c>
    </row>
    <row r="61" spans="1:24" s="2" customFormat="1" ht="60.6" customHeight="1" x14ac:dyDescent="0.25">
      <c r="A61" s="120"/>
      <c r="B61" s="112"/>
      <c r="C61" s="115"/>
      <c r="D61" s="66"/>
      <c r="E61" s="66"/>
      <c r="F61" s="66"/>
      <c r="G61" s="115"/>
      <c r="H61" s="105"/>
      <c r="I61" s="41">
        <v>266685.93570999999</v>
      </c>
      <c r="J61" s="105"/>
      <c r="K61" s="117" t="s">
        <v>3</v>
      </c>
      <c r="L61" s="15">
        <f>M61+N61+O61</f>
        <v>1982011.8699999999</v>
      </c>
      <c r="M61" s="15">
        <f t="shared" ref="M61:N62" si="8">M65</f>
        <v>170610.8</v>
      </c>
      <c r="N61" s="15">
        <f t="shared" si="8"/>
        <v>709013.65</v>
      </c>
      <c r="O61" s="15">
        <f>O65</f>
        <v>1102387.42</v>
      </c>
      <c r="P61" s="15">
        <v>0</v>
      </c>
      <c r="Q61" s="15">
        <f>Q65</f>
        <v>0</v>
      </c>
      <c r="R61" s="15">
        <v>0</v>
      </c>
      <c r="S61" s="93"/>
      <c r="U61" s="11"/>
      <c r="V61" s="11"/>
      <c r="W61" s="11"/>
    </row>
    <row r="62" spans="1:24" s="2" customFormat="1" ht="27.75" customHeight="1" x14ac:dyDescent="0.25">
      <c r="A62" s="120"/>
      <c r="B62" s="22" t="s">
        <v>24</v>
      </c>
      <c r="C62" s="115"/>
      <c r="D62" s="66"/>
      <c r="E62" s="66"/>
      <c r="F62" s="66"/>
      <c r="G62" s="115"/>
      <c r="H62" s="105"/>
      <c r="I62" s="35"/>
      <c r="J62" s="105"/>
      <c r="K62" s="118"/>
      <c r="L62" s="15">
        <f>M62+N62</f>
        <v>21289.260000000002</v>
      </c>
      <c r="M62" s="17">
        <f t="shared" si="8"/>
        <v>2673.68</v>
      </c>
      <c r="N62" s="17">
        <f t="shared" si="8"/>
        <v>18615.580000000002</v>
      </c>
      <c r="O62" s="15">
        <f>O66</f>
        <v>1578.87</v>
      </c>
      <c r="P62" s="17">
        <v>0</v>
      </c>
      <c r="Q62" s="17">
        <v>0</v>
      </c>
      <c r="R62" s="17">
        <v>0</v>
      </c>
      <c r="S62" s="93"/>
      <c r="U62" s="12"/>
      <c r="V62" s="12"/>
      <c r="W62" s="13"/>
      <c r="X62" s="9"/>
    </row>
    <row r="63" spans="1:24" s="2" customFormat="1" ht="74.45" customHeight="1" x14ac:dyDescent="0.25">
      <c r="A63" s="121"/>
      <c r="B63" s="37"/>
      <c r="C63" s="116"/>
      <c r="D63" s="67"/>
      <c r="E63" s="67"/>
      <c r="F63" s="67"/>
      <c r="G63" s="116"/>
      <c r="H63" s="106"/>
      <c r="I63" s="36">
        <v>10065.74317</v>
      </c>
      <c r="J63" s="106"/>
      <c r="K63" s="16" t="s">
        <v>6</v>
      </c>
      <c r="L63" s="17">
        <f>SUM(M63:S63)</f>
        <v>115928.25</v>
      </c>
      <c r="M63" s="17">
        <f>M67</f>
        <v>6613.9</v>
      </c>
      <c r="N63" s="17">
        <f>N67</f>
        <v>41743.94</v>
      </c>
      <c r="O63" s="15">
        <f>O67</f>
        <v>67570.41</v>
      </c>
      <c r="P63" s="17">
        <v>0</v>
      </c>
      <c r="Q63" s="17">
        <f>Q67</f>
        <v>0</v>
      </c>
      <c r="R63" s="17">
        <v>0</v>
      </c>
      <c r="S63" s="93"/>
      <c r="U63" s="12"/>
      <c r="V63" s="10"/>
      <c r="W63" s="10"/>
    </row>
    <row r="64" spans="1:24" s="2" customFormat="1" ht="28.9" customHeight="1" x14ac:dyDescent="0.25">
      <c r="A64" s="75" t="s">
        <v>44</v>
      </c>
      <c r="B64" s="110" t="s">
        <v>40</v>
      </c>
      <c r="C64" s="70" t="s">
        <v>91</v>
      </c>
      <c r="D64" s="70" t="s">
        <v>69</v>
      </c>
      <c r="E64" s="70" t="s">
        <v>76</v>
      </c>
      <c r="F64" s="70" t="s">
        <v>94</v>
      </c>
      <c r="G64" s="101">
        <v>45901</v>
      </c>
      <c r="H64" s="85">
        <v>2120808.25</v>
      </c>
      <c r="I64" s="85">
        <v>0</v>
      </c>
      <c r="J64" s="85">
        <v>0</v>
      </c>
      <c r="K64" s="25" t="s">
        <v>4</v>
      </c>
      <c r="L64" s="1">
        <f>L65+L67</f>
        <v>2097940.12</v>
      </c>
      <c r="M64" s="1">
        <f>M65+M67</f>
        <v>177224.69999999998</v>
      </c>
      <c r="N64" s="1">
        <f>N65+N67</f>
        <v>750757.59000000008</v>
      </c>
      <c r="O64" s="31">
        <f>O65+O67</f>
        <v>1169957.8299999998</v>
      </c>
      <c r="P64" s="1">
        <v>0</v>
      </c>
      <c r="Q64" s="1">
        <f>Q65+Q67</f>
        <v>0</v>
      </c>
      <c r="R64" s="1">
        <v>0</v>
      </c>
      <c r="S64" s="93"/>
      <c r="U64" s="10"/>
      <c r="V64" s="10"/>
      <c r="W64" s="10"/>
    </row>
    <row r="65" spans="1:22" s="2" customFormat="1" ht="106.5" customHeight="1" x14ac:dyDescent="0.25">
      <c r="A65" s="76"/>
      <c r="B65" s="112"/>
      <c r="C65" s="99"/>
      <c r="D65" s="66"/>
      <c r="E65" s="66"/>
      <c r="F65" s="66"/>
      <c r="G65" s="99"/>
      <c r="H65" s="90"/>
      <c r="I65" s="90"/>
      <c r="J65" s="90"/>
      <c r="K65" s="113" t="s">
        <v>3</v>
      </c>
      <c r="L65" s="4">
        <f>SUM(M65:S65)</f>
        <v>1982011.8699999999</v>
      </c>
      <c r="M65" s="4">
        <v>170610.8</v>
      </c>
      <c r="N65" s="4">
        <v>709013.65</v>
      </c>
      <c r="O65" s="30">
        <v>1102387.42</v>
      </c>
      <c r="P65" s="4">
        <v>0</v>
      </c>
      <c r="Q65" s="4">
        <v>0</v>
      </c>
      <c r="R65" s="1">
        <v>0</v>
      </c>
      <c r="S65" s="93"/>
    </row>
    <row r="66" spans="1:22" s="2" customFormat="1" ht="34.15" customHeight="1" x14ac:dyDescent="0.25">
      <c r="A66" s="76"/>
      <c r="B66" s="3" t="s">
        <v>24</v>
      </c>
      <c r="C66" s="99"/>
      <c r="D66" s="66"/>
      <c r="E66" s="66"/>
      <c r="F66" s="66"/>
      <c r="G66" s="99"/>
      <c r="H66" s="90"/>
      <c r="I66" s="90"/>
      <c r="J66" s="90"/>
      <c r="K66" s="114"/>
      <c r="L66" s="4">
        <f>SUM(M66:S66)</f>
        <v>22868.13</v>
      </c>
      <c r="M66" s="4">
        <v>2673.68</v>
      </c>
      <c r="N66" s="4">
        <v>18615.580000000002</v>
      </c>
      <c r="O66" s="4">
        <v>1578.87</v>
      </c>
      <c r="P66" s="4">
        <v>0</v>
      </c>
      <c r="Q66" s="4">
        <v>0</v>
      </c>
      <c r="R66" s="4">
        <v>0</v>
      </c>
      <c r="S66" s="93"/>
    </row>
    <row r="67" spans="1:22" s="2" customFormat="1" ht="73.5" customHeight="1" x14ac:dyDescent="0.25">
      <c r="A67" s="77"/>
      <c r="B67" s="22"/>
      <c r="C67" s="100"/>
      <c r="D67" s="67"/>
      <c r="E67" s="67"/>
      <c r="F67" s="67"/>
      <c r="G67" s="100"/>
      <c r="H67" s="91"/>
      <c r="I67" s="91"/>
      <c r="J67" s="91"/>
      <c r="K67" s="3" t="s">
        <v>6</v>
      </c>
      <c r="L67" s="4">
        <f>SUM(M67:S67)</f>
        <v>115928.25</v>
      </c>
      <c r="M67" s="4">
        <v>6613.9</v>
      </c>
      <c r="N67" s="4">
        <v>41743.94</v>
      </c>
      <c r="O67" s="30">
        <v>67570.41</v>
      </c>
      <c r="P67" s="4">
        <v>0</v>
      </c>
      <c r="Q67" s="4">
        <v>0</v>
      </c>
      <c r="R67" s="4">
        <v>0</v>
      </c>
      <c r="S67" s="94"/>
    </row>
    <row r="68" spans="1:22" s="2" customFormat="1" ht="26.25" customHeight="1" x14ac:dyDescent="0.25">
      <c r="A68" s="107" t="s">
        <v>82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9"/>
      <c r="U68" s="10"/>
      <c r="V68" s="10"/>
    </row>
    <row r="69" spans="1:22" s="2" customFormat="1" ht="25.9" customHeight="1" x14ac:dyDescent="0.25">
      <c r="A69" s="119" t="s">
        <v>30</v>
      </c>
      <c r="B69" s="145" t="s">
        <v>113</v>
      </c>
      <c r="C69" s="65" t="s">
        <v>72</v>
      </c>
      <c r="D69" s="65" t="s">
        <v>72</v>
      </c>
      <c r="E69" s="65" t="s">
        <v>72</v>
      </c>
      <c r="F69" s="65" t="s">
        <v>72</v>
      </c>
      <c r="G69" s="65" t="s">
        <v>72</v>
      </c>
      <c r="H69" s="78" t="s">
        <v>72</v>
      </c>
      <c r="I69" s="41">
        <v>0</v>
      </c>
      <c r="J69" s="78" t="s">
        <v>72</v>
      </c>
      <c r="K69" s="26" t="s">
        <v>4</v>
      </c>
      <c r="L69" s="15">
        <f t="shared" ref="L69:N69" si="9">SUM(L70:L72)</f>
        <v>5933694.9460300002</v>
      </c>
      <c r="M69" s="15">
        <f t="shared" si="9"/>
        <v>5296479.676</v>
      </c>
      <c r="N69" s="15">
        <f t="shared" si="9"/>
        <v>637215.27003000001</v>
      </c>
      <c r="O69" s="15">
        <v>0</v>
      </c>
      <c r="P69" s="15">
        <v>0</v>
      </c>
      <c r="Q69" s="15">
        <f t="shared" ref="Q69" si="10">SUM(Q70:Q72)</f>
        <v>0</v>
      </c>
      <c r="R69" s="15">
        <v>0</v>
      </c>
      <c r="S69" s="92" t="s">
        <v>37</v>
      </c>
      <c r="U69" s="10"/>
      <c r="V69" s="10"/>
    </row>
    <row r="70" spans="1:22" s="2" customFormat="1" ht="61.15" customHeight="1" x14ac:dyDescent="0.25">
      <c r="A70" s="120"/>
      <c r="B70" s="155"/>
      <c r="C70" s="115"/>
      <c r="D70" s="66"/>
      <c r="E70" s="66"/>
      <c r="F70" s="66"/>
      <c r="G70" s="115"/>
      <c r="H70" s="105"/>
      <c r="I70" s="41">
        <v>0</v>
      </c>
      <c r="J70" s="79"/>
      <c r="K70" s="26" t="s">
        <v>16</v>
      </c>
      <c r="L70" s="15">
        <f>SUM(M70:N70)</f>
        <v>1401293</v>
      </c>
      <c r="M70" s="15">
        <f>M74</f>
        <v>1401293</v>
      </c>
      <c r="N70" s="15">
        <f>N74</f>
        <v>0</v>
      </c>
      <c r="O70" s="15">
        <v>0</v>
      </c>
      <c r="P70" s="15">
        <v>0</v>
      </c>
      <c r="Q70" s="15">
        <f>Q74</f>
        <v>0</v>
      </c>
      <c r="R70" s="15">
        <v>0</v>
      </c>
      <c r="S70" s="93"/>
      <c r="U70" s="10"/>
      <c r="V70" s="10"/>
    </row>
    <row r="71" spans="1:22" s="2" customFormat="1" ht="55.15" customHeight="1" x14ac:dyDescent="0.25">
      <c r="A71" s="120"/>
      <c r="B71" s="155"/>
      <c r="C71" s="115"/>
      <c r="D71" s="66"/>
      <c r="E71" s="66"/>
      <c r="F71" s="66"/>
      <c r="G71" s="115"/>
      <c r="H71" s="105"/>
      <c r="I71" s="41">
        <v>0</v>
      </c>
      <c r="J71" s="79"/>
      <c r="K71" s="16" t="s">
        <v>3</v>
      </c>
      <c r="L71" s="17">
        <f>SUM(M71:S71)</f>
        <v>4459493.8859999999</v>
      </c>
      <c r="M71" s="15">
        <f t="shared" ref="M71:N72" si="11">M75</f>
        <v>3828650.7560000001</v>
      </c>
      <c r="N71" s="15">
        <f t="shared" si="11"/>
        <v>630843.13</v>
      </c>
      <c r="O71" s="15">
        <v>0</v>
      </c>
      <c r="P71" s="15">
        <v>0</v>
      </c>
      <c r="Q71" s="15">
        <f t="shared" ref="Q71" si="12">Q75</f>
        <v>0</v>
      </c>
      <c r="R71" s="15">
        <v>0</v>
      </c>
      <c r="S71" s="93"/>
    </row>
    <row r="72" spans="1:22" s="2" customFormat="1" ht="72" customHeight="1" x14ac:dyDescent="0.25">
      <c r="A72" s="121"/>
      <c r="B72" s="156"/>
      <c r="C72" s="116"/>
      <c r="D72" s="67"/>
      <c r="E72" s="67"/>
      <c r="F72" s="67"/>
      <c r="G72" s="116"/>
      <c r="H72" s="106"/>
      <c r="I72" s="35">
        <v>0</v>
      </c>
      <c r="J72" s="80"/>
      <c r="K72" s="16" t="s">
        <v>6</v>
      </c>
      <c r="L72" s="17">
        <f>SUM(M72:S72)</f>
        <v>72908.060029999993</v>
      </c>
      <c r="M72" s="17">
        <f t="shared" si="11"/>
        <v>66535.92</v>
      </c>
      <c r="N72" s="17">
        <f t="shared" si="11"/>
        <v>6372.1400299999996</v>
      </c>
      <c r="O72" s="17">
        <v>0</v>
      </c>
      <c r="P72" s="17">
        <v>0</v>
      </c>
      <c r="Q72" s="17">
        <f t="shared" ref="Q72" si="13">Q76</f>
        <v>0</v>
      </c>
      <c r="R72" s="17">
        <v>0</v>
      </c>
      <c r="S72" s="93"/>
    </row>
    <row r="73" spans="1:22" s="2" customFormat="1" ht="23.45" customHeight="1" x14ac:dyDescent="0.25">
      <c r="A73" s="75" t="s">
        <v>32</v>
      </c>
      <c r="B73" s="110" t="s">
        <v>18</v>
      </c>
      <c r="C73" s="70" t="s">
        <v>90</v>
      </c>
      <c r="D73" s="70" t="s">
        <v>70</v>
      </c>
      <c r="E73" s="70" t="s">
        <v>76</v>
      </c>
      <c r="F73" s="70" t="s">
        <v>83</v>
      </c>
      <c r="G73" s="101">
        <v>45368</v>
      </c>
      <c r="H73" s="85">
        <v>11631744.941</v>
      </c>
      <c r="I73" s="23">
        <v>0</v>
      </c>
      <c r="J73" s="85">
        <v>5698127.1600000001</v>
      </c>
      <c r="K73" s="25" t="s">
        <v>4</v>
      </c>
      <c r="L73" s="1">
        <f>SUM(M73:N73)</f>
        <v>5933694.9460300002</v>
      </c>
      <c r="M73" s="1">
        <f>SUM(M74:M76)</f>
        <v>5296479.676</v>
      </c>
      <c r="N73" s="1">
        <f>SUM(N74:N76)</f>
        <v>637215.27003000001</v>
      </c>
      <c r="O73" s="1">
        <v>0</v>
      </c>
      <c r="P73" s="1">
        <v>0</v>
      </c>
      <c r="Q73" s="1">
        <f>SUM(Q74:Q76)</f>
        <v>0</v>
      </c>
      <c r="R73" s="1">
        <v>0</v>
      </c>
      <c r="S73" s="93"/>
    </row>
    <row r="74" spans="1:22" s="2" customFormat="1" ht="60" customHeight="1" x14ac:dyDescent="0.25">
      <c r="A74" s="76"/>
      <c r="B74" s="111"/>
      <c r="C74" s="99"/>
      <c r="D74" s="66"/>
      <c r="E74" s="66"/>
      <c r="F74" s="79"/>
      <c r="G74" s="99"/>
      <c r="H74" s="90"/>
      <c r="I74" s="23">
        <v>0</v>
      </c>
      <c r="J74" s="79"/>
      <c r="K74" s="25" t="s">
        <v>16</v>
      </c>
      <c r="L74" s="1">
        <f>SUM(M74:N74)</f>
        <v>1401293</v>
      </c>
      <c r="M74" s="1">
        <v>1401293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93"/>
    </row>
    <row r="75" spans="1:22" s="2" customFormat="1" ht="57.6" customHeight="1" x14ac:dyDescent="0.25">
      <c r="A75" s="76"/>
      <c r="B75" s="111"/>
      <c r="C75" s="99"/>
      <c r="D75" s="66"/>
      <c r="E75" s="66"/>
      <c r="F75" s="79"/>
      <c r="G75" s="99"/>
      <c r="H75" s="90"/>
      <c r="I75" s="23">
        <v>0</v>
      </c>
      <c r="J75" s="79"/>
      <c r="K75" s="3" t="s">
        <v>3</v>
      </c>
      <c r="L75" s="4">
        <f>SUM(M75:N75)</f>
        <v>4459493.8859999999</v>
      </c>
      <c r="M75" s="1">
        <v>3828650.7560000001</v>
      </c>
      <c r="N75" s="4">
        <v>630843.13</v>
      </c>
      <c r="O75" s="4">
        <v>0</v>
      </c>
      <c r="P75" s="4">
        <v>0</v>
      </c>
      <c r="Q75" s="4">
        <v>0</v>
      </c>
      <c r="R75" s="1">
        <v>0</v>
      </c>
      <c r="S75" s="93"/>
    </row>
    <row r="76" spans="1:22" s="2" customFormat="1" ht="79.5" customHeight="1" x14ac:dyDescent="0.25">
      <c r="A76" s="77"/>
      <c r="B76" s="112"/>
      <c r="C76" s="100"/>
      <c r="D76" s="67"/>
      <c r="E76" s="67"/>
      <c r="F76" s="80"/>
      <c r="G76" s="100"/>
      <c r="H76" s="91"/>
      <c r="I76" s="32">
        <v>0</v>
      </c>
      <c r="J76" s="80"/>
      <c r="K76" s="3" t="s">
        <v>6</v>
      </c>
      <c r="L76" s="4">
        <f>SUM(M76:N76)</f>
        <v>72908.060029999993</v>
      </c>
      <c r="M76" s="4">
        <v>66535.92</v>
      </c>
      <c r="N76" s="4">
        <v>6372.1400299999996</v>
      </c>
      <c r="O76" s="4">
        <v>0</v>
      </c>
      <c r="P76" s="4">
        <v>0</v>
      </c>
      <c r="Q76" s="4">
        <v>0</v>
      </c>
      <c r="R76" s="4">
        <v>0</v>
      </c>
      <c r="S76" s="94"/>
    </row>
    <row r="77" spans="1:22" s="2" customFormat="1" ht="33.6" customHeight="1" x14ac:dyDescent="0.25">
      <c r="A77" s="119" t="s">
        <v>31</v>
      </c>
      <c r="B77" s="145" t="s">
        <v>114</v>
      </c>
      <c r="C77" s="65" t="s">
        <v>72</v>
      </c>
      <c r="D77" s="65" t="s">
        <v>72</v>
      </c>
      <c r="E77" s="65" t="s">
        <v>72</v>
      </c>
      <c r="F77" s="65" t="s">
        <v>72</v>
      </c>
      <c r="G77" s="65" t="s">
        <v>72</v>
      </c>
      <c r="H77" s="78" t="s">
        <v>72</v>
      </c>
      <c r="I77" s="41">
        <v>0</v>
      </c>
      <c r="J77" s="78" t="s">
        <v>72</v>
      </c>
      <c r="K77" s="26" t="s">
        <v>4</v>
      </c>
      <c r="L77" s="15">
        <f>L78+L79+L81</f>
        <v>4734859.5800099997</v>
      </c>
      <c r="M77" s="15">
        <f>M78+M79+M81</f>
        <v>3487001.7150100004</v>
      </c>
      <c r="N77" s="15">
        <f>N78+N79+N81</f>
        <v>1247857.8649999998</v>
      </c>
      <c r="O77" s="15">
        <v>0</v>
      </c>
      <c r="P77" s="15">
        <v>0</v>
      </c>
      <c r="Q77" s="15">
        <f>Q78+Q79+Q81</f>
        <v>0</v>
      </c>
      <c r="R77" s="15">
        <v>0</v>
      </c>
      <c r="S77" s="92" t="s">
        <v>37</v>
      </c>
    </row>
    <row r="78" spans="1:22" s="2" customFormat="1" ht="57" x14ac:dyDescent="0.25">
      <c r="A78" s="120"/>
      <c r="B78" s="161"/>
      <c r="C78" s="115"/>
      <c r="D78" s="66"/>
      <c r="E78" s="66"/>
      <c r="F78" s="66"/>
      <c r="G78" s="115"/>
      <c r="H78" s="105"/>
      <c r="I78" s="41">
        <v>0</v>
      </c>
      <c r="J78" s="79"/>
      <c r="K78" s="26" t="s">
        <v>16</v>
      </c>
      <c r="L78" s="15">
        <f>SUM(M78:N78)</f>
        <v>732030.78</v>
      </c>
      <c r="M78" s="15">
        <f t="shared" ref="M78:N79" si="14">M83+M87</f>
        <v>485003.1</v>
      </c>
      <c r="N78" s="15">
        <f t="shared" si="14"/>
        <v>247027.68</v>
      </c>
      <c r="O78" s="15">
        <v>0</v>
      </c>
      <c r="P78" s="15">
        <v>0</v>
      </c>
      <c r="Q78" s="15">
        <f t="shared" ref="Q78" si="15">Q83+Q87</f>
        <v>0</v>
      </c>
      <c r="R78" s="15">
        <v>0</v>
      </c>
      <c r="S78" s="93"/>
    </row>
    <row r="79" spans="1:22" s="2" customFormat="1" ht="48" customHeight="1" x14ac:dyDescent="0.25">
      <c r="A79" s="120"/>
      <c r="B79" s="161"/>
      <c r="C79" s="115"/>
      <c r="D79" s="66"/>
      <c r="E79" s="66"/>
      <c r="F79" s="66"/>
      <c r="G79" s="115"/>
      <c r="H79" s="105"/>
      <c r="I79" s="41">
        <v>0</v>
      </c>
      <c r="J79" s="79"/>
      <c r="K79" s="72" t="s">
        <v>3</v>
      </c>
      <c r="L79" s="17">
        <f>SUM(M79:S79)</f>
        <v>2223828.452</v>
      </c>
      <c r="M79" s="15">
        <f t="shared" si="14"/>
        <v>1782341.554</v>
      </c>
      <c r="N79" s="15">
        <f t="shared" si="14"/>
        <v>441486.89799999999</v>
      </c>
      <c r="O79" s="15">
        <v>0</v>
      </c>
      <c r="P79" s="15">
        <v>0</v>
      </c>
      <c r="Q79" s="15">
        <f t="shared" ref="Q79" si="16">Q84+Q88</f>
        <v>0</v>
      </c>
      <c r="R79" s="15">
        <v>0</v>
      </c>
      <c r="S79" s="93"/>
    </row>
    <row r="80" spans="1:22" ht="36" customHeight="1" x14ac:dyDescent="0.25">
      <c r="A80" s="120"/>
      <c r="B80" s="44" t="s">
        <v>24</v>
      </c>
      <c r="C80" s="115"/>
      <c r="D80" s="66"/>
      <c r="E80" s="66"/>
      <c r="F80" s="66"/>
      <c r="G80" s="115"/>
      <c r="H80" s="105"/>
      <c r="I80" s="35"/>
      <c r="J80" s="79"/>
      <c r="K80" s="73"/>
      <c r="L80" s="17">
        <f>SUM(M80:N80)</f>
        <v>19510.11</v>
      </c>
      <c r="M80" s="15">
        <f t="shared" ref="M80:N80" si="17">M89</f>
        <v>8782.68</v>
      </c>
      <c r="N80" s="15">
        <f t="shared" si="17"/>
        <v>10727.43</v>
      </c>
      <c r="O80" s="15">
        <v>0</v>
      </c>
      <c r="P80" s="15">
        <v>0</v>
      </c>
      <c r="Q80" s="15">
        <f>Q89</f>
        <v>0</v>
      </c>
      <c r="R80" s="15">
        <v>0</v>
      </c>
      <c r="S80" s="93"/>
    </row>
    <row r="81" spans="1:19" ht="75.599999999999994" customHeight="1" x14ac:dyDescent="0.25">
      <c r="A81" s="121"/>
      <c r="B81" s="39"/>
      <c r="C81" s="116"/>
      <c r="D81" s="67"/>
      <c r="E81" s="67"/>
      <c r="F81" s="67"/>
      <c r="G81" s="116"/>
      <c r="H81" s="106"/>
      <c r="I81" s="35">
        <v>0</v>
      </c>
      <c r="J81" s="80"/>
      <c r="K81" s="16" t="s">
        <v>6</v>
      </c>
      <c r="L81" s="17">
        <f>SUM(M81:S81)</f>
        <v>1779000.3480099998</v>
      </c>
      <c r="M81" s="15">
        <f>M85+M90</f>
        <v>1219657.0610100001</v>
      </c>
      <c r="N81" s="15">
        <f>N85+N90</f>
        <v>559343.28699999989</v>
      </c>
      <c r="O81" s="15">
        <v>0</v>
      </c>
      <c r="P81" s="15">
        <v>0</v>
      </c>
      <c r="Q81" s="15">
        <f>Q85+Q90</f>
        <v>0</v>
      </c>
      <c r="R81" s="15">
        <v>0</v>
      </c>
      <c r="S81" s="93"/>
    </row>
    <row r="82" spans="1:19" ht="28.9" customHeight="1" x14ac:dyDescent="0.25">
      <c r="A82" s="75" t="s">
        <v>33</v>
      </c>
      <c r="B82" s="110" t="s">
        <v>20</v>
      </c>
      <c r="C82" s="68" t="s">
        <v>92</v>
      </c>
      <c r="D82" s="68" t="s">
        <v>71</v>
      </c>
      <c r="E82" s="68" t="s">
        <v>76</v>
      </c>
      <c r="F82" s="68" t="s">
        <v>95</v>
      </c>
      <c r="G82" s="101">
        <v>45170</v>
      </c>
      <c r="H82" s="85">
        <v>4953686.71</v>
      </c>
      <c r="I82" s="85">
        <v>0</v>
      </c>
      <c r="J82" s="85">
        <v>1623005.581</v>
      </c>
      <c r="K82" s="25" t="s">
        <v>4</v>
      </c>
      <c r="L82" s="1">
        <f>SUM(M82:N82)</f>
        <v>3057029.7890099999</v>
      </c>
      <c r="M82" s="1">
        <f>M83+M84+M85</f>
        <v>3035689.4690100001</v>
      </c>
      <c r="N82" s="1">
        <f>N83+N84+N85</f>
        <v>21340.32</v>
      </c>
      <c r="O82" s="1">
        <v>0</v>
      </c>
      <c r="P82" s="1">
        <v>0</v>
      </c>
      <c r="Q82" s="1">
        <f>SUM(Q83:Q85)</f>
        <v>0</v>
      </c>
      <c r="R82" s="1">
        <v>0</v>
      </c>
      <c r="S82" s="93"/>
    </row>
    <row r="83" spans="1:19" ht="58.9" customHeight="1" x14ac:dyDescent="0.25">
      <c r="A83" s="76"/>
      <c r="B83" s="111"/>
      <c r="C83" s="103"/>
      <c r="D83" s="66"/>
      <c r="E83" s="66"/>
      <c r="F83" s="66"/>
      <c r="G83" s="157"/>
      <c r="H83" s="90"/>
      <c r="I83" s="90"/>
      <c r="J83" s="90"/>
      <c r="K83" s="25" t="s">
        <v>16</v>
      </c>
      <c r="L83" s="1">
        <f>SUM(M83:N83)</f>
        <v>442650.5</v>
      </c>
      <c r="M83" s="1">
        <v>442650.5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93"/>
    </row>
    <row r="84" spans="1:19" ht="58.15" customHeight="1" x14ac:dyDescent="0.25">
      <c r="A84" s="76"/>
      <c r="B84" s="111"/>
      <c r="C84" s="103"/>
      <c r="D84" s="66"/>
      <c r="E84" s="66"/>
      <c r="F84" s="66"/>
      <c r="G84" s="157"/>
      <c r="H84" s="90"/>
      <c r="I84" s="90"/>
      <c r="J84" s="90"/>
      <c r="K84" s="3" t="s">
        <v>3</v>
      </c>
      <c r="L84" s="4">
        <f>SUM(M84:N84)</f>
        <v>1464318.388</v>
      </c>
      <c r="M84" s="4">
        <v>1464318.388</v>
      </c>
      <c r="N84" s="4">
        <v>0</v>
      </c>
      <c r="O84" s="4">
        <v>0</v>
      </c>
      <c r="P84" s="4">
        <v>0</v>
      </c>
      <c r="Q84" s="4">
        <v>0</v>
      </c>
      <c r="R84" s="1">
        <v>0</v>
      </c>
      <c r="S84" s="93"/>
    </row>
    <row r="85" spans="1:19" ht="78" customHeight="1" x14ac:dyDescent="0.25">
      <c r="A85" s="77"/>
      <c r="B85" s="112"/>
      <c r="C85" s="104"/>
      <c r="D85" s="67"/>
      <c r="E85" s="67"/>
      <c r="F85" s="67"/>
      <c r="G85" s="158"/>
      <c r="H85" s="91"/>
      <c r="I85" s="91"/>
      <c r="J85" s="91"/>
      <c r="K85" s="3" t="s">
        <v>6</v>
      </c>
      <c r="L85" s="4">
        <f>SUM(M85:N85)</f>
        <v>1150060.9010100001</v>
      </c>
      <c r="M85" s="4">
        <v>1128720.5810100001</v>
      </c>
      <c r="N85" s="4">
        <v>21340.32</v>
      </c>
      <c r="O85" s="4">
        <v>0</v>
      </c>
      <c r="P85" s="4">
        <v>0</v>
      </c>
      <c r="Q85" s="4">
        <v>0</v>
      </c>
      <c r="R85" s="4">
        <v>0</v>
      </c>
      <c r="S85" s="93"/>
    </row>
    <row r="86" spans="1:19" ht="28.9" customHeight="1" x14ac:dyDescent="0.25">
      <c r="A86" s="75" t="s">
        <v>45</v>
      </c>
      <c r="B86" s="110" t="s">
        <v>12</v>
      </c>
      <c r="C86" s="70" t="s">
        <v>88</v>
      </c>
      <c r="D86" s="68" t="s">
        <v>65</v>
      </c>
      <c r="E86" s="70" t="s">
        <v>76</v>
      </c>
      <c r="F86" s="70" t="s">
        <v>108</v>
      </c>
      <c r="G86" s="101">
        <v>45537</v>
      </c>
      <c r="H86" s="81">
        <v>1835500.531</v>
      </c>
      <c r="I86" s="27">
        <v>0</v>
      </c>
      <c r="J86" s="81">
        <v>136293.74</v>
      </c>
      <c r="K86" s="25" t="s">
        <v>4</v>
      </c>
      <c r="L86" s="1">
        <f>SUM(M86:S86)</f>
        <v>1677829.791</v>
      </c>
      <c r="M86" s="28">
        <f>M87+M88+M90</f>
        <v>451312.24599999998</v>
      </c>
      <c r="N86" s="28">
        <f>N87+N88+N90</f>
        <v>1226517.5449999999</v>
      </c>
      <c r="O86" s="28">
        <v>0</v>
      </c>
      <c r="P86" s="28">
        <v>0</v>
      </c>
      <c r="Q86" s="28">
        <f>Q87+Q88+Q90</f>
        <v>0</v>
      </c>
      <c r="R86" s="45">
        <v>0</v>
      </c>
      <c r="S86" s="93"/>
    </row>
    <row r="87" spans="1:19" ht="49.15" customHeight="1" x14ac:dyDescent="0.25">
      <c r="A87" s="76"/>
      <c r="B87" s="111"/>
      <c r="C87" s="99"/>
      <c r="D87" s="103"/>
      <c r="E87" s="66"/>
      <c r="F87" s="66"/>
      <c r="G87" s="99"/>
      <c r="H87" s="82"/>
      <c r="I87" s="27"/>
      <c r="J87" s="82"/>
      <c r="K87" s="25" t="s">
        <v>16</v>
      </c>
      <c r="L87" s="1">
        <f>SUM(M87:S87)</f>
        <v>289380.27999999997</v>
      </c>
      <c r="M87" s="28">
        <v>42352.6</v>
      </c>
      <c r="N87" s="28">
        <v>247027.68</v>
      </c>
      <c r="O87" s="28">
        <v>0</v>
      </c>
      <c r="P87" s="28">
        <v>0</v>
      </c>
      <c r="Q87" s="28">
        <v>0</v>
      </c>
      <c r="R87" s="45">
        <v>0</v>
      </c>
      <c r="S87" s="93"/>
    </row>
    <row r="88" spans="1:19" ht="47.45" customHeight="1" x14ac:dyDescent="0.25">
      <c r="A88" s="76"/>
      <c r="B88" s="146"/>
      <c r="C88" s="99"/>
      <c r="D88" s="103"/>
      <c r="E88" s="66"/>
      <c r="F88" s="66"/>
      <c r="G88" s="99"/>
      <c r="H88" s="82"/>
      <c r="I88" s="27">
        <v>0</v>
      </c>
      <c r="J88" s="83"/>
      <c r="K88" s="97" t="s">
        <v>3</v>
      </c>
      <c r="L88" s="4">
        <f>SUM(M88:N88)</f>
        <v>759510.06400000001</v>
      </c>
      <c r="M88" s="28">
        <v>318023.16600000003</v>
      </c>
      <c r="N88" s="28">
        <v>441486.89799999999</v>
      </c>
      <c r="O88" s="28">
        <v>0</v>
      </c>
      <c r="P88" s="28">
        <v>0</v>
      </c>
      <c r="Q88" s="28">
        <v>0</v>
      </c>
      <c r="R88" s="45">
        <v>0</v>
      </c>
      <c r="S88" s="93"/>
    </row>
    <row r="89" spans="1:19" ht="30" x14ac:dyDescent="0.25">
      <c r="A89" s="76"/>
      <c r="B89" s="22" t="s">
        <v>24</v>
      </c>
      <c r="C89" s="99"/>
      <c r="D89" s="103"/>
      <c r="E89" s="66"/>
      <c r="F89" s="66"/>
      <c r="G89" s="99"/>
      <c r="H89" s="82"/>
      <c r="I89" s="38"/>
      <c r="J89" s="83"/>
      <c r="K89" s="98"/>
      <c r="L89" s="4">
        <f>SUM(M89:S89)</f>
        <v>19510.11</v>
      </c>
      <c r="M89" s="28">
        <v>8782.68</v>
      </c>
      <c r="N89" s="28">
        <v>10727.43</v>
      </c>
      <c r="O89" s="28">
        <v>0</v>
      </c>
      <c r="P89" s="28">
        <v>0</v>
      </c>
      <c r="Q89" s="28">
        <v>0</v>
      </c>
      <c r="R89" s="45">
        <v>0</v>
      </c>
      <c r="S89" s="93"/>
    </row>
    <row r="90" spans="1:19" ht="81" customHeight="1" x14ac:dyDescent="0.25">
      <c r="A90" s="77"/>
      <c r="B90" s="29"/>
      <c r="C90" s="100"/>
      <c r="D90" s="104"/>
      <c r="E90" s="67"/>
      <c r="F90" s="67"/>
      <c r="G90" s="100"/>
      <c r="H90" s="102"/>
      <c r="I90" s="38"/>
      <c r="J90" s="84"/>
      <c r="K90" s="3" t="s">
        <v>6</v>
      </c>
      <c r="L90" s="4">
        <f>SUM(M90:N90)</f>
        <v>628939.44699999993</v>
      </c>
      <c r="M90" s="28">
        <v>90936.48</v>
      </c>
      <c r="N90" s="28">
        <v>538002.96699999995</v>
      </c>
      <c r="O90" s="28">
        <v>0</v>
      </c>
      <c r="P90" s="28">
        <v>0</v>
      </c>
      <c r="Q90" s="28">
        <v>0</v>
      </c>
      <c r="R90" s="46">
        <v>0</v>
      </c>
      <c r="S90" s="94"/>
    </row>
    <row r="91" spans="1:19" ht="27.75" customHeight="1" x14ac:dyDescent="0.25">
      <c r="A91" s="87" t="s">
        <v>81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9"/>
    </row>
    <row r="92" spans="1:19" ht="34.15" customHeight="1" x14ac:dyDescent="0.25">
      <c r="A92" s="74" t="s">
        <v>46</v>
      </c>
      <c r="B92" s="60" t="s">
        <v>115</v>
      </c>
      <c r="C92" s="63" t="s">
        <v>72</v>
      </c>
      <c r="D92" s="65" t="s">
        <v>72</v>
      </c>
      <c r="E92" s="147" t="s">
        <v>72</v>
      </c>
      <c r="F92" s="63" t="s">
        <v>72</v>
      </c>
      <c r="G92" s="63" t="s">
        <v>72</v>
      </c>
      <c r="H92" s="86" t="s">
        <v>72</v>
      </c>
      <c r="I92" s="41">
        <v>0</v>
      </c>
      <c r="J92" s="86" t="s">
        <v>72</v>
      </c>
      <c r="K92" s="16" t="s">
        <v>4</v>
      </c>
      <c r="L92" s="17">
        <f t="shared" ref="L92:N92" si="18">SUM(L93:L95)</f>
        <v>1145658.9539999999</v>
      </c>
      <c r="M92" s="17">
        <f t="shared" si="18"/>
        <v>1145658.9539999999</v>
      </c>
      <c r="N92" s="17">
        <f t="shared" si="18"/>
        <v>0</v>
      </c>
      <c r="O92" s="17">
        <v>0</v>
      </c>
      <c r="P92" s="17">
        <v>0</v>
      </c>
      <c r="Q92" s="17">
        <v>0</v>
      </c>
      <c r="R92" s="17">
        <v>0</v>
      </c>
      <c r="S92" s="95" t="s">
        <v>37</v>
      </c>
    </row>
    <row r="93" spans="1:19" ht="63" customHeight="1" x14ac:dyDescent="0.25">
      <c r="A93" s="74"/>
      <c r="B93" s="60"/>
      <c r="C93" s="63"/>
      <c r="D93" s="66"/>
      <c r="E93" s="166"/>
      <c r="F93" s="64"/>
      <c r="G93" s="63"/>
      <c r="H93" s="86"/>
      <c r="I93" s="41">
        <v>0</v>
      </c>
      <c r="J93" s="62"/>
      <c r="K93" s="16" t="s">
        <v>16</v>
      </c>
      <c r="L93" s="17">
        <f>SUM(M93:N93)</f>
        <v>131801.1</v>
      </c>
      <c r="M93" s="17">
        <f>M97+M101</f>
        <v>131801.1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96"/>
    </row>
    <row r="94" spans="1:19" ht="57" x14ac:dyDescent="0.25">
      <c r="A94" s="74"/>
      <c r="B94" s="60"/>
      <c r="C94" s="63"/>
      <c r="D94" s="66"/>
      <c r="E94" s="166"/>
      <c r="F94" s="64"/>
      <c r="G94" s="63"/>
      <c r="H94" s="86"/>
      <c r="I94" s="41">
        <v>0</v>
      </c>
      <c r="J94" s="62"/>
      <c r="K94" s="16" t="s">
        <v>3</v>
      </c>
      <c r="L94" s="17">
        <f>SUM(M94:S94)</f>
        <v>584291.58400000003</v>
      </c>
      <c r="M94" s="17">
        <f>M98+M102</f>
        <v>584291.58400000003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96"/>
    </row>
    <row r="95" spans="1:19" ht="71.25" x14ac:dyDescent="0.25">
      <c r="A95" s="74"/>
      <c r="B95" s="60"/>
      <c r="C95" s="63"/>
      <c r="D95" s="67"/>
      <c r="E95" s="167"/>
      <c r="F95" s="64"/>
      <c r="G95" s="63"/>
      <c r="H95" s="86"/>
      <c r="I95" s="41">
        <v>0</v>
      </c>
      <c r="J95" s="62"/>
      <c r="K95" s="16" t="s">
        <v>6</v>
      </c>
      <c r="L95" s="17">
        <f>SUM(M95:S95)</f>
        <v>429566.27</v>
      </c>
      <c r="M95" s="17">
        <f>M99+M103</f>
        <v>429566.27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96"/>
    </row>
    <row r="96" spans="1:19" ht="24.6" customHeight="1" x14ac:dyDescent="0.25">
      <c r="A96" s="58" t="s">
        <v>47</v>
      </c>
      <c r="B96" s="59" t="s">
        <v>19</v>
      </c>
      <c r="C96" s="69" t="s">
        <v>85</v>
      </c>
      <c r="D96" s="68" t="s">
        <v>73</v>
      </c>
      <c r="E96" s="70" t="s">
        <v>76</v>
      </c>
      <c r="F96" s="69" t="s">
        <v>41</v>
      </c>
      <c r="G96" s="71">
        <v>44970</v>
      </c>
      <c r="H96" s="61">
        <v>1201647.537</v>
      </c>
      <c r="I96" s="61">
        <v>0</v>
      </c>
      <c r="J96" s="61">
        <v>595192.53700000001</v>
      </c>
      <c r="K96" s="3" t="s">
        <v>4</v>
      </c>
      <c r="L96" s="4">
        <f>SUM(M96:N96)</f>
        <v>591984.28700000001</v>
      </c>
      <c r="M96" s="4">
        <f>SUM(M97:M99)</f>
        <v>591984.28700000001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96"/>
    </row>
    <row r="97" spans="1:19" ht="50.45" customHeight="1" x14ac:dyDescent="0.25">
      <c r="A97" s="58"/>
      <c r="B97" s="59"/>
      <c r="C97" s="69"/>
      <c r="D97" s="66"/>
      <c r="E97" s="66"/>
      <c r="F97" s="64"/>
      <c r="G97" s="69"/>
      <c r="H97" s="61"/>
      <c r="I97" s="61"/>
      <c r="J97" s="62"/>
      <c r="K97" s="3" t="s">
        <v>16</v>
      </c>
      <c r="L97" s="4">
        <f>SUM(M97:M97)</f>
        <v>51301.1</v>
      </c>
      <c r="M97" s="4">
        <v>51301.1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96"/>
    </row>
    <row r="98" spans="1:19" ht="57.6" customHeight="1" x14ac:dyDescent="0.25">
      <c r="A98" s="58"/>
      <c r="B98" s="59"/>
      <c r="C98" s="69"/>
      <c r="D98" s="66"/>
      <c r="E98" s="66"/>
      <c r="F98" s="64"/>
      <c r="G98" s="69"/>
      <c r="H98" s="61"/>
      <c r="I98" s="61"/>
      <c r="J98" s="62"/>
      <c r="K98" s="3" t="s">
        <v>3</v>
      </c>
      <c r="L98" s="4">
        <f>SUM(M98:M98)</f>
        <v>318640.217</v>
      </c>
      <c r="M98" s="4">
        <v>318640.217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96"/>
    </row>
    <row r="99" spans="1:19" ht="89.25" customHeight="1" x14ac:dyDescent="0.25">
      <c r="A99" s="58"/>
      <c r="B99" s="59"/>
      <c r="C99" s="69"/>
      <c r="D99" s="67"/>
      <c r="E99" s="67"/>
      <c r="F99" s="64"/>
      <c r="G99" s="69"/>
      <c r="H99" s="61"/>
      <c r="I99" s="61"/>
      <c r="J99" s="62"/>
      <c r="K99" s="3" t="s">
        <v>6</v>
      </c>
      <c r="L99" s="4">
        <f>SUM(M99:M99)</f>
        <v>222042.97</v>
      </c>
      <c r="M99" s="4">
        <v>222042.97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96"/>
    </row>
    <row r="100" spans="1:19" ht="24.6" customHeight="1" x14ac:dyDescent="0.25">
      <c r="A100" s="58" t="s">
        <v>80</v>
      </c>
      <c r="B100" s="59" t="s">
        <v>15</v>
      </c>
      <c r="C100" s="69" t="s">
        <v>85</v>
      </c>
      <c r="D100" s="68" t="s">
        <v>60</v>
      </c>
      <c r="E100" s="70" t="s">
        <v>76</v>
      </c>
      <c r="F100" s="69" t="s">
        <v>101</v>
      </c>
      <c r="G100" s="71">
        <v>45257</v>
      </c>
      <c r="H100" s="61">
        <v>959048.47699999996</v>
      </c>
      <c r="I100" s="61">
        <v>0</v>
      </c>
      <c r="J100" s="61">
        <v>405373.81</v>
      </c>
      <c r="K100" s="3" t="s">
        <v>4</v>
      </c>
      <c r="L100" s="4">
        <f>SUM(M100:N100)</f>
        <v>553674.66700000002</v>
      </c>
      <c r="M100" s="4">
        <f>SUM(M101:M103)</f>
        <v>553674.66700000002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7"/>
    </row>
    <row r="101" spans="1:19" ht="50.45" customHeight="1" x14ac:dyDescent="0.25">
      <c r="A101" s="58"/>
      <c r="B101" s="59"/>
      <c r="C101" s="69"/>
      <c r="D101" s="66"/>
      <c r="E101" s="66"/>
      <c r="F101" s="64"/>
      <c r="G101" s="69"/>
      <c r="H101" s="61"/>
      <c r="I101" s="61"/>
      <c r="J101" s="62"/>
      <c r="K101" s="3" t="s">
        <v>16</v>
      </c>
      <c r="L101" s="4">
        <f>SUM(M101:M101)</f>
        <v>80500</v>
      </c>
      <c r="M101" s="4">
        <v>80500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7"/>
    </row>
    <row r="102" spans="1:19" ht="57.6" customHeight="1" x14ac:dyDescent="0.25">
      <c r="A102" s="58"/>
      <c r="B102" s="59"/>
      <c r="C102" s="69"/>
      <c r="D102" s="66"/>
      <c r="E102" s="66"/>
      <c r="F102" s="64"/>
      <c r="G102" s="69"/>
      <c r="H102" s="61"/>
      <c r="I102" s="61"/>
      <c r="J102" s="62"/>
      <c r="K102" s="3" t="s">
        <v>3</v>
      </c>
      <c r="L102" s="4">
        <f>SUM(M102:M102)</f>
        <v>265651.36700000003</v>
      </c>
      <c r="M102" s="4">
        <v>265651.36700000003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7"/>
    </row>
    <row r="103" spans="1:19" ht="89.25" customHeight="1" x14ac:dyDescent="0.25">
      <c r="A103" s="58"/>
      <c r="B103" s="59"/>
      <c r="C103" s="69"/>
      <c r="D103" s="67"/>
      <c r="E103" s="67"/>
      <c r="F103" s="64"/>
      <c r="G103" s="69"/>
      <c r="H103" s="61"/>
      <c r="I103" s="61"/>
      <c r="J103" s="62"/>
      <c r="K103" s="3" t="s">
        <v>6</v>
      </c>
      <c r="L103" s="4">
        <f>SUM(M103:M103)</f>
        <v>207523.3</v>
      </c>
      <c r="M103" s="4">
        <v>207523.3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8"/>
    </row>
    <row r="104" spans="1:19" ht="27.75" customHeight="1" x14ac:dyDescent="0.25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</row>
    <row r="105" spans="1:19" ht="73.5" customHeight="1" x14ac:dyDescent="0.25">
      <c r="A105" s="33"/>
      <c r="B105" s="33"/>
      <c r="C105" s="33"/>
      <c r="D105" s="162"/>
      <c r="E105" s="163"/>
      <c r="F105" s="163"/>
      <c r="G105" s="163"/>
      <c r="H105" s="163"/>
      <c r="I105" s="163"/>
      <c r="J105" s="163"/>
      <c r="K105" s="33"/>
      <c r="L105" s="33"/>
      <c r="M105" s="33"/>
      <c r="N105" s="164"/>
      <c r="O105" s="165"/>
      <c r="P105" s="33"/>
      <c r="Q105" s="33"/>
      <c r="R105" s="33"/>
      <c r="S105" s="33"/>
    </row>
    <row r="110" spans="1:19" ht="56.45" customHeight="1" x14ac:dyDescent="0.25"/>
    <row r="111" spans="1:19" ht="61.15" customHeight="1" x14ac:dyDescent="0.25"/>
    <row r="112" spans="1:19" ht="59.45" customHeight="1" x14ac:dyDescent="0.25"/>
    <row r="113" ht="26.45" customHeight="1" x14ac:dyDescent="0.25"/>
    <row r="114" ht="22.9" customHeight="1" x14ac:dyDescent="0.25"/>
    <row r="115" ht="76.900000000000006" customHeight="1" x14ac:dyDescent="0.25"/>
    <row r="116" ht="63.6" customHeight="1" x14ac:dyDescent="0.25"/>
    <row r="117" ht="27" customHeight="1" x14ac:dyDescent="0.25"/>
    <row r="121" ht="21" customHeight="1" x14ac:dyDescent="0.25"/>
    <row r="122" ht="61.5" customHeight="1" x14ac:dyDescent="0.25"/>
    <row r="123" ht="66.599999999999994" customHeight="1" x14ac:dyDescent="0.25"/>
  </sheetData>
  <mergeCells count="270">
    <mergeCell ref="J32:J34"/>
    <mergeCell ref="S26:S34"/>
    <mergeCell ref="D29:D31"/>
    <mergeCell ref="E29:E31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D105:J105"/>
    <mergeCell ref="N105:O105"/>
    <mergeCell ref="B39:B41"/>
    <mergeCell ref="C39:C41"/>
    <mergeCell ref="J42:J44"/>
    <mergeCell ref="F42:F44"/>
    <mergeCell ref="F45:F46"/>
    <mergeCell ref="B45:B47"/>
    <mergeCell ref="B60:B61"/>
    <mergeCell ref="C60:C63"/>
    <mergeCell ref="E60:E63"/>
    <mergeCell ref="B96:B99"/>
    <mergeCell ref="C96:C99"/>
    <mergeCell ref="E69:E72"/>
    <mergeCell ref="E77:E81"/>
    <mergeCell ref="J39:J41"/>
    <mergeCell ref="G42:G44"/>
    <mergeCell ref="E96:E99"/>
    <mergeCell ref="E92:E95"/>
    <mergeCell ref="D77:D81"/>
    <mergeCell ref="D69:D72"/>
    <mergeCell ref="B77:B79"/>
    <mergeCell ref="B54:B56"/>
    <mergeCell ref="C54:C56"/>
    <mergeCell ref="J29:J31"/>
    <mergeCell ref="A16:A18"/>
    <mergeCell ref="C16:C18"/>
    <mergeCell ref="G16:G18"/>
    <mergeCell ref="A15:S15"/>
    <mergeCell ref="S16:S19"/>
    <mergeCell ref="A20:A22"/>
    <mergeCell ref="E23:E25"/>
    <mergeCell ref="S20:S25"/>
    <mergeCell ref="J20:J22"/>
    <mergeCell ref="B16:B18"/>
    <mergeCell ref="I20:I22"/>
    <mergeCell ref="E20:E22"/>
    <mergeCell ref="B23:B25"/>
    <mergeCell ref="C23:C25"/>
    <mergeCell ref="D20:D22"/>
    <mergeCell ref="H20:H22"/>
    <mergeCell ref="I16:I18"/>
    <mergeCell ref="F16:F18"/>
    <mergeCell ref="J16:J18"/>
    <mergeCell ref="H16:H18"/>
    <mergeCell ref="D16:D18"/>
    <mergeCell ref="E16:E18"/>
    <mergeCell ref="M1:O1"/>
    <mergeCell ref="G26:G28"/>
    <mergeCell ref="H26:H28"/>
    <mergeCell ref="I26:I28"/>
    <mergeCell ref="J26:J28"/>
    <mergeCell ref="E86:E90"/>
    <mergeCell ref="G69:G72"/>
    <mergeCell ref="A69:A72"/>
    <mergeCell ref="B73:B76"/>
    <mergeCell ref="D82:D85"/>
    <mergeCell ref="B69:B72"/>
    <mergeCell ref="B82:B85"/>
    <mergeCell ref="A82:A85"/>
    <mergeCell ref="G77:G81"/>
    <mergeCell ref="A77:A81"/>
    <mergeCell ref="C73:C76"/>
    <mergeCell ref="C82:C85"/>
    <mergeCell ref="C77:C81"/>
    <mergeCell ref="B86:B88"/>
    <mergeCell ref="A73:A76"/>
    <mergeCell ref="G82:G85"/>
    <mergeCell ref="C45:C47"/>
    <mergeCell ref="F39:F41"/>
    <mergeCell ref="E42:E44"/>
    <mergeCell ref="A48:A50"/>
    <mergeCell ref="B48:B50"/>
    <mergeCell ref="F51:F53"/>
    <mergeCell ref="B51:B53"/>
    <mergeCell ref="C51:C53"/>
    <mergeCell ref="G39:G41"/>
    <mergeCell ref="D42:D44"/>
    <mergeCell ref="A45:A47"/>
    <mergeCell ref="E45:E47"/>
    <mergeCell ref="A39:A41"/>
    <mergeCell ref="A42:A44"/>
    <mergeCell ref="C42:C44"/>
    <mergeCell ref="D39:D41"/>
    <mergeCell ref="E39:E41"/>
    <mergeCell ref="A51:A53"/>
    <mergeCell ref="D45:D47"/>
    <mergeCell ref="F29:F31"/>
    <mergeCell ref="G36:G38"/>
    <mergeCell ref="H36:H38"/>
    <mergeCell ref="D23:D25"/>
    <mergeCell ref="A64:A67"/>
    <mergeCell ref="B64:B65"/>
    <mergeCell ref="A29:A31"/>
    <mergeCell ref="B29:B31"/>
    <mergeCell ref="B26:B28"/>
    <mergeCell ref="A36:A38"/>
    <mergeCell ref="C36:C38"/>
    <mergeCell ref="C26:C28"/>
    <mergeCell ref="F26:F28"/>
    <mergeCell ref="A23:A25"/>
    <mergeCell ref="E26:E28"/>
    <mergeCell ref="A26:A28"/>
    <mergeCell ref="C29:C31"/>
    <mergeCell ref="G29:G31"/>
    <mergeCell ref="H29:H31"/>
    <mergeCell ref="A35:S35"/>
    <mergeCell ref="E36:E38"/>
    <mergeCell ref="S54:S59"/>
    <mergeCell ref="A54:A56"/>
    <mergeCell ref="E51:E53"/>
    <mergeCell ref="L10:Q11"/>
    <mergeCell ref="D10:D12"/>
    <mergeCell ref="E10:E12"/>
    <mergeCell ref="A14:S14"/>
    <mergeCell ref="D36:D38"/>
    <mergeCell ref="G23:G25"/>
    <mergeCell ref="I23:I25"/>
    <mergeCell ref="S36:S44"/>
    <mergeCell ref="J36:J38"/>
    <mergeCell ref="J23:J25"/>
    <mergeCell ref="I29:I31"/>
    <mergeCell ref="F36:F38"/>
    <mergeCell ref="B36:B38"/>
    <mergeCell ref="I39:I41"/>
    <mergeCell ref="B20:B22"/>
    <mergeCell ref="C20:C22"/>
    <mergeCell ref="G20:G22"/>
    <mergeCell ref="F20:F22"/>
    <mergeCell ref="F23:F25"/>
    <mergeCell ref="H23:H25"/>
    <mergeCell ref="B42:B44"/>
    <mergeCell ref="H39:H41"/>
    <mergeCell ref="D26:D28"/>
    <mergeCell ref="S45:S53"/>
    <mergeCell ref="H57:H59"/>
    <mergeCell ref="J57:J59"/>
    <mergeCell ref="H51:H53"/>
    <mergeCell ref="J45:J47"/>
    <mergeCell ref="J48:J50"/>
    <mergeCell ref="H54:H56"/>
    <mergeCell ref="G54:G56"/>
    <mergeCell ref="A3:S3"/>
    <mergeCell ref="A4:S4"/>
    <mergeCell ref="A5:S5"/>
    <mergeCell ref="A6:S6"/>
    <mergeCell ref="A10:A12"/>
    <mergeCell ref="B10:B12"/>
    <mergeCell ref="K10:K12"/>
    <mergeCell ref="A8:S8"/>
    <mergeCell ref="S10:S12"/>
    <mergeCell ref="C10:C12"/>
    <mergeCell ref="G10:G12"/>
    <mergeCell ref="H10:H12"/>
    <mergeCell ref="I10:I12"/>
    <mergeCell ref="J10:J12"/>
    <mergeCell ref="F10:F12"/>
    <mergeCell ref="R10:R12"/>
    <mergeCell ref="H42:H44"/>
    <mergeCell ref="D51:D53"/>
    <mergeCell ref="F60:F63"/>
    <mergeCell ref="E48:E50"/>
    <mergeCell ref="F64:F67"/>
    <mergeCell ref="F54:F56"/>
    <mergeCell ref="F57:F59"/>
    <mergeCell ref="F48:F50"/>
    <mergeCell ref="H45:H47"/>
    <mergeCell ref="G48:G50"/>
    <mergeCell ref="H48:H50"/>
    <mergeCell ref="G51:G53"/>
    <mergeCell ref="G57:G59"/>
    <mergeCell ref="E57:E59"/>
    <mergeCell ref="C64:C67"/>
    <mergeCell ref="D64:D67"/>
    <mergeCell ref="D60:D63"/>
    <mergeCell ref="D48:D50"/>
    <mergeCell ref="D54:D56"/>
    <mergeCell ref="C48:C50"/>
    <mergeCell ref="E54:E56"/>
    <mergeCell ref="J51:J53"/>
    <mergeCell ref="G45:G47"/>
    <mergeCell ref="J64:J67"/>
    <mergeCell ref="H64:H67"/>
    <mergeCell ref="G64:G67"/>
    <mergeCell ref="J54:J56"/>
    <mergeCell ref="J69:J72"/>
    <mergeCell ref="H73:H76"/>
    <mergeCell ref="H69:H72"/>
    <mergeCell ref="A68:S68"/>
    <mergeCell ref="S69:S76"/>
    <mergeCell ref="D57:D59"/>
    <mergeCell ref="B57:B59"/>
    <mergeCell ref="C57:C59"/>
    <mergeCell ref="D73:D76"/>
    <mergeCell ref="S60:S67"/>
    <mergeCell ref="K65:K66"/>
    <mergeCell ref="I64:I67"/>
    <mergeCell ref="E64:E67"/>
    <mergeCell ref="E73:E76"/>
    <mergeCell ref="F69:F72"/>
    <mergeCell ref="F73:F76"/>
    <mergeCell ref="G73:G76"/>
    <mergeCell ref="C69:C72"/>
    <mergeCell ref="H60:H63"/>
    <mergeCell ref="G60:G63"/>
    <mergeCell ref="J60:J63"/>
    <mergeCell ref="K61:K62"/>
    <mergeCell ref="A57:A59"/>
    <mergeCell ref="A60:A63"/>
    <mergeCell ref="J86:J90"/>
    <mergeCell ref="J73:J76"/>
    <mergeCell ref="G92:G95"/>
    <mergeCell ref="H92:H95"/>
    <mergeCell ref="A91:S91"/>
    <mergeCell ref="J82:J85"/>
    <mergeCell ref="S77:S90"/>
    <mergeCell ref="S92:S99"/>
    <mergeCell ref="K88:K89"/>
    <mergeCell ref="C86:C90"/>
    <mergeCell ref="G86:G90"/>
    <mergeCell ref="H86:H90"/>
    <mergeCell ref="J92:J95"/>
    <mergeCell ref="E82:E85"/>
    <mergeCell ref="I96:I99"/>
    <mergeCell ref="G96:G99"/>
    <mergeCell ref="H96:H99"/>
    <mergeCell ref="F96:F99"/>
    <mergeCell ref="H82:H85"/>
    <mergeCell ref="C92:C95"/>
    <mergeCell ref="D86:D90"/>
    <mergeCell ref="F86:F90"/>
    <mergeCell ref="I82:I85"/>
    <mergeCell ref="H77:H81"/>
    <mergeCell ref="P1:R1"/>
    <mergeCell ref="A104:S104"/>
    <mergeCell ref="A100:A103"/>
    <mergeCell ref="B100:B103"/>
    <mergeCell ref="B92:B95"/>
    <mergeCell ref="J96:J99"/>
    <mergeCell ref="F92:F95"/>
    <mergeCell ref="F77:F81"/>
    <mergeCell ref="F82:F85"/>
    <mergeCell ref="C100:C103"/>
    <mergeCell ref="D100:D103"/>
    <mergeCell ref="E100:E103"/>
    <mergeCell ref="F100:F103"/>
    <mergeCell ref="G100:G103"/>
    <mergeCell ref="H100:H103"/>
    <mergeCell ref="I100:I103"/>
    <mergeCell ref="J100:J103"/>
    <mergeCell ref="A96:A99"/>
    <mergeCell ref="D96:D99"/>
    <mergeCell ref="D92:D95"/>
    <mergeCell ref="K79:K80"/>
    <mergeCell ref="A92:A95"/>
    <mergeCell ref="A86:A90"/>
    <mergeCell ref="J77:J81"/>
  </mergeCells>
  <printOptions horizontalCentered="1"/>
  <pageMargins left="3.937007874015748E-2" right="3.937007874015748E-2" top="0.39370078740157483" bottom="0.39370078740157483" header="0.11811023622047245" footer="0.11811023622047245"/>
  <pageSetup paperSize="9" scale="47" fitToHeight="0" orientation="landscape" r:id="rId1"/>
  <headerFooter differentFirst="1">
    <oddHeader>&amp;C&amp;P</oddHeader>
  </headerFooter>
  <rowBreaks count="5" manualBreakCount="5">
    <brk id="22" max="18" man="1"/>
    <brk id="41" max="18" man="1"/>
    <brk id="56" max="18" man="1"/>
    <brk id="72" max="18" man="1"/>
    <brk id="9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2025-03-11T08:30:21Z</dcterms:modified>
</cp:coreProperties>
</file>