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Лист1!$11:$14</definedName>
    <definedName name="_xlnm.Print_Area" localSheetId="0">Лист1!$A$2:$S$106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2" i="1" l="1"/>
  <c r="L63" i="1" l="1"/>
  <c r="H87" i="1" l="1"/>
  <c r="O29" i="1" l="1"/>
  <c r="O28" i="1"/>
  <c r="O27" i="1"/>
  <c r="N27" i="1"/>
  <c r="O24" i="1"/>
  <c r="O49" i="1"/>
  <c r="L35" i="1"/>
  <c r="L34" i="1"/>
  <c r="O33" i="1"/>
  <c r="N33" i="1"/>
  <c r="M33" i="1"/>
  <c r="L33" i="1" s="1"/>
  <c r="H33" i="1" s="1"/>
  <c r="N29" i="1" l="1"/>
  <c r="M29" i="1"/>
  <c r="P29" i="1" l="1"/>
  <c r="Q29" i="1" l="1"/>
  <c r="L29" i="1" s="1"/>
  <c r="N40" i="1" l="1"/>
  <c r="P27" i="1" l="1"/>
  <c r="M23" i="1" l="1"/>
  <c r="M48" i="1" l="1"/>
  <c r="N23" i="1" l="1"/>
  <c r="N22" i="1"/>
  <c r="N24" i="1"/>
  <c r="N21" i="1" l="1"/>
  <c r="P48" i="1"/>
  <c r="O48" i="1"/>
  <c r="N48" i="1"/>
  <c r="P47" i="1"/>
  <c r="O47" i="1"/>
  <c r="N47" i="1"/>
  <c r="M47" i="1"/>
  <c r="N71" i="1" l="1"/>
  <c r="N72" i="1"/>
  <c r="N73" i="1"/>
  <c r="Q43" i="1" l="1"/>
  <c r="Q39" i="1"/>
  <c r="O39" i="1"/>
  <c r="P46" i="1" l="1"/>
  <c r="L48" i="1" l="1"/>
  <c r="L47" i="1"/>
  <c r="O43" i="1"/>
  <c r="N43" i="1"/>
  <c r="R39" i="1"/>
  <c r="P39" i="1"/>
  <c r="N39" i="1"/>
  <c r="M39" i="1"/>
  <c r="L39" i="1" l="1"/>
  <c r="N83" i="1"/>
  <c r="O64" i="1" l="1"/>
  <c r="O63" i="1"/>
  <c r="O62" i="1"/>
  <c r="O61" i="1" l="1"/>
  <c r="O46" i="1"/>
  <c r="N49" i="1"/>
  <c r="L54" i="1"/>
  <c r="L53" i="1"/>
  <c r="O65" i="1"/>
  <c r="O52" i="1"/>
  <c r="L52" i="1" l="1"/>
  <c r="N46" i="1"/>
  <c r="L45" i="1"/>
  <c r="L44" i="1"/>
  <c r="L43" i="1" l="1"/>
  <c r="H43" i="1" s="1"/>
  <c r="M96" i="1" l="1"/>
  <c r="M95" i="1"/>
  <c r="M94" i="1"/>
  <c r="L103" i="1"/>
  <c r="L104" i="1"/>
  <c r="L102" i="1"/>
  <c r="M101" i="1"/>
  <c r="L101" i="1" l="1"/>
  <c r="M63" i="1"/>
  <c r="N63" i="1"/>
  <c r="M30" i="1" l="1"/>
  <c r="L30" i="1"/>
  <c r="M28" i="1"/>
  <c r="L28" i="1" s="1"/>
  <c r="I27" i="1"/>
  <c r="M27" i="1" l="1"/>
  <c r="L27" i="1" s="1"/>
  <c r="Q46" i="1" l="1"/>
  <c r="M49" i="1"/>
  <c r="Q49" i="1"/>
  <c r="L50" i="1"/>
  <c r="L51" i="1"/>
  <c r="L49" i="1" l="1"/>
  <c r="M46" i="1"/>
  <c r="L46" i="1" l="1"/>
  <c r="M40" i="1" l="1"/>
  <c r="M83" i="1" l="1"/>
  <c r="I21" i="1" l="1"/>
  <c r="I17" i="1"/>
  <c r="N64" i="1" l="1"/>
  <c r="N62" i="1"/>
  <c r="N61" i="1" l="1"/>
  <c r="L60" i="1"/>
  <c r="L59" i="1"/>
  <c r="Q58" i="1"/>
  <c r="M58" i="1"/>
  <c r="L58" i="1" s="1"/>
  <c r="Q57" i="1"/>
  <c r="Q55" i="1" s="1"/>
  <c r="M57" i="1"/>
  <c r="L57" i="1" s="1"/>
  <c r="M56" i="1"/>
  <c r="L56" i="1" s="1"/>
  <c r="N55" i="1"/>
  <c r="Q52" i="1"/>
  <c r="N52" i="1"/>
  <c r="M52" i="1"/>
  <c r="M62" i="1"/>
  <c r="L62" i="1" s="1"/>
  <c r="Q62" i="1"/>
  <c r="M64" i="1"/>
  <c r="Q64" i="1"/>
  <c r="M65" i="1"/>
  <c r="N65" i="1"/>
  <c r="Q65" i="1"/>
  <c r="L66" i="1"/>
  <c r="L67" i="1"/>
  <c r="L68" i="1"/>
  <c r="M79" i="1"/>
  <c r="L64" i="1" l="1"/>
  <c r="L61" i="1" s="1"/>
  <c r="Q61" i="1"/>
  <c r="M55" i="1"/>
  <c r="L65" i="1"/>
  <c r="L55" i="1"/>
  <c r="M61" i="1"/>
  <c r="N37" i="1" l="1"/>
  <c r="O37" i="1" l="1"/>
  <c r="Q87" i="1"/>
  <c r="Q83" i="1"/>
  <c r="Q82" i="1"/>
  <c r="Q81" i="1"/>
  <c r="Q80" i="1"/>
  <c r="Q79" i="1"/>
  <c r="Q74" i="1"/>
  <c r="Q73" i="1"/>
  <c r="Q72" i="1"/>
  <c r="Q71" i="1"/>
  <c r="Q70" i="1" l="1"/>
  <c r="Q78" i="1"/>
  <c r="Q17" i="1"/>
  <c r="M81" i="1"/>
  <c r="N81" i="1"/>
  <c r="Q37" i="1" l="1"/>
  <c r="L81" i="1"/>
  <c r="N82" i="1"/>
  <c r="M82" i="1"/>
  <c r="N80" i="1"/>
  <c r="M80" i="1"/>
  <c r="N79" i="1"/>
  <c r="N87" i="1"/>
  <c r="M87" i="1"/>
  <c r="L88" i="1"/>
  <c r="L91" i="1"/>
  <c r="L90" i="1"/>
  <c r="L89" i="1"/>
  <c r="N78" i="1" l="1"/>
  <c r="M78" i="1"/>
  <c r="L87" i="1"/>
  <c r="M24" i="1" l="1"/>
  <c r="M17" i="1" l="1"/>
  <c r="L100" i="1" l="1"/>
  <c r="L99" i="1"/>
  <c r="L98" i="1"/>
  <c r="M97" i="1"/>
  <c r="N93" i="1"/>
  <c r="L86" i="1"/>
  <c r="L85" i="1"/>
  <c r="L84" i="1"/>
  <c r="L77" i="1"/>
  <c r="L76" i="1"/>
  <c r="L75" i="1"/>
  <c r="N74" i="1"/>
  <c r="M74" i="1"/>
  <c r="M73" i="1"/>
  <c r="M72" i="1"/>
  <c r="M71" i="1"/>
  <c r="L42" i="1"/>
  <c r="L40" i="1" s="1"/>
  <c r="L26" i="1"/>
  <c r="L25" i="1"/>
  <c r="L23" i="1"/>
  <c r="M22" i="1"/>
  <c r="N70" i="1" l="1"/>
  <c r="L22" i="1"/>
  <c r="M93" i="1"/>
  <c r="M70" i="1"/>
  <c r="L95" i="1"/>
  <c r="L73" i="1"/>
  <c r="L74" i="1"/>
  <c r="L96" i="1"/>
  <c r="M37" i="1"/>
  <c r="L71" i="1"/>
  <c r="L24" i="1"/>
  <c r="L79" i="1"/>
  <c r="L80" i="1"/>
  <c r="L97" i="1"/>
  <c r="M21" i="1"/>
  <c r="L72" i="1"/>
  <c r="L83" i="1"/>
  <c r="L94" i="1"/>
  <c r="L82" i="1"/>
  <c r="L38" i="1"/>
  <c r="L37" i="1" s="1"/>
  <c r="L78" i="1" l="1"/>
  <c r="L21" i="1"/>
  <c r="L17" i="1"/>
  <c r="L93" i="1"/>
  <c r="L70" i="1"/>
</calcChain>
</file>

<file path=xl/sharedStrings.xml><?xml version="1.0" encoding="utf-8"?>
<sst xmlns="http://schemas.openxmlformats.org/spreadsheetml/2006/main" count="299" uniqueCount="123">
  <si>
    <t xml:space="preserve"> </t>
  </si>
  <si>
    <t>N п/п</t>
  </si>
  <si>
    <t>Всего</t>
  </si>
  <si>
    <t>Средства бюджета Московской области</t>
  </si>
  <si>
    <t>Итого:</t>
  </si>
  <si>
    <t>АДРЕСНЫЙ ПЕРЕЧЕНЬ ПО СТРОИТЕЛЬСТВУ И РЕКОНСТРУКЦИИ ОБЪЕКТОВ МУНИЦИПАЛЬНОЙ СОБСТВЕННОСТИ ОДИНЦОВСКОГО ГОРОДСКОГО ОКРУГА</t>
  </si>
  <si>
    <t>Средства бюджета Одинцовского городского округа</t>
  </si>
  <si>
    <t xml:space="preserve">Муниципальный заказчик:  Администрация Одинцовского городского округа Московской области             </t>
  </si>
  <si>
    <t>2.</t>
  </si>
  <si>
    <t>2.1.</t>
  </si>
  <si>
    <t xml:space="preserve">Профинансировано на 01.01.2020,
тыс. руб. *
</t>
  </si>
  <si>
    <t>Ответственный за выполнение мероприятия: Управление капитального строительства</t>
  </si>
  <si>
    <t>СОШ на 550 мест по адресу: Московская область, Одинцовский городской округ, п. Горки-2 (ПИР и строительство)</t>
  </si>
  <si>
    <t>Пристройка на 500 мест к МБОУ Одинцовская гимназия №14 по адресу: Московская область,Одинцовский городской округ, г. Одинцово, б-р Маршала Крылова, д. 5 (ПИР и строительство)</t>
  </si>
  <si>
    <t>СОШ на 550 мест по адресу: Московская область, Одинцовский городской округ, с. Немчиновка, ул. Московская (ПИР и строительство)</t>
  </si>
  <si>
    <t>Дошкольное образовательное учреждение на 400 мест по адресу: Московская область, Одинцовский городской округ, г. Одинцово, ул. Кутузовская (ПИР и строительство)</t>
  </si>
  <si>
    <t>Средства бюджета Российской Федерации</t>
  </si>
  <si>
    <t>Седства бюджета Московской области</t>
  </si>
  <si>
    <t>"Многофункциональный образовательный комплекс" по адресу: Московская область, Одинцовский район, вблизи д. Раздоры, в том числе работы по выносу существующих инженерных сетей из пятна застройки (ПИР и строительство)</t>
  </si>
  <si>
    <t>Детский сад на 400 мест по адресу: Московская область, Одинцовский городской округ, ЖК "Гусарская баллада" (ПИР и строительство)</t>
  </si>
  <si>
    <t>СОШ на 2200 мест по адресу: Московская область, Одинцовский район, г. Одинцово, ЖК "Гусарская баллада" (ПИР и строительство)</t>
  </si>
  <si>
    <t>СОШ на 1100 мест в мкр. Восточный, г. Звенигород, г.о. Одинцовский (ПИР и строительство)</t>
  </si>
  <si>
    <t>Пристрой к Средней общеобразовательной школе №8 по адресу: Московская область, г. Одинцово, мкр. 7-7А, ул. Вокзальная, д. 35а. Новое строительство</t>
  </si>
  <si>
    <t>СОШ на 550 мест по адресу: Московская область, Одинцовский городской округ, с. Перхушково (ПИР и строительство) на земельных участках с к.н. 50:20:0040508:1484, 50:20:0040508:1023</t>
  </si>
  <si>
    <t>кроме того: строительный контроль</t>
  </si>
  <si>
    <t>3.</t>
  </si>
  <si>
    <t>4.</t>
  </si>
  <si>
    <r>
      <t xml:space="preserve">Мероприятие 01.01. </t>
    </r>
    <r>
      <rPr>
        <sz val="11"/>
        <color theme="1"/>
        <rFont val="Times New Roman"/>
        <family val="1"/>
        <charset val="204"/>
      </rPr>
      <t>Проектирование и строительство дошкольных образовательных организаций</t>
    </r>
  </si>
  <si>
    <t>5.</t>
  </si>
  <si>
    <t>5.1.</t>
  </si>
  <si>
    <t>8.</t>
  </si>
  <si>
    <t>9.</t>
  </si>
  <si>
    <t>8.1</t>
  </si>
  <si>
    <t>9.1</t>
  </si>
  <si>
    <t>3.1.</t>
  </si>
  <si>
    <t>Мощность/
прирост мощности объекта 
(кв. метр, погонный метр, место, койко-место и т.д.)</t>
  </si>
  <si>
    <t xml:space="preserve">Наименование главного распорядителя средств бюджета
Одинцовского 
городского округа
</t>
  </si>
  <si>
    <t>Администрация Одинцовского городского округа Московской области</t>
  </si>
  <si>
    <r>
      <t>Мероприятие 01.02.</t>
    </r>
    <r>
      <rPr>
        <sz val="11"/>
        <color theme="1"/>
        <rFont val="Times New Roman"/>
        <family val="1"/>
        <charset val="204"/>
      </rPr>
      <t xml:space="preserve"> Проектирование и строительство дошкольных образовательных организаций в целях синхронизации с жилой застройкой</t>
    </r>
  </si>
  <si>
    <t>Детский сад на 330 мест по адресу: Московская область, Одинцовский городской округ, г. Кубинка (ПИР и строительство) (в том числе кредиторская задолженность прошлых лет)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</si>
  <si>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 6</t>
  </si>
  <si>
    <t>31.03.2020-31.12.2022</t>
  </si>
  <si>
    <t>1.1</t>
  </si>
  <si>
    <t>6.</t>
  </si>
  <si>
    <t>6.1</t>
  </si>
  <si>
    <t>9.2</t>
  </si>
  <si>
    <t>10.</t>
  </si>
  <si>
    <t>10.1</t>
  </si>
  <si>
    <t>31.03.2023-06.06.2023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</si>
  <si>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</si>
  <si>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</si>
  <si>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</si>
  <si>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 xml:space="preserve">Сроки проведения работ по проектированию, строительству/
реконструкции объектов
(дд.мм.гг - дд.мм.гг)
</t>
  </si>
  <si>
    <t>Открытие объекта/завершение работ (дд.мм.гг)</t>
  </si>
  <si>
    <t>Предельная стоимость объекта капитального строительства/работ (тыс. руб.)</t>
  </si>
  <si>
    <t xml:space="preserve">Профинансировано на 01.01.2023
(тыс. руб.) </t>
  </si>
  <si>
    <t>Источники финансирования, в том числе по годам реализации программы (тыс.руб.)</t>
  </si>
  <si>
    <t>Финансирование (тыс. руб.)</t>
  </si>
  <si>
    <t>Остаток сметной стоимости до ввода в эксплуатацию объекта капитального строительства/до завершения работ (тыс. руб.)</t>
  </si>
  <si>
    <t>Московская область, Одинцовский городской округ, г. Кубинка</t>
  </si>
  <si>
    <t>Московская область, Одинцовский городской округ, г. Одинцово, ул. Кутузовская</t>
  </si>
  <si>
    <t>Детский сад на 300 мест по адресу: Московская область, Одинцовский городской округ, р.п. Новоивановское</t>
  </si>
  <si>
    <t>Московская область, Одинцовский городской округ, р.п. Новоивановское</t>
  </si>
  <si>
    <t>Московская область, г. Одинцово, мкр. 7-7А, ул. Вокзальная, д. 35а</t>
  </si>
  <si>
    <t>Московская область, Одинцовский городской округ, с. Перхушково</t>
  </si>
  <si>
    <t>Московская область, Одинцовский городской округ, п. Горки-2</t>
  </si>
  <si>
    <t>Московская область, Одинцовский городской округ, с. Немчиновка, ул. Московская</t>
  </si>
  <si>
    <t xml:space="preserve">мкр. Восточный, г. Звенигород, г.о. Одинцовский </t>
  </si>
  <si>
    <t>Московская область,Одинцовский городской округ, г. Одинцово, б-р Маршала Крылова, д. 5</t>
  </si>
  <si>
    <t>Московская область, Одинцовский городской округ, р.п. Новоивановское, ул. Агрохимиков, д. 6</t>
  </si>
  <si>
    <t>Московская область, Одинцовский район, вблизи д. Раздоры</t>
  </si>
  <si>
    <t xml:space="preserve">Московская область, Одинцовский район, г. Одинцово, ЖК "Гусарская баллада" </t>
  </si>
  <si>
    <t>Х</t>
  </si>
  <si>
    <t>Московская область, Одинцовский городской округ, ЖК "Гусарская баллада"</t>
  </si>
  <si>
    <t xml:space="preserve">Технологическое присоединение к инженерным сетям за счет муниципальных средств
</t>
  </si>
  <si>
    <r>
      <rPr>
        <b/>
        <sz val="12"/>
        <color theme="1"/>
        <rFont val="Times New Roman"/>
        <family val="1"/>
        <charset val="204"/>
      </rPr>
      <t>Мероприятие 01.05.</t>
    </r>
    <r>
      <rPr>
        <sz val="12"/>
        <color theme="1"/>
        <rFont val="Times New Roman"/>
        <family val="1"/>
        <charset val="204"/>
      </rPr>
      <t xml:space="preserve"> 
Строительство (реконструкция) объектов дошкольного образования муниципальной собственности
</t>
    </r>
  </si>
  <si>
    <t>строительство(в том числе ПИР)</t>
  </si>
  <si>
    <t>строительство</t>
  </si>
  <si>
    <t>4.1.</t>
  </si>
  <si>
    <t>4.2.</t>
  </si>
  <si>
    <t>10.2</t>
  </si>
  <si>
    <t>Основное мероприятие Р2.  "Содействие занятости"</t>
  </si>
  <si>
    <t xml:space="preserve">Основное мероприятие Е1. "Современная школа"  </t>
  </si>
  <si>
    <t>31.03.2020-20.12.2023</t>
  </si>
  <si>
    <t>330 мест</t>
  </si>
  <si>
    <t>400 мест</t>
  </si>
  <si>
    <t>300 мест</t>
  </si>
  <si>
    <t>200 мест</t>
  </si>
  <si>
    <t>550 мест</t>
  </si>
  <si>
    <t>1100 мест</t>
  </si>
  <si>
    <t>500 мест</t>
  </si>
  <si>
    <t>950 мест</t>
  </si>
  <si>
    <t>2200 мест</t>
  </si>
  <si>
    <t>3.2.</t>
  </si>
  <si>
    <t>31.03.2022-06.06.2025</t>
  </si>
  <si>
    <t>31.03.2021-21.08.2023</t>
  </si>
  <si>
    <t>31.03.2020-22.12.2022</t>
  </si>
  <si>
    <t>31.03.2023-31.08.2023</t>
  </si>
  <si>
    <t>31.03.2022-14.09.2023</t>
  </si>
  <si>
    <t>31.03.2021-01.07.2024</t>
  </si>
  <si>
    <t>31.03.2021-03.10.2023</t>
  </si>
  <si>
    <t>31.03.2020-07.11.2023</t>
  </si>
  <si>
    <t>МОСКОВСКОЙ ОБЛАСТИ, ФИНАНСИРОВАНИЕ КОТОРЫХ ПРЕДУСМОТРЕНО МУНИЦИПАЛЬНОЙ ПРОГРАММОЙ "СТРОИТЕЛЬСТВО И КАПИТАЛЬНЫЙ РЕМОНТ ОБЪЕКТОВ СОЦИАЛЬНОЙ ИНФРАСТРУКТУРЫ"</t>
  </si>
  <si>
    <t>Подпрограмма 3  «Строительство (реконструкция), капитальный ремонт объектов образования»</t>
  </si>
  <si>
    <t>строительство (в том числе ПИР)</t>
  </si>
  <si>
    <t xml:space="preserve">Основное мероприятие 02. Организация строительства (реконструкции) объектов общего образования  </t>
  </si>
  <si>
    <t xml:space="preserve">Основное мероприятие 01. Организация строительства (реконструкции) объектов дошкольного образования  </t>
  </si>
  <si>
    <t>31.03.2021-30.08.2024</t>
  </si>
  <si>
    <t>31.03.2021-22.08.2024</t>
  </si>
  <si>
    <r>
      <rPr>
        <b/>
        <sz val="11"/>
        <color theme="1"/>
        <rFont val="Times New Roman"/>
        <family val="1"/>
        <charset val="204"/>
      </rPr>
      <t>Мероприятие 02.02.</t>
    </r>
    <r>
      <rPr>
        <sz val="11"/>
        <color theme="1"/>
        <rFont val="Times New Roman"/>
        <family val="1"/>
        <charset val="204"/>
      </rPr>
      <t xml:space="preserve"> 
Строительство (реконструкция) объектов общего образования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</si>
  <si>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>Мероприятие 02.03.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</t>
    </r>
  </si>
  <si>
    <r>
      <rPr>
        <b/>
        <sz val="11"/>
        <color theme="1"/>
        <rFont val="Times New Roman"/>
        <family val="1"/>
        <charset val="204"/>
      </rPr>
      <t>Мероприятие 02.04.</t>
    </r>
    <r>
      <rPr>
        <sz val="11"/>
        <color theme="1"/>
        <rFont val="Times New Roman"/>
        <family val="1"/>
        <charset val="204"/>
      </rPr>
      <t xml:space="preserve"> 
Капитальные вложения в ощеобразовательные организации в целях обеспечения односменного режима обучения</t>
    </r>
  </si>
  <si>
    <r>
      <rPr>
        <b/>
        <sz val="11"/>
        <color theme="1"/>
        <rFont val="Times New Roman"/>
        <family val="1"/>
        <charset val="204"/>
      </rPr>
      <t>Мероприятие 02.05.</t>
    </r>
    <r>
      <rPr>
        <sz val="11"/>
        <color theme="1"/>
        <rFont val="Times New Roman"/>
        <family val="1"/>
        <charset val="204"/>
      </rPr>
      <t xml:space="preserve"> 
Капитальные вложения в объекты общего образования в целях синхронизации с жилой застройкой</t>
    </r>
  </si>
  <si>
    <r>
      <t xml:space="preserve">Мероприятие Е1.02. 
</t>
    </r>
    <r>
      <rPr>
        <sz val="11"/>
        <color theme="1"/>
        <rFont val="Times New Roman"/>
        <family val="1"/>
        <charset val="204"/>
      </rPr>
      <t>Модернизация инфраструктуры общего образования в отдельных субъектах Российской Федерации объектов муниципальной собственности</t>
    </r>
  </si>
  <si>
    <r>
      <t xml:space="preserve">Мероприятие Е1.04. 
</t>
    </r>
    <r>
      <rPr>
        <sz val="11"/>
        <color theme="1"/>
        <rFont val="Times New Roman"/>
        <family val="1"/>
        <charset val="204"/>
      </rPr>
  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  </r>
  </si>
  <si>
    <r>
      <t xml:space="preserve">Мероприятие Р2.01. 
</t>
    </r>
    <r>
      <rPr>
        <sz val="11"/>
        <color theme="1"/>
        <rFont val="Times New Roman"/>
        <family val="1"/>
        <charset val="204"/>
      </rPr>
  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  </r>
  </si>
  <si>
    <t xml:space="preserve">Дошкольное образовательное учреждение с объектами инженерной инфраструктуры по адресу: Московсая область, г.о.Одинцовский, п. ВНИИССОК на 110 мест
</t>
  </si>
  <si>
    <t>110 мест</t>
  </si>
  <si>
    <t xml:space="preserve">Московсая область, г.о.Одинцовский, п. ВНИИССОК </t>
  </si>
  <si>
    <t>01.02.2025-31.12.2025</t>
  </si>
  <si>
    <t xml:space="preserve">
Приложение 2
к постановлению Администрации
Одинцовского городского округа
Московской области
от _________________№ ________
«Приложение 3 к муниципальной программе
</t>
  </si>
  <si>
    <t>».</t>
  </si>
  <si>
    <t>Начальник Управления капитального строительства                                                                   Н.В. Хворостьянова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</si>
</sst>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#,##0.00000_ ;[Red]\-#,##0.000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165" fontId="1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0" fillId="0" borderId="0" xfId="0" applyFill="1" applyBorder="1"/>
    <xf numFmtId="165" fontId="0" fillId="0" borderId="0" xfId="0" applyNumberFormat="1" applyFill="1"/>
    <xf numFmtId="165" fontId="4" fillId="0" borderId="16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0" fillId="0" borderId="0" xfId="0" applyNumberFormat="1" applyFill="1" applyBorder="1"/>
    <xf numFmtId="0" fontId="1" fillId="0" borderId="0" xfId="0" applyFont="1" applyFill="1" applyAlignment="1">
      <alignment horizontal="right" vertical="center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165" fontId="1" fillId="3" borderId="8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left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165" fontId="3" fillId="0" borderId="1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165" fontId="1" fillId="3" borderId="14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165" fontId="3" fillId="0" borderId="8" xfId="0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0" fontId="0" fillId="0" borderId="14" xfId="0" applyFont="1" applyBorder="1" applyAlignment="1">
      <alignment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165" fontId="4" fillId="0" borderId="8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 wrapText="1"/>
    </xf>
    <xf numFmtId="165" fontId="10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1" fillId="0" borderId="13" xfId="0" applyNumberFormat="1" applyFont="1" applyFill="1" applyBorder="1" applyAlignment="1">
      <alignment horizontal="center" vertical="top" wrapText="1"/>
    </xf>
    <xf numFmtId="165" fontId="1" fillId="0" borderId="14" xfId="0" applyNumberFormat="1" applyFont="1" applyFill="1" applyBorder="1" applyAlignment="1">
      <alignment horizontal="center" vertical="top" wrapText="1"/>
    </xf>
    <xf numFmtId="3" fontId="3" fillId="0" borderId="9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center" vertical="top" wrapText="1"/>
    </xf>
    <xf numFmtId="14" fontId="1" fillId="0" borderId="9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165" fontId="10" fillId="0" borderId="9" xfId="0" applyNumberFormat="1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165" fontId="3" fillId="0" borderId="14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3" fontId="3" fillId="0" borderId="13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horizontal="center" vertical="top" wrapText="1"/>
    </xf>
    <xf numFmtId="3" fontId="1" fillId="0" borderId="9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3" fontId="1" fillId="0" borderId="13" xfId="0" applyNumberFormat="1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 vertical="top" wrapText="1"/>
    </xf>
    <xf numFmtId="14" fontId="1" fillId="0" borderId="13" xfId="0" applyNumberFormat="1" applyFont="1" applyFill="1" applyBorder="1" applyAlignment="1">
      <alignment horizontal="center" vertical="top" wrapText="1"/>
    </xf>
    <xf numFmtId="14" fontId="1" fillId="0" borderId="14" xfId="0" applyNumberFormat="1" applyFont="1" applyFill="1" applyBorder="1" applyAlignment="1">
      <alignment horizontal="center" vertical="top" wrapText="1"/>
    </xf>
    <xf numFmtId="165" fontId="4" fillId="0" borderId="9" xfId="0" applyNumberFormat="1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4" fontId="4" fillId="0" borderId="9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165" fontId="4" fillId="0" borderId="13" xfId="0" applyNumberFormat="1" applyFont="1" applyFill="1" applyBorder="1" applyAlignment="1">
      <alignment horizontal="center" vertical="top" wrapText="1"/>
    </xf>
    <xf numFmtId="165" fontId="4" fillId="0" borderId="14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top" wrapText="1"/>
    </xf>
    <xf numFmtId="165" fontId="1" fillId="3" borderId="9" xfId="0" applyNumberFormat="1" applyFont="1" applyFill="1" applyBorder="1" applyAlignment="1">
      <alignment horizontal="center" vertical="top" wrapText="1"/>
    </xf>
    <xf numFmtId="165" fontId="1" fillId="3" borderId="13" xfId="0" applyNumberFormat="1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horizontal="center" vertical="top" wrapText="1"/>
    </xf>
    <xf numFmtId="3" fontId="3" fillId="0" borderId="8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165" fontId="1" fillId="3" borderId="14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164" fontId="1" fillId="0" borderId="14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21" xfId="0" applyNumberFormat="1" applyFont="1" applyFill="1" applyBorder="1" applyAlignment="1">
      <alignment horizontal="right" vertical="center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65" fontId="1" fillId="0" borderId="8" xfId="0" applyNumberFormat="1" applyFont="1" applyFill="1" applyBorder="1" applyAlignment="1">
      <alignment horizontal="center" vertical="top" wrapText="1"/>
    </xf>
    <xf numFmtId="14" fontId="1" fillId="0" borderId="8" xfId="0" applyNumberFormat="1" applyFont="1" applyFill="1" applyBorder="1" applyAlignment="1">
      <alignment horizontal="center" vertical="top" wrapText="1"/>
    </xf>
    <xf numFmtId="165" fontId="10" fillId="0" borderId="8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124"/>
  <sheetViews>
    <sheetView tabSelected="1" view="pageBreakPreview" topLeftCell="A37" zoomScale="60" zoomScaleNormal="60" workbookViewId="0">
      <selection activeCell="H74" sqref="H74:H77"/>
    </sheetView>
  </sheetViews>
  <sheetFormatPr defaultRowHeight="15" x14ac:dyDescent="0.25"/>
  <cols>
    <col min="1" max="1" width="5.28515625" style="18" customWidth="1"/>
    <col min="2" max="2" width="26.85546875" style="18" customWidth="1"/>
    <col min="3" max="3" width="13.140625" style="18" customWidth="1"/>
    <col min="4" max="4" width="17.42578125" style="18" customWidth="1"/>
    <col min="5" max="5" width="13.140625" style="18" customWidth="1"/>
    <col min="6" max="6" width="16.7109375" style="18" customWidth="1"/>
    <col min="7" max="7" width="13.140625" style="18" customWidth="1"/>
    <col min="8" max="8" width="19.42578125" style="18" customWidth="1"/>
    <col min="9" max="9" width="18.7109375" style="18" hidden="1" customWidth="1"/>
    <col min="10" max="10" width="18.7109375" style="18" customWidth="1"/>
    <col min="11" max="11" width="17.5703125" style="18" customWidth="1"/>
    <col min="12" max="12" width="21" style="18" customWidth="1"/>
    <col min="13" max="13" width="18.5703125" style="18" customWidth="1"/>
    <col min="14" max="14" width="19.140625" style="18" customWidth="1"/>
    <col min="15" max="15" width="18.85546875" style="18" customWidth="1"/>
    <col min="16" max="16" width="18" style="18" customWidth="1"/>
    <col min="17" max="17" width="15.7109375" style="18" customWidth="1"/>
    <col min="18" max="18" width="16.42578125" style="18" customWidth="1"/>
    <col min="19" max="19" width="19.7109375" style="18" customWidth="1"/>
    <col min="20" max="20" width="5" customWidth="1"/>
    <col min="21" max="21" width="20.28515625" customWidth="1"/>
    <col min="22" max="22" width="18.85546875" customWidth="1"/>
    <col min="23" max="23" width="19.140625" customWidth="1"/>
    <col min="24" max="24" width="13.140625" bestFit="1" customWidth="1"/>
  </cols>
  <sheetData>
    <row r="2" spans="1:19" ht="123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08"/>
      <c r="N2" s="108"/>
      <c r="O2" s="108"/>
      <c r="P2" s="192" t="s">
        <v>120</v>
      </c>
      <c r="Q2" s="193"/>
      <c r="R2" s="193"/>
      <c r="S2" s="38"/>
    </row>
    <row r="3" spans="1:19" x14ac:dyDescent="0.25">
      <c r="A3" s="1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.75" x14ac:dyDescent="0.25">
      <c r="A4" s="143" t="s">
        <v>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5" spans="1:19" ht="15.75" x14ac:dyDescent="0.25">
      <c r="A5" s="143" t="s">
        <v>102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</row>
    <row r="6" spans="1:19" ht="15.75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19" ht="15.75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5.75" x14ac:dyDescent="0.25">
      <c r="A8" s="7" t="s">
        <v>7</v>
      </c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24.6" customHeight="1" x14ac:dyDescent="0.25">
      <c r="A9" s="147" t="s">
        <v>11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16.5" thickBot="1" x14ac:dyDescent="0.3">
      <c r="A10" s="7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65.45" customHeight="1" x14ac:dyDescent="0.25">
      <c r="A11" s="144" t="s">
        <v>1</v>
      </c>
      <c r="B11" s="144" t="s">
        <v>49</v>
      </c>
      <c r="C11" s="144" t="s">
        <v>35</v>
      </c>
      <c r="D11" s="144" t="s">
        <v>50</v>
      </c>
      <c r="E11" s="144" t="s">
        <v>51</v>
      </c>
      <c r="F11" s="150" t="s">
        <v>52</v>
      </c>
      <c r="G11" s="144" t="s">
        <v>53</v>
      </c>
      <c r="H11" s="144" t="s">
        <v>54</v>
      </c>
      <c r="I11" s="144" t="s">
        <v>10</v>
      </c>
      <c r="J11" s="144" t="s">
        <v>55</v>
      </c>
      <c r="K11" s="144" t="s">
        <v>56</v>
      </c>
      <c r="L11" s="153" t="s">
        <v>57</v>
      </c>
      <c r="M11" s="154"/>
      <c r="N11" s="154"/>
      <c r="O11" s="154"/>
      <c r="P11" s="154"/>
      <c r="Q11" s="155"/>
      <c r="R11" s="144" t="s">
        <v>58</v>
      </c>
      <c r="S11" s="144" t="s">
        <v>36</v>
      </c>
    </row>
    <row r="12" spans="1:19" ht="15.75" thickBot="1" x14ac:dyDescent="0.3">
      <c r="A12" s="145"/>
      <c r="B12" s="145"/>
      <c r="C12" s="145"/>
      <c r="D12" s="159"/>
      <c r="E12" s="159"/>
      <c r="F12" s="151"/>
      <c r="G12" s="145"/>
      <c r="H12" s="145"/>
      <c r="I12" s="145"/>
      <c r="J12" s="148"/>
      <c r="K12" s="145"/>
      <c r="L12" s="156"/>
      <c r="M12" s="157"/>
      <c r="N12" s="157"/>
      <c r="O12" s="157"/>
      <c r="P12" s="157"/>
      <c r="Q12" s="158"/>
      <c r="R12" s="145"/>
      <c r="S12" s="145"/>
    </row>
    <row r="13" spans="1:19" ht="81.75" customHeight="1" thickBot="1" x14ac:dyDescent="0.3">
      <c r="A13" s="146"/>
      <c r="B13" s="146"/>
      <c r="C13" s="146"/>
      <c r="D13" s="160"/>
      <c r="E13" s="160"/>
      <c r="F13" s="152"/>
      <c r="G13" s="146"/>
      <c r="H13" s="146"/>
      <c r="I13" s="146"/>
      <c r="J13" s="149"/>
      <c r="K13" s="146"/>
      <c r="L13" s="21" t="s">
        <v>2</v>
      </c>
      <c r="M13" s="21">
        <v>2023</v>
      </c>
      <c r="N13" s="21">
        <v>2024</v>
      </c>
      <c r="O13" s="21">
        <v>2025</v>
      </c>
      <c r="P13" s="21">
        <v>2026</v>
      </c>
      <c r="Q13" s="21">
        <v>2027</v>
      </c>
      <c r="R13" s="146"/>
      <c r="S13" s="146"/>
    </row>
    <row r="14" spans="1:19" ht="15.75" thickBot="1" x14ac:dyDescent="0.3">
      <c r="A14" s="19">
        <v>1</v>
      </c>
      <c r="B14" s="20">
        <v>2</v>
      </c>
      <c r="C14" s="20">
        <v>3</v>
      </c>
      <c r="D14" s="20">
        <v>4</v>
      </c>
      <c r="E14" s="20">
        <v>5</v>
      </c>
      <c r="F14" s="20">
        <v>6</v>
      </c>
      <c r="G14" s="20">
        <v>7</v>
      </c>
      <c r="H14" s="20">
        <v>8</v>
      </c>
      <c r="I14" s="20">
        <v>6</v>
      </c>
      <c r="J14" s="20">
        <v>9</v>
      </c>
      <c r="K14" s="20">
        <v>10</v>
      </c>
      <c r="L14" s="20">
        <v>11</v>
      </c>
      <c r="M14" s="20">
        <v>12</v>
      </c>
      <c r="N14" s="20">
        <v>13</v>
      </c>
      <c r="O14" s="20">
        <v>14</v>
      </c>
      <c r="P14" s="20">
        <v>15</v>
      </c>
      <c r="Q14" s="20">
        <v>16</v>
      </c>
      <c r="R14" s="20">
        <v>17</v>
      </c>
      <c r="S14" s="20">
        <v>18</v>
      </c>
    </row>
    <row r="15" spans="1:19" s="2" customFormat="1" ht="18.75" customHeight="1" x14ac:dyDescent="0.25">
      <c r="A15" s="140" t="s">
        <v>103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</row>
    <row r="16" spans="1:19" s="2" customFormat="1" ht="18.75" customHeight="1" x14ac:dyDescent="0.25">
      <c r="A16" s="102" t="s">
        <v>106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</row>
    <row r="17" spans="1:23" s="2" customFormat="1" ht="18.75" customHeight="1" x14ac:dyDescent="0.25">
      <c r="A17" s="88">
        <v>1</v>
      </c>
      <c r="B17" s="105" t="s">
        <v>27</v>
      </c>
      <c r="C17" s="90" t="s">
        <v>72</v>
      </c>
      <c r="D17" s="90" t="s">
        <v>72</v>
      </c>
      <c r="E17" s="90" t="s">
        <v>72</v>
      </c>
      <c r="F17" s="90" t="s">
        <v>72</v>
      </c>
      <c r="G17" s="90" t="s">
        <v>72</v>
      </c>
      <c r="H17" s="75" t="s">
        <v>72</v>
      </c>
      <c r="I17" s="75" t="e">
        <f>#REF!</f>
        <v>#REF!</v>
      </c>
      <c r="J17" s="75" t="s">
        <v>72</v>
      </c>
      <c r="K17" s="26" t="s">
        <v>4</v>
      </c>
      <c r="L17" s="15">
        <f>L18+L19</f>
        <v>0</v>
      </c>
      <c r="M17" s="15">
        <f>M18+M19</f>
        <v>0</v>
      </c>
      <c r="N17" s="15">
        <v>0</v>
      </c>
      <c r="O17" s="15">
        <v>0</v>
      </c>
      <c r="P17" s="15">
        <v>0</v>
      </c>
      <c r="Q17" s="15">
        <f>Q18+Q19</f>
        <v>0</v>
      </c>
      <c r="R17" s="15">
        <v>0</v>
      </c>
      <c r="S17" s="66" t="s">
        <v>37</v>
      </c>
    </row>
    <row r="18" spans="1:23" s="2" customFormat="1" ht="57" customHeight="1" x14ac:dyDescent="0.25">
      <c r="A18" s="89"/>
      <c r="B18" s="99"/>
      <c r="C18" s="86"/>
      <c r="D18" s="64"/>
      <c r="E18" s="64"/>
      <c r="F18" s="64"/>
      <c r="G18" s="86"/>
      <c r="H18" s="76"/>
      <c r="I18" s="76"/>
      <c r="J18" s="76"/>
      <c r="K18" s="26" t="s">
        <v>3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67"/>
      <c r="U18" s="10"/>
      <c r="V18" s="10"/>
      <c r="W18" s="10"/>
    </row>
    <row r="19" spans="1:23" s="2" customFormat="1" ht="75.599999999999994" customHeight="1" x14ac:dyDescent="0.25">
      <c r="A19" s="89"/>
      <c r="B19" s="106"/>
      <c r="C19" s="86"/>
      <c r="D19" s="65"/>
      <c r="E19" s="65"/>
      <c r="F19" s="64"/>
      <c r="G19" s="86"/>
      <c r="H19" s="76"/>
      <c r="I19" s="76"/>
      <c r="J19" s="76"/>
      <c r="K19" s="26" t="s">
        <v>6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67"/>
      <c r="U19" s="10"/>
      <c r="V19" s="10"/>
      <c r="W19" s="10"/>
    </row>
    <row r="20" spans="1:23" s="2" customFormat="1" ht="110.45" customHeight="1" x14ac:dyDescent="0.25">
      <c r="A20" s="24" t="s">
        <v>42</v>
      </c>
      <c r="B20" s="45" t="s">
        <v>39</v>
      </c>
      <c r="C20" s="46" t="s">
        <v>84</v>
      </c>
      <c r="D20" s="46" t="s">
        <v>59</v>
      </c>
      <c r="E20" s="46" t="s">
        <v>104</v>
      </c>
      <c r="F20" s="46" t="s">
        <v>96</v>
      </c>
      <c r="G20" s="49">
        <v>44970</v>
      </c>
      <c r="H20" s="48">
        <v>811164.04</v>
      </c>
      <c r="I20" s="48"/>
      <c r="J20" s="48">
        <v>811164.04</v>
      </c>
      <c r="K20" s="35" t="s">
        <v>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67"/>
      <c r="U20" s="10"/>
      <c r="V20" s="10"/>
      <c r="W20" s="10"/>
    </row>
    <row r="21" spans="1:23" s="2" customFormat="1" ht="14.45" customHeight="1" x14ac:dyDescent="0.25">
      <c r="A21" s="88" t="s">
        <v>8</v>
      </c>
      <c r="B21" s="105" t="s">
        <v>38</v>
      </c>
      <c r="C21" s="74" t="s">
        <v>72</v>
      </c>
      <c r="D21" s="74" t="s">
        <v>72</v>
      </c>
      <c r="E21" s="74" t="s">
        <v>72</v>
      </c>
      <c r="F21" s="90" t="s">
        <v>72</v>
      </c>
      <c r="G21" s="90" t="s">
        <v>72</v>
      </c>
      <c r="H21" s="75" t="s">
        <v>72</v>
      </c>
      <c r="I21" s="75">
        <f t="shared" ref="I21" si="0">I24</f>
        <v>0</v>
      </c>
      <c r="J21" s="75" t="s">
        <v>72</v>
      </c>
      <c r="K21" s="26" t="s">
        <v>4</v>
      </c>
      <c r="L21" s="15">
        <f>SUM(L22:L23)</f>
        <v>534746.39</v>
      </c>
      <c r="M21" s="15">
        <f>SUM(M22:M23)</f>
        <v>449493.85000000003</v>
      </c>
      <c r="N21" s="15">
        <f>SUM(N22:N23)</f>
        <v>85252.540000000008</v>
      </c>
      <c r="O21" s="15">
        <v>0</v>
      </c>
      <c r="P21" s="15">
        <v>0</v>
      </c>
      <c r="Q21" s="15">
        <v>0</v>
      </c>
      <c r="R21" s="15">
        <v>0</v>
      </c>
      <c r="S21" s="66" t="s">
        <v>37</v>
      </c>
    </row>
    <row r="22" spans="1:23" s="2" customFormat="1" ht="61.15" customHeight="1" x14ac:dyDescent="0.25">
      <c r="A22" s="89"/>
      <c r="B22" s="99"/>
      <c r="C22" s="86"/>
      <c r="D22" s="64"/>
      <c r="E22" s="64"/>
      <c r="F22" s="64"/>
      <c r="G22" s="86"/>
      <c r="H22" s="76"/>
      <c r="I22" s="76"/>
      <c r="J22" s="76"/>
      <c r="K22" s="26" t="s">
        <v>3</v>
      </c>
      <c r="L22" s="17">
        <f>M22+N22</f>
        <v>465032.10000000003</v>
      </c>
      <c r="M22" s="17">
        <f>M25</f>
        <v>391772.89</v>
      </c>
      <c r="N22" s="17">
        <f>N25</f>
        <v>73259.210000000006</v>
      </c>
      <c r="O22" s="17">
        <v>0</v>
      </c>
      <c r="P22" s="17">
        <v>0</v>
      </c>
      <c r="Q22" s="17">
        <v>0</v>
      </c>
      <c r="R22" s="15">
        <v>0</v>
      </c>
      <c r="S22" s="67"/>
    </row>
    <row r="23" spans="1:23" s="2" customFormat="1" ht="71.25" x14ac:dyDescent="0.25">
      <c r="A23" s="89"/>
      <c r="B23" s="100"/>
      <c r="C23" s="86"/>
      <c r="D23" s="65"/>
      <c r="E23" s="65"/>
      <c r="F23" s="65"/>
      <c r="G23" s="86"/>
      <c r="H23" s="76"/>
      <c r="I23" s="76"/>
      <c r="J23" s="76"/>
      <c r="K23" s="16" t="s">
        <v>6</v>
      </c>
      <c r="L23" s="17">
        <f>M23+N23</f>
        <v>69714.289999999994</v>
      </c>
      <c r="M23" s="17">
        <f>M26</f>
        <v>57720.959999999999</v>
      </c>
      <c r="N23" s="17">
        <f>N26</f>
        <v>11993.33</v>
      </c>
      <c r="O23" s="17">
        <v>0</v>
      </c>
      <c r="P23" s="17">
        <v>0</v>
      </c>
      <c r="Q23" s="17">
        <v>0</v>
      </c>
      <c r="R23" s="15">
        <v>0</v>
      </c>
      <c r="S23" s="67"/>
    </row>
    <row r="24" spans="1:23" s="8" customFormat="1" ht="28.15" customHeight="1" x14ac:dyDescent="0.25">
      <c r="A24" s="95" t="s">
        <v>9</v>
      </c>
      <c r="B24" s="98" t="s">
        <v>61</v>
      </c>
      <c r="C24" s="63" t="s">
        <v>86</v>
      </c>
      <c r="D24" s="63" t="s">
        <v>62</v>
      </c>
      <c r="E24" s="63" t="s">
        <v>77</v>
      </c>
      <c r="F24" s="63" t="s">
        <v>98</v>
      </c>
      <c r="G24" s="77">
        <v>45209</v>
      </c>
      <c r="H24" s="71">
        <v>841395.46</v>
      </c>
      <c r="I24" s="71">
        <v>0</v>
      </c>
      <c r="J24" s="71">
        <v>317843.26</v>
      </c>
      <c r="K24" s="25" t="s">
        <v>4</v>
      </c>
      <c r="L24" s="1">
        <f>SUM(L25:L26)</f>
        <v>534746.39</v>
      </c>
      <c r="M24" s="1">
        <f>M25+M26</f>
        <v>449493.85000000003</v>
      </c>
      <c r="N24" s="1">
        <f>N25+N26</f>
        <v>85252.540000000008</v>
      </c>
      <c r="O24" s="1">
        <f>O25+O26</f>
        <v>0</v>
      </c>
      <c r="P24" s="1">
        <v>0</v>
      </c>
      <c r="Q24" s="1">
        <v>0</v>
      </c>
      <c r="R24" s="1">
        <v>0</v>
      </c>
      <c r="S24" s="67"/>
    </row>
    <row r="25" spans="1:23" s="8" customFormat="1" ht="42.6" customHeight="1" x14ac:dyDescent="0.25">
      <c r="A25" s="96"/>
      <c r="B25" s="101"/>
      <c r="C25" s="78"/>
      <c r="D25" s="64"/>
      <c r="E25" s="64"/>
      <c r="F25" s="64"/>
      <c r="G25" s="78"/>
      <c r="H25" s="72"/>
      <c r="I25" s="72"/>
      <c r="J25" s="80"/>
      <c r="K25" s="3" t="s">
        <v>3</v>
      </c>
      <c r="L25" s="4">
        <f>SUM(M25:N25)</f>
        <v>465032.10000000003</v>
      </c>
      <c r="M25" s="4">
        <v>391772.89</v>
      </c>
      <c r="N25" s="4">
        <v>73259.210000000006</v>
      </c>
      <c r="O25" s="4">
        <v>0</v>
      </c>
      <c r="P25" s="4">
        <v>0</v>
      </c>
      <c r="Q25" s="4">
        <v>0</v>
      </c>
      <c r="R25" s="1">
        <v>0</v>
      </c>
      <c r="S25" s="67"/>
    </row>
    <row r="26" spans="1:23" s="8" customFormat="1" ht="60" customHeight="1" x14ac:dyDescent="0.25">
      <c r="A26" s="97"/>
      <c r="B26" s="107"/>
      <c r="C26" s="79"/>
      <c r="D26" s="65"/>
      <c r="E26" s="65"/>
      <c r="F26" s="65"/>
      <c r="G26" s="79"/>
      <c r="H26" s="73"/>
      <c r="I26" s="73"/>
      <c r="J26" s="81"/>
      <c r="K26" s="3" t="s">
        <v>6</v>
      </c>
      <c r="L26" s="4">
        <f>SUM(M26:N26)</f>
        <v>69714.289999999994</v>
      </c>
      <c r="M26" s="4">
        <v>57720.959999999999</v>
      </c>
      <c r="N26" s="4">
        <v>11993.33</v>
      </c>
      <c r="O26" s="4">
        <v>0</v>
      </c>
      <c r="P26" s="4">
        <v>0</v>
      </c>
      <c r="Q26" s="4">
        <v>0</v>
      </c>
      <c r="R26" s="4">
        <v>0</v>
      </c>
      <c r="S26" s="68"/>
    </row>
    <row r="27" spans="1:23" s="2" customFormat="1" ht="16.149999999999999" customHeight="1" x14ac:dyDescent="0.25">
      <c r="A27" s="88" t="s">
        <v>25</v>
      </c>
      <c r="B27" s="130" t="s">
        <v>75</v>
      </c>
      <c r="C27" s="74" t="s">
        <v>72</v>
      </c>
      <c r="D27" s="74" t="s">
        <v>72</v>
      </c>
      <c r="E27" s="74" t="s">
        <v>72</v>
      </c>
      <c r="F27" s="90" t="s">
        <v>72</v>
      </c>
      <c r="G27" s="109" t="s">
        <v>72</v>
      </c>
      <c r="H27" s="75" t="s">
        <v>72</v>
      </c>
      <c r="I27" s="75">
        <f t="shared" ref="I27" si="1">I30</f>
        <v>0</v>
      </c>
      <c r="J27" s="75" t="s">
        <v>72</v>
      </c>
      <c r="K27" s="26" t="s">
        <v>4</v>
      </c>
      <c r="L27" s="15">
        <f>M27+N27+O27+P27+Q27+R27</f>
        <v>1013.63293</v>
      </c>
      <c r="M27" s="15">
        <f>SUM(M28:M29)</f>
        <v>341.28917000000001</v>
      </c>
      <c r="N27" s="15">
        <f>SUM(N28:N29)</f>
        <v>0</v>
      </c>
      <c r="O27" s="15">
        <f>SUM(O28:O29)</f>
        <v>672.34375999999997</v>
      </c>
      <c r="P27" s="15">
        <f>SUM(P28:P29)</f>
        <v>0</v>
      </c>
      <c r="Q27" s="15">
        <v>0</v>
      </c>
      <c r="R27" s="15">
        <v>0</v>
      </c>
      <c r="S27" s="66" t="s">
        <v>37</v>
      </c>
    </row>
    <row r="28" spans="1:23" s="2" customFormat="1" ht="61.15" customHeight="1" x14ac:dyDescent="0.25">
      <c r="A28" s="89"/>
      <c r="B28" s="131"/>
      <c r="C28" s="86"/>
      <c r="D28" s="64"/>
      <c r="E28" s="64"/>
      <c r="F28" s="64"/>
      <c r="G28" s="86"/>
      <c r="H28" s="76"/>
      <c r="I28" s="76"/>
      <c r="J28" s="76"/>
      <c r="K28" s="26" t="s">
        <v>3</v>
      </c>
      <c r="L28" s="15">
        <f>M28+N28+O28+P28+Q28+R28</f>
        <v>0</v>
      </c>
      <c r="M28" s="17">
        <f>M31</f>
        <v>0</v>
      </c>
      <c r="N28" s="17">
        <v>0</v>
      </c>
      <c r="O28" s="17">
        <f>O34</f>
        <v>0</v>
      </c>
      <c r="P28" s="17">
        <v>0</v>
      </c>
      <c r="Q28" s="17">
        <v>0</v>
      </c>
      <c r="R28" s="15">
        <v>0</v>
      </c>
      <c r="S28" s="67"/>
    </row>
    <row r="29" spans="1:23" s="2" customFormat="1" ht="71.25" x14ac:dyDescent="0.25">
      <c r="A29" s="89"/>
      <c r="B29" s="132"/>
      <c r="C29" s="86"/>
      <c r="D29" s="65"/>
      <c r="E29" s="65"/>
      <c r="F29" s="65"/>
      <c r="G29" s="86"/>
      <c r="H29" s="76"/>
      <c r="I29" s="76"/>
      <c r="J29" s="76"/>
      <c r="K29" s="16" t="s">
        <v>6</v>
      </c>
      <c r="L29" s="15">
        <f>M29+N29+O29+P29+Q29+R29</f>
        <v>1013.63293</v>
      </c>
      <c r="M29" s="17">
        <f>M32</f>
        <v>341.28917000000001</v>
      </c>
      <c r="N29" s="17">
        <f>N32</f>
        <v>0</v>
      </c>
      <c r="O29" s="17">
        <f>O35</f>
        <v>672.34375999999997</v>
      </c>
      <c r="P29" s="17">
        <f>P32</f>
        <v>0</v>
      </c>
      <c r="Q29" s="17">
        <f>Q32</f>
        <v>0</v>
      </c>
      <c r="R29" s="15">
        <v>0</v>
      </c>
      <c r="S29" s="67"/>
    </row>
    <row r="30" spans="1:23" s="8" customFormat="1" ht="28.15" customHeight="1" x14ac:dyDescent="0.25">
      <c r="A30" s="95" t="s">
        <v>34</v>
      </c>
      <c r="B30" s="98" t="s">
        <v>74</v>
      </c>
      <c r="C30" s="63"/>
      <c r="D30" s="63"/>
      <c r="E30" s="63"/>
      <c r="F30" s="63" t="s">
        <v>48</v>
      </c>
      <c r="G30" s="77"/>
      <c r="H30" s="71">
        <v>341289.17</v>
      </c>
      <c r="I30" s="71">
        <v>0</v>
      </c>
      <c r="J30" s="71">
        <v>0</v>
      </c>
      <c r="K30" s="25" t="s">
        <v>4</v>
      </c>
      <c r="L30" s="1">
        <f>SUM(L31:L32)</f>
        <v>341.28917000000001</v>
      </c>
      <c r="M30" s="1">
        <f>M31+M32</f>
        <v>341.28917000000001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67"/>
    </row>
    <row r="31" spans="1:23" s="8" customFormat="1" ht="44.45" customHeight="1" x14ac:dyDescent="0.25">
      <c r="A31" s="96"/>
      <c r="B31" s="101"/>
      <c r="C31" s="78"/>
      <c r="D31" s="124"/>
      <c r="E31" s="124"/>
      <c r="F31" s="64"/>
      <c r="G31" s="78"/>
      <c r="H31" s="72"/>
      <c r="I31" s="72"/>
      <c r="J31" s="80"/>
      <c r="K31" s="3" t="s">
        <v>3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1">
        <v>0</v>
      </c>
      <c r="S31" s="67"/>
    </row>
    <row r="32" spans="1:23" s="8" customFormat="1" ht="78.75" customHeight="1" x14ac:dyDescent="0.25">
      <c r="A32" s="97"/>
      <c r="B32" s="107"/>
      <c r="C32" s="79"/>
      <c r="D32" s="125"/>
      <c r="E32" s="125"/>
      <c r="F32" s="65"/>
      <c r="G32" s="78"/>
      <c r="H32" s="73"/>
      <c r="I32" s="73"/>
      <c r="J32" s="81"/>
      <c r="K32" s="3" t="s">
        <v>6</v>
      </c>
      <c r="L32" s="4">
        <v>341.28917000000001</v>
      </c>
      <c r="M32" s="4">
        <v>341.28917000000001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67"/>
    </row>
    <row r="33" spans="1:19" s="8" customFormat="1" ht="78.75" customHeight="1" x14ac:dyDescent="0.25">
      <c r="A33" s="95" t="s">
        <v>93</v>
      </c>
      <c r="B33" s="133" t="s">
        <v>116</v>
      </c>
      <c r="C33" s="136" t="s">
        <v>117</v>
      </c>
      <c r="D33" s="136" t="s">
        <v>118</v>
      </c>
      <c r="E33" s="136" t="s">
        <v>104</v>
      </c>
      <c r="F33" s="136" t="s">
        <v>119</v>
      </c>
      <c r="G33" s="126">
        <v>46082</v>
      </c>
      <c r="H33" s="119">
        <f>L33</f>
        <v>672.34375999999997</v>
      </c>
      <c r="I33" s="119">
        <v>0</v>
      </c>
      <c r="J33" s="119">
        <v>0</v>
      </c>
      <c r="K33" s="56" t="s">
        <v>4</v>
      </c>
      <c r="L33" s="53">
        <f>M33+N33+O33+P33+Q33+R33</f>
        <v>672.34375999999997</v>
      </c>
      <c r="M33" s="53">
        <f>M34+M35</f>
        <v>0</v>
      </c>
      <c r="N33" s="53">
        <f>N34+N35</f>
        <v>0</v>
      </c>
      <c r="O33" s="53">
        <f>O34+O35</f>
        <v>672.34375999999997</v>
      </c>
      <c r="P33" s="1">
        <v>0</v>
      </c>
      <c r="Q33" s="1">
        <v>0</v>
      </c>
      <c r="R33" s="1">
        <v>0</v>
      </c>
      <c r="S33" s="122"/>
    </row>
    <row r="34" spans="1:19" s="8" customFormat="1" ht="78.75" customHeight="1" x14ac:dyDescent="0.25">
      <c r="A34" s="96"/>
      <c r="B34" s="134"/>
      <c r="C34" s="127"/>
      <c r="D34" s="138"/>
      <c r="E34" s="138"/>
      <c r="F34" s="138"/>
      <c r="G34" s="127"/>
      <c r="H34" s="128"/>
      <c r="I34" s="128"/>
      <c r="J34" s="120"/>
      <c r="K34" s="57" t="s">
        <v>3</v>
      </c>
      <c r="L34" s="53">
        <f>M34+N34+O34+P34+Q34+R34</f>
        <v>0</v>
      </c>
      <c r="M34" s="54">
        <v>0</v>
      </c>
      <c r="N34" s="54">
        <v>0</v>
      </c>
      <c r="O34" s="54">
        <v>0</v>
      </c>
      <c r="P34" s="4">
        <v>0</v>
      </c>
      <c r="Q34" s="4">
        <v>0</v>
      </c>
      <c r="R34" s="1">
        <v>0</v>
      </c>
      <c r="S34" s="122"/>
    </row>
    <row r="35" spans="1:19" s="8" customFormat="1" ht="78.75" customHeight="1" x14ac:dyDescent="0.25">
      <c r="A35" s="97"/>
      <c r="B35" s="135"/>
      <c r="C35" s="137"/>
      <c r="D35" s="139"/>
      <c r="E35" s="139"/>
      <c r="F35" s="139"/>
      <c r="G35" s="127"/>
      <c r="H35" s="129"/>
      <c r="I35" s="129"/>
      <c r="J35" s="121"/>
      <c r="K35" s="57" t="s">
        <v>6</v>
      </c>
      <c r="L35" s="53">
        <f>M35+N35+O35+P35+Q35+R35</f>
        <v>672.34375999999997</v>
      </c>
      <c r="M35" s="54">
        <v>0</v>
      </c>
      <c r="N35" s="54">
        <v>0</v>
      </c>
      <c r="O35" s="54">
        <v>672.34375999999997</v>
      </c>
      <c r="P35" s="4">
        <v>0</v>
      </c>
      <c r="Q35" s="4">
        <v>0</v>
      </c>
      <c r="R35" s="4">
        <v>0</v>
      </c>
      <c r="S35" s="123"/>
    </row>
    <row r="36" spans="1:19" s="8" customFormat="1" ht="25.15" customHeight="1" x14ac:dyDescent="0.25">
      <c r="A36" s="91" t="s">
        <v>105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</row>
    <row r="37" spans="1:19" s="8" customFormat="1" ht="27.75" customHeight="1" x14ac:dyDescent="0.25">
      <c r="A37" s="88" t="s">
        <v>25</v>
      </c>
      <c r="B37" s="98" t="s">
        <v>109</v>
      </c>
      <c r="C37" s="74" t="s">
        <v>72</v>
      </c>
      <c r="D37" s="74" t="s">
        <v>72</v>
      </c>
      <c r="E37" s="74" t="s">
        <v>72</v>
      </c>
      <c r="F37" s="74" t="s">
        <v>72</v>
      </c>
      <c r="G37" s="74" t="s">
        <v>72</v>
      </c>
      <c r="H37" s="75" t="s">
        <v>72</v>
      </c>
      <c r="I37" s="39">
        <v>899018.85929000005</v>
      </c>
      <c r="J37" s="75" t="s">
        <v>72</v>
      </c>
      <c r="K37" s="40" t="s">
        <v>4</v>
      </c>
      <c r="L37" s="15">
        <f>SUM(L38:L39)</f>
        <v>173216.62404</v>
      </c>
      <c r="M37" s="15">
        <f>SUM(M38:M39)</f>
        <v>173208.39559999999</v>
      </c>
      <c r="N37" s="15">
        <f>SUM(N38:N39)</f>
        <v>8.2284400000000009</v>
      </c>
      <c r="O37" s="15">
        <f>SUM(O38:O39)</f>
        <v>0</v>
      </c>
      <c r="P37" s="15">
        <v>0</v>
      </c>
      <c r="Q37" s="15">
        <f>SUM(Q38:Q39)</f>
        <v>0</v>
      </c>
      <c r="R37" s="15">
        <v>0</v>
      </c>
      <c r="S37" s="66" t="s">
        <v>37</v>
      </c>
    </row>
    <row r="38" spans="1:19" s="2" customFormat="1" ht="58.15" customHeight="1" x14ac:dyDescent="0.25">
      <c r="A38" s="89"/>
      <c r="B38" s="99"/>
      <c r="C38" s="86"/>
      <c r="D38" s="64"/>
      <c r="E38" s="64"/>
      <c r="F38" s="64"/>
      <c r="G38" s="86"/>
      <c r="H38" s="76"/>
      <c r="I38" s="39">
        <v>266685.93570999999</v>
      </c>
      <c r="J38" s="80"/>
      <c r="K38" s="41" t="s">
        <v>3</v>
      </c>
      <c r="L38" s="15">
        <f>SUM(M38:S38)</f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67"/>
    </row>
    <row r="39" spans="1:19" s="2" customFormat="1" ht="74.45" customHeight="1" x14ac:dyDescent="0.25">
      <c r="A39" s="89"/>
      <c r="B39" s="99"/>
      <c r="C39" s="86"/>
      <c r="D39" s="65"/>
      <c r="E39" s="65"/>
      <c r="F39" s="64"/>
      <c r="G39" s="86"/>
      <c r="H39" s="76"/>
      <c r="I39" s="34">
        <v>10065.74317</v>
      </c>
      <c r="J39" s="80"/>
      <c r="K39" s="16" t="s">
        <v>6</v>
      </c>
      <c r="L39" s="17">
        <f>M39+N39+O39+P39+Q39</f>
        <v>173216.62404</v>
      </c>
      <c r="M39" s="17">
        <f t="shared" ref="M39:R39" si="2">M42+M45</f>
        <v>173208.39559999999</v>
      </c>
      <c r="N39" s="17">
        <f t="shared" si="2"/>
        <v>8.2284400000000009</v>
      </c>
      <c r="O39" s="17">
        <f t="shared" si="2"/>
        <v>0</v>
      </c>
      <c r="P39" s="17">
        <f t="shared" si="2"/>
        <v>0</v>
      </c>
      <c r="Q39" s="17">
        <f t="shared" si="2"/>
        <v>0</v>
      </c>
      <c r="R39" s="17">
        <f t="shared" si="2"/>
        <v>0</v>
      </c>
      <c r="S39" s="67"/>
    </row>
    <row r="40" spans="1:19" s="2" customFormat="1" ht="22.5" customHeight="1" x14ac:dyDescent="0.25">
      <c r="A40" s="95" t="s">
        <v>34</v>
      </c>
      <c r="B40" s="98" t="s">
        <v>22</v>
      </c>
      <c r="C40" s="63" t="s">
        <v>87</v>
      </c>
      <c r="D40" s="63" t="s">
        <v>63</v>
      </c>
      <c r="E40" s="63" t="s">
        <v>77</v>
      </c>
      <c r="F40" s="63" t="s">
        <v>99</v>
      </c>
      <c r="G40" s="77">
        <v>45536</v>
      </c>
      <c r="H40" s="71">
        <v>478910.6</v>
      </c>
      <c r="I40" s="71">
        <v>0</v>
      </c>
      <c r="J40" s="71">
        <v>88996.255260000005</v>
      </c>
      <c r="K40" s="25" t="s">
        <v>4</v>
      </c>
      <c r="L40" s="1">
        <f>SUM(L41:L42)</f>
        <v>173216.62404</v>
      </c>
      <c r="M40" s="1">
        <f>M42</f>
        <v>173208.39559999999</v>
      </c>
      <c r="N40" s="1">
        <f>N41+N42</f>
        <v>8.2284400000000009</v>
      </c>
      <c r="O40" s="1">
        <v>0</v>
      </c>
      <c r="P40" s="1">
        <v>0</v>
      </c>
      <c r="Q40" s="1">
        <v>0</v>
      </c>
      <c r="R40" s="1">
        <v>0</v>
      </c>
      <c r="S40" s="67"/>
    </row>
    <row r="41" spans="1:19" s="2" customFormat="1" ht="62.25" customHeight="1" x14ac:dyDescent="0.25">
      <c r="A41" s="96"/>
      <c r="B41" s="101"/>
      <c r="C41" s="78"/>
      <c r="D41" s="64"/>
      <c r="E41" s="64"/>
      <c r="F41" s="64"/>
      <c r="G41" s="78"/>
      <c r="H41" s="72"/>
      <c r="I41" s="72"/>
      <c r="J41" s="80"/>
      <c r="K41" s="3" t="s">
        <v>3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1">
        <v>0</v>
      </c>
      <c r="S41" s="67"/>
    </row>
    <row r="42" spans="1:19" s="2" customFormat="1" ht="74.25" customHeight="1" x14ac:dyDescent="0.25">
      <c r="A42" s="97"/>
      <c r="B42" s="107"/>
      <c r="C42" s="79"/>
      <c r="D42" s="65"/>
      <c r="E42" s="65"/>
      <c r="F42" s="65"/>
      <c r="G42" s="79"/>
      <c r="H42" s="73"/>
      <c r="I42" s="73"/>
      <c r="J42" s="81"/>
      <c r="K42" s="3" t="s">
        <v>6</v>
      </c>
      <c r="L42" s="4">
        <f>SUM(M42:N42)</f>
        <v>173216.62404</v>
      </c>
      <c r="M42" s="4">
        <v>173208.39559999999</v>
      </c>
      <c r="N42" s="4">
        <v>8.2284400000000009</v>
      </c>
      <c r="O42" s="4">
        <v>0</v>
      </c>
      <c r="P42" s="4">
        <v>0</v>
      </c>
      <c r="Q42" s="4">
        <v>0</v>
      </c>
      <c r="R42" s="4">
        <v>0</v>
      </c>
      <c r="S42" s="67"/>
    </row>
    <row r="43" spans="1:19" s="2" customFormat="1" ht="22.9" customHeight="1" x14ac:dyDescent="0.25">
      <c r="A43" s="95" t="s">
        <v>93</v>
      </c>
      <c r="B43" s="98" t="s">
        <v>23</v>
      </c>
      <c r="C43" s="63" t="s">
        <v>88</v>
      </c>
      <c r="D43" s="63" t="s">
        <v>64</v>
      </c>
      <c r="E43" s="63" t="s">
        <v>76</v>
      </c>
      <c r="F43" s="77" t="s">
        <v>97</v>
      </c>
      <c r="G43" s="77">
        <v>45901</v>
      </c>
      <c r="H43" s="71">
        <f>L43</f>
        <v>0</v>
      </c>
      <c r="I43" s="47"/>
      <c r="J43" s="71">
        <v>0</v>
      </c>
      <c r="K43" s="25" t="s">
        <v>4</v>
      </c>
      <c r="L43" s="1">
        <f>M43+N43+O43+P43+Q43+R43</f>
        <v>0</v>
      </c>
      <c r="M43" s="1">
        <v>0</v>
      </c>
      <c r="N43" s="1">
        <f>N44+N45</f>
        <v>0</v>
      </c>
      <c r="O43" s="1">
        <f>O44+O45</f>
        <v>0</v>
      </c>
      <c r="P43" s="1">
        <v>0</v>
      </c>
      <c r="Q43" s="1">
        <f>Q44+Q45</f>
        <v>0</v>
      </c>
      <c r="R43" s="1">
        <v>0</v>
      </c>
      <c r="S43" s="67"/>
    </row>
    <row r="44" spans="1:19" s="2" customFormat="1" ht="66.75" customHeight="1" x14ac:dyDescent="0.25">
      <c r="A44" s="80"/>
      <c r="B44" s="101"/>
      <c r="C44" s="78"/>
      <c r="D44" s="80"/>
      <c r="E44" s="80"/>
      <c r="F44" s="80"/>
      <c r="G44" s="78"/>
      <c r="H44" s="80"/>
      <c r="I44" s="47"/>
      <c r="J44" s="80"/>
      <c r="K44" s="3" t="s">
        <v>3</v>
      </c>
      <c r="L44" s="1">
        <f>M44+N44+O44+P44+Q44+R44</f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67"/>
    </row>
    <row r="45" spans="1:19" s="2" customFormat="1" ht="81" customHeight="1" x14ac:dyDescent="0.25">
      <c r="A45" s="81"/>
      <c r="B45" s="107"/>
      <c r="C45" s="79"/>
      <c r="D45" s="81"/>
      <c r="E45" s="81"/>
      <c r="F45" s="81"/>
      <c r="G45" s="79"/>
      <c r="H45" s="81"/>
      <c r="I45" s="47"/>
      <c r="J45" s="81"/>
      <c r="K45" s="3" t="s">
        <v>6</v>
      </c>
      <c r="L45" s="1">
        <f>M45+N45+O45+P45+Q45+R45</f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67"/>
    </row>
    <row r="46" spans="1:19" s="2" customFormat="1" ht="25.15" customHeight="1" x14ac:dyDescent="0.25">
      <c r="A46" s="88" t="s">
        <v>26</v>
      </c>
      <c r="B46" s="98" t="s">
        <v>110</v>
      </c>
      <c r="C46" s="74" t="s">
        <v>72</v>
      </c>
      <c r="D46" s="74" t="s">
        <v>72</v>
      </c>
      <c r="E46" s="74" t="s">
        <v>72</v>
      </c>
      <c r="F46" s="74" t="s">
        <v>72</v>
      </c>
      <c r="G46" s="74" t="s">
        <v>72</v>
      </c>
      <c r="H46" s="75" t="s">
        <v>72</v>
      </c>
      <c r="I46" s="39">
        <v>899018.85929000005</v>
      </c>
      <c r="J46" s="75" t="s">
        <v>72</v>
      </c>
      <c r="K46" s="40" t="s">
        <v>4</v>
      </c>
      <c r="L46" s="15">
        <f t="shared" ref="L46:Q46" si="3">L47+L48</f>
        <v>4208909.12</v>
      </c>
      <c r="M46" s="15">
        <f t="shared" si="3"/>
        <v>1530199.9300000002</v>
      </c>
      <c r="N46" s="15">
        <f t="shared" si="3"/>
        <v>968219.98</v>
      </c>
      <c r="O46" s="15">
        <f t="shared" si="3"/>
        <v>1710489.21</v>
      </c>
      <c r="P46" s="15">
        <f t="shared" si="3"/>
        <v>0</v>
      </c>
      <c r="Q46" s="15">
        <f t="shared" si="3"/>
        <v>0</v>
      </c>
      <c r="R46" s="15">
        <v>0</v>
      </c>
      <c r="S46" s="66" t="s">
        <v>37</v>
      </c>
    </row>
    <row r="47" spans="1:19" s="2" customFormat="1" ht="57" customHeight="1" x14ac:dyDescent="0.25">
      <c r="A47" s="89"/>
      <c r="B47" s="101"/>
      <c r="C47" s="86"/>
      <c r="D47" s="64"/>
      <c r="E47" s="64"/>
      <c r="F47" s="64"/>
      <c r="G47" s="86"/>
      <c r="H47" s="76"/>
      <c r="I47" s="39">
        <v>266685.93570999999</v>
      </c>
      <c r="J47" s="80"/>
      <c r="K47" s="41" t="s">
        <v>3</v>
      </c>
      <c r="L47" s="15">
        <f>M47+N47+O47+P47</f>
        <v>2515564.23</v>
      </c>
      <c r="M47" s="15">
        <f t="shared" ref="M47:P48" si="4">M50+M53</f>
        <v>1316405.4700000002</v>
      </c>
      <c r="N47" s="15">
        <f t="shared" si="4"/>
        <v>456998.41</v>
      </c>
      <c r="O47" s="15">
        <f t="shared" si="4"/>
        <v>742160.35</v>
      </c>
      <c r="P47" s="15">
        <f t="shared" si="4"/>
        <v>0</v>
      </c>
      <c r="Q47" s="15">
        <v>0</v>
      </c>
      <c r="R47" s="15">
        <v>0</v>
      </c>
      <c r="S47" s="67"/>
    </row>
    <row r="48" spans="1:19" s="2" customFormat="1" ht="73.900000000000006" customHeight="1" x14ac:dyDescent="0.25">
      <c r="A48" s="89"/>
      <c r="B48" s="101"/>
      <c r="C48" s="86"/>
      <c r="D48" s="65"/>
      <c r="E48" s="65"/>
      <c r="F48" s="32"/>
      <c r="G48" s="86"/>
      <c r="H48" s="76"/>
      <c r="I48" s="32">
        <v>10065.74317</v>
      </c>
      <c r="J48" s="80"/>
      <c r="K48" s="26" t="s">
        <v>6</v>
      </c>
      <c r="L48" s="15">
        <f>M48+N48+O48+P48</f>
        <v>1693344.8900000001</v>
      </c>
      <c r="M48" s="15">
        <f>M51+M54</f>
        <v>213794.46</v>
      </c>
      <c r="N48" s="15">
        <f t="shared" si="4"/>
        <v>511221.57</v>
      </c>
      <c r="O48" s="15">
        <f t="shared" si="4"/>
        <v>968328.8600000001</v>
      </c>
      <c r="P48" s="15">
        <f t="shared" si="4"/>
        <v>0</v>
      </c>
      <c r="Q48" s="15">
        <v>0</v>
      </c>
      <c r="R48" s="15">
        <v>0</v>
      </c>
      <c r="S48" s="67"/>
    </row>
    <row r="49" spans="1:24" s="2" customFormat="1" ht="28.15" customHeight="1" x14ac:dyDescent="0.25">
      <c r="A49" s="95" t="s">
        <v>78</v>
      </c>
      <c r="B49" s="98" t="s">
        <v>14</v>
      </c>
      <c r="C49" s="63" t="s">
        <v>88</v>
      </c>
      <c r="D49" s="63" t="s">
        <v>66</v>
      </c>
      <c r="E49" s="63" t="s">
        <v>76</v>
      </c>
      <c r="F49" s="63" t="s">
        <v>107</v>
      </c>
      <c r="G49" s="77">
        <v>45537</v>
      </c>
      <c r="H49" s="71">
        <v>1851961.46</v>
      </c>
      <c r="I49" s="23">
        <v>0</v>
      </c>
      <c r="J49" s="71">
        <v>646483.74</v>
      </c>
      <c r="K49" s="25" t="s">
        <v>4</v>
      </c>
      <c r="L49" s="1">
        <f>SUM(L50:L51)</f>
        <v>969477.68</v>
      </c>
      <c r="M49" s="1">
        <f>SUM(M50:M51)</f>
        <v>756879.84000000008</v>
      </c>
      <c r="N49" s="53">
        <f>SUM(N50:N51)</f>
        <v>212597.83999999997</v>
      </c>
      <c r="O49" s="1">
        <f>SUM(O50:O51)</f>
        <v>245792.93000000002</v>
      </c>
      <c r="P49" s="1">
        <v>0</v>
      </c>
      <c r="Q49" s="1">
        <f>SUM(Q50:Q51)</f>
        <v>0</v>
      </c>
      <c r="R49" s="1">
        <v>0</v>
      </c>
      <c r="S49" s="67"/>
    </row>
    <row r="50" spans="1:24" s="2" customFormat="1" ht="69.75" customHeight="1" x14ac:dyDescent="0.25">
      <c r="A50" s="96"/>
      <c r="B50" s="101"/>
      <c r="C50" s="78"/>
      <c r="D50" s="80"/>
      <c r="E50" s="80"/>
      <c r="F50" s="80"/>
      <c r="G50" s="78"/>
      <c r="H50" s="72"/>
      <c r="I50" s="23">
        <v>0</v>
      </c>
      <c r="J50" s="80"/>
      <c r="K50" s="3" t="s">
        <v>3</v>
      </c>
      <c r="L50" s="4">
        <f t="shared" ref="L50:L51" si="5">SUM(M50:N50)</f>
        <v>694501.45000000007</v>
      </c>
      <c r="M50" s="1">
        <v>618714.41</v>
      </c>
      <c r="N50" s="54">
        <v>75787.039999999994</v>
      </c>
      <c r="O50" s="4">
        <v>7926.48</v>
      </c>
      <c r="P50" s="4">
        <v>0</v>
      </c>
      <c r="Q50" s="4">
        <v>0</v>
      </c>
      <c r="R50" s="1">
        <v>0</v>
      </c>
      <c r="S50" s="67"/>
    </row>
    <row r="51" spans="1:24" s="2" customFormat="1" ht="76.5" customHeight="1" x14ac:dyDescent="0.25">
      <c r="A51" s="97"/>
      <c r="B51" s="107"/>
      <c r="C51" s="79"/>
      <c r="D51" s="81"/>
      <c r="E51" s="81"/>
      <c r="F51" s="81"/>
      <c r="G51" s="79"/>
      <c r="H51" s="73"/>
      <c r="I51" s="30">
        <v>0</v>
      </c>
      <c r="J51" s="81"/>
      <c r="K51" s="3" t="s">
        <v>6</v>
      </c>
      <c r="L51" s="4">
        <f t="shared" si="5"/>
        <v>274976.23</v>
      </c>
      <c r="M51" s="4">
        <v>138165.43</v>
      </c>
      <c r="N51" s="54">
        <v>136810.79999999999</v>
      </c>
      <c r="O51" s="4">
        <v>237866.45</v>
      </c>
      <c r="P51" s="4">
        <v>0</v>
      </c>
      <c r="Q51" s="4">
        <v>0</v>
      </c>
      <c r="R51" s="4">
        <v>0</v>
      </c>
      <c r="S51" s="67"/>
    </row>
    <row r="52" spans="1:24" s="2" customFormat="1" ht="25.15" customHeight="1" x14ac:dyDescent="0.25">
      <c r="A52" s="95" t="s">
        <v>79</v>
      </c>
      <c r="B52" s="98" t="s">
        <v>21</v>
      </c>
      <c r="C52" s="63" t="s">
        <v>89</v>
      </c>
      <c r="D52" s="63" t="s">
        <v>67</v>
      </c>
      <c r="E52" s="63" t="s">
        <v>76</v>
      </c>
      <c r="F52" s="63" t="s">
        <v>94</v>
      </c>
      <c r="G52" s="77">
        <v>45901</v>
      </c>
      <c r="H52" s="82">
        <f>J52+L52</f>
        <v>3094088.5100000002</v>
      </c>
      <c r="I52" s="23">
        <v>0</v>
      </c>
      <c r="J52" s="71">
        <v>100450</v>
      </c>
      <c r="K52" s="25" t="s">
        <v>4</v>
      </c>
      <c r="L52" s="1">
        <f>L53+L54</f>
        <v>2993638.5100000002</v>
      </c>
      <c r="M52" s="1">
        <f>SUM(M53:M54)</f>
        <v>773320.09000000008</v>
      </c>
      <c r="N52" s="53">
        <f>SUM(N53:N54)</f>
        <v>755622.14</v>
      </c>
      <c r="O52" s="61">
        <f>SUM(O53:O54)</f>
        <v>1464696.28</v>
      </c>
      <c r="P52" s="1">
        <v>0</v>
      </c>
      <c r="Q52" s="1">
        <f>SUM(Q53:Q54)</f>
        <v>0</v>
      </c>
      <c r="R52" s="1">
        <v>0</v>
      </c>
      <c r="S52" s="67"/>
    </row>
    <row r="53" spans="1:24" s="2" customFormat="1" ht="58.15" customHeight="1" x14ac:dyDescent="0.25">
      <c r="A53" s="80"/>
      <c r="B53" s="99"/>
      <c r="C53" s="80"/>
      <c r="D53" s="64"/>
      <c r="E53" s="64"/>
      <c r="F53" s="80"/>
      <c r="G53" s="80"/>
      <c r="H53" s="83"/>
      <c r="I53" s="23">
        <v>0</v>
      </c>
      <c r="J53" s="80"/>
      <c r="K53" s="3" t="s">
        <v>3</v>
      </c>
      <c r="L53" s="4">
        <f>M53+N53+O53</f>
        <v>1813136.3000000003</v>
      </c>
      <c r="M53" s="1">
        <v>697691.06</v>
      </c>
      <c r="N53" s="54">
        <v>381211.37</v>
      </c>
      <c r="O53" s="62">
        <v>734233.87</v>
      </c>
      <c r="P53" s="4">
        <v>0</v>
      </c>
      <c r="Q53" s="4">
        <v>0</v>
      </c>
      <c r="R53" s="1">
        <v>0</v>
      </c>
      <c r="S53" s="67"/>
      <c r="U53" s="10"/>
      <c r="V53" s="10"/>
    </row>
    <row r="54" spans="1:24" s="2" customFormat="1" ht="75" customHeight="1" x14ac:dyDescent="0.25">
      <c r="A54" s="81"/>
      <c r="B54" s="100"/>
      <c r="C54" s="81"/>
      <c r="D54" s="65"/>
      <c r="E54" s="65"/>
      <c r="F54" s="81"/>
      <c r="G54" s="81"/>
      <c r="H54" s="84"/>
      <c r="I54" s="30"/>
      <c r="J54" s="81"/>
      <c r="K54" s="3" t="s">
        <v>6</v>
      </c>
      <c r="L54" s="4">
        <f>M54+N54+O54</f>
        <v>1180502.21</v>
      </c>
      <c r="M54" s="4">
        <v>75629.03</v>
      </c>
      <c r="N54" s="54">
        <v>374410.77</v>
      </c>
      <c r="O54" s="62">
        <v>730462.41</v>
      </c>
      <c r="P54" s="4">
        <v>0</v>
      </c>
      <c r="Q54" s="4">
        <v>0</v>
      </c>
      <c r="R54" s="4">
        <v>0</v>
      </c>
      <c r="S54" s="67"/>
      <c r="U54" s="10"/>
      <c r="V54" s="10"/>
    </row>
    <row r="55" spans="1:24" s="2" customFormat="1" ht="25.5" customHeight="1" x14ac:dyDescent="0.25">
      <c r="A55" s="88" t="s">
        <v>28</v>
      </c>
      <c r="B55" s="98" t="s">
        <v>111</v>
      </c>
      <c r="C55" s="74" t="s">
        <v>72</v>
      </c>
      <c r="D55" s="74" t="s">
        <v>72</v>
      </c>
      <c r="E55" s="74" t="s">
        <v>72</v>
      </c>
      <c r="F55" s="74" t="s">
        <v>72</v>
      </c>
      <c r="G55" s="74" t="s">
        <v>72</v>
      </c>
      <c r="H55" s="75" t="s">
        <v>72</v>
      </c>
      <c r="I55" s="51">
        <v>899018.85929000005</v>
      </c>
      <c r="J55" s="75" t="s">
        <v>72</v>
      </c>
      <c r="K55" s="40" t="s">
        <v>4</v>
      </c>
      <c r="L55" s="15">
        <f>L56+L57</f>
        <v>1552321.95</v>
      </c>
      <c r="M55" s="15">
        <f>M56+M57</f>
        <v>1552321.95</v>
      </c>
      <c r="N55" s="15">
        <f>SUM(N56:N57)</f>
        <v>0</v>
      </c>
      <c r="O55" s="15">
        <v>0</v>
      </c>
      <c r="P55" s="15">
        <v>0</v>
      </c>
      <c r="Q55" s="15">
        <f>Q56+Q57</f>
        <v>0</v>
      </c>
      <c r="R55" s="15">
        <v>0</v>
      </c>
      <c r="S55" s="181" t="s">
        <v>37</v>
      </c>
    </row>
    <row r="56" spans="1:24" s="2" customFormat="1" ht="62.45" customHeight="1" x14ac:dyDescent="0.25">
      <c r="A56" s="89"/>
      <c r="B56" s="99"/>
      <c r="C56" s="86"/>
      <c r="D56" s="64"/>
      <c r="E56" s="64"/>
      <c r="F56" s="64"/>
      <c r="G56" s="86"/>
      <c r="H56" s="76"/>
      <c r="I56" s="51">
        <v>266685.93570999999</v>
      </c>
      <c r="J56" s="80"/>
      <c r="K56" s="52" t="s">
        <v>17</v>
      </c>
      <c r="L56" s="15">
        <f>M56</f>
        <v>970181.48</v>
      </c>
      <c r="M56" s="15">
        <f t="shared" ref="M56:M57" si="6">M59</f>
        <v>970181.48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82"/>
    </row>
    <row r="57" spans="1:24" s="2" customFormat="1" ht="79.150000000000006" customHeight="1" x14ac:dyDescent="0.25">
      <c r="A57" s="94"/>
      <c r="B57" s="100"/>
      <c r="C57" s="87"/>
      <c r="D57" s="65"/>
      <c r="E57" s="65"/>
      <c r="F57" s="65"/>
      <c r="G57" s="87"/>
      <c r="H57" s="85"/>
      <c r="I57" s="34">
        <v>10065.74317</v>
      </c>
      <c r="J57" s="81"/>
      <c r="K57" s="16" t="s">
        <v>6</v>
      </c>
      <c r="L57" s="17">
        <f>M57</f>
        <v>582140.47</v>
      </c>
      <c r="M57" s="17">
        <f t="shared" si="6"/>
        <v>582140.47</v>
      </c>
      <c r="N57" s="17">
        <v>0</v>
      </c>
      <c r="O57" s="17">
        <v>0</v>
      </c>
      <c r="P57" s="17">
        <v>0</v>
      </c>
      <c r="Q57" s="17">
        <f t="shared" ref="Q57" si="7">Q60</f>
        <v>0</v>
      </c>
      <c r="R57" s="17">
        <v>0</v>
      </c>
      <c r="S57" s="183"/>
      <c r="U57" s="9"/>
    </row>
    <row r="58" spans="1:24" s="2" customFormat="1" ht="27.6" customHeight="1" x14ac:dyDescent="0.25">
      <c r="A58" s="95" t="s">
        <v>29</v>
      </c>
      <c r="B58" s="98" t="s">
        <v>13</v>
      </c>
      <c r="C58" s="63" t="s">
        <v>90</v>
      </c>
      <c r="D58" s="63" t="s">
        <v>68</v>
      </c>
      <c r="E58" s="63" t="s">
        <v>76</v>
      </c>
      <c r="F58" s="63" t="s">
        <v>100</v>
      </c>
      <c r="G58" s="77">
        <v>45264</v>
      </c>
      <c r="H58" s="71">
        <v>1914290.15</v>
      </c>
      <c r="I58" s="23">
        <v>0</v>
      </c>
      <c r="J58" s="71">
        <v>361968.2</v>
      </c>
      <c r="K58" s="25" t="s">
        <v>4</v>
      </c>
      <c r="L58" s="1">
        <f>SUM(M58:N58)</f>
        <v>1552321.95</v>
      </c>
      <c r="M58" s="1">
        <f>SUM(M59:M60)</f>
        <v>1552321.95</v>
      </c>
      <c r="N58" s="1">
        <v>0</v>
      </c>
      <c r="O58" s="1">
        <v>0</v>
      </c>
      <c r="P58" s="1">
        <v>0</v>
      </c>
      <c r="Q58" s="1">
        <f>SUM(Q59:Q60)</f>
        <v>0</v>
      </c>
      <c r="R58" s="1">
        <v>0</v>
      </c>
      <c r="S58" s="59"/>
    </row>
    <row r="59" spans="1:24" s="2" customFormat="1" ht="69" customHeight="1" x14ac:dyDescent="0.25">
      <c r="A59" s="96"/>
      <c r="B59" s="101"/>
      <c r="C59" s="78"/>
      <c r="D59" s="64"/>
      <c r="E59" s="64"/>
      <c r="F59" s="64"/>
      <c r="G59" s="78"/>
      <c r="H59" s="72"/>
      <c r="I59" s="23">
        <v>0</v>
      </c>
      <c r="J59" s="80"/>
      <c r="K59" s="3" t="s">
        <v>3</v>
      </c>
      <c r="L59" s="4">
        <f>SUM(M59:N59)</f>
        <v>970181.48</v>
      </c>
      <c r="M59" s="1">
        <v>970181.48</v>
      </c>
      <c r="N59" s="4">
        <v>0</v>
      </c>
      <c r="O59" s="4">
        <v>0</v>
      </c>
      <c r="P59" s="4">
        <v>0</v>
      </c>
      <c r="Q59" s="4">
        <v>0</v>
      </c>
      <c r="R59" s="1">
        <v>0</v>
      </c>
      <c r="S59" s="58"/>
    </row>
    <row r="60" spans="1:24" s="2" customFormat="1" ht="79.5" customHeight="1" x14ac:dyDescent="0.25">
      <c r="A60" s="97"/>
      <c r="B60" s="107"/>
      <c r="C60" s="79"/>
      <c r="D60" s="65"/>
      <c r="E60" s="65"/>
      <c r="F60" s="65"/>
      <c r="G60" s="79"/>
      <c r="H60" s="73"/>
      <c r="I60" s="30">
        <v>0</v>
      </c>
      <c r="J60" s="81"/>
      <c r="K60" s="3" t="s">
        <v>6</v>
      </c>
      <c r="L60" s="4">
        <f>SUM(M60:N60)</f>
        <v>582140.47</v>
      </c>
      <c r="M60" s="4">
        <v>582140.47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50"/>
    </row>
    <row r="61" spans="1:24" s="2" customFormat="1" ht="29.25" customHeight="1" x14ac:dyDescent="0.25">
      <c r="A61" s="88" t="s">
        <v>43</v>
      </c>
      <c r="B61" s="98" t="s">
        <v>112</v>
      </c>
      <c r="C61" s="74" t="s">
        <v>72</v>
      </c>
      <c r="D61" s="74" t="s">
        <v>72</v>
      </c>
      <c r="E61" s="74" t="s">
        <v>72</v>
      </c>
      <c r="F61" s="74" t="s">
        <v>72</v>
      </c>
      <c r="G61" s="74" t="s">
        <v>72</v>
      </c>
      <c r="H61" s="75" t="s">
        <v>72</v>
      </c>
      <c r="I61" s="39">
        <v>899018.85929000005</v>
      </c>
      <c r="J61" s="75" t="s">
        <v>72</v>
      </c>
      <c r="K61" s="40" t="s">
        <v>4</v>
      </c>
      <c r="L61" s="15">
        <f>L62+L64</f>
        <v>2097940.12</v>
      </c>
      <c r="M61" s="15">
        <f>M62+M64</f>
        <v>177224.69999999998</v>
      </c>
      <c r="N61" s="15">
        <f>N62+N64</f>
        <v>750757.59000000008</v>
      </c>
      <c r="O61" s="15">
        <f>O62+O64</f>
        <v>1169957.8299999998</v>
      </c>
      <c r="P61" s="15">
        <v>0</v>
      </c>
      <c r="Q61" s="15">
        <f>Q62+Q64</f>
        <v>0</v>
      </c>
      <c r="R61" s="15">
        <v>0</v>
      </c>
      <c r="S61" s="66" t="s">
        <v>37</v>
      </c>
    </row>
    <row r="62" spans="1:24" s="2" customFormat="1" ht="60.6" customHeight="1" x14ac:dyDescent="0.25">
      <c r="A62" s="89"/>
      <c r="B62" s="107"/>
      <c r="C62" s="110"/>
      <c r="D62" s="64"/>
      <c r="E62" s="64"/>
      <c r="F62" s="64"/>
      <c r="G62" s="110"/>
      <c r="H62" s="76"/>
      <c r="I62" s="39">
        <v>266685.93570999999</v>
      </c>
      <c r="J62" s="76"/>
      <c r="K62" s="187" t="s">
        <v>3</v>
      </c>
      <c r="L62" s="15">
        <f>M62+N62+O62</f>
        <v>1982011.8699999999</v>
      </c>
      <c r="M62" s="15">
        <f t="shared" ref="M62:N63" si="8">M66</f>
        <v>170610.8</v>
      </c>
      <c r="N62" s="15">
        <f t="shared" si="8"/>
        <v>709013.65</v>
      </c>
      <c r="O62" s="15">
        <f>O66</f>
        <v>1102387.42</v>
      </c>
      <c r="P62" s="15">
        <v>0</v>
      </c>
      <c r="Q62" s="15">
        <f>Q66</f>
        <v>0</v>
      </c>
      <c r="R62" s="15">
        <v>0</v>
      </c>
      <c r="S62" s="67"/>
      <c r="U62" s="55"/>
      <c r="V62" s="55"/>
      <c r="W62" s="11"/>
    </row>
    <row r="63" spans="1:24" s="2" customFormat="1" ht="27.75" customHeight="1" x14ac:dyDescent="0.25">
      <c r="A63" s="89"/>
      <c r="B63" s="22" t="s">
        <v>24</v>
      </c>
      <c r="C63" s="110"/>
      <c r="D63" s="64"/>
      <c r="E63" s="64"/>
      <c r="F63" s="64"/>
      <c r="G63" s="110"/>
      <c r="H63" s="76"/>
      <c r="I63" s="33"/>
      <c r="J63" s="76"/>
      <c r="K63" s="188"/>
      <c r="L63" s="15">
        <f>M63+N63+O63</f>
        <v>22868.13</v>
      </c>
      <c r="M63" s="17">
        <f t="shared" si="8"/>
        <v>2673.68</v>
      </c>
      <c r="N63" s="17">
        <f t="shared" si="8"/>
        <v>18615.580000000002</v>
      </c>
      <c r="O63" s="15">
        <f>O67</f>
        <v>1578.87</v>
      </c>
      <c r="P63" s="17">
        <v>0</v>
      </c>
      <c r="Q63" s="17">
        <v>0</v>
      </c>
      <c r="R63" s="17">
        <v>0</v>
      </c>
      <c r="S63" s="67"/>
      <c r="U63" s="12"/>
      <c r="V63" s="12"/>
      <c r="W63" s="13"/>
      <c r="X63" s="9"/>
    </row>
    <row r="64" spans="1:24" s="2" customFormat="1" ht="74.45" customHeight="1" x14ac:dyDescent="0.25">
      <c r="A64" s="94"/>
      <c r="B64" s="35"/>
      <c r="C64" s="111"/>
      <c r="D64" s="65"/>
      <c r="E64" s="65"/>
      <c r="F64" s="65"/>
      <c r="G64" s="111"/>
      <c r="H64" s="85"/>
      <c r="I64" s="34">
        <v>10065.74317</v>
      </c>
      <c r="J64" s="85"/>
      <c r="K64" s="16" t="s">
        <v>6</v>
      </c>
      <c r="L64" s="17">
        <f>SUM(M64:S64)</f>
        <v>115928.25</v>
      </c>
      <c r="M64" s="17">
        <f>M68</f>
        <v>6613.9</v>
      </c>
      <c r="N64" s="17">
        <f>N68</f>
        <v>41743.94</v>
      </c>
      <c r="O64" s="15">
        <f>O68</f>
        <v>67570.41</v>
      </c>
      <c r="P64" s="17">
        <v>0</v>
      </c>
      <c r="Q64" s="17">
        <f>Q68</f>
        <v>0</v>
      </c>
      <c r="R64" s="17">
        <v>0</v>
      </c>
      <c r="S64" s="67"/>
      <c r="U64" s="12"/>
      <c r="V64" s="10"/>
      <c r="W64" s="10"/>
    </row>
    <row r="65" spans="1:23" s="2" customFormat="1" ht="28.9" customHeight="1" x14ac:dyDescent="0.25">
      <c r="A65" s="95" t="s">
        <v>44</v>
      </c>
      <c r="B65" s="98" t="s">
        <v>40</v>
      </c>
      <c r="C65" s="63" t="s">
        <v>91</v>
      </c>
      <c r="D65" s="63" t="s">
        <v>69</v>
      </c>
      <c r="E65" s="63" t="s">
        <v>76</v>
      </c>
      <c r="F65" s="63" t="s">
        <v>94</v>
      </c>
      <c r="G65" s="77">
        <v>45901</v>
      </c>
      <c r="H65" s="71">
        <v>2120808.25</v>
      </c>
      <c r="I65" s="71">
        <v>0</v>
      </c>
      <c r="J65" s="71">
        <v>0</v>
      </c>
      <c r="K65" s="25" t="s">
        <v>4</v>
      </c>
      <c r="L65" s="1">
        <f>L66+L68</f>
        <v>2097940.12</v>
      </c>
      <c r="M65" s="1">
        <f>M66+M68</f>
        <v>177224.69999999998</v>
      </c>
      <c r="N65" s="1">
        <f>N66+N68</f>
        <v>750757.59000000008</v>
      </c>
      <c r="O65" s="53">
        <f>O66+O68</f>
        <v>1169957.8299999998</v>
      </c>
      <c r="P65" s="1">
        <v>0</v>
      </c>
      <c r="Q65" s="1">
        <f>Q66+Q68</f>
        <v>0</v>
      </c>
      <c r="R65" s="1">
        <v>0</v>
      </c>
      <c r="S65" s="67"/>
      <c r="U65" s="10"/>
      <c r="V65" s="10"/>
      <c r="W65" s="10"/>
    </row>
    <row r="66" spans="1:23" s="2" customFormat="1" ht="106.5" customHeight="1" x14ac:dyDescent="0.25">
      <c r="A66" s="96"/>
      <c r="B66" s="107"/>
      <c r="C66" s="78"/>
      <c r="D66" s="64"/>
      <c r="E66" s="64"/>
      <c r="F66" s="64"/>
      <c r="G66" s="78"/>
      <c r="H66" s="72"/>
      <c r="I66" s="72"/>
      <c r="J66" s="72"/>
      <c r="K66" s="69" t="s">
        <v>3</v>
      </c>
      <c r="L66" s="4">
        <f>SUM(M66:S66)</f>
        <v>1982011.8699999999</v>
      </c>
      <c r="M66" s="4">
        <v>170610.8</v>
      </c>
      <c r="N66" s="4">
        <v>709013.65</v>
      </c>
      <c r="O66" s="54">
        <v>1102387.42</v>
      </c>
      <c r="P66" s="4">
        <v>0</v>
      </c>
      <c r="Q66" s="4">
        <v>0</v>
      </c>
      <c r="R66" s="1">
        <v>0</v>
      </c>
      <c r="S66" s="67"/>
    </row>
    <row r="67" spans="1:23" s="2" customFormat="1" ht="34.15" customHeight="1" x14ac:dyDescent="0.25">
      <c r="A67" s="96"/>
      <c r="B67" s="3" t="s">
        <v>24</v>
      </c>
      <c r="C67" s="78"/>
      <c r="D67" s="64"/>
      <c r="E67" s="64"/>
      <c r="F67" s="64"/>
      <c r="G67" s="78"/>
      <c r="H67" s="72"/>
      <c r="I67" s="72"/>
      <c r="J67" s="72"/>
      <c r="K67" s="70"/>
      <c r="L67" s="4">
        <f>SUM(M67:S67)</f>
        <v>22868.13</v>
      </c>
      <c r="M67" s="4">
        <v>2673.68</v>
      </c>
      <c r="N67" s="4">
        <v>18615.580000000002</v>
      </c>
      <c r="O67" s="54">
        <v>1578.87</v>
      </c>
      <c r="P67" s="4">
        <v>0</v>
      </c>
      <c r="Q67" s="4">
        <v>0</v>
      </c>
      <c r="R67" s="4">
        <v>0</v>
      </c>
      <c r="S67" s="67"/>
    </row>
    <row r="68" spans="1:23" s="2" customFormat="1" ht="73.5" customHeight="1" x14ac:dyDescent="0.25">
      <c r="A68" s="97"/>
      <c r="B68" s="22"/>
      <c r="C68" s="79"/>
      <c r="D68" s="65"/>
      <c r="E68" s="65"/>
      <c r="F68" s="65"/>
      <c r="G68" s="79"/>
      <c r="H68" s="73"/>
      <c r="I68" s="73"/>
      <c r="J68" s="73"/>
      <c r="K68" s="3" t="s">
        <v>6</v>
      </c>
      <c r="L68" s="4">
        <f>SUM(M68:S68)</f>
        <v>115928.25</v>
      </c>
      <c r="M68" s="4">
        <v>6613.9</v>
      </c>
      <c r="N68" s="4">
        <v>41743.94</v>
      </c>
      <c r="O68" s="54">
        <v>67570.41</v>
      </c>
      <c r="P68" s="4">
        <v>0</v>
      </c>
      <c r="Q68" s="4">
        <v>0</v>
      </c>
      <c r="R68" s="4">
        <v>0</v>
      </c>
      <c r="S68" s="68"/>
    </row>
    <row r="69" spans="1:23" s="2" customFormat="1" ht="26.25" customHeight="1" x14ac:dyDescent="0.25">
      <c r="A69" s="102" t="s">
        <v>82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90"/>
      <c r="U69" s="10"/>
      <c r="V69" s="10"/>
    </row>
    <row r="70" spans="1:23" s="2" customFormat="1" ht="25.9" customHeight="1" x14ac:dyDescent="0.25">
      <c r="A70" s="88" t="s">
        <v>30</v>
      </c>
      <c r="B70" s="105" t="s">
        <v>113</v>
      </c>
      <c r="C70" s="74" t="s">
        <v>72</v>
      </c>
      <c r="D70" s="74" t="s">
        <v>72</v>
      </c>
      <c r="E70" s="74" t="s">
        <v>72</v>
      </c>
      <c r="F70" s="74" t="s">
        <v>72</v>
      </c>
      <c r="G70" s="74" t="s">
        <v>72</v>
      </c>
      <c r="H70" s="75" t="s">
        <v>72</v>
      </c>
      <c r="I70" s="39">
        <v>0</v>
      </c>
      <c r="J70" s="75" t="s">
        <v>72</v>
      </c>
      <c r="K70" s="26" t="s">
        <v>4</v>
      </c>
      <c r="L70" s="15">
        <f t="shared" ref="L70:N70" si="9">SUM(L71:L73)</f>
        <v>5933589.8870000001</v>
      </c>
      <c r="M70" s="15">
        <f t="shared" si="9"/>
        <v>5296479.676</v>
      </c>
      <c r="N70" s="15">
        <f t="shared" si="9"/>
        <v>637110.21100000001</v>
      </c>
      <c r="O70" s="15">
        <v>0</v>
      </c>
      <c r="P70" s="15">
        <v>0</v>
      </c>
      <c r="Q70" s="15">
        <f t="shared" ref="Q70" si="10">SUM(Q71:Q73)</f>
        <v>0</v>
      </c>
      <c r="R70" s="15">
        <v>0</v>
      </c>
      <c r="S70" s="181" t="s">
        <v>37</v>
      </c>
      <c r="U70" s="10"/>
      <c r="V70" s="10"/>
    </row>
    <row r="71" spans="1:23" s="2" customFormat="1" ht="61.15" customHeight="1" x14ac:dyDescent="0.25">
      <c r="A71" s="89"/>
      <c r="B71" s="113"/>
      <c r="C71" s="110"/>
      <c r="D71" s="64"/>
      <c r="E71" s="64"/>
      <c r="F71" s="64"/>
      <c r="G71" s="110"/>
      <c r="H71" s="76"/>
      <c r="I71" s="39">
        <v>0</v>
      </c>
      <c r="J71" s="80"/>
      <c r="K71" s="26" t="s">
        <v>16</v>
      </c>
      <c r="L71" s="15">
        <f>SUM(M71:N71)</f>
        <v>1401293</v>
      </c>
      <c r="M71" s="15">
        <f>M75</f>
        <v>1401293</v>
      </c>
      <c r="N71" s="15">
        <f>N75</f>
        <v>0</v>
      </c>
      <c r="O71" s="15">
        <v>0</v>
      </c>
      <c r="P71" s="15">
        <v>0</v>
      </c>
      <c r="Q71" s="15">
        <f>Q75</f>
        <v>0</v>
      </c>
      <c r="R71" s="15">
        <v>0</v>
      </c>
      <c r="S71" s="182"/>
      <c r="U71" s="10"/>
      <c r="V71" s="10"/>
    </row>
    <row r="72" spans="1:23" s="2" customFormat="1" ht="55.15" customHeight="1" x14ac:dyDescent="0.25">
      <c r="A72" s="89"/>
      <c r="B72" s="113"/>
      <c r="C72" s="110"/>
      <c r="D72" s="64"/>
      <c r="E72" s="64"/>
      <c r="F72" s="64"/>
      <c r="G72" s="110"/>
      <c r="H72" s="76"/>
      <c r="I72" s="39">
        <v>0</v>
      </c>
      <c r="J72" s="80"/>
      <c r="K72" s="16" t="s">
        <v>3</v>
      </c>
      <c r="L72" s="17">
        <f>SUM(M72:S72)</f>
        <v>4459389.8770000003</v>
      </c>
      <c r="M72" s="15">
        <f t="shared" ref="M72:N73" si="11">M76</f>
        <v>3828650.7560000001</v>
      </c>
      <c r="N72" s="15">
        <f t="shared" si="11"/>
        <v>630739.12100000004</v>
      </c>
      <c r="O72" s="15">
        <v>0</v>
      </c>
      <c r="P72" s="15">
        <v>0</v>
      </c>
      <c r="Q72" s="15">
        <f t="shared" ref="Q72" si="12">Q76</f>
        <v>0</v>
      </c>
      <c r="R72" s="15">
        <v>0</v>
      </c>
      <c r="S72" s="182"/>
    </row>
    <row r="73" spans="1:23" s="2" customFormat="1" ht="72" customHeight="1" x14ac:dyDescent="0.25">
      <c r="A73" s="94"/>
      <c r="B73" s="114"/>
      <c r="C73" s="111"/>
      <c r="D73" s="65"/>
      <c r="E73" s="65"/>
      <c r="F73" s="65"/>
      <c r="G73" s="111"/>
      <c r="H73" s="85"/>
      <c r="I73" s="33">
        <v>0</v>
      </c>
      <c r="J73" s="81"/>
      <c r="K73" s="16" t="s">
        <v>6</v>
      </c>
      <c r="L73" s="17">
        <f>SUM(M73:S73)</f>
        <v>72907.009999999995</v>
      </c>
      <c r="M73" s="17">
        <f t="shared" si="11"/>
        <v>66535.92</v>
      </c>
      <c r="N73" s="17">
        <f t="shared" si="11"/>
        <v>6371.09</v>
      </c>
      <c r="O73" s="17">
        <v>0</v>
      </c>
      <c r="P73" s="17">
        <v>0</v>
      </c>
      <c r="Q73" s="17">
        <f t="shared" ref="Q73" si="13">Q77</f>
        <v>0</v>
      </c>
      <c r="R73" s="17">
        <v>0</v>
      </c>
      <c r="S73" s="183"/>
    </row>
    <row r="74" spans="1:23" s="2" customFormat="1" ht="23.45" customHeight="1" x14ac:dyDescent="0.25">
      <c r="A74" s="95" t="s">
        <v>32</v>
      </c>
      <c r="B74" s="98" t="s">
        <v>18</v>
      </c>
      <c r="C74" s="63" t="s">
        <v>90</v>
      </c>
      <c r="D74" s="63" t="s">
        <v>70</v>
      </c>
      <c r="E74" s="63" t="s">
        <v>76</v>
      </c>
      <c r="F74" s="63" t="s">
        <v>83</v>
      </c>
      <c r="G74" s="77">
        <v>45368</v>
      </c>
      <c r="H74" s="71">
        <v>11631639.881999999</v>
      </c>
      <c r="I74" s="23">
        <v>0</v>
      </c>
      <c r="J74" s="71">
        <v>5698127.1600000001</v>
      </c>
      <c r="K74" s="25" t="s">
        <v>4</v>
      </c>
      <c r="L74" s="1">
        <f>SUM(M74:N74)</f>
        <v>5933589.8870000001</v>
      </c>
      <c r="M74" s="1">
        <f>SUM(M75:M77)</f>
        <v>5296479.676</v>
      </c>
      <c r="N74" s="53">
        <f>SUM(N75:N77)</f>
        <v>637110.21100000001</v>
      </c>
      <c r="O74" s="1">
        <v>0</v>
      </c>
      <c r="P74" s="1">
        <v>0</v>
      </c>
      <c r="Q74" s="1">
        <f>SUM(Q75:Q77)</f>
        <v>0</v>
      </c>
      <c r="R74" s="1">
        <v>0</v>
      </c>
      <c r="S74" s="58"/>
    </row>
    <row r="75" spans="1:23" s="2" customFormat="1" ht="60" customHeight="1" x14ac:dyDescent="0.25">
      <c r="A75" s="96"/>
      <c r="B75" s="101"/>
      <c r="C75" s="78"/>
      <c r="D75" s="64"/>
      <c r="E75" s="64"/>
      <c r="F75" s="80"/>
      <c r="G75" s="78"/>
      <c r="H75" s="72"/>
      <c r="I75" s="23">
        <v>0</v>
      </c>
      <c r="J75" s="80"/>
      <c r="K75" s="25" t="s">
        <v>16</v>
      </c>
      <c r="L75" s="1">
        <f>SUM(M75:N75)</f>
        <v>1401293</v>
      </c>
      <c r="M75" s="1">
        <v>1401293</v>
      </c>
      <c r="N75" s="53">
        <v>0</v>
      </c>
      <c r="O75" s="1">
        <v>0</v>
      </c>
      <c r="P75" s="1">
        <v>0</v>
      </c>
      <c r="Q75" s="1">
        <v>0</v>
      </c>
      <c r="R75" s="1">
        <v>0</v>
      </c>
      <c r="S75" s="58"/>
    </row>
    <row r="76" spans="1:23" s="2" customFormat="1" ht="57.6" customHeight="1" x14ac:dyDescent="0.25">
      <c r="A76" s="96"/>
      <c r="B76" s="101"/>
      <c r="C76" s="78"/>
      <c r="D76" s="64"/>
      <c r="E76" s="64"/>
      <c r="F76" s="80"/>
      <c r="G76" s="78"/>
      <c r="H76" s="72"/>
      <c r="I76" s="23">
        <v>0</v>
      </c>
      <c r="J76" s="80"/>
      <c r="K76" s="3" t="s">
        <v>3</v>
      </c>
      <c r="L76" s="4">
        <f>SUM(M76:N76)</f>
        <v>4459389.8770000003</v>
      </c>
      <c r="M76" s="1">
        <v>3828650.7560000001</v>
      </c>
      <c r="N76" s="54">
        <v>630739.12100000004</v>
      </c>
      <c r="O76" s="4">
        <v>0</v>
      </c>
      <c r="P76" s="4">
        <v>0</v>
      </c>
      <c r="Q76" s="4">
        <v>0</v>
      </c>
      <c r="R76" s="1">
        <v>0</v>
      </c>
      <c r="S76" s="58"/>
    </row>
    <row r="77" spans="1:23" s="2" customFormat="1" ht="79.5" customHeight="1" x14ac:dyDescent="0.25">
      <c r="A77" s="97"/>
      <c r="B77" s="107"/>
      <c r="C77" s="79"/>
      <c r="D77" s="65"/>
      <c r="E77" s="65"/>
      <c r="F77" s="81"/>
      <c r="G77" s="79"/>
      <c r="H77" s="73"/>
      <c r="I77" s="30">
        <v>0</v>
      </c>
      <c r="J77" s="81"/>
      <c r="K77" s="3" t="s">
        <v>6</v>
      </c>
      <c r="L77" s="4">
        <f>SUM(M77:N77)</f>
        <v>72907.009999999995</v>
      </c>
      <c r="M77" s="4">
        <v>66535.92</v>
      </c>
      <c r="N77" s="54">
        <v>6371.09</v>
      </c>
      <c r="O77" s="4">
        <v>0</v>
      </c>
      <c r="P77" s="4">
        <v>0</v>
      </c>
      <c r="Q77" s="4">
        <v>0</v>
      </c>
      <c r="R77" s="4">
        <v>0</v>
      </c>
      <c r="S77" s="50"/>
    </row>
    <row r="78" spans="1:23" s="2" customFormat="1" ht="33.6" customHeight="1" x14ac:dyDescent="0.25">
      <c r="A78" s="88" t="s">
        <v>31</v>
      </c>
      <c r="B78" s="105" t="s">
        <v>114</v>
      </c>
      <c r="C78" s="74" t="s">
        <v>72</v>
      </c>
      <c r="D78" s="74" t="s">
        <v>72</v>
      </c>
      <c r="E78" s="74" t="s">
        <v>72</v>
      </c>
      <c r="F78" s="74" t="s">
        <v>72</v>
      </c>
      <c r="G78" s="74" t="s">
        <v>72</v>
      </c>
      <c r="H78" s="75" t="s">
        <v>72</v>
      </c>
      <c r="I78" s="39">
        <v>0</v>
      </c>
      <c r="J78" s="75" t="s">
        <v>72</v>
      </c>
      <c r="K78" s="26" t="s">
        <v>4</v>
      </c>
      <c r="L78" s="15">
        <f>L79+L80+L82</f>
        <v>4734859.3020100007</v>
      </c>
      <c r="M78" s="15">
        <f>M79+M80+M82</f>
        <v>3487001.7150100004</v>
      </c>
      <c r="N78" s="15">
        <f>N79+N80+N82</f>
        <v>1247857.5869999998</v>
      </c>
      <c r="O78" s="15">
        <v>0</v>
      </c>
      <c r="P78" s="15">
        <v>0</v>
      </c>
      <c r="Q78" s="15">
        <f>Q79+Q80+Q82</f>
        <v>0</v>
      </c>
      <c r="R78" s="15">
        <v>0</v>
      </c>
      <c r="S78" s="66" t="s">
        <v>37</v>
      </c>
    </row>
    <row r="79" spans="1:23" s="2" customFormat="1" ht="57" x14ac:dyDescent="0.25">
      <c r="A79" s="89"/>
      <c r="B79" s="106"/>
      <c r="C79" s="110"/>
      <c r="D79" s="64"/>
      <c r="E79" s="64"/>
      <c r="F79" s="64"/>
      <c r="G79" s="110"/>
      <c r="H79" s="76"/>
      <c r="I79" s="39">
        <v>0</v>
      </c>
      <c r="J79" s="80"/>
      <c r="K79" s="26" t="s">
        <v>16</v>
      </c>
      <c r="L79" s="15">
        <f>SUM(M79:N79)</f>
        <v>732030.78</v>
      </c>
      <c r="M79" s="15">
        <f t="shared" ref="M79:N80" si="14">M84+M88</f>
        <v>485003.1</v>
      </c>
      <c r="N79" s="15">
        <f t="shared" si="14"/>
        <v>247027.68</v>
      </c>
      <c r="O79" s="15">
        <v>0</v>
      </c>
      <c r="P79" s="15">
        <v>0</v>
      </c>
      <c r="Q79" s="15">
        <f t="shared" ref="Q79" si="15">Q84+Q88</f>
        <v>0</v>
      </c>
      <c r="R79" s="15">
        <v>0</v>
      </c>
      <c r="S79" s="67"/>
    </row>
    <row r="80" spans="1:23" s="2" customFormat="1" ht="48" customHeight="1" x14ac:dyDescent="0.25">
      <c r="A80" s="89"/>
      <c r="B80" s="106"/>
      <c r="C80" s="110"/>
      <c r="D80" s="64"/>
      <c r="E80" s="64"/>
      <c r="F80" s="64"/>
      <c r="G80" s="110"/>
      <c r="H80" s="76"/>
      <c r="I80" s="39">
        <v>0</v>
      </c>
      <c r="J80" s="80"/>
      <c r="K80" s="185" t="s">
        <v>3</v>
      </c>
      <c r="L80" s="17">
        <f>SUM(M80:S80)</f>
        <v>2223828.4500000002</v>
      </c>
      <c r="M80" s="15">
        <f t="shared" si="14"/>
        <v>1782341.554</v>
      </c>
      <c r="N80" s="15">
        <f t="shared" si="14"/>
        <v>441486.89600000001</v>
      </c>
      <c r="O80" s="15">
        <v>0</v>
      </c>
      <c r="P80" s="15">
        <v>0</v>
      </c>
      <c r="Q80" s="15">
        <f t="shared" ref="Q80" si="16">Q85+Q89</f>
        <v>0</v>
      </c>
      <c r="R80" s="15">
        <v>0</v>
      </c>
      <c r="S80" s="67"/>
    </row>
    <row r="81" spans="1:19" ht="36" customHeight="1" x14ac:dyDescent="0.25">
      <c r="A81" s="89"/>
      <c r="B81" s="42" t="s">
        <v>24</v>
      </c>
      <c r="C81" s="110"/>
      <c r="D81" s="64"/>
      <c r="E81" s="64"/>
      <c r="F81" s="64"/>
      <c r="G81" s="110"/>
      <c r="H81" s="76"/>
      <c r="I81" s="33"/>
      <c r="J81" s="80"/>
      <c r="K81" s="186"/>
      <c r="L81" s="17">
        <f>SUM(M81:N81)</f>
        <v>19510.11</v>
      </c>
      <c r="M81" s="15">
        <f t="shared" ref="M81:N81" si="17">M90</f>
        <v>8782.68</v>
      </c>
      <c r="N81" s="15">
        <f t="shared" si="17"/>
        <v>10727.43</v>
      </c>
      <c r="O81" s="15">
        <v>0</v>
      </c>
      <c r="P81" s="15">
        <v>0</v>
      </c>
      <c r="Q81" s="15">
        <f>Q90</f>
        <v>0</v>
      </c>
      <c r="R81" s="15">
        <v>0</v>
      </c>
      <c r="S81" s="67"/>
    </row>
    <row r="82" spans="1:19" ht="75.599999999999994" customHeight="1" x14ac:dyDescent="0.25">
      <c r="A82" s="94"/>
      <c r="B82" s="37"/>
      <c r="C82" s="111"/>
      <c r="D82" s="65"/>
      <c r="E82" s="65"/>
      <c r="F82" s="65"/>
      <c r="G82" s="111"/>
      <c r="H82" s="85"/>
      <c r="I82" s="33">
        <v>0</v>
      </c>
      <c r="J82" s="81"/>
      <c r="K82" s="16" t="s">
        <v>6</v>
      </c>
      <c r="L82" s="17">
        <f>SUM(M82:S82)</f>
        <v>1779000.07201</v>
      </c>
      <c r="M82" s="15">
        <f>M86+M91</f>
        <v>1219657.0610100001</v>
      </c>
      <c r="N82" s="15">
        <f>N86+N91</f>
        <v>559343.01099999994</v>
      </c>
      <c r="O82" s="15">
        <v>0</v>
      </c>
      <c r="P82" s="15">
        <v>0</v>
      </c>
      <c r="Q82" s="15">
        <f>Q86+Q91</f>
        <v>0</v>
      </c>
      <c r="R82" s="15">
        <v>0</v>
      </c>
      <c r="S82" s="67"/>
    </row>
    <row r="83" spans="1:19" ht="28.9" customHeight="1" x14ac:dyDescent="0.25">
      <c r="A83" s="95" t="s">
        <v>33</v>
      </c>
      <c r="B83" s="98" t="s">
        <v>20</v>
      </c>
      <c r="C83" s="112" t="s">
        <v>92</v>
      </c>
      <c r="D83" s="112" t="s">
        <v>71</v>
      </c>
      <c r="E83" s="112" t="s">
        <v>76</v>
      </c>
      <c r="F83" s="112" t="s">
        <v>95</v>
      </c>
      <c r="G83" s="77">
        <v>45170</v>
      </c>
      <c r="H83" s="71">
        <v>4950035.37</v>
      </c>
      <c r="I83" s="71">
        <v>0</v>
      </c>
      <c r="J83" s="71">
        <v>1623005.581</v>
      </c>
      <c r="K83" s="25" t="s">
        <v>4</v>
      </c>
      <c r="L83" s="1">
        <f>SUM(M83:N83)</f>
        <v>3057029.7890099999</v>
      </c>
      <c r="M83" s="1">
        <f>M84+M85+M86</f>
        <v>3035689.4690100001</v>
      </c>
      <c r="N83" s="1">
        <f>N84+N85+N86</f>
        <v>21340.32</v>
      </c>
      <c r="O83" s="1">
        <v>0</v>
      </c>
      <c r="P83" s="1">
        <v>0</v>
      </c>
      <c r="Q83" s="1">
        <f>SUM(Q84:Q86)</f>
        <v>0</v>
      </c>
      <c r="R83" s="1">
        <v>0</v>
      </c>
      <c r="S83" s="67"/>
    </row>
    <row r="84" spans="1:19" ht="58.9" customHeight="1" x14ac:dyDescent="0.25">
      <c r="A84" s="96"/>
      <c r="B84" s="101"/>
      <c r="C84" s="115"/>
      <c r="D84" s="64"/>
      <c r="E84" s="64"/>
      <c r="F84" s="64"/>
      <c r="G84" s="117"/>
      <c r="H84" s="72"/>
      <c r="I84" s="72"/>
      <c r="J84" s="72"/>
      <c r="K84" s="25" t="s">
        <v>16</v>
      </c>
      <c r="L84" s="1">
        <f>SUM(M84:N84)</f>
        <v>442650.5</v>
      </c>
      <c r="M84" s="1">
        <v>442650.5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67"/>
    </row>
    <row r="85" spans="1:19" ht="58.15" customHeight="1" x14ac:dyDescent="0.25">
      <c r="A85" s="96"/>
      <c r="B85" s="101"/>
      <c r="C85" s="115"/>
      <c r="D85" s="64"/>
      <c r="E85" s="64"/>
      <c r="F85" s="64"/>
      <c r="G85" s="117"/>
      <c r="H85" s="72"/>
      <c r="I85" s="72"/>
      <c r="J85" s="72"/>
      <c r="K85" s="3" t="s">
        <v>3</v>
      </c>
      <c r="L85" s="4">
        <f>SUM(M85:N85)</f>
        <v>1464318.388</v>
      </c>
      <c r="M85" s="4">
        <v>1464318.388</v>
      </c>
      <c r="N85" s="4">
        <v>0</v>
      </c>
      <c r="O85" s="4">
        <v>0</v>
      </c>
      <c r="P85" s="4">
        <v>0</v>
      </c>
      <c r="Q85" s="4">
        <v>0</v>
      </c>
      <c r="R85" s="1">
        <v>0</v>
      </c>
      <c r="S85" s="67"/>
    </row>
    <row r="86" spans="1:19" ht="78" customHeight="1" x14ac:dyDescent="0.25">
      <c r="A86" s="97"/>
      <c r="B86" s="107"/>
      <c r="C86" s="116"/>
      <c r="D86" s="65"/>
      <c r="E86" s="65"/>
      <c r="F86" s="65"/>
      <c r="G86" s="118"/>
      <c r="H86" s="73"/>
      <c r="I86" s="73"/>
      <c r="J86" s="73"/>
      <c r="K86" s="3" t="s">
        <v>6</v>
      </c>
      <c r="L86" s="4">
        <f>SUM(M86:N86)</f>
        <v>1150060.9010100001</v>
      </c>
      <c r="M86" s="4">
        <v>1128720.5810100001</v>
      </c>
      <c r="N86" s="4">
        <v>21340.32</v>
      </c>
      <c r="O86" s="4">
        <v>0</v>
      </c>
      <c r="P86" s="4">
        <v>0</v>
      </c>
      <c r="Q86" s="4">
        <v>0</v>
      </c>
      <c r="R86" s="4">
        <v>0</v>
      </c>
      <c r="S86" s="67"/>
    </row>
    <row r="87" spans="1:19" ht="28.9" customHeight="1" x14ac:dyDescent="0.25">
      <c r="A87" s="95" t="s">
        <v>45</v>
      </c>
      <c r="B87" s="98" t="s">
        <v>12</v>
      </c>
      <c r="C87" s="63" t="s">
        <v>88</v>
      </c>
      <c r="D87" s="112" t="s">
        <v>65</v>
      </c>
      <c r="E87" s="63" t="s">
        <v>76</v>
      </c>
      <c r="F87" s="63" t="s">
        <v>108</v>
      </c>
      <c r="G87" s="77">
        <v>45537</v>
      </c>
      <c r="H87" s="162">
        <f>J87+L87</f>
        <v>1814123.253</v>
      </c>
      <c r="I87" s="27">
        <v>0</v>
      </c>
      <c r="J87" s="162">
        <v>136293.74</v>
      </c>
      <c r="K87" s="25" t="s">
        <v>4</v>
      </c>
      <c r="L87" s="1">
        <f>SUM(M87:S87)</f>
        <v>1677829.513</v>
      </c>
      <c r="M87" s="28">
        <f>M88+M89+M91</f>
        <v>451312.24599999998</v>
      </c>
      <c r="N87" s="60">
        <f>N88+N89+N91</f>
        <v>1226517.267</v>
      </c>
      <c r="O87" s="28">
        <v>0</v>
      </c>
      <c r="P87" s="28">
        <v>0</v>
      </c>
      <c r="Q87" s="28">
        <f>Q88+Q89+Q91</f>
        <v>0</v>
      </c>
      <c r="R87" s="43">
        <v>0</v>
      </c>
      <c r="S87" s="67"/>
    </row>
    <row r="88" spans="1:19" ht="49.15" customHeight="1" x14ac:dyDescent="0.25">
      <c r="A88" s="96"/>
      <c r="B88" s="101"/>
      <c r="C88" s="78"/>
      <c r="D88" s="115"/>
      <c r="E88" s="64"/>
      <c r="F88" s="64"/>
      <c r="G88" s="78"/>
      <c r="H88" s="163"/>
      <c r="I88" s="27"/>
      <c r="J88" s="163"/>
      <c r="K88" s="25" t="s">
        <v>16</v>
      </c>
      <c r="L88" s="1">
        <f>SUM(M88:S88)</f>
        <v>289380.27999999997</v>
      </c>
      <c r="M88" s="28">
        <v>42352.6</v>
      </c>
      <c r="N88" s="60">
        <v>247027.68</v>
      </c>
      <c r="O88" s="28">
        <v>0</v>
      </c>
      <c r="P88" s="28">
        <v>0</v>
      </c>
      <c r="Q88" s="28">
        <v>0</v>
      </c>
      <c r="R88" s="43">
        <v>0</v>
      </c>
      <c r="S88" s="67"/>
    </row>
    <row r="89" spans="1:19" ht="47.45" customHeight="1" x14ac:dyDescent="0.25">
      <c r="A89" s="96"/>
      <c r="B89" s="100"/>
      <c r="C89" s="78"/>
      <c r="D89" s="115"/>
      <c r="E89" s="64"/>
      <c r="F89" s="64"/>
      <c r="G89" s="78"/>
      <c r="H89" s="163"/>
      <c r="I89" s="27">
        <v>0</v>
      </c>
      <c r="J89" s="164"/>
      <c r="K89" s="172" t="s">
        <v>3</v>
      </c>
      <c r="L89" s="4">
        <f>SUM(M89:N89)</f>
        <v>759510.06200000003</v>
      </c>
      <c r="M89" s="28">
        <v>318023.16600000003</v>
      </c>
      <c r="N89" s="60">
        <v>441486.89600000001</v>
      </c>
      <c r="O89" s="28">
        <v>0</v>
      </c>
      <c r="P89" s="28">
        <v>0</v>
      </c>
      <c r="Q89" s="28">
        <v>0</v>
      </c>
      <c r="R89" s="43">
        <v>0</v>
      </c>
      <c r="S89" s="67"/>
    </row>
    <row r="90" spans="1:19" ht="30" x14ac:dyDescent="0.25">
      <c r="A90" s="96"/>
      <c r="B90" s="22" t="s">
        <v>24</v>
      </c>
      <c r="C90" s="78"/>
      <c r="D90" s="115"/>
      <c r="E90" s="64"/>
      <c r="F90" s="64"/>
      <c r="G90" s="78"/>
      <c r="H90" s="163"/>
      <c r="I90" s="36"/>
      <c r="J90" s="164"/>
      <c r="K90" s="173"/>
      <c r="L90" s="4">
        <f>SUM(M90:S90)</f>
        <v>19510.11</v>
      </c>
      <c r="M90" s="28">
        <v>8782.68</v>
      </c>
      <c r="N90" s="60">
        <v>10727.43</v>
      </c>
      <c r="O90" s="28">
        <v>0</v>
      </c>
      <c r="P90" s="28">
        <v>0</v>
      </c>
      <c r="Q90" s="28">
        <v>0</v>
      </c>
      <c r="R90" s="43">
        <v>0</v>
      </c>
      <c r="S90" s="67"/>
    </row>
    <row r="91" spans="1:19" ht="81" customHeight="1" x14ac:dyDescent="0.25">
      <c r="A91" s="97"/>
      <c r="B91" s="29"/>
      <c r="C91" s="79"/>
      <c r="D91" s="116"/>
      <c r="E91" s="65"/>
      <c r="F91" s="65"/>
      <c r="G91" s="79"/>
      <c r="H91" s="174"/>
      <c r="I91" s="36"/>
      <c r="J91" s="165"/>
      <c r="K91" s="3" t="s">
        <v>6</v>
      </c>
      <c r="L91" s="4">
        <f>SUM(M91:N91)</f>
        <v>628939.17099999997</v>
      </c>
      <c r="M91" s="28">
        <v>90936.48</v>
      </c>
      <c r="N91" s="60">
        <v>538002.69099999999</v>
      </c>
      <c r="O91" s="28">
        <v>0</v>
      </c>
      <c r="P91" s="28">
        <v>0</v>
      </c>
      <c r="Q91" s="28">
        <v>0</v>
      </c>
      <c r="R91" s="44">
        <v>0</v>
      </c>
      <c r="S91" s="68"/>
    </row>
    <row r="92" spans="1:19" ht="27.75" customHeight="1" x14ac:dyDescent="0.25">
      <c r="A92" s="91" t="s">
        <v>81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9"/>
    </row>
    <row r="93" spans="1:19" ht="34.15" customHeight="1" x14ac:dyDescent="0.25">
      <c r="A93" s="161" t="s">
        <v>46</v>
      </c>
      <c r="B93" s="196" t="s">
        <v>115</v>
      </c>
      <c r="C93" s="166" t="s">
        <v>72</v>
      </c>
      <c r="D93" s="74" t="s">
        <v>72</v>
      </c>
      <c r="E93" s="90" t="s">
        <v>72</v>
      </c>
      <c r="F93" s="166" t="s">
        <v>72</v>
      </c>
      <c r="G93" s="166" t="s">
        <v>72</v>
      </c>
      <c r="H93" s="167" t="s">
        <v>72</v>
      </c>
      <c r="I93" s="39">
        <v>0</v>
      </c>
      <c r="J93" s="167" t="s">
        <v>72</v>
      </c>
      <c r="K93" s="16" t="s">
        <v>4</v>
      </c>
      <c r="L93" s="17">
        <f t="shared" ref="L93:N93" si="18">SUM(L94:L96)</f>
        <v>1145658.9539999999</v>
      </c>
      <c r="M93" s="17">
        <f t="shared" si="18"/>
        <v>1145658.9539999999</v>
      </c>
      <c r="N93" s="17">
        <f t="shared" si="18"/>
        <v>0</v>
      </c>
      <c r="O93" s="17">
        <v>0</v>
      </c>
      <c r="P93" s="17">
        <v>0</v>
      </c>
      <c r="Q93" s="17">
        <v>0</v>
      </c>
      <c r="R93" s="17">
        <v>0</v>
      </c>
      <c r="S93" s="170" t="s">
        <v>37</v>
      </c>
    </row>
    <row r="94" spans="1:19" ht="63" customHeight="1" x14ac:dyDescent="0.25">
      <c r="A94" s="161"/>
      <c r="B94" s="196"/>
      <c r="C94" s="166"/>
      <c r="D94" s="64"/>
      <c r="E94" s="178"/>
      <c r="F94" s="180"/>
      <c r="G94" s="166"/>
      <c r="H94" s="167"/>
      <c r="I94" s="39">
        <v>0</v>
      </c>
      <c r="J94" s="175"/>
      <c r="K94" s="16" t="s">
        <v>16</v>
      </c>
      <c r="L94" s="17">
        <f>SUM(M94:N94)</f>
        <v>131801.1</v>
      </c>
      <c r="M94" s="17">
        <f>M98+M102</f>
        <v>131801.1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1"/>
    </row>
    <row r="95" spans="1:19" ht="57" x14ac:dyDescent="0.25">
      <c r="A95" s="161"/>
      <c r="B95" s="196"/>
      <c r="C95" s="166"/>
      <c r="D95" s="64"/>
      <c r="E95" s="178"/>
      <c r="F95" s="180"/>
      <c r="G95" s="166"/>
      <c r="H95" s="167"/>
      <c r="I95" s="39">
        <v>0</v>
      </c>
      <c r="J95" s="175"/>
      <c r="K95" s="16" t="s">
        <v>3</v>
      </c>
      <c r="L95" s="17">
        <f>SUM(M95:S95)</f>
        <v>584291.58400000003</v>
      </c>
      <c r="M95" s="17">
        <f>M99+M103</f>
        <v>584291.58400000003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1"/>
    </row>
    <row r="96" spans="1:19" ht="71.25" x14ac:dyDescent="0.25">
      <c r="A96" s="161"/>
      <c r="B96" s="196"/>
      <c r="C96" s="166"/>
      <c r="D96" s="65"/>
      <c r="E96" s="179"/>
      <c r="F96" s="180"/>
      <c r="G96" s="166"/>
      <c r="H96" s="167"/>
      <c r="I96" s="39">
        <v>0</v>
      </c>
      <c r="J96" s="175"/>
      <c r="K96" s="16" t="s">
        <v>6</v>
      </c>
      <c r="L96" s="17">
        <f>SUM(M96:S96)</f>
        <v>429566.27</v>
      </c>
      <c r="M96" s="17">
        <f>M100+M104</f>
        <v>429566.27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1"/>
    </row>
    <row r="97" spans="1:19" ht="24.6" customHeight="1" x14ac:dyDescent="0.25">
      <c r="A97" s="195" t="s">
        <v>47</v>
      </c>
      <c r="B97" s="176" t="s">
        <v>19</v>
      </c>
      <c r="C97" s="177" t="s">
        <v>85</v>
      </c>
      <c r="D97" s="112" t="s">
        <v>73</v>
      </c>
      <c r="E97" s="63" t="s">
        <v>76</v>
      </c>
      <c r="F97" s="177" t="s">
        <v>41</v>
      </c>
      <c r="G97" s="198">
        <v>44970</v>
      </c>
      <c r="H97" s="199">
        <v>1197635.1089999999</v>
      </c>
      <c r="I97" s="197">
        <v>0</v>
      </c>
      <c r="J97" s="197">
        <v>595192.53700000001</v>
      </c>
      <c r="K97" s="3" t="s">
        <v>4</v>
      </c>
      <c r="L97" s="4">
        <f>SUM(M97:N97)</f>
        <v>591984.28700000001</v>
      </c>
      <c r="M97" s="4">
        <f>SUM(M98:M100)</f>
        <v>591984.28700000001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171"/>
    </row>
    <row r="98" spans="1:19" ht="50.45" customHeight="1" x14ac:dyDescent="0.25">
      <c r="A98" s="195"/>
      <c r="B98" s="176"/>
      <c r="C98" s="177"/>
      <c r="D98" s="64"/>
      <c r="E98" s="64"/>
      <c r="F98" s="180"/>
      <c r="G98" s="177"/>
      <c r="H98" s="199"/>
      <c r="I98" s="197"/>
      <c r="J98" s="175"/>
      <c r="K98" s="3" t="s">
        <v>16</v>
      </c>
      <c r="L98" s="4">
        <f>SUM(M98:M98)</f>
        <v>51301.1</v>
      </c>
      <c r="M98" s="4">
        <v>51301.1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171"/>
    </row>
    <row r="99" spans="1:19" ht="57.6" customHeight="1" x14ac:dyDescent="0.25">
      <c r="A99" s="195"/>
      <c r="B99" s="176"/>
      <c r="C99" s="177"/>
      <c r="D99" s="64"/>
      <c r="E99" s="64"/>
      <c r="F99" s="180"/>
      <c r="G99" s="177"/>
      <c r="H99" s="199"/>
      <c r="I99" s="197"/>
      <c r="J99" s="175"/>
      <c r="K99" s="3" t="s">
        <v>3</v>
      </c>
      <c r="L99" s="4">
        <f>SUM(M99:M99)</f>
        <v>318640.217</v>
      </c>
      <c r="M99" s="4">
        <v>318640.217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171"/>
    </row>
    <row r="100" spans="1:19" ht="89.25" customHeight="1" x14ac:dyDescent="0.25">
      <c r="A100" s="195"/>
      <c r="B100" s="176"/>
      <c r="C100" s="177"/>
      <c r="D100" s="65"/>
      <c r="E100" s="65"/>
      <c r="F100" s="180"/>
      <c r="G100" s="177"/>
      <c r="H100" s="199"/>
      <c r="I100" s="197"/>
      <c r="J100" s="175"/>
      <c r="K100" s="3" t="s">
        <v>6</v>
      </c>
      <c r="L100" s="4">
        <f>SUM(M100:M100)</f>
        <v>222042.97</v>
      </c>
      <c r="M100" s="4">
        <v>222042.97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171"/>
    </row>
    <row r="101" spans="1:19" ht="24.6" customHeight="1" x14ac:dyDescent="0.25">
      <c r="A101" s="195" t="s">
        <v>80</v>
      </c>
      <c r="B101" s="176" t="s">
        <v>15</v>
      </c>
      <c r="C101" s="177" t="s">
        <v>85</v>
      </c>
      <c r="D101" s="112" t="s">
        <v>60</v>
      </c>
      <c r="E101" s="63" t="s">
        <v>76</v>
      </c>
      <c r="F101" s="177" t="s">
        <v>101</v>
      </c>
      <c r="G101" s="198">
        <v>45257</v>
      </c>
      <c r="H101" s="199">
        <v>951646.62899999996</v>
      </c>
      <c r="I101" s="197">
        <v>0</v>
      </c>
      <c r="J101" s="197">
        <v>405373.81</v>
      </c>
      <c r="K101" s="3" t="s">
        <v>4</v>
      </c>
      <c r="L101" s="4">
        <f>SUM(M101:N101)</f>
        <v>553674.66700000002</v>
      </c>
      <c r="M101" s="4">
        <f>SUM(M102:M104)</f>
        <v>553674.66700000002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184"/>
    </row>
    <row r="102" spans="1:19" ht="50.45" customHeight="1" x14ac:dyDescent="0.25">
      <c r="A102" s="195"/>
      <c r="B102" s="176"/>
      <c r="C102" s="177"/>
      <c r="D102" s="64"/>
      <c r="E102" s="64"/>
      <c r="F102" s="180"/>
      <c r="G102" s="177"/>
      <c r="H102" s="199"/>
      <c r="I102" s="197"/>
      <c r="J102" s="175"/>
      <c r="K102" s="3" t="s">
        <v>16</v>
      </c>
      <c r="L102" s="4">
        <f>SUM(M102:M102)</f>
        <v>80500</v>
      </c>
      <c r="M102" s="4">
        <v>80500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171"/>
    </row>
    <row r="103" spans="1:19" ht="57.6" customHeight="1" x14ac:dyDescent="0.25">
      <c r="A103" s="195"/>
      <c r="B103" s="176"/>
      <c r="C103" s="177"/>
      <c r="D103" s="64"/>
      <c r="E103" s="64"/>
      <c r="F103" s="180"/>
      <c r="G103" s="177"/>
      <c r="H103" s="199"/>
      <c r="I103" s="197"/>
      <c r="J103" s="175"/>
      <c r="K103" s="3" t="s">
        <v>3</v>
      </c>
      <c r="L103" s="4">
        <f>SUM(M103:M103)</f>
        <v>265651.36700000003</v>
      </c>
      <c r="M103" s="4">
        <v>265651.36700000003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171"/>
    </row>
    <row r="104" spans="1:19" ht="89.25" customHeight="1" x14ac:dyDescent="0.25">
      <c r="A104" s="195"/>
      <c r="B104" s="176"/>
      <c r="C104" s="177"/>
      <c r="D104" s="65"/>
      <c r="E104" s="65"/>
      <c r="F104" s="180"/>
      <c r="G104" s="177"/>
      <c r="H104" s="199"/>
      <c r="I104" s="197"/>
      <c r="J104" s="175"/>
      <c r="K104" s="3" t="s">
        <v>6</v>
      </c>
      <c r="L104" s="4">
        <f>SUM(M104:M104)</f>
        <v>207523.3</v>
      </c>
      <c r="M104" s="4">
        <v>207523.3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171"/>
    </row>
    <row r="105" spans="1:19" ht="27.75" customHeight="1" x14ac:dyDescent="0.25">
      <c r="A105" s="194" t="s">
        <v>121</v>
      </c>
      <c r="B105" s="194"/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4"/>
      <c r="P105" s="194"/>
      <c r="Q105" s="194"/>
      <c r="R105" s="194"/>
      <c r="S105" s="194"/>
    </row>
    <row r="106" spans="1:19" ht="73.5" customHeight="1" x14ac:dyDescent="0.25">
      <c r="A106" s="191" t="s">
        <v>122</v>
      </c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31"/>
      <c r="S106" s="31"/>
    </row>
    <row r="111" spans="1:19" ht="56.45" customHeight="1" x14ac:dyDescent="0.25"/>
    <row r="112" spans="1:19" ht="61.15" customHeight="1" x14ac:dyDescent="0.25"/>
    <row r="113" ht="59.45" customHeight="1" x14ac:dyDescent="0.25"/>
    <row r="114" ht="26.45" customHeight="1" x14ac:dyDescent="0.25"/>
    <row r="115" ht="22.9" customHeight="1" x14ac:dyDescent="0.25"/>
    <row r="116" ht="76.900000000000006" customHeight="1" x14ac:dyDescent="0.25"/>
    <row r="117" ht="63.6" customHeight="1" x14ac:dyDescent="0.25"/>
    <row r="118" ht="27" customHeight="1" x14ac:dyDescent="0.25"/>
    <row r="122" ht="21" customHeight="1" x14ac:dyDescent="0.25"/>
    <row r="123" ht="61.5" customHeight="1" x14ac:dyDescent="0.25"/>
    <row r="124" ht="66.599999999999994" customHeight="1" x14ac:dyDescent="0.25"/>
  </sheetData>
  <mergeCells count="270">
    <mergeCell ref="A106:Q106"/>
    <mergeCell ref="P2:R2"/>
    <mergeCell ref="A105:S105"/>
    <mergeCell ref="A101:A104"/>
    <mergeCell ref="B101:B104"/>
    <mergeCell ref="B93:B96"/>
    <mergeCell ref="J97:J100"/>
    <mergeCell ref="F93:F96"/>
    <mergeCell ref="F78:F82"/>
    <mergeCell ref="F83:F86"/>
    <mergeCell ref="C101:C104"/>
    <mergeCell ref="D101:D104"/>
    <mergeCell ref="E101:E104"/>
    <mergeCell ref="F101:F104"/>
    <mergeCell ref="G101:G104"/>
    <mergeCell ref="H101:H104"/>
    <mergeCell ref="I101:I104"/>
    <mergeCell ref="J101:J104"/>
    <mergeCell ref="A97:A100"/>
    <mergeCell ref="D97:D100"/>
    <mergeCell ref="D93:D96"/>
    <mergeCell ref="I97:I100"/>
    <mergeCell ref="G97:G100"/>
    <mergeCell ref="H97:H100"/>
    <mergeCell ref="E97:E100"/>
    <mergeCell ref="E93:E96"/>
    <mergeCell ref="F97:F100"/>
    <mergeCell ref="H83:H86"/>
    <mergeCell ref="C93:C96"/>
    <mergeCell ref="S55:S57"/>
    <mergeCell ref="S70:S73"/>
    <mergeCell ref="S101:S104"/>
    <mergeCell ref="F74:F77"/>
    <mergeCell ref="G74:G77"/>
    <mergeCell ref="C70:C73"/>
    <mergeCell ref="H61:H64"/>
    <mergeCell ref="G61:G64"/>
    <mergeCell ref="J61:J64"/>
    <mergeCell ref="K80:K81"/>
    <mergeCell ref="K62:K63"/>
    <mergeCell ref="E70:E73"/>
    <mergeCell ref="D78:D82"/>
    <mergeCell ref="D70:D73"/>
    <mergeCell ref="D87:D91"/>
    <mergeCell ref="F87:F91"/>
    <mergeCell ref="I83:I86"/>
    <mergeCell ref="J70:J73"/>
    <mergeCell ref="H74:H77"/>
    <mergeCell ref="C49:C51"/>
    <mergeCell ref="E55:E57"/>
    <mergeCell ref="A93:A96"/>
    <mergeCell ref="A87:A91"/>
    <mergeCell ref="J78:J82"/>
    <mergeCell ref="J87:J91"/>
    <mergeCell ref="J74:J77"/>
    <mergeCell ref="G93:G96"/>
    <mergeCell ref="H93:H96"/>
    <mergeCell ref="A92:S92"/>
    <mergeCell ref="J83:J86"/>
    <mergeCell ref="S78:S91"/>
    <mergeCell ref="S93:S100"/>
    <mergeCell ref="K89:K90"/>
    <mergeCell ref="C87:C91"/>
    <mergeCell ref="G87:G91"/>
    <mergeCell ref="H87:H91"/>
    <mergeCell ref="J93:J96"/>
    <mergeCell ref="E83:E86"/>
    <mergeCell ref="B97:B100"/>
    <mergeCell ref="C97:C100"/>
    <mergeCell ref="E78:E82"/>
    <mergeCell ref="B78:B80"/>
    <mergeCell ref="H78:H82"/>
    <mergeCell ref="A49:A51"/>
    <mergeCell ref="B49:B51"/>
    <mergeCell ref="F52:F54"/>
    <mergeCell ref="B52:B54"/>
    <mergeCell ref="C52:C54"/>
    <mergeCell ref="A52:A54"/>
    <mergeCell ref="D52:D54"/>
    <mergeCell ref="J65:J68"/>
    <mergeCell ref="H65:H68"/>
    <mergeCell ref="G65:G68"/>
    <mergeCell ref="F61:F64"/>
    <mergeCell ref="F65:F68"/>
    <mergeCell ref="A65:A68"/>
    <mergeCell ref="B61:B62"/>
    <mergeCell ref="C61:C64"/>
    <mergeCell ref="E61:E64"/>
    <mergeCell ref="C58:C60"/>
    <mergeCell ref="A58:A60"/>
    <mergeCell ref="A61:A64"/>
    <mergeCell ref="C65:C68"/>
    <mergeCell ref="D65:D68"/>
    <mergeCell ref="D61:D64"/>
    <mergeCell ref="D49:D51"/>
    <mergeCell ref="D55:D57"/>
    <mergeCell ref="A4:S4"/>
    <mergeCell ref="A5:S5"/>
    <mergeCell ref="A6:S6"/>
    <mergeCell ref="A7:S7"/>
    <mergeCell ref="A11:A13"/>
    <mergeCell ref="B11:B13"/>
    <mergeCell ref="K11:K13"/>
    <mergeCell ref="A9:S9"/>
    <mergeCell ref="S11:S13"/>
    <mergeCell ref="C11:C13"/>
    <mergeCell ref="G11:G13"/>
    <mergeCell ref="H11:H13"/>
    <mergeCell ref="I11:I13"/>
    <mergeCell ref="J11:J13"/>
    <mergeCell ref="F11:F13"/>
    <mergeCell ref="R11:R13"/>
    <mergeCell ref="L11:Q12"/>
    <mergeCell ref="D11:D13"/>
    <mergeCell ref="E11:E13"/>
    <mergeCell ref="A15:S15"/>
    <mergeCell ref="D37:D39"/>
    <mergeCell ref="G24:G26"/>
    <mergeCell ref="I24:I26"/>
    <mergeCell ref="S37:S45"/>
    <mergeCell ref="J37:J39"/>
    <mergeCell ref="J24:J26"/>
    <mergeCell ref="I30:I32"/>
    <mergeCell ref="F37:F39"/>
    <mergeCell ref="B37:B39"/>
    <mergeCell ref="I40:I42"/>
    <mergeCell ref="B21:B23"/>
    <mergeCell ref="C21:C23"/>
    <mergeCell ref="G21:G23"/>
    <mergeCell ref="F21:F23"/>
    <mergeCell ref="F24:F26"/>
    <mergeCell ref="H24:H26"/>
    <mergeCell ref="B43:B45"/>
    <mergeCell ref="H40:H42"/>
    <mergeCell ref="D27:D29"/>
    <mergeCell ref="G37:G39"/>
    <mergeCell ref="H37:H39"/>
    <mergeCell ref="D24:D26"/>
    <mergeCell ref="G30:G32"/>
    <mergeCell ref="A33:A35"/>
    <mergeCell ref="B65:B66"/>
    <mergeCell ref="A30:A32"/>
    <mergeCell ref="B30:B32"/>
    <mergeCell ref="B27:B29"/>
    <mergeCell ref="A37:A39"/>
    <mergeCell ref="C37:C39"/>
    <mergeCell ref="C27:C29"/>
    <mergeCell ref="F27:F29"/>
    <mergeCell ref="E27:E29"/>
    <mergeCell ref="A27:A29"/>
    <mergeCell ref="C30:C32"/>
    <mergeCell ref="B33:B35"/>
    <mergeCell ref="C33:C35"/>
    <mergeCell ref="D33:D35"/>
    <mergeCell ref="E33:E35"/>
    <mergeCell ref="F33:F35"/>
    <mergeCell ref="E58:E60"/>
    <mergeCell ref="E49:E51"/>
    <mergeCell ref="F55:F57"/>
    <mergeCell ref="F58:F60"/>
    <mergeCell ref="F49:F51"/>
    <mergeCell ref="D58:D60"/>
    <mergeCell ref="B58:B60"/>
    <mergeCell ref="C40:C42"/>
    <mergeCell ref="J40:J42"/>
    <mergeCell ref="G43:G45"/>
    <mergeCell ref="G40:G42"/>
    <mergeCell ref="J33:J35"/>
    <mergeCell ref="S27:S35"/>
    <mergeCell ref="D30:D32"/>
    <mergeCell ref="E30:E32"/>
    <mergeCell ref="D43:D45"/>
    <mergeCell ref="H43:H45"/>
    <mergeCell ref="G33:G35"/>
    <mergeCell ref="H33:H35"/>
    <mergeCell ref="I33:I35"/>
    <mergeCell ref="J30:J32"/>
    <mergeCell ref="F30:F32"/>
    <mergeCell ref="M2:O2"/>
    <mergeCell ref="G27:G29"/>
    <mergeCell ref="H27:H29"/>
    <mergeCell ref="I27:I29"/>
    <mergeCell ref="J27:J29"/>
    <mergeCell ref="E87:E91"/>
    <mergeCell ref="G70:G73"/>
    <mergeCell ref="A70:A73"/>
    <mergeCell ref="B74:B77"/>
    <mergeCell ref="D83:D86"/>
    <mergeCell ref="B70:B73"/>
    <mergeCell ref="B83:B86"/>
    <mergeCell ref="A83:A86"/>
    <mergeCell ref="G78:G82"/>
    <mergeCell ref="A78:A82"/>
    <mergeCell ref="C74:C77"/>
    <mergeCell ref="C83:C86"/>
    <mergeCell ref="C78:C82"/>
    <mergeCell ref="B87:B89"/>
    <mergeCell ref="A74:A77"/>
    <mergeCell ref="G83:G86"/>
    <mergeCell ref="C46:C48"/>
    <mergeCell ref="F40:F42"/>
    <mergeCell ref="E43:E45"/>
    <mergeCell ref="A16:S16"/>
    <mergeCell ref="S17:S20"/>
    <mergeCell ref="A21:A23"/>
    <mergeCell ref="E24:E26"/>
    <mergeCell ref="S21:S26"/>
    <mergeCell ref="J21:J23"/>
    <mergeCell ref="B17:B19"/>
    <mergeCell ref="I21:I23"/>
    <mergeCell ref="E21:E23"/>
    <mergeCell ref="B24:B26"/>
    <mergeCell ref="C24:C26"/>
    <mergeCell ref="D21:D23"/>
    <mergeCell ref="H21:H23"/>
    <mergeCell ref="I17:I19"/>
    <mergeCell ref="F17:F19"/>
    <mergeCell ref="J17:J19"/>
    <mergeCell ref="H17:H19"/>
    <mergeCell ref="D17:D19"/>
    <mergeCell ref="E17:E19"/>
    <mergeCell ref="A24:A26"/>
    <mergeCell ref="A17:A19"/>
    <mergeCell ref="C17:C19"/>
    <mergeCell ref="G17:G19"/>
    <mergeCell ref="H30:H32"/>
    <mergeCell ref="A36:S36"/>
    <mergeCell ref="E37:E39"/>
    <mergeCell ref="A55:A57"/>
    <mergeCell ref="E52:E54"/>
    <mergeCell ref="S46:S54"/>
    <mergeCell ref="A46:A48"/>
    <mergeCell ref="E46:E48"/>
    <mergeCell ref="A40:A42"/>
    <mergeCell ref="A43:A45"/>
    <mergeCell ref="C43:C45"/>
    <mergeCell ref="D40:D42"/>
    <mergeCell ref="E40:E42"/>
    <mergeCell ref="D46:D48"/>
    <mergeCell ref="B55:B57"/>
    <mergeCell ref="C55:C57"/>
    <mergeCell ref="J43:J45"/>
    <mergeCell ref="F43:F45"/>
    <mergeCell ref="F46:F47"/>
    <mergeCell ref="B46:B48"/>
    <mergeCell ref="B40:B42"/>
    <mergeCell ref="D74:D77"/>
    <mergeCell ref="S61:S68"/>
    <mergeCell ref="K66:K67"/>
    <mergeCell ref="I65:I68"/>
    <mergeCell ref="E65:E68"/>
    <mergeCell ref="E74:E77"/>
    <mergeCell ref="F70:F73"/>
    <mergeCell ref="H46:H48"/>
    <mergeCell ref="G49:G51"/>
    <mergeCell ref="H49:H51"/>
    <mergeCell ref="G52:G54"/>
    <mergeCell ref="G58:G60"/>
    <mergeCell ref="H58:H60"/>
    <mergeCell ref="J58:J60"/>
    <mergeCell ref="H52:H54"/>
    <mergeCell ref="J46:J48"/>
    <mergeCell ref="J49:J51"/>
    <mergeCell ref="H55:H57"/>
    <mergeCell ref="G55:G57"/>
    <mergeCell ref="J55:J57"/>
    <mergeCell ref="G46:G48"/>
    <mergeCell ref="J52:J54"/>
    <mergeCell ref="H70:H73"/>
    <mergeCell ref="A69:S69"/>
  </mergeCells>
  <printOptions horizontalCentered="1"/>
  <pageMargins left="3.937007874015748E-2" right="3.937007874015748E-2" top="0.39370078740157483" bottom="0.39370078740157483" header="0.11811023622047245" footer="0.11811023622047245"/>
  <pageSetup paperSize="9" scale="46" fitToHeight="0" orientation="landscape" r:id="rId1"/>
  <headerFooter differentFirst="1">
    <oddHeader>&amp;C&amp;P</oddHeader>
  </headerFooter>
  <rowBreaks count="5" manualBreakCount="5">
    <brk id="26" max="18" man="1"/>
    <brk id="42" max="18" man="1"/>
    <brk id="57" max="18" man="1"/>
    <brk id="73" max="18" man="1"/>
    <brk id="9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2025-06-24T09:10:35Z</dcterms:modified>
</cp:coreProperties>
</file>