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3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 l="1"/>
  <c r="J97" i="2" l="1"/>
  <c r="J62" i="2"/>
  <c r="J61" i="2"/>
  <c r="E88" i="2"/>
  <c r="E76" i="2"/>
  <c r="E77" i="2"/>
  <c r="G7" i="2" l="1"/>
  <c r="G24" i="2"/>
  <c r="G25" i="2"/>
  <c r="G31" i="2"/>
  <c r="G38" i="2" s="1"/>
  <c r="G37" i="2"/>
  <c r="G40" i="2"/>
  <c r="G50" i="2" s="1"/>
  <c r="G49" i="2" s="1"/>
  <c r="G61" i="2"/>
  <c r="G93" i="2" s="1"/>
  <c r="G64" i="2"/>
  <c r="G67" i="2"/>
  <c r="G70" i="2"/>
  <c r="G73" i="2"/>
  <c r="G78" i="2"/>
  <c r="G62" i="2" s="1"/>
  <c r="G89" i="2"/>
  <c r="G94" i="2" l="1"/>
  <c r="G97" i="2"/>
  <c r="G98" i="2"/>
  <c r="G23" i="2"/>
  <c r="G60" i="2"/>
  <c r="G92" i="2"/>
  <c r="G36" i="2"/>
  <c r="E11" i="2"/>
  <c r="G96" i="2" l="1"/>
  <c r="P75" i="2"/>
  <c r="O75" i="2"/>
  <c r="J75" i="2"/>
  <c r="P64" i="2"/>
  <c r="E68" i="2"/>
  <c r="O67" i="2"/>
  <c r="S69" i="2" l="1"/>
  <c r="O64" i="2"/>
  <c r="J64" i="2"/>
  <c r="E15" i="2" l="1"/>
  <c r="E65" i="2"/>
  <c r="F64" i="2"/>
  <c r="E64" i="2" s="1"/>
  <c r="E22" i="2"/>
  <c r="P73" i="2"/>
  <c r="P70" i="2"/>
  <c r="O70" i="2"/>
  <c r="J70" i="2"/>
  <c r="P93" i="2"/>
  <c r="O93" i="2"/>
  <c r="J93" i="2"/>
  <c r="F70" i="2"/>
  <c r="E72" i="2"/>
  <c r="E71" i="2"/>
  <c r="F74" i="2"/>
  <c r="F75" i="2"/>
  <c r="P89" i="2"/>
  <c r="O89" i="2"/>
  <c r="J89" i="2"/>
  <c r="F89" i="2"/>
  <c r="E90" i="2"/>
  <c r="E87" i="2"/>
  <c r="E86" i="2"/>
  <c r="E85" i="2"/>
  <c r="E84" i="2"/>
  <c r="E83" i="2"/>
  <c r="E82" i="2"/>
  <c r="E81" i="2"/>
  <c r="E80" i="2"/>
  <c r="E79" i="2"/>
  <c r="P78" i="2"/>
  <c r="O78" i="2"/>
  <c r="J78" i="2"/>
  <c r="F78" i="2"/>
  <c r="O73" i="2"/>
  <c r="J73" i="2"/>
  <c r="E63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7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7" i="2"/>
  <c r="P62" i="2" s="1"/>
  <c r="P94" i="2" s="1"/>
  <c r="F61" i="2"/>
  <c r="F62" i="2"/>
  <c r="O62" i="2"/>
  <c r="O94" i="2" s="1"/>
  <c r="F67" i="2"/>
  <c r="E66" i="2"/>
  <c r="E70" i="2"/>
  <c r="F73" i="2"/>
  <c r="E73" i="2" s="1"/>
  <c r="E75" i="2"/>
  <c r="E74" i="2"/>
  <c r="E78" i="2"/>
  <c r="O38" i="2"/>
  <c r="O36" i="2" s="1"/>
  <c r="J38" i="2"/>
  <c r="J36" i="2" s="1"/>
  <c r="J23" i="2"/>
  <c r="E25" i="2"/>
  <c r="E23" i="2" s="1"/>
  <c r="E91" i="2"/>
  <c r="P38" i="2"/>
  <c r="P36" i="2" s="1"/>
  <c r="F23" i="2"/>
  <c r="P23" i="2"/>
  <c r="E40" i="2"/>
  <c r="E7" i="2"/>
  <c r="O97" i="2"/>
  <c r="O23" i="2"/>
  <c r="E31" i="2"/>
  <c r="F50" i="2"/>
  <c r="E37" i="2"/>
  <c r="E89" i="2"/>
  <c r="J94" i="2" l="1"/>
  <c r="J92" i="2" s="1"/>
  <c r="E69" i="2"/>
  <c r="F94" i="2"/>
  <c r="F98" i="2" s="1"/>
  <c r="E67" i="2"/>
  <c r="F93" i="2"/>
  <c r="E93" i="2" s="1"/>
  <c r="E61" i="2"/>
  <c r="F60" i="2"/>
  <c r="O60" i="2"/>
  <c r="O92" i="2" s="1"/>
  <c r="P60" i="2"/>
  <c r="P92" i="2" s="1"/>
  <c r="J60" i="2"/>
  <c r="E38" i="2"/>
  <c r="E36" i="2" s="1"/>
  <c r="E50" i="2"/>
  <c r="E49" i="2" s="1"/>
  <c r="F49" i="2"/>
  <c r="E62" i="2" l="1"/>
  <c r="E60" i="2" s="1"/>
  <c r="E94" i="2"/>
  <c r="E92" i="2" s="1"/>
  <c r="F97" i="2"/>
  <c r="E97" i="2" s="1"/>
  <c r="P98" i="2"/>
  <c r="P96" i="2" s="1"/>
  <c r="O98" i="2"/>
  <c r="O96" i="2" s="1"/>
  <c r="J98" i="2"/>
  <c r="J96" i="2" l="1"/>
  <c r="E98" i="2"/>
  <c r="E96" i="2" s="1"/>
  <c r="F92" i="2"/>
  <c r="F96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<sst xmlns="http://schemas.openxmlformats.org/spreadsheetml/2006/main" count="352" uniqueCount="139">
  <si>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</si>
  <si>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</si>
  <si>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</si>
  <si>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</si>
  <si>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</si>
  <si>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</si>
  <si>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</si>
  <si>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</si>
  <si>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</si>
  <si>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</si>
  <si>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</si>
  <si>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</si>
  <si>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</si>
  <si>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</si>
  <si>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</si>
  <si>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</si>
  <si>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</si>
  <si>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</si>
  <si>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</si>
  <si>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</si>
  <si>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</si>
  <si>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</si>
  <si>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</si>
  <si>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</si>
  <si>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</si>
  <si>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</si>
  <si>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</si>
  <si>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</si>
  <si>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</si>
  <si>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</si>
  <si>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</si>
  <si>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</si>
  <si>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</si>
  <si>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</si>
  <si>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</si>
  <si>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</si>
  <si>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</si>
  <si>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</si>
  <si>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</si>
  <si>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</si>
  <si>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</si>
  <si>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</si>
  <si>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</si>
  <si>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</si>
  <si>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</si>
  <si>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</si>
  <si>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</si>
  <si>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</si>
  <si>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</si>
  <si>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</si>
  <si>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</si>
  <si>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</si>
  <si>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</si>
  <si>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</si>
  <si>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</si>
  <si>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</si>
  <si>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</si>
  <si>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</si>
  <si>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</si>
  <si>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</si>
  <si>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</si>
  <si>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</si>
  <si>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</si>
  <si>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</si>
  <si>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</si>
  <si>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</si>
  <si>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</si>
  <si>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</si>
  <si>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</si>
  <si>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</si>
  <si>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</si>
  <si>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</si>
  <si>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</si>
  <si>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</si>
  <si>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</si>
  <si>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</si>
  <si>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</si>
  <si>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</si>
  <si>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</si>
  <si>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</si>
  <si>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</si>
  <si>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</si>
  <si>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</si>
  <si>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</si>
  <si>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</si>
  <si>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</si>
  <si>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</si>
  <si>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</si>
  <si>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</si>
  <si>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</si>
  <si>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</si>
  <si>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</si>
  <si>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</si>
  <si>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</si>
  <si>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</si>
  <si>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</si>
  <si>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</si>
  <si>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</si>
  <si>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</si>
  <si>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</si>
  <si>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</si>
  <si>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</si>
  <si>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</si>
  <si>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</si>
  <si>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</si>
  <si>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</si>
  <si>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</si>
  <si>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</si>
  <si>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</si>
  <si>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</si>
  <si>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</si>
  <si>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</si>
  <si>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</si>
  <si>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</si>
  <si>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</si>
  <si>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</si>
  <si>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</si>
  <si>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</si>
  <si>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</si>
  <si>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</si>
  <si>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</si>
  <si>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</si>
  <si>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 xml:space="preserve">И.о. Заместителя Главы Одинцовского 
городского округа – начальника 
Финансово-казначейского управления
Администрации Одинцовского городского округа
</t>
  </si>
  <si>
    <t>А.И. Бендо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</si>
  <si>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</si>
  <si>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</si>
  <si>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</si>
  <si>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</si>
  <si>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</si>
  <si>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</si>
  <si>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</si>
  <si>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</si>
  <si>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11 539</t>
  </si>
  <si>
    <t>2 884</t>
  </si>
  <si>
    <t>5 768</t>
  </si>
  <si>
    <t>8 652</t>
  </si>
  <si>
    <t>34 617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</si>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</sst>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99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8" fillId="3" borderId="0" xfId="0" applyFont="1" applyFill="1" applyAlignment="1">
      <alignment horizontal="right" vertical="center"/>
    </xf>
    <xf numFmtId="165" fontId="18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7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0" borderId="53" xfId="0" applyFont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14" fillId="2" borderId="27" xfId="0" applyNumberFormat="1" applyFont="1" applyFill="1" applyBorder="1" applyAlignment="1">
      <alignment horizontal="center" vertical="center" wrapText="1"/>
    </xf>
    <xf numFmtId="165" fontId="14" fillId="2" borderId="28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14" fillId="2" borderId="46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24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165" fontId="14" fillId="2" borderId="42" xfId="0" applyNumberFormat="1" applyFont="1" applyFill="1" applyBorder="1" applyAlignment="1">
      <alignment horizontal="center" vertical="center" wrapText="1"/>
    </xf>
    <xf numFmtId="165" fontId="14" fillId="2" borderId="34" xfId="0" applyNumberFormat="1" applyFont="1" applyFill="1" applyBorder="1" applyAlignment="1">
      <alignment horizontal="center" vertical="center" wrapText="1"/>
    </xf>
    <xf numFmtId="165" fontId="14" fillId="2" borderId="3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center" vertical="center" wrapText="1"/>
    </xf>
    <xf numFmtId="49" fontId="17" fillId="2" borderId="3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5"/>
  <sheetViews>
    <sheetView tabSelected="1" view="pageBreakPreview" topLeftCell="A91" zoomScale="60" zoomScaleNormal="60" workbookViewId="0">
      <selection activeCell="O76" sqref="O76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3" customWidth="1"/>
    <col min="8" max="8" width="8.5703125" style="23" hidden="1" customWidth="1"/>
    <col min="9" max="9" width="12.42578125" style="23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20"/>
      <c r="C1" s="22"/>
      <c r="D1" s="21"/>
      <c r="E1" s="23"/>
      <c r="F1" s="23"/>
      <c r="J1" s="23"/>
      <c r="K1" s="23"/>
      <c r="L1" s="23"/>
      <c r="M1" s="23"/>
      <c r="N1" s="23"/>
      <c r="O1" s="362" t="s">
        <v>138</v>
      </c>
      <c r="P1" s="362"/>
      <c r="Q1" s="362"/>
    </row>
    <row r="2" spans="1:18" ht="36" customHeight="1" thickBot="1" x14ac:dyDescent="0.3">
      <c r="A2" s="20"/>
      <c r="B2" s="363" t="s">
        <v>124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18" ht="30" customHeight="1" x14ac:dyDescent="0.25">
      <c r="A3" s="364" t="s">
        <v>0</v>
      </c>
      <c r="B3" s="366" t="s">
        <v>24</v>
      </c>
      <c r="C3" s="366" t="s">
        <v>1</v>
      </c>
      <c r="D3" s="368" t="s">
        <v>2</v>
      </c>
      <c r="E3" s="370" t="s">
        <v>3</v>
      </c>
      <c r="F3" s="372" t="s">
        <v>4</v>
      </c>
      <c r="G3" s="373"/>
      <c r="H3" s="373"/>
      <c r="I3" s="373"/>
      <c r="J3" s="373"/>
      <c r="K3" s="373"/>
      <c r="L3" s="373"/>
      <c r="M3" s="373"/>
      <c r="N3" s="373"/>
      <c r="O3" s="373"/>
      <c r="P3" s="374"/>
      <c r="Q3" s="366" t="s">
        <v>25</v>
      </c>
    </row>
    <row r="4" spans="1:18" ht="18" customHeight="1" thickBot="1" x14ac:dyDescent="0.3">
      <c r="A4" s="365"/>
      <c r="B4" s="367"/>
      <c r="C4" s="367"/>
      <c r="D4" s="369"/>
      <c r="E4" s="371"/>
      <c r="F4" s="121" t="s">
        <v>15</v>
      </c>
      <c r="G4" s="375" t="s">
        <v>16</v>
      </c>
      <c r="H4" s="376"/>
      <c r="I4" s="376"/>
      <c r="J4" s="375" t="s">
        <v>70</v>
      </c>
      <c r="K4" s="376"/>
      <c r="L4" s="376"/>
      <c r="M4" s="376"/>
      <c r="N4" s="377"/>
      <c r="O4" s="80" t="s">
        <v>71</v>
      </c>
      <c r="P4" s="80" t="s">
        <v>72</v>
      </c>
      <c r="Q4" s="367"/>
    </row>
    <row r="5" spans="1:18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20">
        <v>6</v>
      </c>
      <c r="G5" s="248">
        <v>7</v>
      </c>
      <c r="H5" s="249"/>
      <c r="I5" s="249"/>
      <c r="J5" s="248">
        <v>8</v>
      </c>
      <c r="K5" s="249"/>
      <c r="L5" s="249"/>
      <c r="M5" s="249"/>
      <c r="N5" s="250"/>
      <c r="O5" s="27">
        <v>9</v>
      </c>
      <c r="P5" s="27">
        <v>10</v>
      </c>
      <c r="Q5" s="25">
        <v>11</v>
      </c>
    </row>
    <row r="6" spans="1:18" ht="23.25" customHeight="1" thickBot="1" x14ac:dyDescent="0.3">
      <c r="A6" s="381" t="s">
        <v>100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</row>
    <row r="7" spans="1:18" ht="146.25" customHeight="1" thickBot="1" x14ac:dyDescent="0.3">
      <c r="A7" s="32" t="s">
        <v>17</v>
      </c>
      <c r="B7" s="52" t="s">
        <v>41</v>
      </c>
      <c r="C7" s="34" t="s">
        <v>73</v>
      </c>
      <c r="D7" s="35" t="s">
        <v>44</v>
      </c>
      <c r="E7" s="36">
        <f>SUM(F7:P7)</f>
        <v>561527.37659</v>
      </c>
      <c r="F7" s="117">
        <f>F8+F12+F19</f>
        <v>104409.41216000001</v>
      </c>
      <c r="G7" s="203">
        <f>G8+G12+G19</f>
        <v>109631.96443000001</v>
      </c>
      <c r="H7" s="204"/>
      <c r="I7" s="204"/>
      <c r="J7" s="251">
        <f>J8+J12+J19</f>
        <v>92610</v>
      </c>
      <c r="K7" s="252"/>
      <c r="L7" s="252"/>
      <c r="M7" s="252"/>
      <c r="N7" s="253"/>
      <c r="O7" s="36">
        <f>O8+O12+O19</f>
        <v>127438</v>
      </c>
      <c r="P7" s="36">
        <f>P8+P12+P19</f>
        <v>127438</v>
      </c>
      <c r="Q7" s="35"/>
    </row>
    <row r="8" spans="1:18" ht="142.5" customHeight="1" x14ac:dyDescent="0.25">
      <c r="A8" s="317" t="s">
        <v>5</v>
      </c>
      <c r="B8" s="195" t="s">
        <v>137</v>
      </c>
      <c r="C8" s="166" t="s">
        <v>73</v>
      </c>
      <c r="D8" s="19" t="s">
        <v>33</v>
      </c>
      <c r="E8" s="38">
        <f>SUM(F8:P8)</f>
        <v>49476.730790000001</v>
      </c>
      <c r="F8" s="184">
        <v>12546.62552</v>
      </c>
      <c r="G8" s="224">
        <v>5706.10527</v>
      </c>
      <c r="H8" s="225"/>
      <c r="I8" s="225"/>
      <c r="J8" s="224">
        <v>9682</v>
      </c>
      <c r="K8" s="225"/>
      <c r="L8" s="225"/>
      <c r="M8" s="225"/>
      <c r="N8" s="226"/>
      <c r="O8" s="38">
        <v>10771</v>
      </c>
      <c r="P8" s="38">
        <v>10771</v>
      </c>
      <c r="Q8" s="185" t="s">
        <v>86</v>
      </c>
    </row>
    <row r="9" spans="1:18" ht="34.5" customHeight="1" x14ac:dyDescent="0.25">
      <c r="A9" s="318"/>
      <c r="B9" s="302" t="s">
        <v>92</v>
      </c>
      <c r="C9" s="306" t="s">
        <v>74</v>
      </c>
      <c r="D9" s="260"/>
      <c r="E9" s="343" t="s">
        <v>93</v>
      </c>
      <c r="F9" s="256" t="s">
        <v>15</v>
      </c>
      <c r="G9" s="238" t="s">
        <v>16</v>
      </c>
      <c r="H9" s="239"/>
      <c r="I9" s="239"/>
      <c r="J9" s="256" t="s">
        <v>125</v>
      </c>
      <c r="K9" s="244" t="s">
        <v>94</v>
      </c>
      <c r="L9" s="245"/>
      <c r="M9" s="245"/>
      <c r="N9" s="246"/>
      <c r="O9" s="256" t="s">
        <v>71</v>
      </c>
      <c r="P9" s="256" t="s">
        <v>72</v>
      </c>
      <c r="Q9" s="378"/>
    </row>
    <row r="10" spans="1:18" ht="52.5" customHeight="1" x14ac:dyDescent="0.25">
      <c r="A10" s="318"/>
      <c r="B10" s="320"/>
      <c r="C10" s="312"/>
      <c r="D10" s="261"/>
      <c r="E10" s="344"/>
      <c r="F10" s="257"/>
      <c r="G10" s="240"/>
      <c r="H10" s="241"/>
      <c r="I10" s="241"/>
      <c r="J10" s="257"/>
      <c r="K10" s="129" t="s">
        <v>110</v>
      </c>
      <c r="L10" s="129" t="s">
        <v>111</v>
      </c>
      <c r="M10" s="129" t="s">
        <v>112</v>
      </c>
      <c r="N10" s="129" t="s">
        <v>113</v>
      </c>
      <c r="O10" s="257"/>
      <c r="P10" s="257"/>
      <c r="Q10" s="379"/>
    </row>
    <row r="11" spans="1:18" ht="64.5" customHeight="1" x14ac:dyDescent="0.25">
      <c r="A11" s="319"/>
      <c r="B11" s="321"/>
      <c r="C11" s="322"/>
      <c r="D11" s="262"/>
      <c r="E11" s="101">
        <f>F11+G11+J11+O11+P11</f>
        <v>1135</v>
      </c>
      <c r="F11" s="101">
        <v>126</v>
      </c>
      <c r="G11" s="254">
        <v>205</v>
      </c>
      <c r="H11" s="255"/>
      <c r="I11" s="255"/>
      <c r="J11" s="101">
        <v>268</v>
      </c>
      <c r="K11" s="101">
        <v>67</v>
      </c>
      <c r="L11" s="101">
        <v>134</v>
      </c>
      <c r="M11" s="101">
        <v>201</v>
      </c>
      <c r="N11" s="101">
        <v>268</v>
      </c>
      <c r="O11" s="101">
        <v>268</v>
      </c>
      <c r="P11" s="101">
        <v>268</v>
      </c>
      <c r="Q11" s="380"/>
    </row>
    <row r="12" spans="1:18" ht="89.25" customHeight="1" x14ac:dyDescent="0.25">
      <c r="A12" s="304" t="s">
        <v>7</v>
      </c>
      <c r="B12" s="169" t="s">
        <v>50</v>
      </c>
      <c r="C12" s="170" t="s">
        <v>73</v>
      </c>
      <c r="D12" s="33" t="s">
        <v>33</v>
      </c>
      <c r="E12" s="11">
        <f>SUM(F12:P12)</f>
        <v>498197.6458</v>
      </c>
      <c r="F12" s="180">
        <v>88892.286640000006</v>
      </c>
      <c r="G12" s="227">
        <v>101893.35916000001</v>
      </c>
      <c r="H12" s="228"/>
      <c r="I12" s="228"/>
      <c r="J12" s="227">
        <v>80078</v>
      </c>
      <c r="K12" s="228"/>
      <c r="L12" s="228"/>
      <c r="M12" s="228"/>
      <c r="N12" s="229"/>
      <c r="O12" s="11">
        <v>113667</v>
      </c>
      <c r="P12" s="11">
        <v>113667</v>
      </c>
      <c r="Q12" s="33" t="s">
        <v>118</v>
      </c>
    </row>
    <row r="13" spans="1:18" ht="36.75" customHeight="1" x14ac:dyDescent="0.3">
      <c r="A13" s="318"/>
      <c r="B13" s="302" t="s">
        <v>104</v>
      </c>
      <c r="C13" s="306" t="s">
        <v>95</v>
      </c>
      <c r="D13" s="260"/>
      <c r="E13" s="343" t="s">
        <v>93</v>
      </c>
      <c r="F13" s="328" t="s">
        <v>15</v>
      </c>
      <c r="G13" s="238" t="s">
        <v>16</v>
      </c>
      <c r="H13" s="239"/>
      <c r="I13" s="239"/>
      <c r="J13" s="256" t="s">
        <v>125</v>
      </c>
      <c r="K13" s="244" t="s">
        <v>94</v>
      </c>
      <c r="L13" s="245"/>
      <c r="M13" s="245"/>
      <c r="N13" s="246"/>
      <c r="O13" s="256" t="s">
        <v>71</v>
      </c>
      <c r="P13" s="256" t="s">
        <v>72</v>
      </c>
      <c r="Q13" s="260"/>
      <c r="R13" s="127"/>
    </row>
    <row r="14" spans="1:18" ht="39" customHeight="1" x14ac:dyDescent="0.25">
      <c r="A14" s="318"/>
      <c r="B14" s="320"/>
      <c r="C14" s="312"/>
      <c r="D14" s="261"/>
      <c r="E14" s="344"/>
      <c r="F14" s="328"/>
      <c r="G14" s="240"/>
      <c r="H14" s="241"/>
      <c r="I14" s="241"/>
      <c r="J14" s="257"/>
      <c r="K14" s="129" t="s">
        <v>110</v>
      </c>
      <c r="L14" s="129" t="s">
        <v>111</v>
      </c>
      <c r="M14" s="129" t="s">
        <v>112</v>
      </c>
      <c r="N14" s="129" t="s">
        <v>113</v>
      </c>
      <c r="O14" s="257"/>
      <c r="P14" s="257"/>
      <c r="Q14" s="261"/>
    </row>
    <row r="15" spans="1:18" ht="49.5" customHeight="1" x14ac:dyDescent="0.25">
      <c r="A15" s="318"/>
      <c r="B15" s="321"/>
      <c r="C15" s="322"/>
      <c r="D15" s="262"/>
      <c r="E15" s="102">
        <f>F15+G15+J15+O15+P15</f>
        <v>37586561</v>
      </c>
      <c r="F15" s="168">
        <v>6112597</v>
      </c>
      <c r="G15" s="254">
        <v>7417720</v>
      </c>
      <c r="H15" s="255"/>
      <c r="I15" s="255"/>
      <c r="J15" s="102">
        <v>8018748</v>
      </c>
      <c r="K15" s="102">
        <v>2004687</v>
      </c>
      <c r="L15" s="102">
        <v>4009374</v>
      </c>
      <c r="M15" s="102">
        <v>6014061</v>
      </c>
      <c r="N15" s="102">
        <v>8018748</v>
      </c>
      <c r="O15" s="102">
        <v>8018748</v>
      </c>
      <c r="P15" s="102">
        <v>8018748</v>
      </c>
      <c r="Q15" s="262"/>
    </row>
    <row r="16" spans="1:18" ht="35.25" customHeight="1" x14ac:dyDescent="0.25">
      <c r="A16" s="318"/>
      <c r="B16" s="339" t="s">
        <v>114</v>
      </c>
      <c r="C16" s="361" t="s">
        <v>95</v>
      </c>
      <c r="D16" s="345"/>
      <c r="E16" s="346" t="s">
        <v>93</v>
      </c>
      <c r="F16" s="347" t="s">
        <v>15</v>
      </c>
      <c r="G16" s="348" t="s">
        <v>16</v>
      </c>
      <c r="H16" s="349"/>
      <c r="I16" s="349"/>
      <c r="J16" s="347" t="s">
        <v>125</v>
      </c>
      <c r="K16" s="244" t="s">
        <v>94</v>
      </c>
      <c r="L16" s="245"/>
      <c r="M16" s="245"/>
      <c r="N16" s="246"/>
      <c r="O16" s="347" t="s">
        <v>71</v>
      </c>
      <c r="P16" s="347" t="s">
        <v>72</v>
      </c>
      <c r="Q16" s="345"/>
    </row>
    <row r="17" spans="1:18" ht="49.5" customHeight="1" x14ac:dyDescent="0.25">
      <c r="A17" s="318"/>
      <c r="B17" s="339"/>
      <c r="C17" s="361"/>
      <c r="D17" s="345"/>
      <c r="E17" s="346"/>
      <c r="F17" s="347"/>
      <c r="G17" s="350"/>
      <c r="H17" s="351"/>
      <c r="I17" s="351"/>
      <c r="J17" s="347"/>
      <c r="K17" s="129" t="s">
        <v>110</v>
      </c>
      <c r="L17" s="129" t="s">
        <v>111</v>
      </c>
      <c r="M17" s="129" t="s">
        <v>112</v>
      </c>
      <c r="N17" s="129" t="s">
        <v>113</v>
      </c>
      <c r="O17" s="347"/>
      <c r="P17" s="347"/>
      <c r="Q17" s="345"/>
    </row>
    <row r="18" spans="1:18" ht="49.5" customHeight="1" x14ac:dyDescent="0.25">
      <c r="A18" s="319"/>
      <c r="B18" s="339"/>
      <c r="C18" s="361"/>
      <c r="D18" s="345"/>
      <c r="E18" s="192" t="s">
        <v>136</v>
      </c>
      <c r="F18" s="130" t="s">
        <v>115</v>
      </c>
      <c r="G18" s="352" t="s">
        <v>115</v>
      </c>
      <c r="H18" s="353"/>
      <c r="I18" s="353"/>
      <c r="J18" s="192" t="s">
        <v>132</v>
      </c>
      <c r="K18" s="192" t="s">
        <v>133</v>
      </c>
      <c r="L18" s="192" t="s">
        <v>134</v>
      </c>
      <c r="M18" s="192" t="s">
        <v>135</v>
      </c>
      <c r="N18" s="192" t="s">
        <v>132</v>
      </c>
      <c r="O18" s="192" t="s">
        <v>132</v>
      </c>
      <c r="P18" s="192" t="s">
        <v>132</v>
      </c>
      <c r="Q18" s="345"/>
    </row>
    <row r="19" spans="1:18" ht="151.5" customHeight="1" x14ac:dyDescent="0.25">
      <c r="A19" s="175" t="s">
        <v>8</v>
      </c>
      <c r="B19" s="169" t="s">
        <v>57</v>
      </c>
      <c r="C19" s="170" t="s">
        <v>73</v>
      </c>
      <c r="D19" s="33" t="s">
        <v>33</v>
      </c>
      <c r="E19" s="11">
        <f>SUM(F19:P19)</f>
        <v>13853</v>
      </c>
      <c r="F19" s="180">
        <v>2970.5</v>
      </c>
      <c r="G19" s="227">
        <v>2032.5</v>
      </c>
      <c r="H19" s="228"/>
      <c r="I19" s="228"/>
      <c r="J19" s="227">
        <v>2850</v>
      </c>
      <c r="K19" s="228"/>
      <c r="L19" s="228"/>
      <c r="M19" s="228"/>
      <c r="N19" s="229"/>
      <c r="O19" s="11">
        <v>3000</v>
      </c>
      <c r="P19" s="11">
        <v>3000</v>
      </c>
      <c r="Q19" s="33" t="s">
        <v>36</v>
      </c>
    </row>
    <row r="20" spans="1:18" ht="33" customHeight="1" x14ac:dyDescent="0.25">
      <c r="A20" s="173"/>
      <c r="B20" s="302" t="s">
        <v>96</v>
      </c>
      <c r="C20" s="306" t="s">
        <v>73</v>
      </c>
      <c r="D20" s="260"/>
      <c r="E20" s="343" t="s">
        <v>93</v>
      </c>
      <c r="F20" s="328" t="s">
        <v>15</v>
      </c>
      <c r="G20" s="238" t="s">
        <v>16</v>
      </c>
      <c r="H20" s="239"/>
      <c r="I20" s="239"/>
      <c r="J20" s="256" t="s">
        <v>125</v>
      </c>
      <c r="K20" s="244" t="s">
        <v>94</v>
      </c>
      <c r="L20" s="245"/>
      <c r="M20" s="245"/>
      <c r="N20" s="246"/>
      <c r="O20" s="256" t="s">
        <v>71</v>
      </c>
      <c r="P20" s="256" t="s">
        <v>72</v>
      </c>
      <c r="Q20" s="260"/>
    </row>
    <row r="21" spans="1:18" ht="30" customHeight="1" x14ac:dyDescent="0.25">
      <c r="A21" s="318"/>
      <c r="B21" s="320"/>
      <c r="C21" s="312"/>
      <c r="D21" s="261"/>
      <c r="E21" s="344"/>
      <c r="F21" s="328"/>
      <c r="G21" s="240"/>
      <c r="H21" s="241"/>
      <c r="I21" s="241"/>
      <c r="J21" s="257"/>
      <c r="K21" s="129" t="s">
        <v>110</v>
      </c>
      <c r="L21" s="129" t="s">
        <v>111</v>
      </c>
      <c r="M21" s="129" t="s">
        <v>112</v>
      </c>
      <c r="N21" s="129" t="s">
        <v>113</v>
      </c>
      <c r="O21" s="257"/>
      <c r="P21" s="257"/>
      <c r="Q21" s="261"/>
    </row>
    <row r="22" spans="1:18" ht="33.6" customHeight="1" thickBot="1" x14ac:dyDescent="0.3">
      <c r="A22" s="305"/>
      <c r="B22" s="303"/>
      <c r="C22" s="307"/>
      <c r="D22" s="342"/>
      <c r="E22" s="104">
        <f>F22+G22+J22+O22+P22</f>
        <v>447</v>
      </c>
      <c r="F22" s="103">
        <v>98</v>
      </c>
      <c r="G22" s="354">
        <v>145</v>
      </c>
      <c r="H22" s="355"/>
      <c r="I22" s="355"/>
      <c r="J22" s="105">
        <v>68</v>
      </c>
      <c r="K22" s="105">
        <v>17</v>
      </c>
      <c r="L22" s="105">
        <v>34</v>
      </c>
      <c r="M22" s="105">
        <v>51</v>
      </c>
      <c r="N22" s="105">
        <v>68</v>
      </c>
      <c r="O22" s="105">
        <v>68</v>
      </c>
      <c r="P22" s="105">
        <v>68</v>
      </c>
      <c r="Q22" s="342"/>
    </row>
    <row r="23" spans="1:18" ht="38.25" customHeight="1" x14ac:dyDescent="0.25">
      <c r="A23" s="356" t="s">
        <v>19</v>
      </c>
      <c r="B23" s="294" t="s">
        <v>109</v>
      </c>
      <c r="C23" s="294" t="s">
        <v>73</v>
      </c>
      <c r="D23" s="62" t="s">
        <v>49</v>
      </c>
      <c r="E23" s="13">
        <f t="shared" ref="E23" si="0">SUM(E24:E25)</f>
        <v>295429.71927</v>
      </c>
      <c r="F23" s="119">
        <f>F24+F25</f>
        <v>38405.612569999998</v>
      </c>
      <c r="G23" s="206">
        <f>G24+G25</f>
        <v>66668.106700000004</v>
      </c>
      <c r="H23" s="207"/>
      <c r="I23" s="207"/>
      <c r="J23" s="206">
        <f>J24+J25</f>
        <v>63452</v>
      </c>
      <c r="K23" s="207"/>
      <c r="L23" s="207"/>
      <c r="M23" s="207"/>
      <c r="N23" s="208"/>
      <c r="O23" s="13">
        <f>O24+O25</f>
        <v>63452</v>
      </c>
      <c r="P23" s="13">
        <f>P24+P25</f>
        <v>63452</v>
      </c>
      <c r="Q23" s="74"/>
      <c r="R23" s="126"/>
    </row>
    <row r="24" spans="1:18" ht="133.5" customHeight="1" x14ac:dyDescent="0.25">
      <c r="A24" s="357"/>
      <c r="B24" s="295"/>
      <c r="C24" s="295"/>
      <c r="D24" s="60" t="s">
        <v>32</v>
      </c>
      <c r="E24" s="12">
        <f t="shared" ref="E24:P24" si="1">E26</f>
        <v>251946</v>
      </c>
      <c r="F24" s="179">
        <f t="shared" si="1"/>
        <v>34284</v>
      </c>
      <c r="G24" s="209">
        <f t="shared" si="1"/>
        <v>57504</v>
      </c>
      <c r="H24" s="210"/>
      <c r="I24" s="210"/>
      <c r="J24" s="209">
        <f t="shared" si="1"/>
        <v>53386</v>
      </c>
      <c r="K24" s="210"/>
      <c r="L24" s="210"/>
      <c r="M24" s="210"/>
      <c r="N24" s="211"/>
      <c r="O24" s="12">
        <f t="shared" si="1"/>
        <v>53386</v>
      </c>
      <c r="P24" s="12">
        <f t="shared" si="1"/>
        <v>53386</v>
      </c>
      <c r="Q24" s="106"/>
    </row>
    <row r="25" spans="1:18" ht="51.75" customHeight="1" thickBot="1" x14ac:dyDescent="0.3">
      <c r="A25" s="358"/>
      <c r="B25" s="313"/>
      <c r="C25" s="73"/>
      <c r="D25" s="61" t="s">
        <v>33</v>
      </c>
      <c r="E25" s="14">
        <f>SUM(F25+G25+J25+O25+P25)</f>
        <v>43483.719270000001</v>
      </c>
      <c r="F25" s="150">
        <f>F27</f>
        <v>4121.6125700000002</v>
      </c>
      <c r="G25" s="212">
        <f>G27</f>
        <v>9164.1067000000003</v>
      </c>
      <c r="H25" s="213"/>
      <c r="I25" s="213"/>
      <c r="J25" s="212">
        <f>J27</f>
        <v>10066</v>
      </c>
      <c r="K25" s="213"/>
      <c r="L25" s="213"/>
      <c r="M25" s="213"/>
      <c r="N25" s="214"/>
      <c r="O25" s="14">
        <f>O27</f>
        <v>10066</v>
      </c>
      <c r="P25" s="14">
        <f t="shared" ref="P25" si="2">SUM(P27)</f>
        <v>10066</v>
      </c>
      <c r="Q25" s="75"/>
    </row>
    <row r="26" spans="1:18" ht="69.75" customHeight="1" x14ac:dyDescent="0.25">
      <c r="A26" s="163" t="s">
        <v>6</v>
      </c>
      <c r="B26" s="263" t="s">
        <v>108</v>
      </c>
      <c r="C26" s="63" t="s">
        <v>73</v>
      </c>
      <c r="D26" s="65" t="s">
        <v>18</v>
      </c>
      <c r="E26" s="66">
        <f>SUM(F26:P26)</f>
        <v>251946</v>
      </c>
      <c r="F26" s="184">
        <v>34284</v>
      </c>
      <c r="G26" s="224">
        <v>57504</v>
      </c>
      <c r="H26" s="225"/>
      <c r="I26" s="225"/>
      <c r="J26" s="224">
        <v>53386</v>
      </c>
      <c r="K26" s="225"/>
      <c r="L26" s="225"/>
      <c r="M26" s="225"/>
      <c r="N26" s="226"/>
      <c r="O26" s="66">
        <v>53386</v>
      </c>
      <c r="P26" s="66">
        <v>53386</v>
      </c>
      <c r="Q26" s="359" t="s">
        <v>126</v>
      </c>
    </row>
    <row r="27" spans="1:18" ht="146.25" customHeight="1" x14ac:dyDescent="0.25">
      <c r="A27" s="318"/>
      <c r="B27" s="264"/>
      <c r="C27" s="166"/>
      <c r="D27" s="33" t="s">
        <v>33</v>
      </c>
      <c r="E27" s="11">
        <f>SUM(F27+G27+J27+P27+O27)</f>
        <v>43483.719270000001</v>
      </c>
      <c r="F27" s="180">
        <v>4121.6125700000002</v>
      </c>
      <c r="G27" s="227">
        <v>9164.1067000000003</v>
      </c>
      <c r="H27" s="228"/>
      <c r="I27" s="228"/>
      <c r="J27" s="227">
        <v>10066</v>
      </c>
      <c r="K27" s="228"/>
      <c r="L27" s="228"/>
      <c r="M27" s="228"/>
      <c r="N27" s="229"/>
      <c r="O27" s="11">
        <v>10066</v>
      </c>
      <c r="P27" s="11">
        <v>10066</v>
      </c>
      <c r="Q27" s="360"/>
    </row>
    <row r="28" spans="1:18" ht="36" customHeight="1" x14ac:dyDescent="0.25">
      <c r="A28" s="318"/>
      <c r="B28" s="302" t="s">
        <v>97</v>
      </c>
      <c r="C28" s="306" t="s">
        <v>73</v>
      </c>
      <c r="D28" s="260"/>
      <c r="E28" s="343" t="s">
        <v>93</v>
      </c>
      <c r="F28" s="328" t="s">
        <v>15</v>
      </c>
      <c r="G28" s="238" t="s">
        <v>16</v>
      </c>
      <c r="H28" s="239"/>
      <c r="I28" s="239"/>
      <c r="J28" s="256" t="s">
        <v>125</v>
      </c>
      <c r="K28" s="244" t="s">
        <v>94</v>
      </c>
      <c r="L28" s="245"/>
      <c r="M28" s="245"/>
      <c r="N28" s="246"/>
      <c r="O28" s="256" t="s">
        <v>71</v>
      </c>
      <c r="P28" s="256" t="s">
        <v>72</v>
      </c>
      <c r="Q28" s="260"/>
    </row>
    <row r="29" spans="1:18" ht="37.5" customHeight="1" x14ac:dyDescent="0.25">
      <c r="A29" s="318"/>
      <c r="B29" s="320"/>
      <c r="C29" s="312"/>
      <c r="D29" s="261"/>
      <c r="E29" s="344"/>
      <c r="F29" s="328"/>
      <c r="G29" s="240"/>
      <c r="H29" s="241"/>
      <c r="I29" s="241"/>
      <c r="J29" s="257"/>
      <c r="K29" s="129" t="s">
        <v>110</v>
      </c>
      <c r="L29" s="129" t="s">
        <v>111</v>
      </c>
      <c r="M29" s="129" t="s">
        <v>112</v>
      </c>
      <c r="N29" s="129" t="s">
        <v>113</v>
      </c>
      <c r="O29" s="257"/>
      <c r="P29" s="257"/>
      <c r="Q29" s="261"/>
    </row>
    <row r="30" spans="1:18" ht="48.75" customHeight="1" x14ac:dyDescent="0.25">
      <c r="A30" s="319"/>
      <c r="B30" s="321"/>
      <c r="C30" s="322"/>
      <c r="D30" s="262"/>
      <c r="E30" s="168">
        <v>59738</v>
      </c>
      <c r="F30" s="168">
        <v>13450</v>
      </c>
      <c r="G30" s="254">
        <v>10700</v>
      </c>
      <c r="H30" s="255"/>
      <c r="I30" s="255"/>
      <c r="J30" s="196">
        <v>11572</v>
      </c>
      <c r="K30" s="196">
        <v>2893</v>
      </c>
      <c r="L30" s="196">
        <v>5786</v>
      </c>
      <c r="M30" s="196">
        <v>8679</v>
      </c>
      <c r="N30" s="196">
        <v>11572</v>
      </c>
      <c r="O30" s="168">
        <v>11572</v>
      </c>
      <c r="P30" s="168">
        <v>11572</v>
      </c>
      <c r="Q30" s="262"/>
    </row>
    <row r="31" spans="1:18" ht="90.75" customHeight="1" thickBot="1" x14ac:dyDescent="0.3">
      <c r="A31" s="177" t="s">
        <v>20</v>
      </c>
      <c r="B31" s="172" t="s">
        <v>77</v>
      </c>
      <c r="C31" s="178" t="s">
        <v>73</v>
      </c>
      <c r="D31" s="64" t="s">
        <v>33</v>
      </c>
      <c r="E31" s="14">
        <f>SUM(F31:P31)</f>
        <v>67643</v>
      </c>
      <c r="F31" s="150">
        <f t="shared" ref="F31:O31" si="3">F32</f>
        <v>9651.5</v>
      </c>
      <c r="G31" s="212">
        <f t="shared" si="3"/>
        <v>14626.5</v>
      </c>
      <c r="H31" s="213"/>
      <c r="I31" s="213"/>
      <c r="J31" s="212">
        <f t="shared" si="3"/>
        <v>13965</v>
      </c>
      <c r="K31" s="213"/>
      <c r="L31" s="213"/>
      <c r="M31" s="213"/>
      <c r="N31" s="214"/>
      <c r="O31" s="14">
        <f t="shared" si="3"/>
        <v>14700</v>
      </c>
      <c r="P31" s="14">
        <f>P32</f>
        <v>14700</v>
      </c>
      <c r="Q31" s="64"/>
    </row>
    <row r="32" spans="1:18" ht="174" customHeight="1" x14ac:dyDescent="0.25">
      <c r="A32" s="317" t="s">
        <v>21</v>
      </c>
      <c r="B32" s="174" t="s">
        <v>98</v>
      </c>
      <c r="C32" s="63" t="s">
        <v>73</v>
      </c>
      <c r="D32" s="65" t="s">
        <v>33</v>
      </c>
      <c r="E32" s="108">
        <f>SUM(F32:P32)</f>
        <v>67643</v>
      </c>
      <c r="F32" s="184">
        <v>9651.5</v>
      </c>
      <c r="G32" s="224">
        <v>14626.5</v>
      </c>
      <c r="H32" s="225"/>
      <c r="I32" s="225"/>
      <c r="J32" s="224">
        <v>13965</v>
      </c>
      <c r="K32" s="225"/>
      <c r="L32" s="225"/>
      <c r="M32" s="225"/>
      <c r="N32" s="226"/>
      <c r="O32" s="108">
        <v>14700</v>
      </c>
      <c r="P32" s="108">
        <v>14700</v>
      </c>
      <c r="Q32" s="65" t="s">
        <v>81</v>
      </c>
    </row>
    <row r="33" spans="1:23" ht="30.75" customHeight="1" x14ac:dyDescent="0.25">
      <c r="A33" s="318"/>
      <c r="B33" s="339" t="s">
        <v>99</v>
      </c>
      <c r="C33" s="306" t="s">
        <v>73</v>
      </c>
      <c r="D33" s="260"/>
      <c r="E33" s="256" t="s">
        <v>93</v>
      </c>
      <c r="F33" s="256" t="s">
        <v>15</v>
      </c>
      <c r="G33" s="238" t="s">
        <v>16</v>
      </c>
      <c r="H33" s="239"/>
      <c r="I33" s="239"/>
      <c r="J33" s="256" t="s">
        <v>125</v>
      </c>
      <c r="K33" s="244" t="s">
        <v>94</v>
      </c>
      <c r="L33" s="245"/>
      <c r="M33" s="245"/>
      <c r="N33" s="246"/>
      <c r="O33" s="256" t="s">
        <v>71</v>
      </c>
      <c r="P33" s="256" t="s">
        <v>72</v>
      </c>
      <c r="Q33" s="260"/>
    </row>
    <row r="34" spans="1:23" ht="30.75" customHeight="1" x14ac:dyDescent="0.25">
      <c r="A34" s="318"/>
      <c r="B34" s="339"/>
      <c r="C34" s="312"/>
      <c r="D34" s="261"/>
      <c r="E34" s="323"/>
      <c r="F34" s="323"/>
      <c r="G34" s="240"/>
      <c r="H34" s="241"/>
      <c r="I34" s="241"/>
      <c r="J34" s="323"/>
      <c r="K34" s="129" t="s">
        <v>110</v>
      </c>
      <c r="L34" s="129" t="s">
        <v>111</v>
      </c>
      <c r="M34" s="129" t="s">
        <v>112</v>
      </c>
      <c r="N34" s="129" t="s">
        <v>113</v>
      </c>
      <c r="O34" s="323"/>
      <c r="P34" s="323"/>
      <c r="Q34" s="261"/>
    </row>
    <row r="35" spans="1:23" ht="57" customHeight="1" x14ac:dyDescent="0.25">
      <c r="A35" s="319"/>
      <c r="B35" s="339"/>
      <c r="C35" s="322"/>
      <c r="D35" s="262"/>
      <c r="E35" s="168">
        <v>4200000</v>
      </c>
      <c r="F35" s="168">
        <v>200000</v>
      </c>
      <c r="G35" s="254">
        <v>1000000</v>
      </c>
      <c r="H35" s="255"/>
      <c r="I35" s="255"/>
      <c r="J35" s="196">
        <v>1000000</v>
      </c>
      <c r="K35" s="196">
        <v>250000</v>
      </c>
      <c r="L35" s="196">
        <v>500000</v>
      </c>
      <c r="M35" s="196">
        <v>750000</v>
      </c>
      <c r="N35" s="196">
        <v>1000000</v>
      </c>
      <c r="O35" s="168">
        <v>1000000</v>
      </c>
      <c r="P35" s="168">
        <v>1000000</v>
      </c>
      <c r="Q35" s="262"/>
    </row>
    <row r="36" spans="1:23" ht="24" customHeight="1" x14ac:dyDescent="0.25">
      <c r="A36" s="333" t="s">
        <v>26</v>
      </c>
      <c r="B36" s="334"/>
      <c r="C36" s="334"/>
      <c r="D36" s="334"/>
      <c r="E36" s="107">
        <f>E37+E38</f>
        <v>924600.09586</v>
      </c>
      <c r="F36" s="119">
        <f>F37+F38</f>
        <v>152466.52473</v>
      </c>
      <c r="G36" s="209">
        <f>G37+G38</f>
        <v>190926.57113</v>
      </c>
      <c r="H36" s="210"/>
      <c r="I36" s="210"/>
      <c r="J36" s="209">
        <f t="shared" ref="J36:P36" si="4">J37+J38</f>
        <v>170027</v>
      </c>
      <c r="K36" s="210"/>
      <c r="L36" s="210"/>
      <c r="M36" s="210"/>
      <c r="N36" s="211"/>
      <c r="O36" s="107">
        <f t="shared" si="4"/>
        <v>205590</v>
      </c>
      <c r="P36" s="143">
        <f t="shared" si="4"/>
        <v>205590</v>
      </c>
      <c r="Q36" s="335"/>
    </row>
    <row r="37" spans="1:23" ht="21.75" customHeight="1" x14ac:dyDescent="0.25">
      <c r="A37" s="337" t="s">
        <v>18</v>
      </c>
      <c r="B37" s="338"/>
      <c r="C37" s="338"/>
      <c r="D37" s="338"/>
      <c r="E37" s="12">
        <f>SUM(F37:P37)</f>
        <v>251946</v>
      </c>
      <c r="F37" s="193">
        <f>F24</f>
        <v>34284</v>
      </c>
      <c r="G37" s="209">
        <f>G24</f>
        <v>57504</v>
      </c>
      <c r="H37" s="210"/>
      <c r="I37" s="210"/>
      <c r="J37" s="209">
        <f>J24</f>
        <v>53386</v>
      </c>
      <c r="K37" s="210"/>
      <c r="L37" s="210"/>
      <c r="M37" s="210"/>
      <c r="N37" s="211"/>
      <c r="O37" s="12">
        <f>O24</f>
        <v>53386</v>
      </c>
      <c r="P37" s="144">
        <f>P24</f>
        <v>53386</v>
      </c>
      <c r="Q37" s="335"/>
    </row>
    <row r="38" spans="1:23" ht="21" customHeight="1" thickBot="1" x14ac:dyDescent="0.3">
      <c r="A38" s="340" t="s">
        <v>33</v>
      </c>
      <c r="B38" s="341"/>
      <c r="C38" s="341"/>
      <c r="D38" s="341"/>
      <c r="E38" s="14">
        <f>SUM(F38:P38)</f>
        <v>672654.09586</v>
      </c>
      <c r="F38" s="194">
        <f>SUM(F31+F25+F7)</f>
        <v>118182.52473</v>
      </c>
      <c r="G38" s="212">
        <f>G31+G25+G7</f>
        <v>133422.57113</v>
      </c>
      <c r="H38" s="213"/>
      <c r="I38" s="213"/>
      <c r="J38" s="212">
        <f>J7+J31+J25</f>
        <v>116641</v>
      </c>
      <c r="K38" s="213"/>
      <c r="L38" s="213"/>
      <c r="M38" s="213"/>
      <c r="N38" s="214"/>
      <c r="O38" s="145">
        <f>O7+O31+O25</f>
        <v>152204</v>
      </c>
      <c r="P38" s="146">
        <f>P7+P31+P25</f>
        <v>152204</v>
      </c>
      <c r="Q38" s="336"/>
    </row>
    <row r="39" spans="1:23" ht="35.25" customHeight="1" thickBot="1" x14ac:dyDescent="0.3">
      <c r="A39" s="258" t="s">
        <v>101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9"/>
      <c r="R39" s="4"/>
      <c r="S39" s="4"/>
      <c r="T39" s="4"/>
      <c r="U39" s="4"/>
      <c r="V39" s="4"/>
      <c r="W39" s="4"/>
    </row>
    <row r="40" spans="1:23" ht="75" customHeight="1" thickBot="1" x14ac:dyDescent="0.3">
      <c r="A40" s="39" t="s">
        <v>17</v>
      </c>
      <c r="B40" s="52" t="s">
        <v>59</v>
      </c>
      <c r="C40" s="34" t="s">
        <v>74</v>
      </c>
      <c r="D40" s="52" t="s">
        <v>33</v>
      </c>
      <c r="E40" s="40">
        <f>F40+G40+J40+O40+P40</f>
        <v>3329923.1439</v>
      </c>
      <c r="F40" s="156">
        <f>F41+F45</f>
        <v>30532.776280000002</v>
      </c>
      <c r="G40" s="203">
        <f>G41+G45</f>
        <v>51350.367619999997</v>
      </c>
      <c r="H40" s="204"/>
      <c r="I40" s="204"/>
      <c r="J40" s="203">
        <f>J41+J45</f>
        <v>857704</v>
      </c>
      <c r="K40" s="204"/>
      <c r="L40" s="204"/>
      <c r="M40" s="204"/>
      <c r="N40" s="205"/>
      <c r="O40" s="40">
        <f>O41+O45</f>
        <v>1606124</v>
      </c>
      <c r="P40" s="40">
        <f>P41+P45</f>
        <v>784212</v>
      </c>
      <c r="Q40" s="34"/>
      <c r="R40" s="4"/>
      <c r="S40" s="4"/>
      <c r="T40" s="4"/>
      <c r="U40" s="4"/>
      <c r="V40" s="4"/>
      <c r="W40" s="4"/>
    </row>
    <row r="41" spans="1:23" ht="55.5" customHeight="1" x14ac:dyDescent="0.25">
      <c r="A41" s="317" t="s">
        <v>5</v>
      </c>
      <c r="B41" s="41" t="s">
        <v>76</v>
      </c>
      <c r="C41" s="41" t="s">
        <v>74</v>
      </c>
      <c r="D41" s="155" t="s">
        <v>34</v>
      </c>
      <c r="E41" s="37">
        <f>SUM(F41:P41)</f>
        <v>6479.7</v>
      </c>
      <c r="F41" s="184">
        <v>1036.7</v>
      </c>
      <c r="G41" s="224">
        <v>2531</v>
      </c>
      <c r="H41" s="225"/>
      <c r="I41" s="225"/>
      <c r="J41" s="224">
        <v>2538</v>
      </c>
      <c r="K41" s="225"/>
      <c r="L41" s="225"/>
      <c r="M41" s="225"/>
      <c r="N41" s="226"/>
      <c r="O41" s="37">
        <v>374</v>
      </c>
      <c r="P41" s="37">
        <v>0</v>
      </c>
      <c r="Q41" s="326" t="s">
        <v>82</v>
      </c>
      <c r="R41" s="128"/>
      <c r="S41" s="4"/>
      <c r="T41" s="4"/>
      <c r="U41" s="4"/>
      <c r="V41" s="4"/>
      <c r="W41" s="4"/>
    </row>
    <row r="42" spans="1:23" ht="41.25" customHeight="1" x14ac:dyDescent="0.25">
      <c r="A42" s="318"/>
      <c r="B42" s="302" t="s">
        <v>117</v>
      </c>
      <c r="C42" s="302" t="s">
        <v>74</v>
      </c>
      <c r="D42" s="306"/>
      <c r="E42" s="256" t="s">
        <v>116</v>
      </c>
      <c r="F42" s="256" t="s">
        <v>15</v>
      </c>
      <c r="G42" s="238" t="s">
        <v>16</v>
      </c>
      <c r="H42" s="239"/>
      <c r="I42" s="239"/>
      <c r="J42" s="256" t="s">
        <v>125</v>
      </c>
      <c r="K42" s="244" t="s">
        <v>94</v>
      </c>
      <c r="L42" s="245"/>
      <c r="M42" s="245"/>
      <c r="N42" s="246"/>
      <c r="O42" s="256" t="s">
        <v>71</v>
      </c>
      <c r="P42" s="256" t="s">
        <v>72</v>
      </c>
      <c r="Q42" s="320"/>
      <c r="R42" s="128"/>
      <c r="S42" s="4"/>
      <c r="T42" s="4"/>
      <c r="U42" s="4"/>
      <c r="V42" s="4"/>
      <c r="W42" s="4"/>
    </row>
    <row r="43" spans="1:23" ht="68.25" customHeight="1" x14ac:dyDescent="0.25">
      <c r="A43" s="318"/>
      <c r="B43" s="320"/>
      <c r="C43" s="320"/>
      <c r="D43" s="312"/>
      <c r="E43" s="323"/>
      <c r="F43" s="257"/>
      <c r="G43" s="240"/>
      <c r="H43" s="241"/>
      <c r="I43" s="241"/>
      <c r="J43" s="257"/>
      <c r="K43" s="129" t="s">
        <v>110</v>
      </c>
      <c r="L43" s="129" t="s">
        <v>111</v>
      </c>
      <c r="M43" s="129" t="s">
        <v>112</v>
      </c>
      <c r="N43" s="129" t="s">
        <v>113</v>
      </c>
      <c r="O43" s="257"/>
      <c r="P43" s="257"/>
      <c r="Q43" s="320"/>
      <c r="R43" s="128"/>
      <c r="S43" s="4"/>
      <c r="T43" s="4"/>
      <c r="U43" s="4"/>
      <c r="V43" s="4"/>
      <c r="W43" s="4"/>
    </row>
    <row r="44" spans="1:23" ht="87" customHeight="1" x14ac:dyDescent="0.25">
      <c r="A44" s="319"/>
      <c r="B44" s="321"/>
      <c r="C44" s="321"/>
      <c r="D44" s="322"/>
      <c r="E44" s="132">
        <v>5</v>
      </c>
      <c r="F44" s="134">
        <v>5</v>
      </c>
      <c r="G44" s="236">
        <v>5</v>
      </c>
      <c r="H44" s="237"/>
      <c r="I44" s="237"/>
      <c r="J44" s="131">
        <v>5</v>
      </c>
      <c r="K44" s="133" t="s">
        <v>115</v>
      </c>
      <c r="L44" s="133" t="s">
        <v>115</v>
      </c>
      <c r="M44" s="133" t="s">
        <v>115</v>
      </c>
      <c r="N44" s="132">
        <v>5</v>
      </c>
      <c r="O44" s="131">
        <v>5</v>
      </c>
      <c r="P44" s="131">
        <v>5</v>
      </c>
      <c r="Q44" s="321"/>
      <c r="R44" s="128"/>
      <c r="S44" s="4"/>
      <c r="T44" s="4"/>
      <c r="U44" s="4"/>
      <c r="V44" s="4"/>
      <c r="W44" s="4"/>
    </row>
    <row r="45" spans="1:23" ht="54.75" customHeight="1" x14ac:dyDescent="0.25">
      <c r="A45" s="327" t="s">
        <v>13</v>
      </c>
      <c r="B45" s="41" t="s">
        <v>75</v>
      </c>
      <c r="C45" s="41" t="s">
        <v>74</v>
      </c>
      <c r="D45" s="155" t="s">
        <v>34</v>
      </c>
      <c r="E45" s="57">
        <f>SUM(F45:P45)</f>
        <v>3323443.4438999998</v>
      </c>
      <c r="F45" s="167">
        <v>29496.076280000001</v>
      </c>
      <c r="G45" s="328">
        <v>48819.367619999997</v>
      </c>
      <c r="H45" s="328"/>
      <c r="I45" s="328"/>
      <c r="J45" s="227">
        <v>855166</v>
      </c>
      <c r="K45" s="228"/>
      <c r="L45" s="228"/>
      <c r="M45" s="228"/>
      <c r="N45" s="229"/>
      <c r="O45" s="37">
        <v>1605750</v>
      </c>
      <c r="P45" s="37">
        <v>784212</v>
      </c>
      <c r="Q45" s="302" t="s">
        <v>47</v>
      </c>
      <c r="R45" s="128"/>
      <c r="S45" s="4"/>
      <c r="T45" s="4"/>
      <c r="U45" s="4"/>
      <c r="V45" s="4"/>
      <c r="W45" s="4"/>
    </row>
    <row r="46" spans="1:23" ht="54" customHeight="1" x14ac:dyDescent="0.25">
      <c r="A46" s="327"/>
      <c r="B46" s="302" t="s">
        <v>117</v>
      </c>
      <c r="C46" s="302" t="s">
        <v>74</v>
      </c>
      <c r="D46" s="306"/>
      <c r="E46" s="256" t="s">
        <v>116</v>
      </c>
      <c r="F46" s="328" t="s">
        <v>15</v>
      </c>
      <c r="G46" s="238" t="s">
        <v>16</v>
      </c>
      <c r="H46" s="239"/>
      <c r="I46" s="239"/>
      <c r="J46" s="256" t="s">
        <v>125</v>
      </c>
      <c r="K46" s="244" t="s">
        <v>94</v>
      </c>
      <c r="L46" s="245"/>
      <c r="M46" s="245"/>
      <c r="N46" s="246"/>
      <c r="O46" s="256" t="s">
        <v>71</v>
      </c>
      <c r="P46" s="256" t="s">
        <v>72</v>
      </c>
      <c r="Q46" s="320"/>
      <c r="R46" s="128"/>
      <c r="S46" s="4"/>
      <c r="T46" s="4"/>
      <c r="U46" s="4"/>
      <c r="V46" s="4"/>
      <c r="W46" s="4"/>
    </row>
    <row r="47" spans="1:23" ht="65.25" customHeight="1" x14ac:dyDescent="0.25">
      <c r="A47" s="327"/>
      <c r="B47" s="320"/>
      <c r="C47" s="320"/>
      <c r="D47" s="312"/>
      <c r="E47" s="323"/>
      <c r="F47" s="328"/>
      <c r="G47" s="240"/>
      <c r="H47" s="241"/>
      <c r="I47" s="241"/>
      <c r="J47" s="257"/>
      <c r="K47" s="129" t="s">
        <v>110</v>
      </c>
      <c r="L47" s="129" t="s">
        <v>111</v>
      </c>
      <c r="M47" s="129" t="s">
        <v>112</v>
      </c>
      <c r="N47" s="129" t="s">
        <v>113</v>
      </c>
      <c r="O47" s="257"/>
      <c r="P47" s="257"/>
      <c r="Q47" s="320"/>
      <c r="R47" s="128"/>
      <c r="S47" s="4"/>
      <c r="T47" s="4"/>
      <c r="U47" s="4"/>
      <c r="V47" s="4"/>
      <c r="W47" s="4"/>
    </row>
    <row r="48" spans="1:23" ht="78" customHeight="1" thickBot="1" x14ac:dyDescent="0.3">
      <c r="A48" s="327"/>
      <c r="B48" s="303"/>
      <c r="C48" s="303"/>
      <c r="D48" s="307"/>
      <c r="E48" s="132">
        <v>5</v>
      </c>
      <c r="F48" s="137">
        <v>5</v>
      </c>
      <c r="G48" s="242">
        <v>5</v>
      </c>
      <c r="H48" s="243"/>
      <c r="I48" s="243"/>
      <c r="J48" s="131">
        <v>5</v>
      </c>
      <c r="K48" s="133" t="s">
        <v>115</v>
      </c>
      <c r="L48" s="133" t="s">
        <v>115</v>
      </c>
      <c r="M48" s="133" t="s">
        <v>115</v>
      </c>
      <c r="N48" s="132">
        <v>5</v>
      </c>
      <c r="O48" s="131">
        <v>5</v>
      </c>
      <c r="P48" s="131">
        <v>5</v>
      </c>
      <c r="Q48" s="321"/>
      <c r="R48" s="128"/>
      <c r="S48" s="4"/>
      <c r="T48" s="4"/>
      <c r="U48" s="4"/>
      <c r="V48" s="4"/>
      <c r="W48" s="4"/>
    </row>
    <row r="49" spans="1:23" ht="33" customHeight="1" x14ac:dyDescent="0.25">
      <c r="A49" s="331" t="s">
        <v>26</v>
      </c>
      <c r="B49" s="332"/>
      <c r="C49" s="332"/>
      <c r="D49" s="332"/>
      <c r="E49" s="135">
        <f t="shared" ref="E49:P49" si="5">E50</f>
        <v>3329923.1439</v>
      </c>
      <c r="F49" s="136">
        <f t="shared" si="5"/>
        <v>30532.776280000002</v>
      </c>
      <c r="G49" s="247">
        <f t="shared" si="5"/>
        <v>51350.367619999997</v>
      </c>
      <c r="H49" s="247"/>
      <c r="I49" s="247"/>
      <c r="J49" s="206">
        <f t="shared" si="5"/>
        <v>857704</v>
      </c>
      <c r="K49" s="207"/>
      <c r="L49" s="207"/>
      <c r="M49" s="207"/>
      <c r="N49" s="208"/>
      <c r="O49" s="16">
        <f t="shared" si="5"/>
        <v>1606124</v>
      </c>
      <c r="P49" s="76">
        <f t="shared" si="5"/>
        <v>784212</v>
      </c>
      <c r="Q49" s="383"/>
      <c r="R49" s="4"/>
      <c r="S49" s="4"/>
      <c r="T49" s="4"/>
      <c r="U49" s="4"/>
      <c r="V49" s="4"/>
      <c r="W49" s="4"/>
    </row>
    <row r="50" spans="1:23" ht="17.25" thickBot="1" x14ac:dyDescent="0.3">
      <c r="A50" s="384" t="s">
        <v>33</v>
      </c>
      <c r="B50" s="385"/>
      <c r="C50" s="385"/>
      <c r="D50" s="385"/>
      <c r="E50" s="17">
        <f>SUM(F50:P50)</f>
        <v>3329923.1439</v>
      </c>
      <c r="F50" s="124">
        <f>F40</f>
        <v>30532.776280000002</v>
      </c>
      <c r="G50" s="212">
        <f>G40</f>
        <v>51350.367619999997</v>
      </c>
      <c r="H50" s="213"/>
      <c r="I50" s="213"/>
      <c r="J50" s="212">
        <f>J40</f>
        <v>857704</v>
      </c>
      <c r="K50" s="213"/>
      <c r="L50" s="213"/>
      <c r="M50" s="213"/>
      <c r="N50" s="214"/>
      <c r="O50" s="17">
        <f>O40</f>
        <v>1606124</v>
      </c>
      <c r="P50" s="147">
        <f>P40</f>
        <v>784212</v>
      </c>
      <c r="Q50" s="336"/>
      <c r="R50" s="4"/>
      <c r="S50" s="4"/>
      <c r="T50" s="4"/>
      <c r="U50" s="4"/>
      <c r="V50" s="4"/>
      <c r="W50" s="4"/>
    </row>
    <row r="51" spans="1:23" ht="39" customHeight="1" thickBot="1" x14ac:dyDescent="0.3">
      <c r="A51" s="258" t="s">
        <v>102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9"/>
      <c r="R51" s="4"/>
      <c r="S51" s="4"/>
      <c r="T51" s="4"/>
      <c r="U51" s="4"/>
      <c r="V51" s="4"/>
      <c r="W51" s="4"/>
    </row>
    <row r="52" spans="1:23" ht="72.75" customHeight="1" thickBot="1" x14ac:dyDescent="0.3">
      <c r="A52" s="53" t="s">
        <v>17</v>
      </c>
      <c r="B52" s="52" t="s">
        <v>127</v>
      </c>
      <c r="C52" s="158" t="s">
        <v>73</v>
      </c>
      <c r="D52" s="158" t="s">
        <v>33</v>
      </c>
      <c r="E52" s="388" t="s">
        <v>37</v>
      </c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54"/>
      <c r="R52" s="4"/>
      <c r="S52" s="4"/>
      <c r="T52" s="4"/>
      <c r="U52" s="4"/>
      <c r="V52" s="4"/>
      <c r="W52" s="4"/>
    </row>
    <row r="53" spans="1:23" ht="110.25" customHeight="1" x14ac:dyDescent="0.25">
      <c r="A53" s="55" t="s">
        <v>5</v>
      </c>
      <c r="B53" s="155" t="s">
        <v>60</v>
      </c>
      <c r="C53" s="159" t="s">
        <v>73</v>
      </c>
      <c r="D53" s="159" t="s">
        <v>33</v>
      </c>
      <c r="E53" s="389" t="s">
        <v>78</v>
      </c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97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6" t="s">
        <v>7</v>
      </c>
      <c r="B54" s="169" t="s">
        <v>61</v>
      </c>
      <c r="C54" s="160" t="s">
        <v>73</v>
      </c>
      <c r="D54" s="160" t="s">
        <v>33</v>
      </c>
      <c r="E54" s="390" t="s">
        <v>78</v>
      </c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98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3" t="s">
        <v>19</v>
      </c>
      <c r="B55" s="172" t="s">
        <v>62</v>
      </c>
      <c r="C55" s="161" t="s">
        <v>73</v>
      </c>
      <c r="D55" s="161" t="s">
        <v>33</v>
      </c>
      <c r="E55" s="391" t="s">
        <v>79</v>
      </c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99"/>
      <c r="R55" s="4"/>
      <c r="S55" s="4"/>
      <c r="T55" s="4"/>
      <c r="U55" s="4"/>
      <c r="V55" s="4"/>
      <c r="W55" s="4"/>
    </row>
    <row r="56" spans="1:23" ht="141" customHeight="1" thickBot="1" x14ac:dyDescent="0.3">
      <c r="A56" s="58" t="s">
        <v>6</v>
      </c>
      <c r="B56" s="154" t="s">
        <v>63</v>
      </c>
      <c r="C56" s="59" t="s">
        <v>73</v>
      </c>
      <c r="D56" s="162" t="s">
        <v>33</v>
      </c>
      <c r="E56" s="329" t="s">
        <v>79</v>
      </c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100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386" t="s">
        <v>26</v>
      </c>
      <c r="B57" s="332"/>
      <c r="C57" s="332"/>
      <c r="D57" s="332"/>
      <c r="E57" s="206" t="s">
        <v>78</v>
      </c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387"/>
      <c r="Q57" s="383"/>
      <c r="R57" s="4"/>
      <c r="S57" s="4"/>
      <c r="T57" s="4"/>
      <c r="U57" s="4"/>
      <c r="V57" s="4"/>
      <c r="W57" s="4"/>
    </row>
    <row r="58" spans="1:23" ht="58.5" customHeight="1" thickBot="1" x14ac:dyDescent="0.3">
      <c r="A58" s="384" t="s">
        <v>33</v>
      </c>
      <c r="B58" s="385"/>
      <c r="C58" s="385"/>
      <c r="D58" s="385"/>
      <c r="E58" s="212" t="s">
        <v>78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330"/>
      <c r="Q58" s="336"/>
      <c r="R58" s="4"/>
      <c r="S58" s="4"/>
      <c r="T58" s="4"/>
      <c r="U58" s="4"/>
      <c r="V58" s="4"/>
      <c r="W58" s="4"/>
    </row>
    <row r="59" spans="1:23" ht="40.5" customHeight="1" thickBot="1" x14ac:dyDescent="0.3">
      <c r="A59" s="324" t="s">
        <v>103</v>
      </c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5"/>
      <c r="R59" s="4"/>
      <c r="S59" s="4"/>
      <c r="T59" s="4"/>
      <c r="U59" s="4"/>
      <c r="V59" s="4"/>
      <c r="W59" s="4"/>
    </row>
    <row r="60" spans="1:23" ht="32.25" customHeight="1" thickBot="1" x14ac:dyDescent="0.3">
      <c r="A60" s="392" t="s">
        <v>17</v>
      </c>
      <c r="B60" s="294" t="s">
        <v>42</v>
      </c>
      <c r="C60" s="299" t="s">
        <v>73</v>
      </c>
      <c r="D60" s="42" t="s">
        <v>49</v>
      </c>
      <c r="E60" s="40">
        <f>E61+E62</f>
        <v>14674955.543609999</v>
      </c>
      <c r="F60" s="156">
        <f>F61+F62</f>
        <v>2753019.9924300001</v>
      </c>
      <c r="G60" s="203">
        <f>G61+G62</f>
        <v>2977656.7946099997</v>
      </c>
      <c r="H60" s="204"/>
      <c r="I60" s="204"/>
      <c r="J60" s="203">
        <f>J61+J62</f>
        <v>3978502.4311599997</v>
      </c>
      <c r="K60" s="204"/>
      <c r="L60" s="204"/>
      <c r="M60" s="204"/>
      <c r="N60" s="205"/>
      <c r="O60" s="40">
        <f>O61+O62</f>
        <v>2482888.1622000001</v>
      </c>
      <c r="P60" s="40">
        <f>P61+P62</f>
        <v>2482888.1632099999</v>
      </c>
      <c r="Q60" s="396"/>
      <c r="S60" s="4"/>
      <c r="T60" s="4"/>
      <c r="U60" s="4"/>
      <c r="V60" s="4"/>
      <c r="W60" s="4"/>
    </row>
    <row r="61" spans="1:23" ht="32.25" customHeight="1" thickBot="1" x14ac:dyDescent="0.3">
      <c r="A61" s="393"/>
      <c r="B61" s="295"/>
      <c r="C61" s="300"/>
      <c r="D61" s="79" t="s">
        <v>107</v>
      </c>
      <c r="E61" s="86">
        <f t="shared" ref="E61:E67" si="6">F61+G61+J61+O61+P61</f>
        <v>91949.459950000004</v>
      </c>
      <c r="F61" s="156">
        <f>F65+F68+F71+F74</f>
        <v>26120.29004</v>
      </c>
      <c r="G61" s="203">
        <f>G65+G71+G68+G74</f>
        <v>45669.502050000003</v>
      </c>
      <c r="H61" s="204"/>
      <c r="I61" s="204"/>
      <c r="J61" s="203">
        <f>J65+J68+J71+J74</f>
        <v>20159.667860000001</v>
      </c>
      <c r="K61" s="204"/>
      <c r="L61" s="204"/>
      <c r="M61" s="204"/>
      <c r="N61" s="205"/>
      <c r="O61" s="86">
        <v>0</v>
      </c>
      <c r="P61" s="86">
        <v>0</v>
      </c>
      <c r="Q61" s="397"/>
      <c r="S61" s="4"/>
      <c r="T61" s="4"/>
      <c r="U61" s="4"/>
      <c r="V61" s="4"/>
      <c r="W61" s="4"/>
    </row>
    <row r="62" spans="1:23" ht="56.45" customHeight="1" thickBot="1" x14ac:dyDescent="0.3">
      <c r="A62" s="394"/>
      <c r="B62" s="313"/>
      <c r="C62" s="395"/>
      <c r="D62" s="79" t="s">
        <v>33</v>
      </c>
      <c r="E62" s="86">
        <f t="shared" si="6"/>
        <v>14583006.083659999</v>
      </c>
      <c r="F62" s="156">
        <f>F63+F66+F69+F72+F75+F78+F84+F85+F86+F87</f>
        <v>2726899.7023900002</v>
      </c>
      <c r="G62" s="203">
        <f>G63+G66+G69+G72+G75+G78+G84+G85+G86+G87</f>
        <v>2931987.29256</v>
      </c>
      <c r="H62" s="204"/>
      <c r="I62" s="204"/>
      <c r="J62" s="203">
        <f>J63+J66+J69+J72+J75+J78+J84+J85+J86+J87+J88</f>
        <v>3958342.7632999998</v>
      </c>
      <c r="K62" s="204"/>
      <c r="L62" s="204"/>
      <c r="M62" s="204"/>
      <c r="N62" s="205"/>
      <c r="O62" s="86">
        <f>O63+O64+O67+O72+O75+O78+O84+O85+O86+O87</f>
        <v>2482888.1622000001</v>
      </c>
      <c r="P62" s="86">
        <f>P63+P64+P67+P72+P75+P78+P84+P85+P86+P87</f>
        <v>2482888.1632099999</v>
      </c>
      <c r="Q62" s="398"/>
      <c r="S62" s="4"/>
      <c r="T62" s="4"/>
      <c r="U62" s="4"/>
      <c r="V62" s="4"/>
      <c r="W62" s="4"/>
    </row>
    <row r="63" spans="1:23" ht="52.5" customHeight="1" x14ac:dyDescent="0.25">
      <c r="A63" s="171" t="s">
        <v>5</v>
      </c>
      <c r="B63" s="68" t="s">
        <v>52</v>
      </c>
      <c r="C63" s="46" t="s">
        <v>74</v>
      </c>
      <c r="D63" s="47" t="s">
        <v>33</v>
      </c>
      <c r="E63" s="16">
        <f t="shared" si="6"/>
        <v>38500.442999999999</v>
      </c>
      <c r="F63" s="157">
        <v>6956.3779999999997</v>
      </c>
      <c r="G63" s="206">
        <v>8366.0650000000005</v>
      </c>
      <c r="H63" s="207"/>
      <c r="I63" s="207"/>
      <c r="J63" s="206">
        <v>7726</v>
      </c>
      <c r="K63" s="207"/>
      <c r="L63" s="207"/>
      <c r="M63" s="207"/>
      <c r="N63" s="208"/>
      <c r="O63" s="16">
        <v>7726</v>
      </c>
      <c r="P63" s="16">
        <v>7726</v>
      </c>
      <c r="Q63" s="96" t="s">
        <v>39</v>
      </c>
      <c r="R63" s="5"/>
      <c r="S63" s="4"/>
      <c r="T63" s="4"/>
      <c r="U63" s="4"/>
      <c r="V63" s="4"/>
      <c r="W63" s="4"/>
    </row>
    <row r="64" spans="1:23" ht="69.75" customHeight="1" x14ac:dyDescent="0.25">
      <c r="A64" s="81" t="s">
        <v>7</v>
      </c>
      <c r="B64" s="82" t="s">
        <v>51</v>
      </c>
      <c r="C64" s="83" t="s">
        <v>74</v>
      </c>
      <c r="D64" s="78" t="s">
        <v>49</v>
      </c>
      <c r="E64" s="85">
        <f t="shared" si="6"/>
        <v>6125749.4107900001</v>
      </c>
      <c r="F64" s="122">
        <f>F65+F66</f>
        <v>787750.46183000004</v>
      </c>
      <c r="G64" s="209">
        <f>G65+G66</f>
        <v>1174550.71985</v>
      </c>
      <c r="H64" s="210"/>
      <c r="I64" s="210"/>
      <c r="J64" s="233">
        <f>J66+J65</f>
        <v>1406332.2297</v>
      </c>
      <c r="K64" s="234"/>
      <c r="L64" s="234"/>
      <c r="M64" s="234"/>
      <c r="N64" s="235"/>
      <c r="O64" s="85">
        <f>O65+O66</f>
        <v>1378557.9992</v>
      </c>
      <c r="P64" s="85">
        <f>P66</f>
        <v>1378558.00021</v>
      </c>
      <c r="Q64" s="302" t="s">
        <v>39</v>
      </c>
      <c r="R64" s="5"/>
      <c r="S64" s="4"/>
      <c r="T64" s="140"/>
      <c r="U64" s="4"/>
      <c r="V64" s="4"/>
      <c r="W64" s="4"/>
    </row>
    <row r="65" spans="1:23" ht="69.75" customHeight="1" x14ac:dyDescent="0.25">
      <c r="A65" s="176"/>
      <c r="B65" s="151"/>
      <c r="C65" s="152"/>
      <c r="D65" s="78" t="s">
        <v>107</v>
      </c>
      <c r="E65" s="85">
        <f t="shared" si="6"/>
        <v>64666.846880000005</v>
      </c>
      <c r="F65" s="179">
        <v>4083.4695499999998</v>
      </c>
      <c r="G65" s="209">
        <v>40423.709470000002</v>
      </c>
      <c r="H65" s="210"/>
      <c r="I65" s="210"/>
      <c r="J65" s="209">
        <v>20159.667860000001</v>
      </c>
      <c r="K65" s="210"/>
      <c r="L65" s="210"/>
      <c r="M65" s="210"/>
      <c r="N65" s="211"/>
      <c r="O65" s="85">
        <v>0</v>
      </c>
      <c r="P65" s="85">
        <v>0</v>
      </c>
      <c r="Q65" s="320"/>
      <c r="R65" s="5"/>
      <c r="S65" s="4"/>
      <c r="T65" s="141"/>
      <c r="U65" s="142"/>
      <c r="V65" s="4"/>
      <c r="W65" s="4"/>
    </row>
    <row r="66" spans="1:23" ht="69.75" customHeight="1" thickBot="1" x14ac:dyDescent="0.3">
      <c r="A66" s="176"/>
      <c r="B66" s="151"/>
      <c r="C66" s="152"/>
      <c r="D66" s="78" t="s">
        <v>33</v>
      </c>
      <c r="E66" s="85">
        <f t="shared" si="6"/>
        <v>6061082.56391</v>
      </c>
      <c r="F66" s="179">
        <v>783666.99228000001</v>
      </c>
      <c r="G66" s="209">
        <v>1134127.0103800001</v>
      </c>
      <c r="H66" s="210"/>
      <c r="I66" s="210"/>
      <c r="J66" s="233">
        <v>1386172.5618400001</v>
      </c>
      <c r="K66" s="234"/>
      <c r="L66" s="234"/>
      <c r="M66" s="234"/>
      <c r="N66" s="235"/>
      <c r="O66" s="85">
        <v>1378557.9992</v>
      </c>
      <c r="P66" s="85">
        <v>1378558.00021</v>
      </c>
      <c r="Q66" s="320"/>
      <c r="R66" s="5"/>
      <c r="S66" s="4"/>
      <c r="T66" s="4"/>
      <c r="U66" s="4"/>
      <c r="V66" s="4"/>
      <c r="W66" s="4"/>
    </row>
    <row r="67" spans="1:23" ht="71.45" customHeight="1" x14ac:dyDescent="0.25">
      <c r="A67" s="308" t="s">
        <v>8</v>
      </c>
      <c r="B67" s="294" t="s">
        <v>53</v>
      </c>
      <c r="C67" s="299" t="s">
        <v>74</v>
      </c>
      <c r="D67" s="114" t="s">
        <v>49</v>
      </c>
      <c r="E67" s="115">
        <f t="shared" si="6"/>
        <v>1149872.2782600001</v>
      </c>
      <c r="F67" s="123">
        <f>F68+F69</f>
        <v>570905.49464000005</v>
      </c>
      <c r="G67" s="209">
        <f>G68+G69</f>
        <v>313254.88680000004</v>
      </c>
      <c r="H67" s="210"/>
      <c r="I67" s="210"/>
      <c r="J67" s="233">
        <f>J69</f>
        <v>91777.896819999994</v>
      </c>
      <c r="K67" s="234"/>
      <c r="L67" s="234"/>
      <c r="M67" s="234"/>
      <c r="N67" s="235"/>
      <c r="O67" s="115">
        <f>O69</f>
        <v>86967</v>
      </c>
      <c r="P67" s="115">
        <f>P69</f>
        <v>86967</v>
      </c>
      <c r="Q67" s="320"/>
      <c r="R67" s="5"/>
      <c r="S67" s="4"/>
      <c r="T67" s="4"/>
      <c r="U67" s="4"/>
      <c r="V67" s="4"/>
      <c r="W67" s="4"/>
    </row>
    <row r="68" spans="1:23" ht="71.45" customHeight="1" x14ac:dyDescent="0.25">
      <c r="A68" s="308"/>
      <c r="B68" s="295"/>
      <c r="C68" s="300"/>
      <c r="D68" s="78" t="s">
        <v>18</v>
      </c>
      <c r="E68" s="85">
        <f>F68+G68</f>
        <v>16845.601999999999</v>
      </c>
      <c r="F68" s="179">
        <v>16475.5</v>
      </c>
      <c r="G68" s="209">
        <v>370.10199999999998</v>
      </c>
      <c r="H68" s="210"/>
      <c r="I68" s="210"/>
      <c r="J68" s="209">
        <v>0</v>
      </c>
      <c r="K68" s="210"/>
      <c r="L68" s="210"/>
      <c r="M68" s="210"/>
      <c r="N68" s="211"/>
      <c r="O68" s="85">
        <v>0</v>
      </c>
      <c r="P68" s="85">
        <v>0</v>
      </c>
      <c r="Q68" s="320"/>
      <c r="R68" s="5"/>
      <c r="S68" s="4"/>
      <c r="T68" s="4"/>
      <c r="U68" s="4"/>
      <c r="V68" s="4"/>
      <c r="W68" s="4"/>
    </row>
    <row r="69" spans="1:23" ht="71.45" customHeight="1" x14ac:dyDescent="0.25">
      <c r="A69" s="308"/>
      <c r="B69" s="296"/>
      <c r="C69" s="301"/>
      <c r="D69" s="78" t="s">
        <v>33</v>
      </c>
      <c r="E69" s="85">
        <f>F69+G69+J69+O69+P69</f>
        <v>1133026.6762600001</v>
      </c>
      <c r="F69" s="179">
        <v>554429.99464000005</v>
      </c>
      <c r="G69" s="209">
        <v>312884.78480000002</v>
      </c>
      <c r="H69" s="210"/>
      <c r="I69" s="210"/>
      <c r="J69" s="233">
        <v>91777.896819999994</v>
      </c>
      <c r="K69" s="234"/>
      <c r="L69" s="234"/>
      <c r="M69" s="234"/>
      <c r="N69" s="235"/>
      <c r="O69" s="85">
        <v>86967</v>
      </c>
      <c r="P69" s="85">
        <v>86967</v>
      </c>
      <c r="Q69" s="321"/>
      <c r="R69" s="5"/>
      <c r="S69" s="4">
        <f>1014940213.82-18348120</f>
        <v>996592093.82000005</v>
      </c>
      <c r="T69" s="140" t="s">
        <v>119</v>
      </c>
      <c r="U69" s="4"/>
      <c r="V69" s="4"/>
      <c r="W69" s="4"/>
    </row>
    <row r="70" spans="1:23" ht="54.75" customHeight="1" x14ac:dyDescent="0.25">
      <c r="A70" s="308" t="s">
        <v>9</v>
      </c>
      <c r="B70" s="295" t="s">
        <v>54</v>
      </c>
      <c r="C70" s="312" t="s">
        <v>74</v>
      </c>
      <c r="D70" s="116" t="s">
        <v>49</v>
      </c>
      <c r="E70" s="28">
        <f>SUM(F70:P70)</f>
        <v>485625.94802999997</v>
      </c>
      <c r="F70" s="119">
        <f>F71+F72</f>
        <v>87686.993929999997</v>
      </c>
      <c r="G70" s="209">
        <f>G71+G72</f>
        <v>96017.812460000001</v>
      </c>
      <c r="H70" s="210"/>
      <c r="I70" s="210"/>
      <c r="J70" s="233">
        <f>J72</f>
        <v>100575.14164</v>
      </c>
      <c r="K70" s="234"/>
      <c r="L70" s="234"/>
      <c r="M70" s="234"/>
      <c r="N70" s="235"/>
      <c r="O70" s="28">
        <f>O72</f>
        <v>100673</v>
      </c>
      <c r="P70" s="28">
        <f>P72</f>
        <v>100673</v>
      </c>
      <c r="Q70" s="309" t="s">
        <v>38</v>
      </c>
      <c r="R70" s="5"/>
      <c r="S70" s="4"/>
      <c r="T70" s="4"/>
      <c r="U70" s="4"/>
      <c r="V70" s="4"/>
      <c r="W70" s="4"/>
    </row>
    <row r="71" spans="1:23" ht="54.75" customHeight="1" x14ac:dyDescent="0.25">
      <c r="A71" s="308"/>
      <c r="B71" s="295"/>
      <c r="C71" s="312"/>
      <c r="D71" s="111" t="s">
        <v>107</v>
      </c>
      <c r="E71" s="28">
        <f>F71+G71+J71+O71+P71</f>
        <v>6958.9695800000009</v>
      </c>
      <c r="F71" s="119">
        <v>2615.26989</v>
      </c>
      <c r="G71" s="209">
        <v>4343.6996900000004</v>
      </c>
      <c r="H71" s="210"/>
      <c r="I71" s="210"/>
      <c r="J71" s="209">
        <v>0</v>
      </c>
      <c r="K71" s="210"/>
      <c r="L71" s="210"/>
      <c r="M71" s="210"/>
      <c r="N71" s="211"/>
      <c r="O71" s="28">
        <v>0</v>
      </c>
      <c r="P71" s="28">
        <v>0</v>
      </c>
      <c r="Q71" s="309"/>
      <c r="R71" s="5"/>
      <c r="S71" s="4"/>
      <c r="T71" s="4"/>
      <c r="U71" s="4"/>
      <c r="V71" s="4"/>
      <c r="W71" s="4"/>
    </row>
    <row r="72" spans="1:23" ht="54.75" customHeight="1" thickBot="1" x14ac:dyDescent="0.3">
      <c r="A72" s="308"/>
      <c r="B72" s="313"/>
      <c r="C72" s="307"/>
      <c r="D72" s="112" t="s">
        <v>27</v>
      </c>
      <c r="E72" s="50">
        <f>F72+G72+J72+O72+P72</f>
        <v>478666.97845</v>
      </c>
      <c r="F72" s="124">
        <v>85071.724040000001</v>
      </c>
      <c r="G72" s="212">
        <v>91674.112770000007</v>
      </c>
      <c r="H72" s="213"/>
      <c r="I72" s="213"/>
      <c r="J72" s="314">
        <v>100575.14164</v>
      </c>
      <c r="K72" s="315"/>
      <c r="L72" s="315"/>
      <c r="M72" s="315"/>
      <c r="N72" s="316"/>
      <c r="O72" s="50">
        <v>100673</v>
      </c>
      <c r="P72" s="50">
        <v>100673</v>
      </c>
      <c r="Q72" s="310"/>
      <c r="R72" s="5"/>
      <c r="S72" s="4"/>
      <c r="T72" s="4"/>
      <c r="U72" s="4"/>
      <c r="V72" s="4"/>
      <c r="W72" s="4"/>
    </row>
    <row r="73" spans="1:23" ht="46.5" customHeight="1" thickBot="1" x14ac:dyDescent="0.3">
      <c r="A73" s="297" t="s">
        <v>10</v>
      </c>
      <c r="B73" s="294" t="s">
        <v>55</v>
      </c>
      <c r="C73" s="299" t="s">
        <v>74</v>
      </c>
      <c r="D73" s="51" t="s">
        <v>49</v>
      </c>
      <c r="E73" s="50">
        <f>SUM(F73:P73)</f>
        <v>1615575.0908899999</v>
      </c>
      <c r="F73" s="156">
        <f>F74+F75</f>
        <v>297637.61100000003</v>
      </c>
      <c r="G73" s="203">
        <f>G75+G74</f>
        <v>322593.99089000002</v>
      </c>
      <c r="H73" s="204"/>
      <c r="I73" s="204"/>
      <c r="J73" s="203">
        <f>J77</f>
        <v>331781.163</v>
      </c>
      <c r="K73" s="204"/>
      <c r="L73" s="204"/>
      <c r="M73" s="204"/>
      <c r="N73" s="205"/>
      <c r="O73" s="50">
        <f>O77</f>
        <v>331781.163</v>
      </c>
      <c r="P73" s="50">
        <f>P75</f>
        <v>331781.163</v>
      </c>
      <c r="Q73" s="311" t="s">
        <v>38</v>
      </c>
      <c r="R73" s="5"/>
      <c r="S73" s="4"/>
      <c r="T73" s="4"/>
      <c r="U73" s="4"/>
      <c r="V73" s="4"/>
      <c r="W73" s="4"/>
    </row>
    <row r="74" spans="1:23" ht="46.5" customHeight="1" x14ac:dyDescent="0.25">
      <c r="A74" s="297"/>
      <c r="B74" s="295"/>
      <c r="C74" s="300"/>
      <c r="D74" s="111" t="s">
        <v>107</v>
      </c>
      <c r="E74" s="28">
        <f>F74+G74+J74+O74+P74</f>
        <v>3478.0414900000001</v>
      </c>
      <c r="F74" s="157">
        <f>F76</f>
        <v>2946.0506</v>
      </c>
      <c r="G74" s="206">
        <v>531.99089000000004</v>
      </c>
      <c r="H74" s="207"/>
      <c r="I74" s="207"/>
      <c r="J74" s="206">
        <v>0</v>
      </c>
      <c r="K74" s="207"/>
      <c r="L74" s="207"/>
      <c r="M74" s="207"/>
      <c r="N74" s="208"/>
      <c r="O74" s="28">
        <v>0</v>
      </c>
      <c r="P74" s="28">
        <v>0</v>
      </c>
      <c r="Q74" s="309"/>
      <c r="R74" s="5"/>
      <c r="S74" s="4"/>
      <c r="T74" s="4"/>
      <c r="U74" s="4"/>
      <c r="V74" s="4"/>
      <c r="W74" s="4"/>
    </row>
    <row r="75" spans="1:23" ht="57" customHeight="1" x14ac:dyDescent="0.25">
      <c r="A75" s="298"/>
      <c r="B75" s="296"/>
      <c r="C75" s="301"/>
      <c r="D75" s="111" t="s">
        <v>27</v>
      </c>
      <c r="E75" s="28">
        <f>F75+G75+J75+O75+P75</f>
        <v>1612097.0493999999</v>
      </c>
      <c r="F75" s="179">
        <f>F77</f>
        <v>294691.56040000002</v>
      </c>
      <c r="G75" s="209">
        <v>322062</v>
      </c>
      <c r="H75" s="210"/>
      <c r="I75" s="210"/>
      <c r="J75" s="209">
        <f>J77</f>
        <v>331781.163</v>
      </c>
      <c r="K75" s="210"/>
      <c r="L75" s="210"/>
      <c r="M75" s="210"/>
      <c r="N75" s="211"/>
      <c r="O75" s="28">
        <f>O77</f>
        <v>331781.163</v>
      </c>
      <c r="P75" s="28">
        <f>P77</f>
        <v>331781.163</v>
      </c>
      <c r="Q75" s="309"/>
      <c r="R75" s="5"/>
      <c r="S75" s="4"/>
      <c r="T75" s="4"/>
      <c r="U75" s="4"/>
      <c r="V75" s="4"/>
      <c r="W75" s="4"/>
    </row>
    <row r="76" spans="1:23" ht="49.5" customHeight="1" x14ac:dyDescent="0.25">
      <c r="A76" s="304" t="s">
        <v>87</v>
      </c>
      <c r="B76" s="302" t="s">
        <v>28</v>
      </c>
      <c r="C76" s="306" t="s">
        <v>74</v>
      </c>
      <c r="D76" s="43" t="s">
        <v>107</v>
      </c>
      <c r="E76" s="28">
        <f>F76+G76+J76+O76+P76</f>
        <v>3478.0414900000001</v>
      </c>
      <c r="F76" s="180">
        <v>2946.0506</v>
      </c>
      <c r="G76" s="227">
        <v>531.99089000000004</v>
      </c>
      <c r="H76" s="228"/>
      <c r="I76" s="229"/>
      <c r="J76" s="227">
        <v>0</v>
      </c>
      <c r="K76" s="228"/>
      <c r="L76" s="228"/>
      <c r="M76" s="228"/>
      <c r="N76" s="229"/>
      <c r="O76" s="37">
        <v>0</v>
      </c>
      <c r="P76" s="37">
        <v>0</v>
      </c>
      <c r="Q76" s="309"/>
      <c r="R76" s="5"/>
      <c r="S76" s="4"/>
      <c r="T76" s="4"/>
      <c r="U76" s="4"/>
      <c r="V76" s="4"/>
      <c r="W76" s="4"/>
    </row>
    <row r="77" spans="1:23" ht="30.75" thickBot="1" x14ac:dyDescent="0.3">
      <c r="A77" s="305"/>
      <c r="B77" s="303"/>
      <c r="C77" s="307"/>
      <c r="D77" s="43" t="s">
        <v>33</v>
      </c>
      <c r="E77" s="28">
        <f>SUM(F77:P77)</f>
        <v>1612097.0493999999</v>
      </c>
      <c r="F77" s="125">
        <v>294691.56040000002</v>
      </c>
      <c r="G77" s="230">
        <v>322062</v>
      </c>
      <c r="H77" s="231"/>
      <c r="I77" s="232"/>
      <c r="J77" s="230">
        <v>331781.163</v>
      </c>
      <c r="K77" s="231"/>
      <c r="L77" s="231"/>
      <c r="M77" s="231"/>
      <c r="N77" s="232"/>
      <c r="O77" s="37">
        <v>331781.163</v>
      </c>
      <c r="P77" s="37">
        <v>331781.163</v>
      </c>
      <c r="Q77" s="310"/>
      <c r="R77" s="5"/>
      <c r="S77" s="4"/>
      <c r="T77" s="4"/>
      <c r="U77" s="4"/>
      <c r="V77" s="4"/>
      <c r="W77" s="4"/>
    </row>
    <row r="78" spans="1:23" ht="119.25" customHeight="1" thickBot="1" x14ac:dyDescent="0.3">
      <c r="A78" s="39" t="s">
        <v>11</v>
      </c>
      <c r="B78" s="52" t="s">
        <v>56</v>
      </c>
      <c r="C78" s="34" t="s">
        <v>74</v>
      </c>
      <c r="D78" s="45" t="s">
        <v>34</v>
      </c>
      <c r="E78" s="40">
        <f>F78+G78+J78+O78+P78</f>
        <v>2023046.7572399999</v>
      </c>
      <c r="F78" s="156">
        <f>F79+F80+F81+F82+F83</f>
        <v>347051.58812999999</v>
      </c>
      <c r="G78" s="203">
        <f t="shared" ref="G78:O78" si="7">G79+G80+G81+G82</f>
        <v>409503.16910999996</v>
      </c>
      <c r="H78" s="204"/>
      <c r="I78" s="204"/>
      <c r="J78" s="203">
        <f t="shared" si="7"/>
        <v>420260</v>
      </c>
      <c r="K78" s="204"/>
      <c r="L78" s="204"/>
      <c r="M78" s="204"/>
      <c r="N78" s="205"/>
      <c r="O78" s="40">
        <f t="shared" si="7"/>
        <v>423116</v>
      </c>
      <c r="P78" s="40">
        <f>P79+P80+P81+P82</f>
        <v>423116</v>
      </c>
      <c r="Q78" s="52"/>
      <c r="R78" s="5"/>
      <c r="S78" s="4"/>
      <c r="T78" s="4"/>
      <c r="U78" s="4"/>
      <c r="V78" s="4"/>
      <c r="W78" s="4"/>
    </row>
    <row r="79" spans="1:23" ht="66" x14ac:dyDescent="0.25">
      <c r="A79" s="164" t="s">
        <v>22</v>
      </c>
      <c r="B79" s="155" t="s">
        <v>30</v>
      </c>
      <c r="C79" s="166" t="s">
        <v>74</v>
      </c>
      <c r="D79" s="43" t="s">
        <v>33</v>
      </c>
      <c r="E79" s="28">
        <f>F79+G79+J79+O79+P79</f>
        <v>175190.63339</v>
      </c>
      <c r="F79" s="184">
        <v>32909.599999999999</v>
      </c>
      <c r="G79" s="224">
        <v>34667.033389999997</v>
      </c>
      <c r="H79" s="225"/>
      <c r="I79" s="225"/>
      <c r="J79" s="224">
        <v>35744</v>
      </c>
      <c r="K79" s="225"/>
      <c r="L79" s="225"/>
      <c r="M79" s="225"/>
      <c r="N79" s="226"/>
      <c r="O79" s="37">
        <v>35935</v>
      </c>
      <c r="P79" s="37">
        <v>35935</v>
      </c>
      <c r="Q79" s="155" t="s">
        <v>83</v>
      </c>
      <c r="R79" s="5"/>
      <c r="S79" s="4"/>
      <c r="T79" s="4"/>
      <c r="U79" s="4"/>
      <c r="V79" s="4"/>
      <c r="W79" s="4"/>
    </row>
    <row r="80" spans="1:23" ht="139.5" customHeight="1" x14ac:dyDescent="0.25">
      <c r="A80" s="175" t="s">
        <v>23</v>
      </c>
      <c r="B80" s="169" t="s">
        <v>31</v>
      </c>
      <c r="C80" s="170" t="s">
        <v>74</v>
      </c>
      <c r="D80" s="29" t="s">
        <v>33</v>
      </c>
      <c r="E80" s="85">
        <f>F80+G80+J80+O80+P80</f>
        <v>1098204.50455</v>
      </c>
      <c r="F80" s="180">
        <v>171393.25993999999</v>
      </c>
      <c r="G80" s="227">
        <v>225097.24460999999</v>
      </c>
      <c r="H80" s="228"/>
      <c r="I80" s="228"/>
      <c r="J80" s="227">
        <v>233238</v>
      </c>
      <c r="K80" s="228"/>
      <c r="L80" s="228"/>
      <c r="M80" s="228"/>
      <c r="N80" s="229"/>
      <c r="O80" s="148">
        <v>234238</v>
      </c>
      <c r="P80" s="148">
        <v>234238</v>
      </c>
      <c r="Q80" s="169" t="s">
        <v>31</v>
      </c>
      <c r="R80" s="5"/>
      <c r="S80" s="4"/>
      <c r="T80" s="4"/>
      <c r="U80" s="4"/>
      <c r="V80" s="4"/>
      <c r="W80" s="4"/>
    </row>
    <row r="81" spans="1:23" ht="102.75" customHeight="1" x14ac:dyDescent="0.25">
      <c r="A81" s="175" t="s">
        <v>88</v>
      </c>
      <c r="B81" s="169" t="s">
        <v>40</v>
      </c>
      <c r="C81" s="170" t="s">
        <v>74</v>
      </c>
      <c r="D81" s="29" t="s">
        <v>33</v>
      </c>
      <c r="E81" s="85">
        <f>F81+G81+J81+O81+P81</f>
        <v>628243.45430999994</v>
      </c>
      <c r="F81" s="180">
        <v>118234.86320000001</v>
      </c>
      <c r="G81" s="227">
        <v>124219.59110999999</v>
      </c>
      <c r="H81" s="228"/>
      <c r="I81" s="228"/>
      <c r="J81" s="227">
        <v>127901</v>
      </c>
      <c r="K81" s="228"/>
      <c r="L81" s="228"/>
      <c r="M81" s="228"/>
      <c r="N81" s="229"/>
      <c r="O81" s="148">
        <v>128944</v>
      </c>
      <c r="P81" s="148">
        <v>128944</v>
      </c>
      <c r="Q81" s="169" t="s">
        <v>84</v>
      </c>
      <c r="R81" s="5"/>
      <c r="S81" s="4"/>
      <c r="T81" s="4"/>
      <c r="U81" s="4"/>
      <c r="V81" s="4"/>
      <c r="W81" s="4"/>
    </row>
    <row r="82" spans="1:23" ht="49.5" x14ac:dyDescent="0.25">
      <c r="A82" s="173" t="s">
        <v>89</v>
      </c>
      <c r="B82" s="153" t="s">
        <v>48</v>
      </c>
      <c r="C82" s="165" t="s">
        <v>74</v>
      </c>
      <c r="D82" s="30" t="s">
        <v>33</v>
      </c>
      <c r="E82" s="84">
        <f>SUM(F82:P82)</f>
        <v>121330.731</v>
      </c>
      <c r="F82" s="180">
        <v>24436.431</v>
      </c>
      <c r="G82" s="227">
        <v>25519.3</v>
      </c>
      <c r="H82" s="228"/>
      <c r="I82" s="228"/>
      <c r="J82" s="227">
        <v>23377</v>
      </c>
      <c r="K82" s="228"/>
      <c r="L82" s="228"/>
      <c r="M82" s="228"/>
      <c r="N82" s="229"/>
      <c r="O82" s="18">
        <v>23999</v>
      </c>
      <c r="P82" s="18">
        <v>23999</v>
      </c>
      <c r="Q82" s="153" t="s">
        <v>48</v>
      </c>
      <c r="R82" s="5"/>
      <c r="S82" s="4"/>
      <c r="T82" s="4"/>
      <c r="U82" s="4"/>
      <c r="V82" s="4"/>
      <c r="W82" s="4"/>
    </row>
    <row r="83" spans="1:23" ht="53.25" customHeight="1" thickBot="1" x14ac:dyDescent="0.3">
      <c r="A83" s="173" t="s">
        <v>90</v>
      </c>
      <c r="B83" s="153" t="s">
        <v>91</v>
      </c>
      <c r="C83" s="165" t="s">
        <v>74</v>
      </c>
      <c r="D83" s="30" t="s">
        <v>33</v>
      </c>
      <c r="E83" s="84">
        <f>SUM(F83:P83)</f>
        <v>77.433989999999994</v>
      </c>
      <c r="F83" s="180">
        <v>77.433989999999994</v>
      </c>
      <c r="G83" s="230">
        <v>0</v>
      </c>
      <c r="H83" s="231"/>
      <c r="I83" s="231"/>
      <c r="J83" s="230">
        <v>0</v>
      </c>
      <c r="K83" s="231"/>
      <c r="L83" s="231"/>
      <c r="M83" s="231"/>
      <c r="N83" s="232"/>
      <c r="O83" s="18">
        <v>0</v>
      </c>
      <c r="P83" s="18">
        <v>0</v>
      </c>
      <c r="Q83" s="153" t="s">
        <v>91</v>
      </c>
      <c r="R83" s="5"/>
      <c r="S83" s="4"/>
      <c r="T83" s="4"/>
      <c r="U83" s="4"/>
      <c r="V83" s="4"/>
      <c r="W83" s="4"/>
    </row>
    <row r="84" spans="1:23" ht="118.5" customHeight="1" thickBot="1" x14ac:dyDescent="0.3">
      <c r="A84" s="39" t="s">
        <v>12</v>
      </c>
      <c r="B84" s="52" t="s">
        <v>128</v>
      </c>
      <c r="C84" s="34" t="s">
        <v>74</v>
      </c>
      <c r="D84" s="44" t="s">
        <v>33</v>
      </c>
      <c r="E84" s="40">
        <f t="shared" ref="E84:E91" si="8">F84+G84+J84+O84+P84</f>
        <v>11721.189</v>
      </c>
      <c r="F84" s="156">
        <v>743.64</v>
      </c>
      <c r="G84" s="203">
        <v>4455.549</v>
      </c>
      <c r="H84" s="204"/>
      <c r="I84" s="204"/>
      <c r="J84" s="203">
        <v>2174</v>
      </c>
      <c r="K84" s="204"/>
      <c r="L84" s="204"/>
      <c r="M84" s="204"/>
      <c r="N84" s="205"/>
      <c r="O84" s="40">
        <v>2174</v>
      </c>
      <c r="P84" s="40">
        <v>2174</v>
      </c>
      <c r="Q84" s="95" t="s">
        <v>29</v>
      </c>
      <c r="R84" s="5"/>
      <c r="S84" s="4"/>
      <c r="T84" s="4"/>
      <c r="U84" s="4"/>
      <c r="V84" s="4"/>
      <c r="W84" s="4"/>
    </row>
    <row r="85" spans="1:23" ht="72.75" customHeight="1" thickBot="1" x14ac:dyDescent="0.3">
      <c r="A85" s="39" t="s">
        <v>43</v>
      </c>
      <c r="B85" s="52" t="s">
        <v>65</v>
      </c>
      <c r="C85" s="34" t="s">
        <v>74</v>
      </c>
      <c r="D85" s="44" t="s">
        <v>33</v>
      </c>
      <c r="E85" s="40">
        <f t="shared" si="8"/>
        <v>492414.93930000003</v>
      </c>
      <c r="F85" s="156">
        <v>91148.363800000006</v>
      </c>
      <c r="G85" s="203">
        <v>90706.575500000006</v>
      </c>
      <c r="H85" s="204"/>
      <c r="I85" s="204"/>
      <c r="J85" s="203">
        <v>110000</v>
      </c>
      <c r="K85" s="204"/>
      <c r="L85" s="204"/>
      <c r="M85" s="204"/>
      <c r="N85" s="205"/>
      <c r="O85" s="40">
        <v>100280</v>
      </c>
      <c r="P85" s="40">
        <v>100280</v>
      </c>
      <c r="Q85" s="94" t="s">
        <v>105</v>
      </c>
      <c r="R85" s="5"/>
      <c r="S85" s="4"/>
      <c r="T85" s="4"/>
      <c r="U85" s="4"/>
      <c r="V85" s="4"/>
      <c r="W85" s="4"/>
    </row>
    <row r="86" spans="1:23" ht="87" customHeight="1" thickBot="1" x14ac:dyDescent="0.3">
      <c r="A86" s="39" t="s">
        <v>45</v>
      </c>
      <c r="B86" s="52" t="s">
        <v>66</v>
      </c>
      <c r="C86" s="34" t="s">
        <v>74</v>
      </c>
      <c r="D86" s="44" t="s">
        <v>33</v>
      </c>
      <c r="E86" s="40">
        <f t="shared" si="8"/>
        <v>255529.4871</v>
      </c>
      <c r="F86" s="156">
        <v>52939.4611</v>
      </c>
      <c r="G86" s="203">
        <v>48008.025999999998</v>
      </c>
      <c r="H86" s="204"/>
      <c r="I86" s="204"/>
      <c r="J86" s="203">
        <v>51356</v>
      </c>
      <c r="K86" s="204"/>
      <c r="L86" s="204"/>
      <c r="M86" s="204"/>
      <c r="N86" s="205"/>
      <c r="O86" s="40">
        <v>51613</v>
      </c>
      <c r="P86" s="40">
        <v>51613</v>
      </c>
      <c r="Q86" s="94" t="s">
        <v>58</v>
      </c>
      <c r="R86" s="5"/>
      <c r="S86" s="4"/>
      <c r="T86" s="4"/>
      <c r="U86" s="4"/>
      <c r="V86" s="4"/>
      <c r="W86" s="4"/>
    </row>
    <row r="87" spans="1:23" ht="159" customHeight="1" thickBot="1" x14ac:dyDescent="0.3">
      <c r="A87" s="39" t="s">
        <v>46</v>
      </c>
      <c r="B87" s="52" t="s">
        <v>129</v>
      </c>
      <c r="C87" s="34" t="s">
        <v>74</v>
      </c>
      <c r="D87" s="44" t="s">
        <v>33</v>
      </c>
      <c r="E87" s="40">
        <f t="shared" si="8"/>
        <v>2376920</v>
      </c>
      <c r="F87" s="156">
        <v>510200</v>
      </c>
      <c r="G87" s="203">
        <v>510200</v>
      </c>
      <c r="H87" s="204"/>
      <c r="I87" s="204"/>
      <c r="J87" s="203">
        <v>1356520</v>
      </c>
      <c r="K87" s="204"/>
      <c r="L87" s="204"/>
      <c r="M87" s="204"/>
      <c r="N87" s="205"/>
      <c r="O87" s="40">
        <v>0</v>
      </c>
      <c r="P87" s="40">
        <v>0</v>
      </c>
      <c r="Q87" s="94" t="s">
        <v>47</v>
      </c>
      <c r="R87" s="5"/>
      <c r="S87" s="4"/>
      <c r="T87" s="4"/>
      <c r="U87" s="4"/>
      <c r="V87" s="4"/>
      <c r="W87" s="4"/>
    </row>
    <row r="88" spans="1:23" ht="159" customHeight="1" thickBot="1" x14ac:dyDescent="0.3">
      <c r="A88" s="39" t="s">
        <v>130</v>
      </c>
      <c r="B88" s="52" t="s">
        <v>131</v>
      </c>
      <c r="C88" s="34" t="s">
        <v>74</v>
      </c>
      <c r="D88" s="44" t="s">
        <v>33</v>
      </c>
      <c r="E88" s="40">
        <f t="shared" si="8"/>
        <v>100000</v>
      </c>
      <c r="F88" s="188">
        <v>0</v>
      </c>
      <c r="G88" s="188">
        <v>0</v>
      </c>
      <c r="H88" s="189"/>
      <c r="I88" s="189"/>
      <c r="J88" s="200">
        <v>100000</v>
      </c>
      <c r="K88" s="201"/>
      <c r="L88" s="201"/>
      <c r="M88" s="201"/>
      <c r="N88" s="202"/>
      <c r="O88" s="40">
        <v>0</v>
      </c>
      <c r="P88" s="40">
        <v>0</v>
      </c>
      <c r="Q88" s="94" t="s">
        <v>39</v>
      </c>
      <c r="R88" s="5"/>
      <c r="S88" s="4"/>
      <c r="T88" s="4"/>
      <c r="U88" s="4"/>
      <c r="V88" s="4"/>
      <c r="W88" s="4"/>
    </row>
    <row r="89" spans="1:23" ht="87" customHeight="1" thickBot="1" x14ac:dyDescent="0.3">
      <c r="A89" s="39" t="s">
        <v>19</v>
      </c>
      <c r="B89" s="52" t="s">
        <v>67</v>
      </c>
      <c r="C89" s="34" t="s">
        <v>74</v>
      </c>
      <c r="D89" s="44" t="s">
        <v>33</v>
      </c>
      <c r="E89" s="40">
        <f t="shared" si="8"/>
        <v>22248.654999999999</v>
      </c>
      <c r="F89" s="156">
        <f>F90+F91</f>
        <v>7369.3549999999996</v>
      </c>
      <c r="G89" s="203">
        <f>G90+G91</f>
        <v>11369.3</v>
      </c>
      <c r="H89" s="204"/>
      <c r="I89" s="204"/>
      <c r="J89" s="203">
        <f>J90+J91</f>
        <v>1354</v>
      </c>
      <c r="K89" s="204"/>
      <c r="L89" s="204"/>
      <c r="M89" s="204"/>
      <c r="N89" s="205"/>
      <c r="O89" s="40">
        <f>O90+O91</f>
        <v>1078</v>
      </c>
      <c r="P89" s="40">
        <f>P90+P91</f>
        <v>1078</v>
      </c>
      <c r="Q89" s="94"/>
      <c r="R89" s="5"/>
      <c r="S89" s="4"/>
      <c r="T89" s="4"/>
      <c r="U89" s="4"/>
      <c r="V89" s="4"/>
      <c r="W89" s="4"/>
    </row>
    <row r="90" spans="1:23" ht="157.5" customHeight="1" thickBot="1" x14ac:dyDescent="0.3">
      <c r="A90" s="39" t="s">
        <v>6</v>
      </c>
      <c r="B90" s="52" t="s">
        <v>68</v>
      </c>
      <c r="C90" s="34" t="s">
        <v>74</v>
      </c>
      <c r="D90" s="44" t="s">
        <v>33</v>
      </c>
      <c r="E90" s="40">
        <f t="shared" si="8"/>
        <v>13889.68</v>
      </c>
      <c r="F90" s="156">
        <v>301.7</v>
      </c>
      <c r="G90" s="203">
        <v>11109.98</v>
      </c>
      <c r="H90" s="204"/>
      <c r="I90" s="204"/>
      <c r="J90" s="203">
        <v>922</v>
      </c>
      <c r="K90" s="204"/>
      <c r="L90" s="204"/>
      <c r="M90" s="204"/>
      <c r="N90" s="205"/>
      <c r="O90" s="40">
        <v>778</v>
      </c>
      <c r="P90" s="40">
        <v>778</v>
      </c>
      <c r="Q90" s="94" t="s">
        <v>85</v>
      </c>
      <c r="R90" s="5"/>
      <c r="S90" s="4"/>
      <c r="T90" s="4"/>
      <c r="U90" s="4"/>
      <c r="V90" s="4"/>
      <c r="W90" s="4"/>
    </row>
    <row r="91" spans="1:23" ht="144" customHeight="1" thickBot="1" x14ac:dyDescent="0.3">
      <c r="A91" s="39" t="s">
        <v>64</v>
      </c>
      <c r="B91" s="52" t="s">
        <v>69</v>
      </c>
      <c r="C91" s="34" t="s">
        <v>74</v>
      </c>
      <c r="D91" s="44" t="s">
        <v>33</v>
      </c>
      <c r="E91" s="40">
        <f t="shared" si="8"/>
        <v>8358.9749999999985</v>
      </c>
      <c r="F91" s="156">
        <v>7067.6549999999997</v>
      </c>
      <c r="G91" s="203">
        <v>259.32</v>
      </c>
      <c r="H91" s="204"/>
      <c r="I91" s="204"/>
      <c r="J91" s="203">
        <v>432</v>
      </c>
      <c r="K91" s="204"/>
      <c r="L91" s="204"/>
      <c r="M91" s="204"/>
      <c r="N91" s="205"/>
      <c r="O91" s="40">
        <v>300</v>
      </c>
      <c r="P91" s="40">
        <v>300</v>
      </c>
      <c r="Q91" s="94" t="s">
        <v>80</v>
      </c>
      <c r="R91" s="5"/>
      <c r="S91" s="4"/>
      <c r="T91" s="4"/>
      <c r="U91" s="4"/>
      <c r="V91" s="4"/>
      <c r="W91" s="4"/>
    </row>
    <row r="92" spans="1:23" ht="18" customHeight="1" x14ac:dyDescent="0.25">
      <c r="A92" s="286" t="s">
        <v>26</v>
      </c>
      <c r="B92" s="287"/>
      <c r="C92" s="287"/>
      <c r="D92" s="288"/>
      <c r="E92" s="16">
        <f>E93+E94</f>
        <v>14697204.19861</v>
      </c>
      <c r="F92" s="157">
        <f>F93+F94</f>
        <v>2760389.3474300001</v>
      </c>
      <c r="G92" s="206">
        <f>G93+G94</f>
        <v>2989026.0946099996</v>
      </c>
      <c r="H92" s="207"/>
      <c r="I92" s="207"/>
      <c r="J92" s="206">
        <f>J93+J94</f>
        <v>3979856.4311599997</v>
      </c>
      <c r="K92" s="207"/>
      <c r="L92" s="207"/>
      <c r="M92" s="207"/>
      <c r="N92" s="208"/>
      <c r="O92" s="16">
        <f>O93+O94</f>
        <v>2483966.1622000001</v>
      </c>
      <c r="P92" s="76">
        <f>P93+P94</f>
        <v>2483966.1632099999</v>
      </c>
      <c r="Q92" s="267"/>
      <c r="S92" s="4"/>
      <c r="T92" s="4"/>
      <c r="U92" s="4"/>
      <c r="V92" s="4"/>
      <c r="W92" s="4"/>
    </row>
    <row r="93" spans="1:23" ht="18" customHeight="1" x14ac:dyDescent="0.25">
      <c r="A93" s="284" t="s">
        <v>107</v>
      </c>
      <c r="B93" s="284"/>
      <c r="C93" s="284"/>
      <c r="D93" s="285"/>
      <c r="E93" s="85">
        <f>F93+G93+J93+O93+P93</f>
        <v>91949.459950000004</v>
      </c>
      <c r="F93" s="179">
        <f>F61</f>
        <v>26120.29004</v>
      </c>
      <c r="G93" s="209">
        <f>G61</f>
        <v>45669.502050000003</v>
      </c>
      <c r="H93" s="210"/>
      <c r="I93" s="210"/>
      <c r="J93" s="209">
        <f>J61</f>
        <v>20159.667860000001</v>
      </c>
      <c r="K93" s="210"/>
      <c r="L93" s="210"/>
      <c r="M93" s="210"/>
      <c r="N93" s="211"/>
      <c r="O93" s="85">
        <f>O61</f>
        <v>0</v>
      </c>
      <c r="P93" s="113">
        <f>P61</f>
        <v>0</v>
      </c>
      <c r="Q93" s="268"/>
      <c r="S93" s="4"/>
      <c r="T93" s="4"/>
      <c r="U93" s="4"/>
      <c r="V93" s="4"/>
      <c r="W93" s="4"/>
    </row>
    <row r="94" spans="1:23" ht="30.75" customHeight="1" thickBot="1" x14ac:dyDescent="0.3">
      <c r="A94" s="270" t="s">
        <v>33</v>
      </c>
      <c r="B94" s="270"/>
      <c r="C94" s="270"/>
      <c r="D94" s="271"/>
      <c r="E94" s="87">
        <f>F94+J94+G94+O94+P94</f>
        <v>14605254.73866</v>
      </c>
      <c r="F94" s="150">
        <f>F89+F62</f>
        <v>2734269.0573900002</v>
      </c>
      <c r="G94" s="212">
        <f>G89+G62</f>
        <v>2943356.5925599998</v>
      </c>
      <c r="H94" s="213"/>
      <c r="I94" s="213"/>
      <c r="J94" s="212">
        <f>J89+J62</f>
        <v>3959696.7632999998</v>
      </c>
      <c r="K94" s="213"/>
      <c r="L94" s="213"/>
      <c r="M94" s="213"/>
      <c r="N94" s="214"/>
      <c r="O94" s="88">
        <f>O89+O62</f>
        <v>2483966.1622000001</v>
      </c>
      <c r="P94" s="89">
        <f>P89+P62</f>
        <v>2483966.1632099999</v>
      </c>
      <c r="Q94" s="269"/>
      <c r="R94" s="5"/>
      <c r="S94" s="4"/>
      <c r="T94" s="4"/>
      <c r="U94" s="4"/>
      <c r="V94" s="4"/>
      <c r="W94" s="4"/>
    </row>
    <row r="95" spans="1:23" ht="30.75" customHeight="1" thickBot="1" x14ac:dyDescent="0.3">
      <c r="A95" s="272"/>
      <c r="B95" s="273"/>
      <c r="C95" s="273"/>
      <c r="D95" s="274"/>
      <c r="E95" s="186"/>
      <c r="F95" s="187"/>
      <c r="G95" s="215"/>
      <c r="H95" s="216"/>
      <c r="I95" s="216"/>
      <c r="J95" s="215"/>
      <c r="K95" s="216"/>
      <c r="L95" s="216"/>
      <c r="M95" s="216"/>
      <c r="N95" s="217"/>
      <c r="O95" s="186"/>
      <c r="P95" s="186"/>
      <c r="Q95" s="48"/>
      <c r="R95" s="6"/>
      <c r="S95" s="4"/>
      <c r="T95" s="4"/>
      <c r="U95" s="4"/>
      <c r="V95" s="4"/>
      <c r="W95" s="4"/>
    </row>
    <row r="96" spans="1:23" ht="30.75" customHeight="1" x14ac:dyDescent="0.25">
      <c r="A96" s="275" t="s">
        <v>14</v>
      </c>
      <c r="B96" s="276"/>
      <c r="C96" s="276"/>
      <c r="D96" s="277"/>
      <c r="E96" s="90">
        <f>E97+E98</f>
        <v>18951727.438370001</v>
      </c>
      <c r="F96" s="182">
        <f>F98+F97</f>
        <v>2943388.6484400001</v>
      </c>
      <c r="G96" s="218">
        <f>G98+G97</f>
        <v>3231303.0333599998</v>
      </c>
      <c r="H96" s="219"/>
      <c r="I96" s="219"/>
      <c r="J96" s="218">
        <f t="shared" ref="J96:O96" si="9">J98+J97</f>
        <v>5007587.4311600002</v>
      </c>
      <c r="K96" s="219"/>
      <c r="L96" s="219"/>
      <c r="M96" s="219"/>
      <c r="N96" s="220"/>
      <c r="O96" s="90">
        <f t="shared" si="9"/>
        <v>4295680.1622000001</v>
      </c>
      <c r="P96" s="91">
        <f>P98+P97</f>
        <v>3473768.1632099999</v>
      </c>
      <c r="Q96" s="278"/>
      <c r="S96" s="4"/>
      <c r="T96" s="4"/>
      <c r="U96" s="4"/>
      <c r="V96" s="4"/>
      <c r="W96" s="4"/>
    </row>
    <row r="97" spans="1:23" ht="20.25" customHeight="1" x14ac:dyDescent="0.25">
      <c r="A97" s="281" t="s">
        <v>18</v>
      </c>
      <c r="B97" s="282"/>
      <c r="C97" s="282"/>
      <c r="D97" s="283"/>
      <c r="E97" s="49">
        <f>F97+G97+J97+O97+P97</f>
        <v>343895.45994999999</v>
      </c>
      <c r="F97" s="183">
        <f>F93+F37</f>
        <v>60404.29004</v>
      </c>
      <c r="G97" s="221">
        <f>G61+G37</f>
        <v>103173.50205000001</v>
      </c>
      <c r="H97" s="222"/>
      <c r="I97" s="222"/>
      <c r="J97" s="221">
        <f>J37+J93</f>
        <v>73545.667860000001</v>
      </c>
      <c r="K97" s="222"/>
      <c r="L97" s="222"/>
      <c r="M97" s="222"/>
      <c r="N97" s="223"/>
      <c r="O97" s="49">
        <f>O37</f>
        <v>53386</v>
      </c>
      <c r="P97" s="77">
        <f>P37</f>
        <v>53386</v>
      </c>
      <c r="Q97" s="279"/>
      <c r="S97" s="4"/>
      <c r="T97" s="4"/>
      <c r="U97" s="4"/>
      <c r="V97" s="4"/>
      <c r="W97" s="4"/>
    </row>
    <row r="98" spans="1:23" ht="42" customHeight="1" thickBot="1" x14ac:dyDescent="0.3">
      <c r="A98" s="291" t="s">
        <v>35</v>
      </c>
      <c r="B98" s="292"/>
      <c r="C98" s="292"/>
      <c r="D98" s="293"/>
      <c r="E98" s="92">
        <f>F98+G98+J98+O98+P98</f>
        <v>18607831.978420001</v>
      </c>
      <c r="F98" s="181">
        <f>F94+F50+F38</f>
        <v>2882984.3584000003</v>
      </c>
      <c r="G98" s="197">
        <f>G94+G58+G50+G38</f>
        <v>3128129.53131</v>
      </c>
      <c r="H98" s="198"/>
      <c r="I98" s="198"/>
      <c r="J98" s="197">
        <f>J94+J58+J50+J38</f>
        <v>4934041.7632999998</v>
      </c>
      <c r="K98" s="198"/>
      <c r="L98" s="198"/>
      <c r="M98" s="198"/>
      <c r="N98" s="199"/>
      <c r="O98" s="92">
        <f>O94+O58+O50+O38</f>
        <v>4242294.1622000001</v>
      </c>
      <c r="P98" s="93">
        <f>P94+P58+P50+P38</f>
        <v>3420382.1632099999</v>
      </c>
      <c r="Q98" s="280"/>
      <c r="S98" s="4"/>
      <c r="T98" s="4"/>
      <c r="U98" s="4"/>
      <c r="V98" s="4"/>
      <c r="W98" s="4"/>
    </row>
    <row r="99" spans="1:23" ht="24.75" customHeight="1" x14ac:dyDescent="0.25">
      <c r="A99" s="7"/>
      <c r="B99" s="71"/>
      <c r="C99" s="7"/>
      <c r="D99" s="7"/>
      <c r="E99" s="15"/>
      <c r="F99" s="15"/>
      <c r="G99" s="69"/>
      <c r="H99" s="69"/>
      <c r="I99" s="69"/>
      <c r="J99" s="15"/>
      <c r="K99" s="15"/>
      <c r="L99" s="15"/>
      <c r="M99" s="15"/>
      <c r="N99" s="15"/>
      <c r="O99" s="15"/>
      <c r="P99" s="15"/>
      <c r="Q99" s="110" t="s">
        <v>106</v>
      </c>
      <c r="S99" s="4"/>
      <c r="T99" s="4"/>
      <c r="U99" s="4"/>
      <c r="V99" s="4"/>
      <c r="W99" s="4"/>
    </row>
    <row r="100" spans="1:23" ht="23.25" customHeight="1" x14ac:dyDescent="0.25">
      <c r="A100" s="67"/>
      <c r="B100" s="70"/>
      <c r="C100" s="67"/>
      <c r="D100" s="6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67"/>
      <c r="S100" s="4"/>
      <c r="T100" s="4"/>
      <c r="U100" s="4"/>
      <c r="V100" s="4"/>
      <c r="W100" s="4"/>
    </row>
    <row r="101" spans="1:23" ht="81" customHeight="1" x14ac:dyDescent="0.3">
      <c r="A101" s="265" t="s">
        <v>122</v>
      </c>
      <c r="B101" s="265"/>
      <c r="C101" s="265"/>
      <c r="D101" s="265"/>
      <c r="E101" s="67"/>
      <c r="F101" s="72"/>
      <c r="G101" s="191"/>
      <c r="H101" s="138"/>
      <c r="I101" s="138"/>
      <c r="J101" s="290" t="s">
        <v>123</v>
      </c>
      <c r="K101" s="290"/>
      <c r="L101" s="290"/>
      <c r="M101" s="290"/>
      <c r="N101" s="290"/>
      <c r="O101" s="290"/>
      <c r="P101" s="67"/>
      <c r="Q101" s="31"/>
      <c r="S101" s="4"/>
      <c r="T101" s="4"/>
      <c r="U101" s="4"/>
      <c r="V101" s="4"/>
      <c r="W101" s="4"/>
    </row>
    <row r="102" spans="1:23" ht="24.75" customHeight="1" x14ac:dyDescent="0.25">
      <c r="A102" s="67"/>
      <c r="B102" s="70"/>
      <c r="C102" s="67"/>
      <c r="D102" s="67"/>
      <c r="E102" s="67"/>
      <c r="F102" s="67"/>
      <c r="G102" s="70"/>
      <c r="H102" s="70"/>
      <c r="I102" s="70"/>
      <c r="J102" s="190"/>
      <c r="K102" s="190"/>
      <c r="L102" s="190"/>
      <c r="M102" s="190"/>
      <c r="N102" s="190"/>
      <c r="O102" s="190"/>
      <c r="P102" s="67"/>
      <c r="Q102" s="67"/>
    </row>
    <row r="103" spans="1:23" ht="30" customHeight="1" x14ac:dyDescent="0.25">
      <c r="A103" s="265" t="s">
        <v>121</v>
      </c>
      <c r="B103" s="265"/>
      <c r="C103" s="265"/>
      <c r="D103" s="265"/>
      <c r="E103" s="9"/>
      <c r="F103" s="118"/>
      <c r="G103" s="109"/>
      <c r="H103" s="109"/>
      <c r="I103" s="109"/>
      <c r="J103" s="266" t="s">
        <v>120</v>
      </c>
      <c r="K103" s="266"/>
      <c r="L103" s="266"/>
      <c r="M103" s="266"/>
      <c r="N103" s="266"/>
      <c r="O103" s="266"/>
      <c r="Q103" s="289"/>
    </row>
    <row r="104" spans="1:23" ht="14.25" customHeight="1" x14ac:dyDescent="0.25">
      <c r="A104" s="265"/>
      <c r="B104" s="265"/>
      <c r="C104" s="265"/>
      <c r="D104" s="265"/>
      <c r="E104" s="9"/>
      <c r="F104" s="149"/>
      <c r="G104" s="139"/>
      <c r="H104" s="139"/>
      <c r="I104" s="139"/>
      <c r="J104" s="266"/>
      <c r="K104" s="266"/>
      <c r="L104" s="266"/>
      <c r="M104" s="266"/>
      <c r="N104" s="266"/>
      <c r="O104" s="266"/>
      <c r="Q104" s="289"/>
    </row>
    <row r="105" spans="1:23" ht="27" customHeight="1" x14ac:dyDescent="0.25"/>
  </sheetData>
  <mergeCells count="290">
    <mergeCell ref="Q49:Q50"/>
    <mergeCell ref="A50:D50"/>
    <mergeCell ref="A51:Q51"/>
    <mergeCell ref="B67:B69"/>
    <mergeCell ref="C67:C69"/>
    <mergeCell ref="Q64:Q69"/>
    <mergeCell ref="G60:I60"/>
    <mergeCell ref="G61:I61"/>
    <mergeCell ref="G62:I62"/>
    <mergeCell ref="G63:I63"/>
    <mergeCell ref="A57:D57"/>
    <mergeCell ref="E57:P57"/>
    <mergeCell ref="Q57:Q58"/>
    <mergeCell ref="A58:D58"/>
    <mergeCell ref="G64:I64"/>
    <mergeCell ref="E52:P52"/>
    <mergeCell ref="E53:P53"/>
    <mergeCell ref="E54:P54"/>
    <mergeCell ref="E55:P55"/>
    <mergeCell ref="A60:A62"/>
    <mergeCell ref="B60:B62"/>
    <mergeCell ref="C60:C62"/>
    <mergeCell ref="Q60:Q62"/>
    <mergeCell ref="J61:N61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G78:I78"/>
    <mergeCell ref="G79:I79"/>
    <mergeCell ref="G65:I65"/>
    <mergeCell ref="G66:I66"/>
    <mergeCell ref="G67:I67"/>
    <mergeCell ref="G68:I68"/>
    <mergeCell ref="G69:I69"/>
    <mergeCell ref="A67:A69"/>
    <mergeCell ref="Q70:Q72"/>
    <mergeCell ref="Q73:Q77"/>
    <mergeCell ref="G72:I72"/>
    <mergeCell ref="G73:I73"/>
    <mergeCell ref="G75:I75"/>
    <mergeCell ref="G74:I74"/>
    <mergeCell ref="G76:I76"/>
    <mergeCell ref="G77:I77"/>
    <mergeCell ref="C70:C72"/>
    <mergeCell ref="B70:B72"/>
    <mergeCell ref="A70:A72"/>
    <mergeCell ref="G70:I70"/>
    <mergeCell ref="J71:N71"/>
    <mergeCell ref="J72:N72"/>
    <mergeCell ref="J77:N77"/>
    <mergeCell ref="J78:N78"/>
    <mergeCell ref="J101:O101"/>
    <mergeCell ref="A98:D98"/>
    <mergeCell ref="A101:D101"/>
    <mergeCell ref="G90:I90"/>
    <mergeCell ref="G80:I80"/>
    <mergeCell ref="G81:I81"/>
    <mergeCell ref="G82:I82"/>
    <mergeCell ref="G91:I91"/>
    <mergeCell ref="B73:B75"/>
    <mergeCell ref="A73:A75"/>
    <mergeCell ref="C73:C75"/>
    <mergeCell ref="B76:B77"/>
    <mergeCell ref="A76:A77"/>
    <mergeCell ref="C76:C77"/>
    <mergeCell ref="G83:I83"/>
    <mergeCell ref="G84:I84"/>
    <mergeCell ref="G85:I85"/>
    <mergeCell ref="G86:I86"/>
    <mergeCell ref="G87:I87"/>
    <mergeCell ref="G89:I89"/>
    <mergeCell ref="J73:N73"/>
    <mergeCell ref="J74:N74"/>
    <mergeCell ref="J75:N75"/>
    <mergeCell ref="J76:N76"/>
    <mergeCell ref="A39:Q39"/>
    <mergeCell ref="G38:I38"/>
    <mergeCell ref="P28:P29"/>
    <mergeCell ref="Q28:Q30"/>
    <mergeCell ref="B26:B27"/>
    <mergeCell ref="G71:I71"/>
    <mergeCell ref="A103:D104"/>
    <mergeCell ref="J103:O104"/>
    <mergeCell ref="Q92:Q94"/>
    <mergeCell ref="A94:D94"/>
    <mergeCell ref="A95:D95"/>
    <mergeCell ref="A96:D96"/>
    <mergeCell ref="Q96:Q98"/>
    <mergeCell ref="A97:D97"/>
    <mergeCell ref="A93:D93"/>
    <mergeCell ref="G92:I92"/>
    <mergeCell ref="G93:I93"/>
    <mergeCell ref="G94:I94"/>
    <mergeCell ref="G95:I95"/>
    <mergeCell ref="A92:D92"/>
    <mergeCell ref="G98:I98"/>
    <mergeCell ref="G96:I96"/>
    <mergeCell ref="G97:I97"/>
    <mergeCell ref="Q103:Q104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9:N79"/>
    <mergeCell ref="J80:N80"/>
    <mergeCell ref="J81:N81"/>
    <mergeCell ref="J82:N82"/>
    <mergeCell ref="J83:N83"/>
    <mergeCell ref="J84:N84"/>
    <mergeCell ref="J85:N85"/>
    <mergeCell ref="J86:N86"/>
    <mergeCell ref="J87:N87"/>
    <mergeCell ref="J98:N98"/>
    <mergeCell ref="J88:N88"/>
    <mergeCell ref="J89:N89"/>
    <mergeCell ref="J90:N90"/>
    <mergeCell ref="J91:N91"/>
    <mergeCell ref="J92:N92"/>
    <mergeCell ref="J93:N93"/>
    <mergeCell ref="J94:N94"/>
    <mergeCell ref="J95:N95"/>
    <mergeCell ref="J96:N96"/>
    <mergeCell ref="J97:N97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6383" man="1"/>
    <brk id="31" max="16383" man="1"/>
    <brk id="50" max="16" man="1"/>
    <brk id="63" max="16" man="1"/>
    <brk id="79" max="16" man="1"/>
    <brk id="88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2025-04-14T11:13:05Z</cp:lastPrinted>
  <dcterms:created xsi:type="dcterms:W3CDTF">2019-03-25T10:11:16Z</dcterms:created>
  <dcterms:modified xsi:type="dcterms:W3CDTF">2025-06-09T06:51:50Z</dcterms:modified>
</cp:coreProperties>
</file>