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_podstyazhonok\Desktop\ПРОГРАММА\Изменения\2025\№4\"/>
    </mc:Choice>
  </mc:AlternateContent>
  <bookViews>
    <workbookView xWindow="-120" yWindow="-120" windowWidth="29040" windowHeight="15840"/>
  </bookViews>
  <sheets>
    <sheet name="МП12 2023-2027 (2)" sheetId="2" r:id="rId1"/>
  </sheets>
  <definedNames>
    <definedName name="_xlnm.Print_Titles" localSheetId="0">'МП12 2023-2027 (2)'!$3:$5</definedName>
    <definedName name="_xlnm.Print_Area" localSheetId="0">'МП12 2023-2027 (2)'!$A$1:$Q$107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2" l="1"/>
  <c r="E61" i="2"/>
  <c r="E60" i="2"/>
  <c r="J62" i="2"/>
  <c r="J61" i="2"/>
  <c r="J72" i="2"/>
  <c r="P63" i="2"/>
  <c r="O63" i="2"/>
  <c r="J63" i="2"/>
  <c r="G63" i="2"/>
  <c r="F63" i="2"/>
  <c r="E64" i="2"/>
  <c r="E63" i="2" l="1"/>
  <c r="J69" i="2"/>
  <c r="E90" i="2" l="1"/>
  <c r="E78" i="2"/>
  <c r="E79" i="2"/>
  <c r="G7" i="2" l="1"/>
  <c r="G24" i="2"/>
  <c r="G25" i="2"/>
  <c r="G31" i="2"/>
  <c r="G38" i="2" s="1"/>
  <c r="G37" i="2"/>
  <c r="G40" i="2"/>
  <c r="G50" i="2" s="1"/>
  <c r="G49" i="2" s="1"/>
  <c r="G61" i="2"/>
  <c r="G95" i="2" s="1"/>
  <c r="G66" i="2"/>
  <c r="G69" i="2"/>
  <c r="G72" i="2"/>
  <c r="G75" i="2"/>
  <c r="G80" i="2"/>
  <c r="G62" i="2" s="1"/>
  <c r="G91" i="2"/>
  <c r="G96" i="2" l="1"/>
  <c r="G99" i="2"/>
  <c r="G100" i="2"/>
  <c r="G23" i="2"/>
  <c r="G60" i="2"/>
  <c r="G94" i="2"/>
  <c r="G36" i="2"/>
  <c r="E11" i="2"/>
  <c r="G98" i="2" l="1"/>
  <c r="P77" i="2"/>
  <c r="O77" i="2"/>
  <c r="J77" i="2"/>
  <c r="P66" i="2"/>
  <c r="E70" i="2"/>
  <c r="O69" i="2"/>
  <c r="S71" i="2" l="1"/>
  <c r="O66" i="2"/>
  <c r="J66" i="2"/>
  <c r="E15" i="2" l="1"/>
  <c r="E67" i="2"/>
  <c r="F66" i="2"/>
  <c r="E66" i="2" s="1"/>
  <c r="E22" i="2"/>
  <c r="P75" i="2"/>
  <c r="P72" i="2"/>
  <c r="O72" i="2"/>
  <c r="P95" i="2"/>
  <c r="O95" i="2"/>
  <c r="J95" i="2"/>
  <c r="J99" i="2" s="1"/>
  <c r="F72" i="2"/>
  <c r="E74" i="2"/>
  <c r="E73" i="2"/>
  <c r="F76" i="2"/>
  <c r="F77" i="2"/>
  <c r="P91" i="2"/>
  <c r="O91" i="2"/>
  <c r="J91" i="2"/>
  <c r="F91" i="2"/>
  <c r="E92" i="2"/>
  <c r="E89" i="2"/>
  <c r="E88" i="2"/>
  <c r="E87" i="2"/>
  <c r="E86" i="2"/>
  <c r="E85" i="2"/>
  <c r="E84" i="2"/>
  <c r="E83" i="2"/>
  <c r="E82" i="2"/>
  <c r="E81" i="2"/>
  <c r="P80" i="2"/>
  <c r="O80" i="2"/>
  <c r="J80" i="2"/>
  <c r="F80" i="2"/>
  <c r="O75" i="2"/>
  <c r="J75" i="2"/>
  <c r="E65" i="2"/>
  <c r="E45" i="2"/>
  <c r="E41" i="2"/>
  <c r="P40" i="2"/>
  <c r="P50" i="2" s="1"/>
  <c r="P49" i="2" s="1"/>
  <c r="O40" i="2"/>
  <c r="O50" i="2" s="1"/>
  <c r="O49" i="2" s="1"/>
  <c r="J40" i="2"/>
  <c r="J50" i="2" s="1"/>
  <c r="J49" i="2" s="1"/>
  <c r="F40" i="2"/>
  <c r="E32" i="2"/>
  <c r="P31" i="2"/>
  <c r="O31" i="2"/>
  <c r="J31" i="2"/>
  <c r="F31" i="2"/>
  <c r="E27" i="2"/>
  <c r="E26" i="2"/>
  <c r="E24" i="2" s="1"/>
  <c r="P25" i="2"/>
  <c r="O25" i="2"/>
  <c r="J25" i="2"/>
  <c r="F25" i="2"/>
  <c r="P24" i="2"/>
  <c r="P37" i="2" s="1"/>
  <c r="P99" i="2" s="1"/>
  <c r="O24" i="2"/>
  <c r="O37" i="2" s="1"/>
  <c r="J24" i="2"/>
  <c r="J37" i="2" s="1"/>
  <c r="F24" i="2"/>
  <c r="F37" i="2" s="1"/>
  <c r="E19" i="2"/>
  <c r="E12" i="2"/>
  <c r="E8" i="2"/>
  <c r="P7" i="2"/>
  <c r="O7" i="2"/>
  <c r="J7" i="2"/>
  <c r="F7" i="2"/>
  <c r="F38" i="2" l="1"/>
  <c r="F36" i="2" s="1"/>
  <c r="P69" i="2"/>
  <c r="P62" i="2" s="1"/>
  <c r="P96" i="2" s="1"/>
  <c r="F61" i="2"/>
  <c r="F62" i="2"/>
  <c r="O62" i="2"/>
  <c r="O96" i="2" s="1"/>
  <c r="F69" i="2"/>
  <c r="E68" i="2"/>
  <c r="E72" i="2"/>
  <c r="F75" i="2"/>
  <c r="E75" i="2" s="1"/>
  <c r="E77" i="2"/>
  <c r="E76" i="2"/>
  <c r="E80" i="2"/>
  <c r="O38" i="2"/>
  <c r="O36" i="2" s="1"/>
  <c r="J38" i="2"/>
  <c r="J36" i="2" s="1"/>
  <c r="J23" i="2"/>
  <c r="E25" i="2"/>
  <c r="E23" i="2" s="1"/>
  <c r="E93" i="2"/>
  <c r="P38" i="2"/>
  <c r="P36" i="2" s="1"/>
  <c r="F23" i="2"/>
  <c r="P23" i="2"/>
  <c r="E40" i="2"/>
  <c r="E7" i="2"/>
  <c r="O99" i="2"/>
  <c r="O23" i="2"/>
  <c r="E31" i="2"/>
  <c r="F50" i="2"/>
  <c r="E37" i="2"/>
  <c r="E91" i="2"/>
  <c r="J96" i="2" l="1"/>
  <c r="J94" i="2" s="1"/>
  <c r="E71" i="2"/>
  <c r="F96" i="2"/>
  <c r="F100" i="2" s="1"/>
  <c r="E69" i="2"/>
  <c r="F95" i="2"/>
  <c r="E95" i="2" s="1"/>
  <c r="F60" i="2"/>
  <c r="O60" i="2"/>
  <c r="O94" i="2" s="1"/>
  <c r="P60" i="2"/>
  <c r="P94" i="2" s="1"/>
  <c r="J60" i="2"/>
  <c r="E38" i="2"/>
  <c r="E36" i="2" s="1"/>
  <c r="E50" i="2"/>
  <c r="E49" i="2" s="1"/>
  <c r="F49" i="2"/>
  <c r="E96" i="2" l="1"/>
  <c r="E94" i="2" s="1"/>
  <c r="F99" i="2"/>
  <c r="E99" i="2" s="1"/>
  <c r="P100" i="2"/>
  <c r="P98" i="2" s="1"/>
  <c r="O100" i="2"/>
  <c r="O98" i="2" s="1"/>
  <c r="J100" i="2"/>
  <c r="J98" i="2" l="1"/>
  <c r="E100" i="2"/>
  <c r="E98" i="2" s="1"/>
  <c r="F94" i="2"/>
  <c r="F98" i="2" l="1"/>
</calcChain>
</file>

<file path=xl/comments1.xml><?xml version="1.0" encoding="utf-8"?>
<comments xmlns="http://schemas.openxmlformats.org/spreadsheetml/2006/main">
  <authors>
    <author>Галыгина Вера Филипповна</author>
  </authors>
  <commentList>
    <comment ref="F8" authorId="0" shapeId="0">
      <text>
        <r>
          <rPr>
            <b/>
            <sz val="9"/>
            <color indexed="81"/>
            <rFont val="Tahoma"/>
            <family val="2"/>
            <charset val="204"/>
          </rPr>
          <t>+ 2900 по письму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-2900 по письму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3800</t>
        </r>
      </text>
    </comment>
    <comment ref="A52" authorId="0" shapeId="0">
      <text>
        <r>
          <rPr>
            <b/>
            <sz val="9"/>
            <color indexed="81"/>
            <rFont val="Tahoma"/>
            <family val="2"/>
            <charset val="204"/>
          </rPr>
          <t>Согласно типовому бюджету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6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+Расходы на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6" authorId="0" shapeId="0">
      <text>
        <r>
          <rPr>
            <sz val="11"/>
            <color theme="1"/>
            <rFont val="Calibri"/>
            <family val="2"/>
            <charset val="204"/>
            <scheme val="minor"/>
          </rPr>
          <t>378850,68589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  <charset val="204"/>
          </rPr>
          <t>-32588,202 по письму от 13.03.2020 2-5/18-84</t>
        </r>
      </text>
    </comment>
    <comment ref="J66" authorId="0" shapeId="0">
      <text>
        <r>
          <rPr>
            <b/>
            <sz val="9"/>
            <color indexed="81"/>
            <rFont val="Tahoma"/>
            <family val="2"/>
            <charset val="204"/>
          </rPr>
          <t>-32588,202 по письму от 13.03.2020 2-5/18-84</t>
        </r>
      </text>
    </comment>
    <comment ref="B69" authorId="0" shapeId="0">
      <text>
        <r>
          <rPr>
            <sz val="10"/>
            <color indexed="81"/>
            <rFont val="Tahoma"/>
            <family val="2"/>
            <charset val="204"/>
          </rPr>
          <t>-переименование на остновании типового бюджета(-Обеспечение деятельности органов местного самоуправления)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2" authorId="0" shapeId="0">
      <text>
        <r>
          <rPr>
            <b/>
            <sz val="9"/>
            <color indexed="81"/>
            <rFont val="Tahoma"/>
            <family val="2"/>
            <charset val="204"/>
          </rPr>
          <t>+40,62704 кредиторка (на комун.услуги)</t>
        </r>
      </text>
    </comment>
    <comment ref="F84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создание нового учреждения на осн. Решения СД.
</t>
        </r>
      </text>
    </comment>
  </commentList>
</comments>
</file>

<file path=xl/sharedStrings.xml><?xml version="1.0" encoding="utf-8"?>
<sst xmlns="http://schemas.openxmlformats.org/spreadsheetml/2006/main" count="355" uniqueCount="140">
  <si>
    <t>№ 
п/п</t>
  </si>
  <si>
    <t>Срок исполнения мероприятий</t>
  </si>
  <si>
    <t>Источники финансирования</t>
  </si>
  <si>
    <t>Всего (тыс. руб.)</t>
  </si>
  <si>
    <t>Объем финансирования по годам
(тыс. руб.)</t>
  </si>
  <si>
    <t>1.1</t>
  </si>
  <si>
    <t>2.1</t>
  </si>
  <si>
    <t>1.2</t>
  </si>
  <si>
    <t>1.3</t>
  </si>
  <si>
    <t>1.4</t>
  </si>
  <si>
    <t>1.5</t>
  </si>
  <si>
    <t>1.6</t>
  </si>
  <si>
    <t>1.7</t>
  </si>
  <si>
    <t>1.2.</t>
  </si>
  <si>
    <t>ВСЕГО по Программе, в том числе</t>
  </si>
  <si>
    <t>2023 год</t>
  </si>
  <si>
    <t>2024 год</t>
  </si>
  <si>
    <t>1</t>
  </si>
  <si>
    <t>Средства бюджета МО</t>
  </si>
  <si>
    <t>2</t>
  </si>
  <si>
    <t>3</t>
  </si>
  <si>
    <t>3.1</t>
  </si>
  <si>
    <t>1.6.1</t>
  </si>
  <si>
    <t>1.6.2</t>
  </si>
  <si>
    <t>Мероприятие подпрограммы</t>
  </si>
  <si>
    <t>Ответственный за выполнение мероприятия  подпрограммы</t>
  </si>
  <si>
    <t>ИТОГО по Подпрограмме, в том числе:</t>
  </si>
  <si>
    <t>Средства  бюджета  ОГО</t>
  </si>
  <si>
    <t>Расходы на обеспечение деятельности  МКУ Централизованная бухгалтерия ОГО</t>
  </si>
  <si>
    <t>Управление территориальной политики и социальных коммуникаций Администрации Одинцовского городского округа</t>
  </si>
  <si>
    <t>МКУ Корпорация развития Администрации Одинцовского городского округа</t>
  </si>
  <si>
    <t>МКУ «Центр хозяйственного обслуживания органов местного самоуправления» Администрации Одинцовского городского округа</t>
  </si>
  <si>
    <t>Средства бюджета Московской области (далее - Средства бюджета  МО)</t>
  </si>
  <si>
    <t>Средства бюджета ОГО МО</t>
  </si>
  <si>
    <t xml:space="preserve">Средства бюджета ОГО МО
</t>
  </si>
  <si>
    <t xml:space="preserve">Средства бюджета ОГО МО </t>
  </si>
  <si>
    <t xml:space="preserve"> КУМИ Администрации </t>
  </si>
  <si>
    <t>В пределах средств, выделенных на содержание Финансово-казначейского управления Администрации Одинцовского городского округа (далее - ФКУ Администрации)</t>
  </si>
  <si>
    <t xml:space="preserve">ФКУ Администрации </t>
  </si>
  <si>
    <t xml:space="preserve">Администрация Одинцовского городского округа
</t>
  </si>
  <si>
    <t>МКУ "Хозяйственно-эксплуатационная служба ОМС"  Администрации Одинцовского городского округа</t>
  </si>
  <si>
    <t>Основное мероприятие 02. Управление имуществом, находящимся в муниципальной собственности, и выполнение кадастровых работ</t>
  </si>
  <si>
    <t>Основное мероприятие 01
Создание условий для реализации полномочий органов местного самоуправления</t>
  </si>
  <si>
    <t>1.8</t>
  </si>
  <si>
    <t>Средства бюджета Одинцовского городского округа Московской области (далее - Средства бюджета ОГО МО)</t>
  </si>
  <si>
    <t>1.9</t>
  </si>
  <si>
    <t>1.10</t>
  </si>
  <si>
    <t>ФКУ Администрации</t>
  </si>
  <si>
    <t>МАУ "Центр реализации социально-культурных проектов"</t>
  </si>
  <si>
    <t>Итого:</t>
  </si>
  <si>
    <r>
      <rPr>
        <b/>
        <sz val="13"/>
        <rFont val="Times New Roman"/>
        <family val="1"/>
        <charset val="204"/>
      </rPr>
      <t xml:space="preserve">Мероприятие 02.02  </t>
    </r>
    <r>
      <rPr>
        <sz val="13"/>
        <rFont val="Times New Roman"/>
        <family val="1"/>
        <charset val="204"/>
      </rPr>
      <t xml:space="preserve">         Взносы на капитальный ремонт общего имущества многоквартирных домов</t>
    </r>
  </si>
  <si>
    <t>Мероприятие 01.02                  Расходы на обеспечение деятельности Администрации</t>
  </si>
  <si>
    <t>Мероприятие 01.01                    Функционирование высшего должностного лица</t>
  </si>
  <si>
    <t>Мероприятие 01.03                Комитеты и отраслевые управления при администрации</t>
  </si>
  <si>
    <t>Мероприятие 01.05               Обеспечение деятельности финансового органа</t>
  </si>
  <si>
    <t>Мероприятие 01.06                    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</si>
  <si>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Мероприятие 01.07                  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</si>
  <si>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r>
      <rPr>
        <b/>
        <sz val="13"/>
        <rFont val="Times New Roman"/>
        <family val="1"/>
        <charset val="204"/>
      </rPr>
      <t xml:space="preserve">Мероприятие 02.03 </t>
    </r>
    <r>
      <rPr>
        <sz val="13"/>
        <rFont val="Times New Roman"/>
        <family val="1"/>
        <charset val="204"/>
      </rPr>
      <t xml:space="preserve">       Организация в соответствии с Федеральным законом от 24 июля 2007 № 221-ФЗ «О кадастровой деятельности» выполнения комплексных кадастровых работ и утверждение карты-плана территории </t>
    </r>
  </si>
  <si>
    <t>МКУ "Центр муниципальный закупок"</t>
  </si>
  <si>
    <t>Основное мероприятие 01. Реализация мероприятий в рамках управления муниципальным долгом</t>
  </si>
  <si>
    <r>
      <rPr>
        <b/>
        <sz val="13"/>
        <rFont val="Times New Roman"/>
        <family val="1"/>
        <charset val="204"/>
      </rPr>
      <t>Мероприятие 50.01</t>
    </r>
    <r>
      <rPr>
        <sz val="13"/>
        <rFont val="Times New Roman"/>
        <family val="1"/>
        <charset val="204"/>
      </rPr>
      <t xml:space="preserve">       Проведение работы с главными администраторами по представлению прогноза поступления доходов и исполнению бюджета</t>
    </r>
  </si>
  <si>
    <r>
      <rPr>
        <b/>
        <sz val="13"/>
        <rFont val="Times New Roman"/>
        <family val="1"/>
        <charset val="204"/>
      </rPr>
      <t xml:space="preserve">Мероприятие 50.02 </t>
    </r>
    <r>
      <rPr>
        <sz val="13"/>
        <rFont val="Times New Roman"/>
        <family val="1"/>
        <charset val="204"/>
      </rPr>
  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</si>
  <si>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t>Основное мероприятие 51. Снижение уровня задолженности по налоговым платежам</t>
  </si>
  <si>
    <r>
      <rPr>
        <b/>
        <sz val="13"/>
        <rFont val="Times New Roman"/>
        <family val="1"/>
        <charset val="204"/>
      </rPr>
      <t xml:space="preserve">Мероприятие 51.01 </t>
    </r>
    <r>
      <rPr>
        <sz val="13"/>
        <rFont val="Times New Roman"/>
        <family val="1"/>
        <charset val="204"/>
      </rPr>
      <t xml:space="preserve">    Разработка мероприятий, направленных на увеличение доходов и снижение задолженности по налоговым платежам</t>
    </r>
  </si>
  <si>
    <t>2.2</t>
  </si>
  <si>
    <t>Мероприятие 01.16  Обеспечение деятельности муниципальных центров управления регионом</t>
  </si>
  <si>
    <t>Мероприятие 01.17  Обеспечение деятельности муниципальных казенных учреждений в сфере закупок товаров, работ, услуг</t>
  </si>
  <si>
    <t>Основное мероприятие 03  Мероприятия, реализуемые в целях создания условий для реализации полномочий органов местного самоуправления</t>
  </si>
  <si>
    <t>Мероприятие 03.01  Организация и проведение мероприятий по обучению, переобучению, повышению квалификации и обмену опытом специалистов</t>
  </si>
  <si>
    <t>Мероприятие 03.02 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</si>
  <si>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2025 год</t>
  </si>
  <si>
    <t>2026 год</t>
  </si>
  <si>
    <t>2027 год</t>
  </si>
  <si>
    <t xml:space="preserve">2023-2027 годы </t>
  </si>
  <si>
    <t>2023-2027 годы</t>
  </si>
  <si>
    <r>
      <rPr>
        <b/>
        <sz val="13"/>
        <rFont val="Times New Roman"/>
        <family val="1"/>
        <charset val="204"/>
      </rPr>
      <t xml:space="preserve">Мероприятие 01.02 </t>
    </r>
    <r>
      <rPr>
        <sz val="13"/>
        <rFont val="Times New Roman"/>
        <family val="1"/>
        <charset val="204"/>
      </rPr>
      <t xml:space="preserve">   Обслуживание муниципального долга по коммерческим кредитам</t>
    </r>
  </si>
  <si>
    <r>
      <rPr>
        <b/>
        <sz val="13"/>
        <rFont val="Times New Roman"/>
        <family val="1"/>
        <charset val="204"/>
      </rPr>
      <t xml:space="preserve">Мероприятие 01.01 </t>
    </r>
    <r>
      <rPr>
        <sz val="13"/>
        <rFont val="Times New Roman"/>
        <family val="1"/>
        <charset val="204"/>
      </rPr>
      <t xml:space="preserve">             Обслуживание муниципального долга по бюджетным кредитам</t>
    </r>
  </si>
  <si>
    <t>Основное мероприятие 04 "Создание условий для реализации полномочий органов местного самоуправления"</t>
  </si>
  <si>
    <t xml:space="preserve">В пределах средств, выделенных на обеспечение деятельности Финансово-казначейского управления Администрации Одинцовского городского округа </t>
  </si>
  <si>
    <t>В пределах средств, выделенных на обеспечение деятельности Финансово-казначейского управления Администрации Одинцовского городского округа</t>
  </si>
  <si>
    <t>Управление кадровой политики Администрации</t>
  </si>
  <si>
    <t>Отдел муниципального земельного контроля Управления муниципального земельного контроля, сельского хозяйства и экологии Администрации Одинцовского городского округа Московской области</t>
  </si>
  <si>
    <t>Финансово - казначейское Управление Администрации Одинцовского городского округа Московской области (далее - ФКУ Администрации)</t>
  </si>
  <si>
    <t>МКУ "Корпорация развития" Администрации Одинцовского городского округа</t>
  </si>
  <si>
    <t>МКУ "Хозяйственно-эксплуатационная служба" ОМС  Администрации Одинцовского городского округа</t>
  </si>
  <si>
    <t>Управление кадровой политики Администрации Одинцовского городского округа Московской области (далее -  Управление кадровой политики Администрации)</t>
  </si>
  <si>
    <t>Комитет по управлению муниципальным имуществом Администрации Одинцовского городского округа Московской области (далее - КУМИ Администрации)</t>
  </si>
  <si>
    <t>1.5.1</t>
  </si>
  <si>
    <t>1.6.3</t>
  </si>
  <si>
    <t>1.6.4</t>
  </si>
  <si>
    <t>1.6.5</t>
  </si>
  <si>
    <t>МКУ "Центр муниципальных торгов"</t>
  </si>
  <si>
    <t>Количество объектов, находящихся в муниципальной собственности, в отношении которых были произведены расходы, связанные с владением, пользованием и распоряжением имуществом, единиц</t>
  </si>
  <si>
    <t>Всего:</t>
  </si>
  <si>
    <t>В том числе по кварталам:</t>
  </si>
  <si>
    <t>2023- 2027 годы</t>
  </si>
  <si>
    <t>Количество объектов, в отношении которых проведены кадастровые работы и утверждены карты-планы территорий, единиц</t>
  </si>
  <si>
    <t>Оказано услуг в области земельных отношений органами местного самоуправления муниципальных образований Московской области, единиц</t>
  </si>
  <si>
    <r>
      <rPr>
        <b/>
        <sz val="13"/>
        <rFont val="Times New Roman"/>
        <family val="1"/>
        <charset val="204"/>
      </rPr>
      <t>Мероприятие 04.01.</t>
    </r>
    <r>
      <rPr>
        <sz val="13"/>
        <rFont val="Times New Roman"/>
        <family val="1"/>
        <charset val="204"/>
      </rPr>
      <t xml:space="preserve">
Обеспечение деятельности муниципальных органов в сфере земельно-имущественных отношений 
</t>
    </r>
  </si>
  <si>
    <t>Количество объектов, в отношении которых обеспечивалась деятельность муниципальных органов в сфере земельно-имущественных отношений, единиц</t>
  </si>
  <si>
    <t>Подпрограмма 1 «Эффективное управление имущественным комплексом»</t>
  </si>
  <si>
    <t xml:space="preserve">Подпрограмма 3 «Управление муниципальным долгом» </t>
  </si>
  <si>
    <t>Подпрограмма 4 «Управление муниципальными финансами»</t>
  </si>
  <si>
    <t>Подпрограмма  5 «Обеспечивающая подпрограмма»</t>
  </si>
  <si>
    <t>Количество квадратных метров, по которым произведена оплата взносов на капитальный ремонт, кв.м.</t>
  </si>
  <si>
    <t>МКУ "Центр управления регионом"</t>
  </si>
  <si>
    <t>».</t>
  </si>
  <si>
    <t>Средства бюджета  МО</t>
  </si>
  <si>
    <r>
      <rPr>
        <b/>
        <sz val="11"/>
        <rFont val="Times New Roman"/>
        <family val="1"/>
        <charset val="204"/>
      </rPr>
      <t>Мероприятие 03.01</t>
    </r>
    <r>
      <rPr>
        <sz val="11"/>
        <rFont val="Times New Roman"/>
        <family val="1"/>
        <charset val="204"/>
      </rPr>
      <t xml:space="preserve"> Обеспечение осуществления органами местного самоуправления муниципальных образований Московской области отдельных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помещений"</t>
    </r>
  </si>
  <si>
    <t>Основное мероприятие 03. Создание условий для реализации государственных полномочий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</si>
  <si>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1 квартал</t>
  </si>
  <si>
    <t>1 полугодие</t>
  </si>
  <si>
    <t>9 месяцев</t>
  </si>
  <si>
    <t>12 месяцев</t>
  </si>
  <si>
    <t>Количество объектов, по которым произведена оплата взносов на капитальный ремонт, единиц</t>
  </si>
  <si>
    <t>­</t>
  </si>
  <si>
    <t xml:space="preserve">Всего: </t>
  </si>
  <si>
    <t>Обеспечение отношения объема  расходов на обслуживание муниципального долга муниципального образования к объему расходов бюджета муниципального образования (за исключением расходов, которые осуществляются за счет субвенций, предоставляемых из бюджетов бюджетной системы Российской Федерации), не более, процент</t>
  </si>
  <si>
    <t xml:space="preserve">Управление бухгалтерского учета и отчетности Администрации Одинцовского городского округа; КУМИ
</t>
  </si>
  <si>
    <t xml:space="preserve">313 857 961,60
</t>
  </si>
  <si>
    <t>Н.А. Стародубова</t>
  </si>
  <si>
    <t xml:space="preserve">Начальник Управления бухгалтерского учета и отчетности 
- главный бухгалтер                                  
</t>
  </si>
  <si>
    <t>А.И. Бендо</t>
  </si>
  <si>
    <t xml:space="preserve">ПЕРЕЧЕНЬ МЕРОПРИЯТИЙ МУНИЦИПАЛЬНОЙ ПРОГРАММЫ
«УПРАВЛЕНИЕ ИМУЩЕСТВОМ И МУНИЦИПАЛЬНЫМИ ФИНАНСАМИ» 
</t>
  </si>
  <si>
    <t>Итого 2025 год</t>
  </si>
  <si>
    <t xml:space="preserve"> КУМИ Администрации; Управление градостроительной деятельности Администрации Одинцовского городского округа</t>
  </si>
  <si>
    <t>Основное мероприятие 50. Разработка проекта бюджета и исполнение бюджета муниципального образования</t>
  </si>
  <si>
    <t xml:space="preserve">Мероприятие 01.10                   Взносы в общественные организации </t>
  </si>
  <si>
    <t xml:space="preserve">Мероприятие 01.18   Субсидии, подлежащие перечислению в бюджет Московской области из бюджетов муниципальных образований Московской области, в рамках расчета "отрицательного" трансферта </t>
  </si>
  <si>
    <t>1.11</t>
  </si>
  <si>
    <t>Мероприятие 01.20             Создание и содержание единой базы (облачной платформы) ведения бюджетного (бухгалтерского) учета в муниципальных учреждениях муниципального образования Московской области</t>
  </si>
  <si>
    <t>11 539</t>
  </si>
  <si>
    <t>2 884</t>
  </si>
  <si>
    <t>5 768</t>
  </si>
  <si>
    <t>8 652</t>
  </si>
  <si>
    <t>34 617</t>
  </si>
  <si>
    <r>
      <rPr>
        <b/>
        <sz val="13"/>
        <rFont val="Times New Roman"/>
        <family val="1"/>
        <charset val="204"/>
      </rPr>
      <t>Мероприятие 02.01</t>
    </r>
    <r>
      <rPr>
        <sz val="13"/>
        <rFont val="Times New Roman"/>
        <family val="1"/>
        <charset val="204"/>
      </rPr>
      <t xml:space="preserve">         Расходы, связанные с владением, пользованием  и распоряжением имуществом, находящимся в муниципальной собственности муниципального образования</t>
    </r>
  </si>
  <si>
    <t>Приложение к постановлению Администрации                                                    Одинцовского городского округа Московской области                                              от «        »                           2025    №       
 «Приложение 1                                                                                                                            к Муниципальной программе</t>
  </si>
  <si>
    <t>КУМИ Администрации</t>
  </si>
  <si>
    <t xml:space="preserve">И.о. заместителя Главы Одинцовского 
городского округа – начальника 
Финансово-казначейского управления
Администрации Одинцовского городского округа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</si>
</sst>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0"/>
    <numFmt numFmtId="166" formatCode="0.00000"/>
  </numFmts>
  <fonts count="19" x14ac:knownFonts="1"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3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13"/>
      <name val="Calibri"/>
      <family val="2"/>
      <charset val="204"/>
    </font>
    <font>
      <sz val="8"/>
      <color rgb="FF000000"/>
      <name val="Arial"/>
      <family val="2"/>
      <charset val="204"/>
    </font>
    <font>
      <b/>
      <sz val="13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411">
    <xf numFmtId="0" fontId="0" fillId="0" borderId="0" xfId="0"/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left" vertical="top" wrapText="1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 vertical="center" wrapText="1"/>
    </xf>
    <xf numFmtId="166" fontId="8" fillId="0" borderId="0" xfId="0" applyNumberFormat="1" applyFont="1" applyAlignment="1">
      <alignment horizontal="right"/>
    </xf>
    <xf numFmtId="165" fontId="1" fillId="2" borderId="9" xfId="0" applyNumberFormat="1" applyFont="1" applyFill="1" applyBorder="1" applyAlignment="1">
      <alignment vertical="center" wrapText="1"/>
    </xf>
    <xf numFmtId="165" fontId="3" fillId="2" borderId="9" xfId="0" applyNumberFormat="1" applyFont="1" applyFill="1" applyBorder="1" applyAlignment="1">
      <alignment vertical="center" wrapText="1"/>
    </xf>
    <xf numFmtId="165" fontId="3" fillId="2" borderId="4" xfId="0" applyNumberFormat="1" applyFont="1" applyFill="1" applyBorder="1" applyAlignment="1">
      <alignment vertical="center" wrapText="1"/>
    </xf>
    <xf numFmtId="165" fontId="3" fillId="2" borderId="13" xfId="0" applyNumberFormat="1" applyFont="1" applyFill="1" applyBorder="1" applyAlignment="1">
      <alignment vertical="center" wrapText="1"/>
    </xf>
    <xf numFmtId="166" fontId="1" fillId="0" borderId="0" xfId="0" applyNumberFormat="1" applyFont="1" applyAlignment="1">
      <alignment horizontal="left" vertical="top" wrapText="1"/>
    </xf>
    <xf numFmtId="165" fontId="3" fillId="2" borderId="4" xfId="0" applyNumberFormat="1" applyFont="1" applyFill="1" applyBorder="1" applyAlignment="1">
      <alignment horizontal="right" vertical="center" wrapText="1"/>
    </xf>
    <xf numFmtId="165" fontId="3" fillId="2" borderId="13" xfId="0" applyNumberFormat="1" applyFont="1" applyFill="1" applyBorder="1" applyAlignment="1">
      <alignment horizontal="right" vertical="center" wrapText="1"/>
    </xf>
    <xf numFmtId="165" fontId="1" fillId="2" borderId="23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top" wrapText="1"/>
    </xf>
    <xf numFmtId="49" fontId="1" fillId="2" borderId="0" xfId="0" applyNumberFormat="1" applyFont="1" applyFill="1"/>
    <xf numFmtId="0" fontId="1" fillId="2" borderId="0" xfId="0" applyFont="1" applyFill="1" applyAlignment="1">
      <alignment horizontal="left" vertical="top"/>
    </xf>
    <xf numFmtId="0" fontId="1" fillId="2" borderId="0" xfId="0" applyFont="1" applyFill="1"/>
    <xf numFmtId="166" fontId="1" fillId="2" borderId="0" xfId="0" applyNumberFormat="1" applyFont="1" applyFill="1" applyAlignment="1">
      <alignment horizontal="right"/>
    </xf>
    <xf numFmtId="49" fontId="1" fillId="2" borderId="1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vertical="center" wrapText="1"/>
    </xf>
    <xf numFmtId="0" fontId="5" fillId="0" borderId="0" xfId="0" applyFont="1" applyAlignment="1">
      <alignment horizontal="left" wrapText="1"/>
    </xf>
    <xf numFmtId="49" fontId="1" fillId="2" borderId="25" xfId="0" applyNumberFormat="1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center" vertical="top" wrapText="1"/>
    </xf>
    <xf numFmtId="0" fontId="10" fillId="2" borderId="26" xfId="0" applyFont="1" applyFill="1" applyBorder="1" applyAlignment="1">
      <alignment horizontal="left" vertical="top" wrapText="1"/>
    </xf>
    <xf numFmtId="165" fontId="3" fillId="2" borderId="26" xfId="0" applyNumberFormat="1" applyFont="1" applyFill="1" applyBorder="1" applyAlignment="1">
      <alignment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0" xfId="0" applyNumberFormat="1" applyFont="1" applyFill="1" applyBorder="1" applyAlignment="1">
      <alignment vertical="center" wrapText="1"/>
    </xf>
    <xf numFmtId="49" fontId="3" fillId="2" borderId="25" xfId="0" applyNumberFormat="1" applyFont="1" applyFill="1" applyBorder="1" applyAlignment="1">
      <alignment horizontal="center" vertical="top" wrapText="1"/>
    </xf>
    <xf numFmtId="165" fontId="3" fillId="2" borderId="26" xfId="0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top" wrapText="1"/>
    </xf>
    <xf numFmtId="0" fontId="12" fillId="2" borderId="26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vertical="center" wrapText="1"/>
    </xf>
    <xf numFmtId="0" fontId="12" fillId="2" borderId="26" xfId="0" applyFont="1" applyFill="1" applyBorder="1" applyAlignment="1">
      <alignment vertical="center" wrapText="1"/>
    </xf>
    <xf numFmtId="0" fontId="12" fillId="2" borderId="26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left" vertical="top"/>
    </xf>
    <xf numFmtId="165" fontId="2" fillId="2" borderId="9" xfId="0" applyNumberFormat="1" applyFont="1" applyFill="1" applyBorder="1" applyAlignment="1">
      <alignment horizontal="right" vertical="center" wrapText="1"/>
    </xf>
    <xf numFmtId="165" fontId="3" fillId="2" borderId="12" xfId="0" applyNumberFormat="1" applyFont="1" applyFill="1" applyBorder="1" applyAlignment="1">
      <alignment horizontal="right" vertical="center" wrapText="1"/>
    </xf>
    <xf numFmtId="0" fontId="12" fillId="2" borderId="12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horizontal="left" vertical="top" wrapText="1"/>
    </xf>
    <xf numFmtId="49" fontId="3" fillId="0" borderId="25" xfId="0" applyNumberFormat="1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center" vertical="top" wrapText="1"/>
    </xf>
    <xf numFmtId="165" fontId="1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1" fillId="0" borderId="8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166" fontId="1" fillId="2" borderId="0" xfId="0" applyNumberFormat="1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165" fontId="5" fillId="0" borderId="0" xfId="0" applyNumberFormat="1" applyFont="1" applyAlignment="1">
      <alignment horizontal="left" vertical="top" wrapText="1"/>
    </xf>
    <xf numFmtId="0" fontId="3" fillId="2" borderId="1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165" fontId="3" fillId="2" borderId="21" xfId="0" applyNumberFormat="1" applyFont="1" applyFill="1" applyBorder="1" applyAlignment="1">
      <alignment horizontal="right" vertical="center" wrapText="1"/>
    </xf>
    <xf numFmtId="165" fontId="2" fillId="2" borderId="22" xfId="0" applyNumberFormat="1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166" fontId="9" fillId="2" borderId="13" xfId="0" applyNumberFormat="1" applyFont="1" applyFill="1" applyBorder="1" applyAlignment="1">
      <alignment horizontal="center" vertical="center" wrapText="1"/>
    </xf>
    <xf numFmtId="49" fontId="3" fillId="2" borderId="38" xfId="0" applyNumberFormat="1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top" wrapText="1"/>
    </xf>
    <xf numFmtId="165" fontId="3" fillId="2" borderId="23" xfId="0" applyNumberFormat="1" applyFont="1" applyFill="1" applyBorder="1" applyAlignment="1">
      <alignment horizontal="right" vertical="center" wrapText="1"/>
    </xf>
    <xf numFmtId="165" fontId="3" fillId="2" borderId="9" xfId="0" applyNumberFormat="1" applyFont="1" applyFill="1" applyBorder="1" applyAlignment="1">
      <alignment horizontal="right" vertical="center" wrapText="1"/>
    </xf>
    <xf numFmtId="165" fontId="3" fillId="2" borderId="3" xfId="0" applyNumberFormat="1" applyFont="1" applyFill="1" applyBorder="1" applyAlignment="1">
      <alignment horizontal="right" vertical="center" wrapText="1"/>
    </xf>
    <xf numFmtId="165" fontId="3" fillId="2" borderId="39" xfId="0" applyNumberFormat="1" applyFont="1" applyFill="1" applyBorder="1" applyAlignment="1">
      <alignment horizontal="right" vertical="center" wrapText="1"/>
    </xf>
    <xf numFmtId="165" fontId="3" fillId="2" borderId="15" xfId="0" applyNumberFormat="1" applyFont="1" applyFill="1" applyBorder="1" applyAlignment="1">
      <alignment horizontal="right" vertical="center" wrapText="1"/>
    </xf>
    <xf numFmtId="165" fontId="3" fillId="2" borderId="20" xfId="0" applyNumberFormat="1" applyFont="1" applyFill="1" applyBorder="1" applyAlignment="1">
      <alignment horizontal="right" vertical="center" wrapText="1"/>
    </xf>
    <xf numFmtId="165" fontId="2" fillId="2" borderId="4" xfId="0" applyNumberFormat="1" applyFont="1" applyFill="1" applyBorder="1" applyAlignment="1">
      <alignment horizontal="right" vertical="center" wrapText="1"/>
    </xf>
    <xf numFmtId="165" fontId="2" fillId="2" borderId="21" xfId="0" applyNumberFormat="1" applyFont="1" applyFill="1" applyBorder="1" applyAlignment="1">
      <alignment horizontal="right" vertical="center" wrapText="1"/>
    </xf>
    <xf numFmtId="165" fontId="2" fillId="2" borderId="13" xfId="0" applyNumberFormat="1" applyFont="1" applyFill="1" applyBorder="1" applyAlignment="1">
      <alignment horizontal="right" vertical="center" wrapText="1"/>
    </xf>
    <xf numFmtId="165" fontId="2" fillId="2" borderId="14" xfId="0" applyNumberFormat="1" applyFont="1" applyFill="1" applyBorder="1" applyAlignment="1">
      <alignment horizontal="right" vertical="center" wrapText="1"/>
    </xf>
    <xf numFmtId="165" fontId="1" fillId="2" borderId="26" xfId="0" applyNumberFormat="1" applyFont="1" applyFill="1" applyBorder="1" applyAlignment="1">
      <alignment horizontal="left" vertical="top" wrapText="1"/>
    </xf>
    <xf numFmtId="0" fontId="1" fillId="2" borderId="26" xfId="0" applyFont="1" applyFill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23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48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top" wrapText="1"/>
    </xf>
    <xf numFmtId="165" fontId="3" fillId="2" borderId="10" xfId="0" applyNumberFormat="1" applyFont="1" applyFill="1" applyBorder="1" applyAlignment="1">
      <alignment vertical="center" wrapText="1"/>
    </xf>
    <xf numFmtId="165" fontId="1" fillId="2" borderId="4" xfId="0" applyNumberFormat="1" applyFont="1" applyFill="1" applyBorder="1" applyAlignment="1">
      <alignment vertical="center" wrapText="1"/>
    </xf>
    <xf numFmtId="166" fontId="1" fillId="0" borderId="0" xfId="0" applyNumberFormat="1" applyFont="1"/>
    <xf numFmtId="0" fontId="1" fillId="0" borderId="0" xfId="0" applyFont="1" applyAlignment="1">
      <alignment horizontal="right" vertical="top"/>
    </xf>
    <xf numFmtId="0" fontId="12" fillId="2" borderId="10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165" fontId="3" fillId="2" borderId="22" xfId="0" applyNumberFormat="1" applyFont="1" applyFill="1" applyBorder="1" applyAlignment="1">
      <alignment horizontal="right" vertical="center" wrapText="1"/>
    </xf>
    <xf numFmtId="0" fontId="12" fillId="2" borderId="8" xfId="0" applyFont="1" applyFill="1" applyBorder="1" applyAlignment="1">
      <alignment horizontal="left" vertical="top" wrapText="1"/>
    </xf>
    <xf numFmtId="165" fontId="3" fillId="2" borderId="8" xfId="0" applyNumberFormat="1" applyFont="1" applyFill="1" applyBorder="1" applyAlignment="1">
      <alignment horizontal="right" vertical="center" wrapText="1"/>
    </xf>
    <xf numFmtId="0" fontId="12" fillId="2" borderId="10" xfId="0" applyFont="1" applyFill="1" applyBorder="1" applyAlignment="1">
      <alignment horizontal="left" vertical="top" wrapText="1"/>
    </xf>
    <xf numFmtId="165" fontId="3" fillId="2" borderId="27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65" fontId="3" fillId="2" borderId="47" xfId="0" applyNumberFormat="1" applyFont="1" applyFill="1" applyBorder="1" applyAlignment="1">
      <alignment horizontal="center" vertical="center" wrapText="1"/>
    </xf>
    <xf numFmtId="1" fontId="1" fillId="2" borderId="27" xfId="0" applyNumberFormat="1" applyFont="1" applyFill="1" applyBorder="1" applyAlignment="1">
      <alignment horizontal="center" vertical="center" wrapText="1"/>
    </xf>
    <xf numFmtId="166" fontId="9" fillId="2" borderId="42" xfId="0" applyNumberFormat="1" applyFont="1" applyFill="1" applyBorder="1" applyAlignment="1">
      <alignment horizontal="center" vertical="center" wrapText="1"/>
    </xf>
    <xf numFmtId="165" fontId="3" fillId="2" borderId="51" xfId="0" applyNumberFormat="1" applyFont="1" applyFill="1" applyBorder="1" applyAlignment="1">
      <alignment horizontal="center" vertical="center" wrapText="1"/>
    </xf>
    <xf numFmtId="165" fontId="3" fillId="2" borderId="48" xfId="0" applyNumberFormat="1" applyFont="1" applyFill="1" applyBorder="1" applyAlignment="1">
      <alignment horizontal="center" vertical="center" wrapText="1"/>
    </xf>
    <xf numFmtId="165" fontId="3" fillId="2" borderId="15" xfId="0" applyNumberFormat="1" applyFont="1" applyFill="1" applyBorder="1" applyAlignment="1">
      <alignment horizontal="center" vertical="center" wrapText="1"/>
    </xf>
    <xf numFmtId="165" fontId="1" fillId="2" borderId="1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5" fillId="0" borderId="0" xfId="0" applyFont="1"/>
    <xf numFmtId="164" fontId="8" fillId="0" borderId="0" xfId="0" applyNumberFormat="1" applyFont="1"/>
    <xf numFmtId="165" fontId="1" fillId="2" borderId="10" xfId="0" applyNumberFormat="1" applyFont="1" applyFill="1" applyBorder="1" applyAlignment="1">
      <alignment horizontal="center" vertical="center"/>
    </xf>
    <xf numFmtId="49" fontId="16" fillId="2" borderId="9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165" fontId="16" fillId="2" borderId="9" xfId="0" applyNumberFormat="1" applyFont="1" applyFill="1" applyBorder="1" applyAlignment="1">
      <alignment horizontal="center" vertical="center" wrapText="1"/>
    </xf>
    <xf numFmtId="1" fontId="1" fillId="2" borderId="48" xfId="0" applyNumberFormat="1" applyFont="1" applyFill="1" applyBorder="1" applyAlignment="1">
      <alignment horizontal="center" vertical="center" wrapText="1"/>
    </xf>
    <xf numFmtId="165" fontId="3" fillId="2" borderId="40" xfId="0" applyNumberFormat="1" applyFont="1" applyFill="1" applyBorder="1" applyAlignment="1">
      <alignment horizontal="right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0" fontId="5" fillId="0" borderId="53" xfId="0" applyFont="1" applyBorder="1" applyAlignment="1">
      <alignment wrapText="1"/>
    </xf>
    <xf numFmtId="166" fontId="1" fillId="0" borderId="53" xfId="0" applyNumberFormat="1" applyFont="1" applyBorder="1"/>
    <xf numFmtId="164" fontId="1" fillId="0" borderId="0" xfId="0" applyNumberFormat="1" applyFont="1" applyAlignment="1">
      <alignment wrapText="1"/>
    </xf>
    <xf numFmtId="0" fontId="17" fillId="3" borderId="0" xfId="0" applyFont="1" applyFill="1" applyAlignment="1">
      <alignment horizontal="right" vertical="center"/>
    </xf>
    <xf numFmtId="165" fontId="17" fillId="3" borderId="0" xfId="0" applyNumberFormat="1" applyFont="1" applyFill="1" applyAlignment="1">
      <alignment horizontal="right" vertical="center" wrapText="1"/>
    </xf>
    <xf numFmtId="165" fontId="3" fillId="2" borderId="50" xfId="0" applyNumberFormat="1" applyFont="1" applyFill="1" applyBorder="1" applyAlignment="1">
      <alignment vertical="center" wrapText="1"/>
    </xf>
    <xf numFmtId="165" fontId="3" fillId="2" borderId="49" xfId="0" applyNumberFormat="1" applyFont="1" applyFill="1" applyBorder="1" applyAlignment="1">
      <alignment vertical="center" wrapText="1"/>
    </xf>
    <xf numFmtId="165" fontId="3" fillId="2" borderId="35" xfId="0" applyNumberFormat="1" applyFont="1" applyFill="1" applyBorder="1" applyAlignment="1">
      <alignment vertical="center" wrapText="1"/>
    </xf>
    <xf numFmtId="165" fontId="3" fillId="2" borderId="43" xfId="0" applyNumberFormat="1" applyFont="1" applyFill="1" applyBorder="1" applyAlignment="1">
      <alignment vertical="center" wrapText="1"/>
    </xf>
    <xf numFmtId="165" fontId="3" fillId="2" borderId="14" xfId="0" applyNumberFormat="1" applyFont="1" applyFill="1" applyBorder="1" applyAlignment="1">
      <alignment horizontal="right" vertical="center" wrapText="1"/>
    </xf>
    <xf numFmtId="165" fontId="1" fillId="2" borderId="9" xfId="0" applyNumberFormat="1" applyFont="1" applyFill="1" applyBorder="1" applyAlignment="1">
      <alignment horizontal="right" vertical="center" wrapText="1"/>
    </xf>
    <xf numFmtId="166" fontId="1" fillId="0" borderId="0" xfId="0" applyNumberFormat="1" applyFont="1" applyAlignment="1">
      <alignment horizontal="right" vertical="top"/>
    </xf>
    <xf numFmtId="165" fontId="3" fillId="2" borderId="42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165" fontId="3" fillId="2" borderId="27" xfId="0" applyNumberFormat="1" applyFont="1" applyFill="1" applyBorder="1" applyAlignment="1">
      <alignment horizontal="center" vertical="center" wrapText="1"/>
    </xf>
    <xf numFmtId="165" fontId="3" fillId="2" borderId="40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165" fontId="1" fillId="2" borderId="9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left" vertical="top" wrapText="1"/>
    </xf>
    <xf numFmtId="49" fontId="1" fillId="2" borderId="23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49" fontId="1" fillId="2" borderId="9" xfId="0" applyNumberFormat="1" applyFont="1" applyFill="1" applyBorder="1" applyAlignment="1">
      <alignment horizontal="center" vertical="top" wrapText="1"/>
    </xf>
    <xf numFmtId="49" fontId="3" fillId="2" borderId="45" xfId="0" applyNumberFormat="1" applyFont="1" applyFill="1" applyBorder="1" applyAlignment="1">
      <alignment horizontal="center" vertical="top" wrapText="1"/>
    </xf>
    <xf numFmtId="49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165" fontId="3" fillId="2" borderId="46" xfId="0" applyNumberFormat="1" applyFont="1" applyFill="1" applyBorder="1" applyAlignment="1">
      <alignment horizontal="center" vertical="center" wrapText="1"/>
    </xf>
    <xf numFmtId="165" fontId="1" fillId="2" borderId="46" xfId="0" applyNumberFormat="1" applyFont="1" applyFill="1" applyBorder="1" applyAlignment="1">
      <alignment horizontal="center" vertical="center" wrapText="1"/>
    </xf>
    <xf numFmtId="165" fontId="2" fillId="2" borderId="42" xfId="0" applyNumberFormat="1" applyFont="1" applyFill="1" applyBorder="1" applyAlignment="1">
      <alignment horizontal="center" vertical="center" wrapText="1"/>
    </xf>
    <xf numFmtId="165" fontId="2" fillId="2" borderId="40" xfId="0" applyNumberFormat="1" applyFont="1" applyFill="1" applyBorder="1" applyAlignment="1">
      <alignment horizontal="center" vertical="center" wrapText="1"/>
    </xf>
    <xf numFmtId="165" fontId="2" fillId="2" borderId="46" xfId="0" applyNumberFormat="1" applyFont="1" applyFill="1" applyBorder="1" applyAlignment="1">
      <alignment horizontal="center" vertical="center" wrapText="1"/>
    </xf>
    <xf numFmtId="165" fontId="1" fillId="2" borderId="40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top" wrapText="1"/>
    </xf>
    <xf numFmtId="165" fontId="3" fillId="2" borderId="8" xfId="0" applyNumberFormat="1" applyFont="1" applyFill="1" applyBorder="1" applyAlignment="1">
      <alignment horizontal="right"/>
    </xf>
    <xf numFmtId="165" fontId="3" fillId="2" borderId="27" xfId="0" applyNumberFormat="1" applyFont="1" applyFill="1" applyBorder="1" applyAlignment="1">
      <alignment horizontal="center"/>
    </xf>
    <xf numFmtId="165" fontId="3" fillId="2" borderId="27" xfId="0" applyNumberFormat="1" applyFont="1" applyFill="1" applyBorder="1" applyAlignment="1">
      <alignment horizontal="center" vertical="center" wrapText="1"/>
    </xf>
    <xf numFmtId="165" fontId="3" fillId="2" borderId="2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0" borderId="53" xfId="0" applyFont="1" applyBorder="1" applyAlignment="1">
      <alignment wrapText="1"/>
    </xf>
    <xf numFmtId="49" fontId="1" fillId="2" borderId="9" xfId="0" applyNumberFormat="1" applyFont="1" applyFill="1" applyBorder="1" applyAlignment="1">
      <alignment horizontal="center" vertical="center" wrapText="1"/>
    </xf>
    <xf numFmtId="165" fontId="3" fillId="2" borderId="46" xfId="0" applyNumberFormat="1" applyFont="1" applyFill="1" applyBorder="1" applyAlignment="1">
      <alignment horizontal="center" vertical="center" wrapText="1"/>
    </xf>
    <xf numFmtId="165" fontId="3" fillId="2" borderId="42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top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165" fontId="1" fillId="2" borderId="40" xfId="0" applyNumberFormat="1" applyFont="1" applyFill="1" applyBorder="1" applyAlignment="1">
      <alignment horizontal="center" vertical="center" wrapText="1"/>
    </xf>
    <xf numFmtId="165" fontId="1" fillId="2" borderId="31" xfId="0" applyNumberFormat="1" applyFont="1" applyFill="1" applyBorder="1" applyAlignment="1">
      <alignment horizontal="center" vertical="center" wrapText="1"/>
    </xf>
    <xf numFmtId="165" fontId="1" fillId="2" borderId="32" xfId="0" applyNumberFormat="1" applyFont="1" applyFill="1" applyBorder="1" applyAlignment="1">
      <alignment horizontal="center" vertical="center" wrapText="1"/>
    </xf>
    <xf numFmtId="165" fontId="1" fillId="2" borderId="46" xfId="0" applyNumberFormat="1" applyFont="1" applyFill="1" applyBorder="1" applyAlignment="1">
      <alignment horizontal="center" vertical="center" wrapText="1"/>
    </xf>
    <xf numFmtId="165" fontId="1" fillId="2" borderId="37" xfId="0" applyNumberFormat="1" applyFont="1" applyFill="1" applyBorder="1" applyAlignment="1">
      <alignment horizontal="center" vertical="center" wrapText="1"/>
    </xf>
    <xf numFmtId="165" fontId="1" fillId="2" borderId="24" xfId="0" applyNumberFormat="1" applyFont="1" applyFill="1" applyBorder="1" applyAlignment="1">
      <alignment horizontal="center" vertical="center" wrapText="1"/>
    </xf>
    <xf numFmtId="165" fontId="1" fillId="2" borderId="42" xfId="0" applyNumberFormat="1" applyFont="1" applyFill="1" applyBorder="1" applyAlignment="1">
      <alignment horizontal="center" vertical="center" wrapText="1"/>
    </xf>
    <xf numFmtId="165" fontId="1" fillId="2" borderId="34" xfId="0" applyNumberFormat="1" applyFont="1" applyFill="1" applyBorder="1" applyAlignment="1">
      <alignment horizontal="center" vertical="center" wrapText="1"/>
    </xf>
    <xf numFmtId="165" fontId="1" fillId="2" borderId="35" xfId="0" applyNumberFormat="1" applyFont="1" applyFill="1" applyBorder="1" applyAlignment="1">
      <alignment horizontal="center" vertical="center" wrapText="1"/>
    </xf>
    <xf numFmtId="165" fontId="3" fillId="2" borderId="27" xfId="0" applyNumberFormat="1" applyFont="1" applyFill="1" applyBorder="1" applyAlignment="1">
      <alignment horizontal="center" vertical="center" wrapText="1"/>
    </xf>
    <xf numFmtId="165" fontId="3" fillId="2" borderId="28" xfId="0" applyNumberFormat="1" applyFont="1" applyFill="1" applyBorder="1" applyAlignment="1">
      <alignment horizontal="center" vertical="center" wrapText="1"/>
    </xf>
    <xf numFmtId="165" fontId="3" fillId="2" borderId="29" xfId="0" applyNumberFormat="1" applyFont="1" applyFill="1" applyBorder="1" applyAlignment="1">
      <alignment horizontal="center" vertical="center" wrapText="1"/>
    </xf>
    <xf numFmtId="165" fontId="2" fillId="2" borderId="42" xfId="0" applyNumberFormat="1" applyFont="1" applyFill="1" applyBorder="1" applyAlignment="1">
      <alignment horizontal="center" vertical="center" wrapText="1"/>
    </xf>
    <xf numFmtId="165" fontId="2" fillId="2" borderId="34" xfId="0" applyNumberFormat="1" applyFont="1" applyFill="1" applyBorder="1" applyAlignment="1">
      <alignment horizontal="center" vertical="center" wrapText="1"/>
    </xf>
    <xf numFmtId="165" fontId="2" fillId="2" borderId="35" xfId="0" applyNumberFormat="1" applyFont="1" applyFill="1" applyBorder="1" applyAlignment="1">
      <alignment horizontal="center" vertical="center" wrapText="1"/>
    </xf>
    <xf numFmtId="165" fontId="3" fillId="2" borderId="40" xfId="0" applyNumberFormat="1" applyFont="1" applyFill="1" applyBorder="1" applyAlignment="1">
      <alignment horizontal="center" vertical="center" wrapText="1"/>
    </xf>
    <xf numFmtId="165" fontId="3" fillId="2" borderId="31" xfId="0" applyNumberFormat="1" applyFont="1" applyFill="1" applyBorder="1" applyAlignment="1">
      <alignment horizontal="center" vertical="center" wrapText="1"/>
    </xf>
    <xf numFmtId="165" fontId="3" fillId="2" borderId="32" xfId="0" applyNumberFormat="1" applyFont="1" applyFill="1" applyBorder="1" applyAlignment="1">
      <alignment horizontal="center" vertical="center" wrapText="1"/>
    </xf>
    <xf numFmtId="165" fontId="3" fillId="2" borderId="46" xfId="0" applyNumberFormat="1" applyFont="1" applyFill="1" applyBorder="1" applyAlignment="1">
      <alignment horizontal="center" vertical="center" wrapText="1"/>
    </xf>
    <xf numFmtId="165" fontId="3" fillId="2" borderId="37" xfId="0" applyNumberFormat="1" applyFont="1" applyFill="1" applyBorder="1" applyAlignment="1">
      <alignment horizontal="center" vertical="center" wrapText="1"/>
    </xf>
    <xf numFmtId="165" fontId="3" fillId="2" borderId="24" xfId="0" applyNumberFormat="1" applyFont="1" applyFill="1" applyBorder="1" applyAlignment="1">
      <alignment horizontal="center" vertical="center" wrapText="1"/>
    </xf>
    <xf numFmtId="165" fontId="3" fillId="2" borderId="42" xfId="0" applyNumberFormat="1" applyFont="1" applyFill="1" applyBorder="1" applyAlignment="1">
      <alignment horizontal="center" vertical="center" wrapText="1"/>
    </xf>
    <xf numFmtId="165" fontId="3" fillId="2" borderId="34" xfId="0" applyNumberFormat="1" applyFont="1" applyFill="1" applyBorder="1" applyAlignment="1">
      <alignment horizontal="center" vertical="center" wrapText="1"/>
    </xf>
    <xf numFmtId="165" fontId="3" fillId="2" borderId="35" xfId="0" applyNumberFormat="1" applyFont="1" applyFill="1" applyBorder="1" applyAlignment="1">
      <alignment horizontal="center" vertical="center" wrapText="1"/>
    </xf>
    <xf numFmtId="165" fontId="3" fillId="2" borderId="27" xfId="0" applyNumberFormat="1" applyFont="1" applyFill="1" applyBorder="1" applyAlignment="1">
      <alignment horizontal="center"/>
    </xf>
    <xf numFmtId="165" fontId="3" fillId="2" borderId="28" xfId="0" applyNumberFormat="1" applyFont="1" applyFill="1" applyBorder="1" applyAlignment="1">
      <alignment horizontal="center"/>
    </xf>
    <xf numFmtId="165" fontId="3" fillId="2" borderId="29" xfId="0" applyNumberFormat="1" applyFont="1" applyFill="1" applyBorder="1" applyAlignment="1">
      <alignment horizontal="center"/>
    </xf>
    <xf numFmtId="165" fontId="2" fillId="2" borderId="40" xfId="0" applyNumberFormat="1" applyFont="1" applyFill="1" applyBorder="1" applyAlignment="1">
      <alignment horizontal="center" vertical="center" wrapText="1"/>
    </xf>
    <xf numFmtId="165" fontId="2" fillId="2" borderId="31" xfId="0" applyNumberFormat="1" applyFont="1" applyFill="1" applyBorder="1" applyAlignment="1">
      <alignment horizontal="center" vertical="center" wrapText="1"/>
    </xf>
    <xf numFmtId="165" fontId="2" fillId="2" borderId="32" xfId="0" applyNumberFormat="1" applyFont="1" applyFill="1" applyBorder="1" applyAlignment="1">
      <alignment horizontal="center" vertical="center" wrapText="1"/>
    </xf>
    <xf numFmtId="165" fontId="2" fillId="2" borderId="46" xfId="0" applyNumberFormat="1" applyFont="1" applyFill="1" applyBorder="1" applyAlignment="1">
      <alignment horizontal="center" vertical="center" wrapText="1"/>
    </xf>
    <xf numFmtId="165" fontId="2" fillId="2" borderId="37" xfId="0" applyNumberFormat="1" applyFont="1" applyFill="1" applyBorder="1" applyAlignment="1">
      <alignment horizontal="center" vertical="center" wrapText="1"/>
    </xf>
    <xf numFmtId="165" fontId="2" fillId="2" borderId="24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1" fontId="1" fillId="2" borderId="46" xfId="0" applyNumberFormat="1" applyFont="1" applyFill="1" applyBorder="1" applyAlignment="1">
      <alignment horizontal="center" vertical="center" wrapText="1"/>
    </xf>
    <xf numFmtId="1" fontId="1" fillId="2" borderId="37" xfId="0" applyNumberFormat="1" applyFont="1" applyFill="1" applyBorder="1" applyAlignment="1">
      <alignment horizontal="center" vertical="center" wrapText="1"/>
    </xf>
    <xf numFmtId="165" fontId="1" fillId="2" borderId="51" xfId="0" applyNumberFormat="1" applyFont="1" applyFill="1" applyBorder="1" applyAlignment="1">
      <alignment horizontal="center" vertical="center" wrapText="1"/>
    </xf>
    <xf numFmtId="165" fontId="1" fillId="2" borderId="52" xfId="0" applyNumberFormat="1" applyFont="1" applyFill="1" applyBorder="1" applyAlignment="1">
      <alignment horizontal="center" vertical="center" wrapText="1"/>
    </xf>
    <xf numFmtId="165" fontId="1" fillId="2" borderId="47" xfId="0" applyNumberFormat="1" applyFont="1" applyFill="1" applyBorder="1" applyAlignment="1">
      <alignment horizontal="center" vertical="center" wrapText="1"/>
    </xf>
    <xf numFmtId="165" fontId="1" fillId="2" borderId="53" xfId="0" applyNumberFormat="1" applyFont="1" applyFill="1" applyBorder="1" applyAlignment="1">
      <alignment horizontal="center" vertical="center" wrapText="1"/>
    </xf>
    <xf numFmtId="1" fontId="1" fillId="2" borderId="42" xfId="0" applyNumberFormat="1" applyFont="1" applyFill="1" applyBorder="1" applyAlignment="1">
      <alignment horizontal="center" vertical="center" wrapText="1"/>
    </xf>
    <xf numFmtId="1" fontId="1" fillId="2" borderId="34" xfId="0" applyNumberFormat="1" applyFont="1" applyFill="1" applyBorder="1" applyAlignment="1">
      <alignment horizontal="center" vertical="center" wrapText="1"/>
    </xf>
    <xf numFmtId="165" fontId="1" fillId="2" borderId="46" xfId="0" applyNumberFormat="1" applyFont="1" applyFill="1" applyBorder="1" applyAlignment="1">
      <alignment horizontal="left" vertical="center" wrapText="1"/>
    </xf>
    <xf numFmtId="165" fontId="1" fillId="2" borderId="37" xfId="0" applyNumberFormat="1" applyFont="1" applyFill="1" applyBorder="1" applyAlignment="1">
      <alignment horizontal="left" vertical="center" wrapText="1"/>
    </xf>
    <xf numFmtId="165" fontId="1" fillId="2" borderId="24" xfId="0" applyNumberFormat="1" applyFont="1" applyFill="1" applyBorder="1" applyAlignment="1">
      <alignment horizontal="left" vertical="center" wrapText="1"/>
    </xf>
    <xf numFmtId="165" fontId="3" fillId="2" borderId="53" xfId="0" applyNumberFormat="1" applyFont="1" applyFill="1" applyBorder="1" applyAlignment="1">
      <alignment horizontal="center" vertical="center" wrapText="1"/>
    </xf>
    <xf numFmtId="1" fontId="1" fillId="2" borderId="27" xfId="0" applyNumberFormat="1" applyFont="1" applyFill="1" applyBorder="1" applyAlignment="1">
      <alignment horizontal="center" vertical="center" wrapText="1"/>
    </xf>
    <xf numFmtId="1" fontId="1" fillId="2" borderId="28" xfId="0" applyNumberFormat="1" applyFont="1" applyFill="1" applyBorder="1" applyAlignment="1">
      <alignment horizontal="center" vertical="center" wrapText="1"/>
    </xf>
    <xf numFmtId="1" fontId="1" fillId="2" borderId="29" xfId="0" applyNumberFormat="1" applyFont="1" applyFill="1" applyBorder="1" applyAlignment="1">
      <alignment horizontal="center" vertical="center" wrapText="1"/>
    </xf>
    <xf numFmtId="165" fontId="10" fillId="2" borderId="27" xfId="0" applyNumberFormat="1" applyFont="1" applyFill="1" applyBorder="1" applyAlignment="1">
      <alignment horizontal="center" vertical="center" wrapText="1"/>
    </xf>
    <xf numFmtId="165" fontId="10" fillId="2" borderId="28" xfId="0" applyNumberFormat="1" applyFont="1" applyFill="1" applyBorder="1" applyAlignment="1">
      <alignment horizontal="center" vertical="center" wrapText="1"/>
    </xf>
    <xf numFmtId="165" fontId="10" fillId="2" borderId="29" xfId="0" applyNumberFormat="1" applyFont="1" applyFill="1" applyBorder="1" applyAlignment="1">
      <alignment horizontal="center" vertical="center" wrapText="1"/>
    </xf>
    <xf numFmtId="3" fontId="1" fillId="2" borderId="46" xfId="0" applyNumberFormat="1" applyFont="1" applyFill="1" applyBorder="1" applyAlignment="1">
      <alignment horizontal="center" vertical="center" wrapText="1"/>
    </xf>
    <xf numFmtId="3" fontId="1" fillId="2" borderId="37" xfId="0" applyNumberFormat="1" applyFont="1" applyFill="1" applyBorder="1" applyAlignment="1">
      <alignment horizontal="center" vertical="center" wrapText="1"/>
    </xf>
    <xf numFmtId="165" fontId="1" fillId="2" borderId="23" xfId="0" applyNumberFormat="1" applyFont="1" applyFill="1" applyBorder="1" applyAlignment="1">
      <alignment horizontal="center" vertical="center" wrapText="1"/>
    </xf>
    <xf numFmtId="165" fontId="1" fillId="2" borderId="1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6" fontId="5" fillId="0" borderId="0" xfId="0" applyNumberFormat="1" applyFont="1" applyAlignment="1">
      <alignment horizontal="left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45" xfId="0" applyNumberFormat="1" applyFont="1" applyFill="1" applyBorder="1" applyAlignment="1">
      <alignment horizontal="center" vertical="center" wrapText="1"/>
    </xf>
    <xf numFmtId="49" fontId="1" fillId="2" borderId="44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49" fontId="1" fillId="2" borderId="27" xfId="0" applyNumberFormat="1" applyFont="1" applyFill="1" applyBorder="1" applyAlignment="1">
      <alignment horizontal="center"/>
    </xf>
    <xf numFmtId="49" fontId="1" fillId="2" borderId="28" xfId="0" applyNumberFormat="1" applyFont="1" applyFill="1" applyBorder="1" applyAlignment="1">
      <alignment horizontal="center"/>
    </xf>
    <xf numFmtId="49" fontId="1" fillId="2" borderId="29" xfId="0" applyNumberFormat="1" applyFont="1" applyFill="1" applyBorder="1" applyAlignment="1">
      <alignment horizont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164" fontId="1" fillId="2" borderId="38" xfId="0" applyNumberFormat="1" applyFont="1" applyFill="1" applyBorder="1" applyAlignment="1">
      <alignment horizontal="center" vertical="top"/>
    </xf>
    <xf numFmtId="164" fontId="1" fillId="2" borderId="45" xfId="0" applyNumberFormat="1" applyFont="1" applyFill="1" applyBorder="1" applyAlignment="1">
      <alignment horizontal="center" vertical="top"/>
    </xf>
    <xf numFmtId="164" fontId="1" fillId="2" borderId="44" xfId="0" applyNumberFormat="1" applyFont="1" applyFill="1" applyBorder="1" applyAlignment="1">
      <alignment horizontal="center" vertical="top"/>
    </xf>
    <xf numFmtId="0" fontId="2" fillId="2" borderId="36" xfId="0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165" fontId="5" fillId="0" borderId="0" xfId="0" applyNumberFormat="1" applyFont="1" applyAlignment="1">
      <alignment horizontal="left" wrapText="1"/>
    </xf>
    <xf numFmtId="0" fontId="2" fillId="2" borderId="3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49" fontId="3" fillId="2" borderId="8" xfId="0" applyNumberFormat="1" applyFont="1" applyFill="1" applyBorder="1" applyAlignment="1">
      <alignment horizontal="center" vertical="top" wrapText="1"/>
    </xf>
    <xf numFmtId="49" fontId="3" fillId="2" borderId="10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49" fontId="1" fillId="2" borderId="23" xfId="0" applyNumberFormat="1" applyFont="1" applyFill="1" applyBorder="1" applyAlignment="1">
      <alignment horizontal="center" vertical="top" wrapText="1"/>
    </xf>
    <xf numFmtId="49" fontId="1" fillId="2" borderId="12" xfId="0" applyNumberFormat="1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49" fontId="3" fillId="2" borderId="9" xfId="0" applyNumberFormat="1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8" xfId="0" applyNumberFormat="1" applyFont="1" applyFill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top" wrapText="1"/>
    </xf>
    <xf numFmtId="165" fontId="1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top" wrapText="1"/>
    </xf>
    <xf numFmtId="49" fontId="1" fillId="2" borderId="9" xfId="0" applyNumberFormat="1" applyFont="1" applyFill="1" applyBorder="1" applyAlignment="1">
      <alignment horizontal="center" vertical="top" wrapText="1"/>
    </xf>
    <xf numFmtId="165" fontId="1" fillId="2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165" fontId="3" fillId="2" borderId="43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4" fillId="2" borderId="45" xfId="0" applyFont="1" applyFill="1" applyBorder="1" applyAlignment="1">
      <alignment horizontal="center" vertical="top" wrapText="1"/>
    </xf>
    <xf numFmtId="0" fontId="4" fillId="2" borderId="44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top" wrapText="1"/>
    </xf>
    <xf numFmtId="165" fontId="1" fillId="2" borderId="23" xfId="0" applyNumberFormat="1" applyFont="1" applyFill="1" applyBorder="1" applyAlignment="1">
      <alignment horizontal="left" vertical="center" wrapText="1"/>
    </xf>
    <xf numFmtId="165" fontId="1" fillId="2" borderId="10" xfId="0" applyNumberFormat="1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top" wrapText="1"/>
    </xf>
    <xf numFmtId="3" fontId="1" fillId="2" borderId="9" xfId="0" applyNumberFormat="1" applyFont="1" applyFill="1" applyBorder="1" applyAlignment="1">
      <alignment horizontal="left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51" xfId="0" applyNumberFormat="1" applyFont="1" applyFill="1" applyBorder="1" applyAlignment="1">
      <alignment horizontal="center" vertical="center" wrapText="1"/>
    </xf>
    <xf numFmtId="3" fontId="1" fillId="2" borderId="52" xfId="0" applyNumberFormat="1" applyFont="1" applyFill="1" applyBorder="1" applyAlignment="1">
      <alignment horizontal="center" vertical="center" wrapText="1"/>
    </xf>
    <xf numFmtId="3" fontId="1" fillId="2" borderId="47" xfId="0" applyNumberFormat="1" applyFont="1" applyFill="1" applyBorder="1" applyAlignment="1">
      <alignment horizontal="center" vertical="center" wrapText="1"/>
    </xf>
    <xf numFmtId="3" fontId="1" fillId="2" borderId="53" xfId="0" applyNumberFormat="1" applyFont="1" applyFill="1" applyBorder="1" applyAlignment="1">
      <alignment horizontal="center" vertical="center" wrapText="1"/>
    </xf>
    <xf numFmtId="49" fontId="16" fillId="2" borderId="46" xfId="0" applyNumberFormat="1" applyFont="1" applyFill="1" applyBorder="1" applyAlignment="1">
      <alignment horizontal="center" vertical="center" wrapText="1"/>
    </xf>
    <xf numFmtId="49" fontId="16" fillId="2" borderId="37" xfId="0" applyNumberFormat="1" applyFont="1" applyFill="1" applyBorder="1" applyAlignment="1">
      <alignment horizontal="center" vertical="center" wrapText="1"/>
    </xf>
    <xf numFmtId="3" fontId="1" fillId="2" borderId="42" xfId="0" applyNumberFormat="1" applyFont="1" applyFill="1" applyBorder="1" applyAlignment="1">
      <alignment horizontal="center" vertical="center" wrapText="1"/>
    </xf>
    <xf numFmtId="3" fontId="1" fillId="2" borderId="34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top" wrapText="1"/>
    </xf>
    <xf numFmtId="49" fontId="3" fillId="2" borderId="18" xfId="0" applyNumberFormat="1" applyFont="1" applyFill="1" applyBorder="1" applyAlignment="1">
      <alignment horizontal="center" vertical="top" wrapText="1"/>
    </xf>
    <xf numFmtId="49" fontId="3" fillId="2" borderId="19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166" fontId="9" fillId="2" borderId="13" xfId="0" applyNumberFormat="1" applyFont="1" applyFill="1" applyBorder="1" applyAlignment="1">
      <alignment horizontal="center" vertical="center" wrapText="1"/>
    </xf>
    <xf numFmtId="166" fontId="9" fillId="2" borderId="5" xfId="0" applyNumberFormat="1" applyFont="1" applyFill="1" applyBorder="1" applyAlignment="1">
      <alignment horizontal="center" vertical="center" wrapText="1"/>
    </xf>
    <xf numFmtId="166" fontId="9" fillId="2" borderId="6" xfId="0" applyNumberFormat="1" applyFont="1" applyFill="1" applyBorder="1" applyAlignment="1">
      <alignment horizontal="center" vertical="center" wrapText="1"/>
    </xf>
    <xf numFmtId="166" fontId="9" fillId="2" borderId="7" xfId="0" applyNumberFormat="1" applyFont="1" applyFill="1" applyBorder="1" applyAlignment="1">
      <alignment horizontal="center" vertical="center" wrapText="1"/>
    </xf>
    <xf numFmtId="166" fontId="9" fillId="2" borderId="42" xfId="0" applyNumberFormat="1" applyFont="1" applyFill="1" applyBorder="1" applyAlignment="1">
      <alignment horizontal="center" vertical="center" wrapText="1"/>
    </xf>
    <xf numFmtId="166" fontId="9" fillId="2" borderId="34" xfId="0" applyNumberFormat="1" applyFont="1" applyFill="1" applyBorder="1" applyAlignment="1">
      <alignment horizontal="center" vertical="center" wrapText="1"/>
    </xf>
    <xf numFmtId="166" fontId="9" fillId="2" borderId="35" xfId="0" applyNumberFormat="1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165" fontId="3" fillId="2" borderId="41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45" xfId="0" applyNumberFormat="1" applyFont="1" applyFill="1" applyBorder="1" applyAlignment="1">
      <alignment horizontal="center" vertical="top" wrapText="1"/>
    </xf>
    <xf numFmtId="49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 wrapText="1"/>
    </xf>
    <xf numFmtId="165" fontId="8" fillId="2" borderId="46" xfId="0" applyNumberFormat="1" applyFont="1" applyFill="1" applyBorder="1" applyAlignment="1">
      <alignment horizontal="center" vertical="center" wrapText="1"/>
    </xf>
    <xf numFmtId="165" fontId="8" fillId="2" borderId="37" xfId="0" applyNumberFormat="1" applyFont="1" applyFill="1" applyBorder="1" applyAlignment="1">
      <alignment horizontal="center" vertical="center" wrapText="1"/>
    </xf>
    <xf numFmtId="165" fontId="8" fillId="2" borderId="24" xfId="0" applyNumberFormat="1" applyFont="1" applyFill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vertical="center" wrapText="1"/>
    </xf>
    <xf numFmtId="165" fontId="8" fillId="2" borderId="10" xfId="0" applyNumberFormat="1" applyFont="1" applyFill="1" applyBorder="1" applyAlignment="1">
      <alignment horizontal="right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49" fontId="3" fillId="2" borderId="44" xfId="0" applyNumberFormat="1" applyFont="1" applyFill="1" applyBorder="1" applyAlignment="1">
      <alignment horizontal="center" vertical="top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165" fontId="18" fillId="2" borderId="46" xfId="0" applyNumberFormat="1" applyFont="1" applyFill="1" applyBorder="1" applyAlignment="1">
      <alignment horizontal="center" vertical="center" wrapText="1"/>
    </xf>
    <xf numFmtId="165" fontId="18" fillId="2" borderId="37" xfId="0" applyNumberFormat="1" applyFont="1" applyFill="1" applyBorder="1" applyAlignment="1">
      <alignment horizontal="center" vertical="center" wrapText="1"/>
    </xf>
    <xf numFmtId="165" fontId="18" fillId="2" borderId="24" xfId="0" applyNumberFormat="1" applyFont="1" applyFill="1" applyBorder="1" applyAlignment="1">
      <alignment horizontal="center" vertical="center" wrapText="1"/>
    </xf>
    <xf numFmtId="165" fontId="18" fillId="2" borderId="9" xfId="0" applyNumberFormat="1" applyFont="1" applyFill="1" applyBorder="1" applyAlignment="1">
      <alignment horizontal="right" vertical="center" wrapText="1"/>
    </xf>
    <xf numFmtId="165" fontId="18" fillId="2" borderId="9" xfId="0" applyNumberFormat="1" applyFont="1" applyFill="1" applyBorder="1" applyAlignment="1">
      <alignment horizontal="center" vertical="center" wrapText="1"/>
    </xf>
    <xf numFmtId="165" fontId="18" fillId="2" borderId="42" xfId="0" applyNumberFormat="1" applyFont="1" applyFill="1" applyBorder="1" applyAlignment="1">
      <alignment horizontal="center" vertical="center" wrapText="1"/>
    </xf>
    <xf numFmtId="165" fontId="18" fillId="2" borderId="34" xfId="0" applyNumberFormat="1" applyFont="1" applyFill="1" applyBorder="1" applyAlignment="1">
      <alignment horizontal="center" vertical="center" wrapText="1"/>
    </xf>
    <xf numFmtId="165" fontId="18" fillId="2" borderId="35" xfId="0" applyNumberFormat="1" applyFont="1" applyFill="1" applyBorder="1" applyAlignment="1">
      <alignment horizontal="center" vertical="center" wrapText="1"/>
    </xf>
    <xf numFmtId="165" fontId="18" fillId="2" borderId="12" xfId="0" applyNumberFormat="1" applyFont="1" applyFill="1" applyBorder="1" applyAlignment="1">
      <alignment horizontal="right" vertical="center" wrapText="1"/>
    </xf>
    <xf numFmtId="165" fontId="18" fillId="2" borderId="27" xfId="0" applyNumberFormat="1" applyFont="1" applyFill="1" applyBorder="1" applyAlignment="1">
      <alignment horizontal="center" vertical="center" wrapText="1"/>
    </xf>
    <xf numFmtId="165" fontId="18" fillId="2" borderId="28" xfId="0" applyNumberFormat="1" applyFont="1" applyFill="1" applyBorder="1" applyAlignment="1">
      <alignment horizontal="center" vertical="center" wrapText="1"/>
    </xf>
    <xf numFmtId="165" fontId="18" fillId="2" borderId="29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W107"/>
  <sheetViews>
    <sheetView tabSelected="1" view="pageBreakPreview" topLeftCell="A113" zoomScale="60" zoomScaleNormal="60" workbookViewId="0">
      <selection activeCell="E63" sqref="E63"/>
    </sheetView>
  </sheetViews>
  <sheetFormatPr defaultColWidth="9.140625" defaultRowHeight="43.5" customHeight="1" x14ac:dyDescent="0.25"/>
  <cols>
    <col min="1" max="1" width="6.42578125" style="1" customWidth="1"/>
    <col min="2" max="2" width="35.42578125" style="21" customWidth="1"/>
    <col min="3" max="3" width="9.28515625" style="3" bestFit="1" customWidth="1"/>
    <col min="4" max="4" width="19.140625" style="2" customWidth="1"/>
    <col min="5" max="5" width="22.140625" style="8" customWidth="1"/>
    <col min="6" max="6" width="25.5703125" style="8" customWidth="1"/>
    <col min="7" max="7" width="26.28515625" style="23" customWidth="1"/>
    <col min="8" max="8" width="8.5703125" style="23" hidden="1" customWidth="1"/>
    <col min="9" max="9" width="12.42578125" style="23" hidden="1" customWidth="1"/>
    <col min="10" max="10" width="19" style="10" customWidth="1"/>
    <col min="11" max="11" width="13.140625" style="10" customWidth="1"/>
    <col min="12" max="12" width="14.140625" style="10" customWidth="1"/>
    <col min="13" max="13" width="13" style="10" customWidth="1"/>
    <col min="14" max="14" width="13.42578125" style="10" customWidth="1"/>
    <col min="15" max="16" width="20.85546875" style="8" customWidth="1"/>
    <col min="17" max="17" width="28.42578125" style="2" customWidth="1"/>
    <col min="18" max="18" width="20" style="3" customWidth="1"/>
    <col min="19" max="19" width="29.28515625" style="3" customWidth="1"/>
    <col min="20" max="20" width="36.5703125" style="3" customWidth="1"/>
    <col min="21" max="21" width="16" style="3" customWidth="1"/>
    <col min="22" max="22" width="14" style="3" customWidth="1"/>
    <col min="23" max="23" width="12" style="3" customWidth="1"/>
    <col min="24" max="24" width="25.7109375" style="3" customWidth="1"/>
    <col min="25" max="25" width="9.140625" style="3"/>
    <col min="26" max="26" width="21" style="3" customWidth="1"/>
    <col min="27" max="27" width="37.7109375" style="3" customWidth="1"/>
    <col min="28" max="16384" width="9.140625" style="3"/>
  </cols>
  <sheetData>
    <row r="1" spans="1:18" ht="102.75" customHeight="1" x14ac:dyDescent="0.25">
      <c r="A1" s="20"/>
      <c r="C1" s="22"/>
      <c r="D1" s="21"/>
      <c r="E1" s="23"/>
      <c r="F1" s="23"/>
      <c r="J1" s="23"/>
      <c r="K1" s="23"/>
      <c r="L1" s="23"/>
      <c r="M1" s="23"/>
      <c r="N1" s="23"/>
      <c r="O1" s="350" t="s">
        <v>137</v>
      </c>
      <c r="P1" s="350"/>
      <c r="Q1" s="350"/>
    </row>
    <row r="2" spans="1:18" ht="36" customHeight="1" thickBot="1" x14ac:dyDescent="0.3">
      <c r="A2" s="20"/>
      <c r="B2" s="351" t="s">
        <v>123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</row>
    <row r="3" spans="1:18" ht="30" customHeight="1" x14ac:dyDescent="0.25">
      <c r="A3" s="352" t="s">
        <v>0</v>
      </c>
      <c r="B3" s="354" t="s">
        <v>24</v>
      </c>
      <c r="C3" s="354" t="s">
        <v>1</v>
      </c>
      <c r="D3" s="356" t="s">
        <v>2</v>
      </c>
      <c r="E3" s="358" t="s">
        <v>3</v>
      </c>
      <c r="F3" s="360" t="s">
        <v>4</v>
      </c>
      <c r="G3" s="361"/>
      <c r="H3" s="361"/>
      <c r="I3" s="361"/>
      <c r="J3" s="361"/>
      <c r="K3" s="361"/>
      <c r="L3" s="361"/>
      <c r="M3" s="361"/>
      <c r="N3" s="361"/>
      <c r="O3" s="361"/>
      <c r="P3" s="362"/>
      <c r="Q3" s="354" t="s">
        <v>25</v>
      </c>
    </row>
    <row r="4" spans="1:18" ht="18" customHeight="1" thickBot="1" x14ac:dyDescent="0.3">
      <c r="A4" s="353"/>
      <c r="B4" s="355"/>
      <c r="C4" s="355"/>
      <c r="D4" s="357"/>
      <c r="E4" s="359"/>
      <c r="F4" s="117" t="s">
        <v>15</v>
      </c>
      <c r="G4" s="363" t="s">
        <v>16</v>
      </c>
      <c r="H4" s="364"/>
      <c r="I4" s="364"/>
      <c r="J4" s="363" t="s">
        <v>70</v>
      </c>
      <c r="K4" s="364"/>
      <c r="L4" s="364"/>
      <c r="M4" s="364"/>
      <c r="N4" s="365"/>
      <c r="O4" s="77" t="s">
        <v>71</v>
      </c>
      <c r="P4" s="77" t="s">
        <v>72</v>
      </c>
      <c r="Q4" s="355"/>
    </row>
    <row r="5" spans="1:18" ht="18" customHeight="1" thickBot="1" x14ac:dyDescent="0.3">
      <c r="A5" s="24">
        <v>1</v>
      </c>
      <c r="B5" s="25">
        <v>2</v>
      </c>
      <c r="C5" s="25">
        <v>3</v>
      </c>
      <c r="D5" s="25">
        <v>4</v>
      </c>
      <c r="E5" s="26">
        <v>5</v>
      </c>
      <c r="F5" s="116">
        <v>6</v>
      </c>
      <c r="G5" s="240">
        <v>7</v>
      </c>
      <c r="H5" s="241"/>
      <c r="I5" s="241"/>
      <c r="J5" s="240">
        <v>8</v>
      </c>
      <c r="K5" s="241"/>
      <c r="L5" s="241"/>
      <c r="M5" s="241"/>
      <c r="N5" s="242"/>
      <c r="O5" s="27">
        <v>9</v>
      </c>
      <c r="P5" s="27">
        <v>10</v>
      </c>
      <c r="Q5" s="25">
        <v>11</v>
      </c>
    </row>
    <row r="6" spans="1:18" ht="23.25" customHeight="1" thickBot="1" x14ac:dyDescent="0.3">
      <c r="A6" s="369" t="s">
        <v>100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</row>
    <row r="7" spans="1:18" ht="146.25" customHeight="1" thickBot="1" x14ac:dyDescent="0.3">
      <c r="A7" s="32" t="s">
        <v>17</v>
      </c>
      <c r="B7" s="50" t="s">
        <v>41</v>
      </c>
      <c r="C7" s="34" t="s">
        <v>73</v>
      </c>
      <c r="D7" s="35" t="s">
        <v>44</v>
      </c>
      <c r="E7" s="36">
        <f>SUM(F7:P7)</f>
        <v>561527.37659</v>
      </c>
      <c r="F7" s="113">
        <f>F8+F12+F19</f>
        <v>104409.41216000001</v>
      </c>
      <c r="G7" s="203">
        <f>G8+G12+G19</f>
        <v>109631.96443000001</v>
      </c>
      <c r="H7" s="204"/>
      <c r="I7" s="204"/>
      <c r="J7" s="243">
        <f>J8+J12+J19</f>
        <v>92610</v>
      </c>
      <c r="K7" s="244"/>
      <c r="L7" s="244"/>
      <c r="M7" s="244"/>
      <c r="N7" s="245"/>
      <c r="O7" s="36">
        <f>O8+O12+O19</f>
        <v>127438</v>
      </c>
      <c r="P7" s="36">
        <f>P8+P12+P19</f>
        <v>127438</v>
      </c>
      <c r="Q7" s="35"/>
    </row>
    <row r="8" spans="1:18" ht="142.5" customHeight="1" x14ac:dyDescent="0.25">
      <c r="A8" s="306" t="s">
        <v>5</v>
      </c>
      <c r="B8" s="190" t="s">
        <v>136</v>
      </c>
      <c r="C8" s="162" t="s">
        <v>73</v>
      </c>
      <c r="D8" s="19" t="s">
        <v>33</v>
      </c>
      <c r="E8" s="38">
        <f>SUM(F8:P8)</f>
        <v>49476.730790000001</v>
      </c>
      <c r="F8" s="179">
        <v>12546.62552</v>
      </c>
      <c r="G8" s="194">
        <v>5706.10527</v>
      </c>
      <c r="H8" s="195"/>
      <c r="I8" s="195"/>
      <c r="J8" s="194">
        <v>9682</v>
      </c>
      <c r="K8" s="195"/>
      <c r="L8" s="195"/>
      <c r="M8" s="195"/>
      <c r="N8" s="196"/>
      <c r="O8" s="38">
        <v>10771</v>
      </c>
      <c r="P8" s="38">
        <v>10771</v>
      </c>
      <c r="Q8" s="180" t="s">
        <v>86</v>
      </c>
    </row>
    <row r="9" spans="1:18" ht="34.5" customHeight="1" x14ac:dyDescent="0.25">
      <c r="A9" s="307"/>
      <c r="B9" s="294" t="s">
        <v>92</v>
      </c>
      <c r="C9" s="298" t="s">
        <v>74</v>
      </c>
      <c r="D9" s="252"/>
      <c r="E9" s="331" t="s">
        <v>93</v>
      </c>
      <c r="F9" s="248" t="s">
        <v>15</v>
      </c>
      <c r="G9" s="230" t="s">
        <v>16</v>
      </c>
      <c r="H9" s="231"/>
      <c r="I9" s="231"/>
      <c r="J9" s="248" t="s">
        <v>124</v>
      </c>
      <c r="K9" s="236" t="s">
        <v>94</v>
      </c>
      <c r="L9" s="237"/>
      <c r="M9" s="237"/>
      <c r="N9" s="238"/>
      <c r="O9" s="248" t="s">
        <v>71</v>
      </c>
      <c r="P9" s="248" t="s">
        <v>72</v>
      </c>
      <c r="Q9" s="366"/>
    </row>
    <row r="10" spans="1:18" ht="52.5" customHeight="1" x14ac:dyDescent="0.25">
      <c r="A10" s="307"/>
      <c r="B10" s="309"/>
      <c r="C10" s="304"/>
      <c r="D10" s="253"/>
      <c r="E10" s="332"/>
      <c r="F10" s="249"/>
      <c r="G10" s="232"/>
      <c r="H10" s="233"/>
      <c r="I10" s="233"/>
      <c r="J10" s="249"/>
      <c r="K10" s="125" t="s">
        <v>110</v>
      </c>
      <c r="L10" s="125" t="s">
        <v>111</v>
      </c>
      <c r="M10" s="125" t="s">
        <v>112</v>
      </c>
      <c r="N10" s="125" t="s">
        <v>113</v>
      </c>
      <c r="O10" s="249"/>
      <c r="P10" s="249"/>
      <c r="Q10" s="367"/>
    </row>
    <row r="11" spans="1:18" ht="64.5" customHeight="1" x14ac:dyDescent="0.25">
      <c r="A11" s="308"/>
      <c r="B11" s="310"/>
      <c r="C11" s="311"/>
      <c r="D11" s="254"/>
      <c r="E11" s="97">
        <f>F11+G11+J11+O11+P11</f>
        <v>1135</v>
      </c>
      <c r="F11" s="97">
        <v>126</v>
      </c>
      <c r="G11" s="246">
        <v>205</v>
      </c>
      <c r="H11" s="247"/>
      <c r="I11" s="247"/>
      <c r="J11" s="97">
        <v>268</v>
      </c>
      <c r="K11" s="97">
        <v>67</v>
      </c>
      <c r="L11" s="97">
        <v>134</v>
      </c>
      <c r="M11" s="97">
        <v>201</v>
      </c>
      <c r="N11" s="97">
        <v>268</v>
      </c>
      <c r="O11" s="97">
        <v>268</v>
      </c>
      <c r="P11" s="97">
        <v>268</v>
      </c>
      <c r="Q11" s="368"/>
    </row>
    <row r="12" spans="1:18" ht="89.25" customHeight="1" x14ac:dyDescent="0.25">
      <c r="A12" s="296" t="s">
        <v>7</v>
      </c>
      <c r="B12" s="165" t="s">
        <v>50</v>
      </c>
      <c r="C12" s="166" t="s">
        <v>73</v>
      </c>
      <c r="D12" s="33" t="s">
        <v>33</v>
      </c>
      <c r="E12" s="11">
        <f>SUM(F12:P12)</f>
        <v>498197.6458</v>
      </c>
      <c r="F12" s="175">
        <v>88892.286640000006</v>
      </c>
      <c r="G12" s="197">
        <v>101893.35916000001</v>
      </c>
      <c r="H12" s="198"/>
      <c r="I12" s="198"/>
      <c r="J12" s="197">
        <v>80078</v>
      </c>
      <c r="K12" s="198"/>
      <c r="L12" s="198"/>
      <c r="M12" s="198"/>
      <c r="N12" s="199"/>
      <c r="O12" s="11">
        <v>113667</v>
      </c>
      <c r="P12" s="11">
        <v>113667</v>
      </c>
      <c r="Q12" s="33" t="s">
        <v>118</v>
      </c>
    </row>
    <row r="13" spans="1:18" ht="36.75" customHeight="1" x14ac:dyDescent="0.3">
      <c r="A13" s="307"/>
      <c r="B13" s="294" t="s">
        <v>104</v>
      </c>
      <c r="C13" s="298" t="s">
        <v>95</v>
      </c>
      <c r="D13" s="252"/>
      <c r="E13" s="331" t="s">
        <v>93</v>
      </c>
      <c r="F13" s="317" t="s">
        <v>15</v>
      </c>
      <c r="G13" s="230" t="s">
        <v>16</v>
      </c>
      <c r="H13" s="231"/>
      <c r="I13" s="231"/>
      <c r="J13" s="248" t="s">
        <v>124</v>
      </c>
      <c r="K13" s="236" t="s">
        <v>94</v>
      </c>
      <c r="L13" s="237"/>
      <c r="M13" s="237"/>
      <c r="N13" s="238"/>
      <c r="O13" s="248" t="s">
        <v>71</v>
      </c>
      <c r="P13" s="248" t="s">
        <v>72</v>
      </c>
      <c r="Q13" s="252"/>
      <c r="R13" s="123"/>
    </row>
    <row r="14" spans="1:18" ht="39" customHeight="1" x14ac:dyDescent="0.25">
      <c r="A14" s="307"/>
      <c r="B14" s="309"/>
      <c r="C14" s="304"/>
      <c r="D14" s="253"/>
      <c r="E14" s="332"/>
      <c r="F14" s="317"/>
      <c r="G14" s="232"/>
      <c r="H14" s="233"/>
      <c r="I14" s="233"/>
      <c r="J14" s="249"/>
      <c r="K14" s="125" t="s">
        <v>110</v>
      </c>
      <c r="L14" s="125" t="s">
        <v>111</v>
      </c>
      <c r="M14" s="125" t="s">
        <v>112</v>
      </c>
      <c r="N14" s="125" t="s">
        <v>113</v>
      </c>
      <c r="O14" s="249"/>
      <c r="P14" s="249"/>
      <c r="Q14" s="253"/>
    </row>
    <row r="15" spans="1:18" ht="49.5" customHeight="1" x14ac:dyDescent="0.25">
      <c r="A15" s="307"/>
      <c r="B15" s="310"/>
      <c r="C15" s="311"/>
      <c r="D15" s="254"/>
      <c r="E15" s="98">
        <f>F15+G15+J15+O15+P15</f>
        <v>37586561</v>
      </c>
      <c r="F15" s="164">
        <v>6112597</v>
      </c>
      <c r="G15" s="246">
        <v>7417720</v>
      </c>
      <c r="H15" s="247"/>
      <c r="I15" s="247"/>
      <c r="J15" s="98">
        <v>8018748</v>
      </c>
      <c r="K15" s="98">
        <v>2004687</v>
      </c>
      <c r="L15" s="98">
        <v>4009374</v>
      </c>
      <c r="M15" s="98">
        <v>6014061</v>
      </c>
      <c r="N15" s="98">
        <v>8018748</v>
      </c>
      <c r="O15" s="98">
        <v>8018748</v>
      </c>
      <c r="P15" s="98">
        <v>8018748</v>
      </c>
      <c r="Q15" s="254"/>
    </row>
    <row r="16" spans="1:18" ht="35.25" customHeight="1" x14ac:dyDescent="0.25">
      <c r="A16" s="307"/>
      <c r="B16" s="227" t="s">
        <v>114</v>
      </c>
      <c r="C16" s="349" t="s">
        <v>95</v>
      </c>
      <c r="D16" s="333"/>
      <c r="E16" s="334" t="s">
        <v>93</v>
      </c>
      <c r="F16" s="335" t="s">
        <v>15</v>
      </c>
      <c r="G16" s="336" t="s">
        <v>16</v>
      </c>
      <c r="H16" s="337"/>
      <c r="I16" s="337"/>
      <c r="J16" s="335" t="s">
        <v>124</v>
      </c>
      <c r="K16" s="236" t="s">
        <v>94</v>
      </c>
      <c r="L16" s="237"/>
      <c r="M16" s="237"/>
      <c r="N16" s="238"/>
      <c r="O16" s="335" t="s">
        <v>71</v>
      </c>
      <c r="P16" s="335" t="s">
        <v>72</v>
      </c>
      <c r="Q16" s="333"/>
    </row>
    <row r="17" spans="1:18" ht="49.5" customHeight="1" x14ac:dyDescent="0.25">
      <c r="A17" s="307"/>
      <c r="B17" s="227"/>
      <c r="C17" s="349"/>
      <c r="D17" s="333"/>
      <c r="E17" s="334"/>
      <c r="F17" s="335"/>
      <c r="G17" s="338"/>
      <c r="H17" s="339"/>
      <c r="I17" s="339"/>
      <c r="J17" s="335"/>
      <c r="K17" s="125" t="s">
        <v>110</v>
      </c>
      <c r="L17" s="125" t="s">
        <v>111</v>
      </c>
      <c r="M17" s="125" t="s">
        <v>112</v>
      </c>
      <c r="N17" s="125" t="s">
        <v>113</v>
      </c>
      <c r="O17" s="335"/>
      <c r="P17" s="335"/>
      <c r="Q17" s="333"/>
    </row>
    <row r="18" spans="1:18" ht="49.5" customHeight="1" x14ac:dyDescent="0.25">
      <c r="A18" s="308"/>
      <c r="B18" s="227"/>
      <c r="C18" s="349"/>
      <c r="D18" s="333"/>
      <c r="E18" s="187" t="s">
        <v>135</v>
      </c>
      <c r="F18" s="126" t="s">
        <v>115</v>
      </c>
      <c r="G18" s="340" t="s">
        <v>115</v>
      </c>
      <c r="H18" s="341"/>
      <c r="I18" s="341"/>
      <c r="J18" s="187" t="s">
        <v>131</v>
      </c>
      <c r="K18" s="187" t="s">
        <v>132</v>
      </c>
      <c r="L18" s="187" t="s">
        <v>133</v>
      </c>
      <c r="M18" s="187" t="s">
        <v>134</v>
      </c>
      <c r="N18" s="187" t="s">
        <v>131</v>
      </c>
      <c r="O18" s="187" t="s">
        <v>131</v>
      </c>
      <c r="P18" s="187" t="s">
        <v>131</v>
      </c>
      <c r="Q18" s="333"/>
    </row>
    <row r="19" spans="1:18" ht="151.5" customHeight="1" x14ac:dyDescent="0.25">
      <c r="A19" s="170" t="s">
        <v>8</v>
      </c>
      <c r="B19" s="165" t="s">
        <v>57</v>
      </c>
      <c r="C19" s="166" t="s">
        <v>73</v>
      </c>
      <c r="D19" s="33" t="s">
        <v>33</v>
      </c>
      <c r="E19" s="11">
        <f>SUM(F19:P19)</f>
        <v>13853</v>
      </c>
      <c r="F19" s="175">
        <v>2970.5</v>
      </c>
      <c r="G19" s="197">
        <v>2032.5</v>
      </c>
      <c r="H19" s="198"/>
      <c r="I19" s="198"/>
      <c r="J19" s="197">
        <v>2850</v>
      </c>
      <c r="K19" s="198"/>
      <c r="L19" s="198"/>
      <c r="M19" s="198"/>
      <c r="N19" s="199"/>
      <c r="O19" s="11">
        <v>3000</v>
      </c>
      <c r="P19" s="11">
        <v>3000</v>
      </c>
      <c r="Q19" s="33" t="s">
        <v>36</v>
      </c>
    </row>
    <row r="20" spans="1:18" ht="33" customHeight="1" x14ac:dyDescent="0.25">
      <c r="A20" s="168"/>
      <c r="B20" s="294" t="s">
        <v>96</v>
      </c>
      <c r="C20" s="298" t="s">
        <v>73</v>
      </c>
      <c r="D20" s="252"/>
      <c r="E20" s="331" t="s">
        <v>93</v>
      </c>
      <c r="F20" s="317" t="s">
        <v>15</v>
      </c>
      <c r="G20" s="230" t="s">
        <v>16</v>
      </c>
      <c r="H20" s="231"/>
      <c r="I20" s="231"/>
      <c r="J20" s="248" t="s">
        <v>124</v>
      </c>
      <c r="K20" s="236" t="s">
        <v>94</v>
      </c>
      <c r="L20" s="237"/>
      <c r="M20" s="237"/>
      <c r="N20" s="238"/>
      <c r="O20" s="248" t="s">
        <v>71</v>
      </c>
      <c r="P20" s="248" t="s">
        <v>72</v>
      </c>
      <c r="Q20" s="252"/>
    </row>
    <row r="21" spans="1:18" ht="30" customHeight="1" x14ac:dyDescent="0.25">
      <c r="A21" s="307"/>
      <c r="B21" s="309"/>
      <c r="C21" s="304"/>
      <c r="D21" s="253"/>
      <c r="E21" s="332"/>
      <c r="F21" s="317"/>
      <c r="G21" s="232"/>
      <c r="H21" s="233"/>
      <c r="I21" s="233"/>
      <c r="J21" s="249"/>
      <c r="K21" s="125" t="s">
        <v>110</v>
      </c>
      <c r="L21" s="125" t="s">
        <v>111</v>
      </c>
      <c r="M21" s="125" t="s">
        <v>112</v>
      </c>
      <c r="N21" s="125" t="s">
        <v>113</v>
      </c>
      <c r="O21" s="249"/>
      <c r="P21" s="249"/>
      <c r="Q21" s="253"/>
    </row>
    <row r="22" spans="1:18" ht="33.6" customHeight="1" thickBot="1" x14ac:dyDescent="0.3">
      <c r="A22" s="297"/>
      <c r="B22" s="295"/>
      <c r="C22" s="299"/>
      <c r="D22" s="330"/>
      <c r="E22" s="100">
        <f>F22+G22+J22+O22+P22</f>
        <v>447</v>
      </c>
      <c r="F22" s="99">
        <v>98</v>
      </c>
      <c r="G22" s="342">
        <v>145</v>
      </c>
      <c r="H22" s="343"/>
      <c r="I22" s="343"/>
      <c r="J22" s="101">
        <v>68</v>
      </c>
      <c r="K22" s="101">
        <v>17</v>
      </c>
      <c r="L22" s="101">
        <v>34</v>
      </c>
      <c r="M22" s="101">
        <v>51</v>
      </c>
      <c r="N22" s="101">
        <v>68</v>
      </c>
      <c r="O22" s="101">
        <v>68</v>
      </c>
      <c r="P22" s="101">
        <v>68</v>
      </c>
      <c r="Q22" s="330"/>
    </row>
    <row r="23" spans="1:18" ht="38.25" customHeight="1" x14ac:dyDescent="0.25">
      <c r="A23" s="344" t="s">
        <v>19</v>
      </c>
      <c r="B23" s="286" t="s">
        <v>109</v>
      </c>
      <c r="C23" s="286" t="s">
        <v>73</v>
      </c>
      <c r="D23" s="60" t="s">
        <v>49</v>
      </c>
      <c r="E23" s="13">
        <f t="shared" ref="E23" si="0">SUM(E24:E25)</f>
        <v>304252.71927</v>
      </c>
      <c r="F23" s="115">
        <f>F24+F25</f>
        <v>38405.612569999998</v>
      </c>
      <c r="G23" s="209">
        <f>G24+G25</f>
        <v>66668.106700000004</v>
      </c>
      <c r="H23" s="210"/>
      <c r="I23" s="210"/>
      <c r="J23" s="209">
        <f>J24+J25</f>
        <v>66393</v>
      </c>
      <c r="K23" s="210"/>
      <c r="L23" s="210"/>
      <c r="M23" s="210"/>
      <c r="N23" s="211"/>
      <c r="O23" s="13">
        <f>O24+O25</f>
        <v>66393</v>
      </c>
      <c r="P23" s="13">
        <f>P24+P25</f>
        <v>66393</v>
      </c>
      <c r="Q23" s="71"/>
      <c r="R23" s="122"/>
    </row>
    <row r="24" spans="1:18" ht="133.5" customHeight="1" x14ac:dyDescent="0.25">
      <c r="A24" s="345"/>
      <c r="B24" s="287"/>
      <c r="C24" s="287"/>
      <c r="D24" s="58" t="s">
        <v>32</v>
      </c>
      <c r="E24" s="12">
        <f t="shared" ref="E24:P24" si="1">E26</f>
        <v>251946</v>
      </c>
      <c r="F24" s="174">
        <f t="shared" si="1"/>
        <v>34284</v>
      </c>
      <c r="G24" s="212">
        <f t="shared" si="1"/>
        <v>57504</v>
      </c>
      <c r="H24" s="213"/>
      <c r="I24" s="213"/>
      <c r="J24" s="212">
        <f t="shared" si="1"/>
        <v>53386</v>
      </c>
      <c r="K24" s="213"/>
      <c r="L24" s="213"/>
      <c r="M24" s="213"/>
      <c r="N24" s="214"/>
      <c r="O24" s="12">
        <f t="shared" si="1"/>
        <v>53386</v>
      </c>
      <c r="P24" s="12">
        <f t="shared" si="1"/>
        <v>53386</v>
      </c>
      <c r="Q24" s="102"/>
    </row>
    <row r="25" spans="1:18" ht="51.75" customHeight="1" thickBot="1" x14ac:dyDescent="0.3">
      <c r="A25" s="346"/>
      <c r="B25" s="305"/>
      <c r="C25" s="70"/>
      <c r="D25" s="59" t="s">
        <v>33</v>
      </c>
      <c r="E25" s="14">
        <f>SUM(F25+G25+J25+O25+P25)</f>
        <v>52306.719270000001</v>
      </c>
      <c r="F25" s="146">
        <f>F27</f>
        <v>4121.6125700000002</v>
      </c>
      <c r="G25" s="215">
        <f>G27</f>
        <v>9164.1067000000003</v>
      </c>
      <c r="H25" s="216"/>
      <c r="I25" s="216"/>
      <c r="J25" s="215">
        <f>J27</f>
        <v>13007</v>
      </c>
      <c r="K25" s="216"/>
      <c r="L25" s="216"/>
      <c r="M25" s="216"/>
      <c r="N25" s="217"/>
      <c r="O25" s="14">
        <f>O27</f>
        <v>13007</v>
      </c>
      <c r="P25" s="14">
        <f t="shared" ref="P25" si="2">SUM(P27)</f>
        <v>13007</v>
      </c>
      <c r="Q25" s="72"/>
    </row>
    <row r="26" spans="1:18" ht="69.75" customHeight="1" x14ac:dyDescent="0.25">
      <c r="A26" s="159" t="s">
        <v>6</v>
      </c>
      <c r="B26" s="255" t="s">
        <v>108</v>
      </c>
      <c r="C26" s="61" t="s">
        <v>73</v>
      </c>
      <c r="D26" s="63" t="s">
        <v>18</v>
      </c>
      <c r="E26" s="64">
        <f>SUM(F26:P26)</f>
        <v>251946</v>
      </c>
      <c r="F26" s="179">
        <v>34284</v>
      </c>
      <c r="G26" s="194">
        <v>57504</v>
      </c>
      <c r="H26" s="195"/>
      <c r="I26" s="195"/>
      <c r="J26" s="194">
        <v>53386</v>
      </c>
      <c r="K26" s="195"/>
      <c r="L26" s="195"/>
      <c r="M26" s="195"/>
      <c r="N26" s="196"/>
      <c r="O26" s="64">
        <v>53386</v>
      </c>
      <c r="P26" s="64">
        <v>53386</v>
      </c>
      <c r="Q26" s="347" t="s">
        <v>125</v>
      </c>
    </row>
    <row r="27" spans="1:18" ht="146.25" customHeight="1" x14ac:dyDescent="0.25">
      <c r="A27" s="307"/>
      <c r="B27" s="256"/>
      <c r="C27" s="162"/>
      <c r="D27" s="33" t="s">
        <v>33</v>
      </c>
      <c r="E27" s="11">
        <f>SUM(F27+G27+J27+P27+O27)</f>
        <v>52306.719270000001</v>
      </c>
      <c r="F27" s="175">
        <v>4121.6125700000002</v>
      </c>
      <c r="G27" s="197">
        <v>9164.1067000000003</v>
      </c>
      <c r="H27" s="198"/>
      <c r="I27" s="198"/>
      <c r="J27" s="387">
        <v>13007</v>
      </c>
      <c r="K27" s="388"/>
      <c r="L27" s="388"/>
      <c r="M27" s="388"/>
      <c r="N27" s="389"/>
      <c r="O27" s="390">
        <v>13007</v>
      </c>
      <c r="P27" s="390">
        <v>13007</v>
      </c>
      <c r="Q27" s="348"/>
    </row>
    <row r="28" spans="1:18" ht="36" customHeight="1" x14ac:dyDescent="0.25">
      <c r="A28" s="307"/>
      <c r="B28" s="294" t="s">
        <v>97</v>
      </c>
      <c r="C28" s="298" t="s">
        <v>73</v>
      </c>
      <c r="D28" s="252"/>
      <c r="E28" s="331" t="s">
        <v>93</v>
      </c>
      <c r="F28" s="317" t="s">
        <v>15</v>
      </c>
      <c r="G28" s="230" t="s">
        <v>16</v>
      </c>
      <c r="H28" s="231"/>
      <c r="I28" s="231"/>
      <c r="J28" s="248" t="s">
        <v>124</v>
      </c>
      <c r="K28" s="236" t="s">
        <v>94</v>
      </c>
      <c r="L28" s="237"/>
      <c r="M28" s="237"/>
      <c r="N28" s="238"/>
      <c r="O28" s="248" t="s">
        <v>71</v>
      </c>
      <c r="P28" s="248" t="s">
        <v>72</v>
      </c>
      <c r="Q28" s="252"/>
    </row>
    <row r="29" spans="1:18" ht="37.5" customHeight="1" x14ac:dyDescent="0.25">
      <c r="A29" s="307"/>
      <c r="B29" s="309"/>
      <c r="C29" s="304"/>
      <c r="D29" s="253"/>
      <c r="E29" s="332"/>
      <c r="F29" s="317"/>
      <c r="G29" s="232"/>
      <c r="H29" s="233"/>
      <c r="I29" s="233"/>
      <c r="J29" s="249"/>
      <c r="K29" s="125" t="s">
        <v>110</v>
      </c>
      <c r="L29" s="125" t="s">
        <v>111</v>
      </c>
      <c r="M29" s="125" t="s">
        <v>112</v>
      </c>
      <c r="N29" s="125" t="s">
        <v>113</v>
      </c>
      <c r="O29" s="249"/>
      <c r="P29" s="249"/>
      <c r="Q29" s="253"/>
    </row>
    <row r="30" spans="1:18" ht="48.75" customHeight="1" x14ac:dyDescent="0.25">
      <c r="A30" s="308"/>
      <c r="B30" s="310"/>
      <c r="C30" s="311"/>
      <c r="D30" s="254"/>
      <c r="E30" s="164">
        <v>59738</v>
      </c>
      <c r="F30" s="164">
        <v>13450</v>
      </c>
      <c r="G30" s="246">
        <v>10700</v>
      </c>
      <c r="H30" s="247"/>
      <c r="I30" s="247"/>
      <c r="J30" s="191">
        <v>11572</v>
      </c>
      <c r="K30" s="191">
        <v>2893</v>
      </c>
      <c r="L30" s="191">
        <v>5786</v>
      </c>
      <c r="M30" s="191">
        <v>8679</v>
      </c>
      <c r="N30" s="191">
        <v>11572</v>
      </c>
      <c r="O30" s="164">
        <v>11572</v>
      </c>
      <c r="P30" s="164">
        <v>11572</v>
      </c>
      <c r="Q30" s="254"/>
    </row>
    <row r="31" spans="1:18" ht="90.75" customHeight="1" thickBot="1" x14ac:dyDescent="0.3">
      <c r="A31" s="172" t="s">
        <v>20</v>
      </c>
      <c r="B31" s="167" t="s">
        <v>77</v>
      </c>
      <c r="C31" s="173" t="s">
        <v>73</v>
      </c>
      <c r="D31" s="62" t="s">
        <v>33</v>
      </c>
      <c r="E31" s="14">
        <f>SUM(F31:P31)</f>
        <v>67643</v>
      </c>
      <c r="F31" s="146">
        <f t="shared" ref="F31:O31" si="3">F32</f>
        <v>9651.5</v>
      </c>
      <c r="G31" s="215">
        <f t="shared" si="3"/>
        <v>14626.5</v>
      </c>
      <c r="H31" s="216"/>
      <c r="I31" s="216"/>
      <c r="J31" s="215">
        <f t="shared" si="3"/>
        <v>13965</v>
      </c>
      <c r="K31" s="216"/>
      <c r="L31" s="216"/>
      <c r="M31" s="216"/>
      <c r="N31" s="217"/>
      <c r="O31" s="14">
        <f t="shared" si="3"/>
        <v>14700</v>
      </c>
      <c r="P31" s="14">
        <f>P32</f>
        <v>14700</v>
      </c>
      <c r="Q31" s="62"/>
    </row>
    <row r="32" spans="1:18" ht="174" customHeight="1" x14ac:dyDescent="0.25">
      <c r="A32" s="306" t="s">
        <v>21</v>
      </c>
      <c r="B32" s="169" t="s">
        <v>98</v>
      </c>
      <c r="C32" s="61" t="s">
        <v>73</v>
      </c>
      <c r="D32" s="63" t="s">
        <v>33</v>
      </c>
      <c r="E32" s="104">
        <f>SUM(F32:P32)</f>
        <v>67643</v>
      </c>
      <c r="F32" s="179">
        <v>9651.5</v>
      </c>
      <c r="G32" s="194">
        <v>14626.5</v>
      </c>
      <c r="H32" s="195"/>
      <c r="I32" s="195"/>
      <c r="J32" s="194">
        <v>13965</v>
      </c>
      <c r="K32" s="195"/>
      <c r="L32" s="195"/>
      <c r="M32" s="195"/>
      <c r="N32" s="196"/>
      <c r="O32" s="104">
        <v>14700</v>
      </c>
      <c r="P32" s="104">
        <v>14700</v>
      </c>
      <c r="Q32" s="63" t="s">
        <v>81</v>
      </c>
    </row>
    <row r="33" spans="1:23" ht="30.75" customHeight="1" x14ac:dyDescent="0.25">
      <c r="A33" s="307"/>
      <c r="B33" s="227" t="s">
        <v>99</v>
      </c>
      <c r="C33" s="298" t="s">
        <v>73</v>
      </c>
      <c r="D33" s="252"/>
      <c r="E33" s="248" t="s">
        <v>93</v>
      </c>
      <c r="F33" s="248" t="s">
        <v>15</v>
      </c>
      <c r="G33" s="230" t="s">
        <v>16</v>
      </c>
      <c r="H33" s="231"/>
      <c r="I33" s="231"/>
      <c r="J33" s="248" t="s">
        <v>124</v>
      </c>
      <c r="K33" s="236" t="s">
        <v>94</v>
      </c>
      <c r="L33" s="237"/>
      <c r="M33" s="237"/>
      <c r="N33" s="238"/>
      <c r="O33" s="248" t="s">
        <v>71</v>
      </c>
      <c r="P33" s="248" t="s">
        <v>72</v>
      </c>
      <c r="Q33" s="252"/>
    </row>
    <row r="34" spans="1:23" ht="30.75" customHeight="1" x14ac:dyDescent="0.25">
      <c r="A34" s="307"/>
      <c r="B34" s="227"/>
      <c r="C34" s="304"/>
      <c r="D34" s="253"/>
      <c r="E34" s="312"/>
      <c r="F34" s="312"/>
      <c r="G34" s="232"/>
      <c r="H34" s="233"/>
      <c r="I34" s="233"/>
      <c r="J34" s="312"/>
      <c r="K34" s="125" t="s">
        <v>110</v>
      </c>
      <c r="L34" s="125" t="s">
        <v>111</v>
      </c>
      <c r="M34" s="125" t="s">
        <v>112</v>
      </c>
      <c r="N34" s="125" t="s">
        <v>113</v>
      </c>
      <c r="O34" s="312"/>
      <c r="P34" s="312"/>
      <c r="Q34" s="253"/>
    </row>
    <row r="35" spans="1:23" ht="57" customHeight="1" x14ac:dyDescent="0.25">
      <c r="A35" s="308"/>
      <c r="B35" s="227"/>
      <c r="C35" s="311"/>
      <c r="D35" s="254"/>
      <c r="E35" s="164">
        <v>4200000</v>
      </c>
      <c r="F35" s="164">
        <v>200000</v>
      </c>
      <c r="G35" s="246">
        <v>1000000</v>
      </c>
      <c r="H35" s="247"/>
      <c r="I35" s="247"/>
      <c r="J35" s="191">
        <v>1000000</v>
      </c>
      <c r="K35" s="191">
        <v>250000</v>
      </c>
      <c r="L35" s="191">
        <v>500000</v>
      </c>
      <c r="M35" s="191">
        <v>750000</v>
      </c>
      <c r="N35" s="191">
        <v>1000000</v>
      </c>
      <c r="O35" s="164">
        <v>1000000</v>
      </c>
      <c r="P35" s="164">
        <v>1000000</v>
      </c>
      <c r="Q35" s="254"/>
    </row>
    <row r="36" spans="1:23" ht="24" customHeight="1" x14ac:dyDescent="0.25">
      <c r="A36" s="322" t="s">
        <v>26</v>
      </c>
      <c r="B36" s="323"/>
      <c r="C36" s="323"/>
      <c r="D36" s="323"/>
      <c r="E36" s="103">
        <f>E37+E38</f>
        <v>933423.09586</v>
      </c>
      <c r="F36" s="115">
        <f>F37+F38</f>
        <v>152466.52473</v>
      </c>
      <c r="G36" s="212">
        <f>G37+G38</f>
        <v>190926.57113</v>
      </c>
      <c r="H36" s="213"/>
      <c r="I36" s="213"/>
      <c r="J36" s="212">
        <f t="shared" ref="J36:P36" si="4">J37+J38</f>
        <v>172968</v>
      </c>
      <c r="K36" s="213"/>
      <c r="L36" s="213"/>
      <c r="M36" s="213"/>
      <c r="N36" s="214"/>
      <c r="O36" s="103">
        <f t="shared" si="4"/>
        <v>208531</v>
      </c>
      <c r="P36" s="139">
        <f t="shared" si="4"/>
        <v>208531</v>
      </c>
      <c r="Q36" s="324"/>
    </row>
    <row r="37" spans="1:23" ht="21.75" customHeight="1" x14ac:dyDescent="0.25">
      <c r="A37" s="326" t="s">
        <v>18</v>
      </c>
      <c r="B37" s="327"/>
      <c r="C37" s="327"/>
      <c r="D37" s="327"/>
      <c r="E37" s="12">
        <f>SUM(F37:P37)</f>
        <v>251946</v>
      </c>
      <c r="F37" s="188">
        <f>F24</f>
        <v>34284</v>
      </c>
      <c r="G37" s="212">
        <f>G24</f>
        <v>57504</v>
      </c>
      <c r="H37" s="213"/>
      <c r="I37" s="213"/>
      <c r="J37" s="212">
        <f>J24</f>
        <v>53386</v>
      </c>
      <c r="K37" s="213"/>
      <c r="L37" s="213"/>
      <c r="M37" s="213"/>
      <c r="N37" s="214"/>
      <c r="O37" s="12">
        <f>O24</f>
        <v>53386</v>
      </c>
      <c r="P37" s="140">
        <f>P24</f>
        <v>53386</v>
      </c>
      <c r="Q37" s="324"/>
    </row>
    <row r="38" spans="1:23" ht="21" customHeight="1" thickBot="1" x14ac:dyDescent="0.3">
      <c r="A38" s="328" t="s">
        <v>33</v>
      </c>
      <c r="B38" s="329"/>
      <c r="C38" s="329"/>
      <c r="D38" s="329"/>
      <c r="E38" s="14">
        <f>SUM(F38:P38)</f>
        <v>681477.09586</v>
      </c>
      <c r="F38" s="189">
        <f>SUM(F31+F25+F7)</f>
        <v>118182.52473</v>
      </c>
      <c r="G38" s="215">
        <f>G31+G25+G7</f>
        <v>133422.57113</v>
      </c>
      <c r="H38" s="216"/>
      <c r="I38" s="216"/>
      <c r="J38" s="215">
        <f>J7+J31+J25</f>
        <v>119582</v>
      </c>
      <c r="K38" s="216"/>
      <c r="L38" s="216"/>
      <c r="M38" s="216"/>
      <c r="N38" s="217"/>
      <c r="O38" s="141">
        <f>O7+O31+O25</f>
        <v>155145</v>
      </c>
      <c r="P38" s="142">
        <f>P7+P31+P25</f>
        <v>155145</v>
      </c>
      <c r="Q38" s="325"/>
    </row>
    <row r="39" spans="1:23" ht="35.25" customHeight="1" thickBot="1" x14ac:dyDescent="0.3">
      <c r="A39" s="250" t="s">
        <v>101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1"/>
      <c r="R39" s="4"/>
      <c r="S39" s="4"/>
      <c r="T39" s="4"/>
      <c r="U39" s="4"/>
      <c r="V39" s="4"/>
      <c r="W39" s="4"/>
    </row>
    <row r="40" spans="1:23" ht="75" customHeight="1" thickBot="1" x14ac:dyDescent="0.3">
      <c r="A40" s="39" t="s">
        <v>17</v>
      </c>
      <c r="B40" s="50" t="s">
        <v>59</v>
      </c>
      <c r="C40" s="34" t="s">
        <v>74</v>
      </c>
      <c r="D40" s="50" t="s">
        <v>33</v>
      </c>
      <c r="E40" s="40">
        <f>F40+G40+J40+O40+P40</f>
        <v>2382923.1439</v>
      </c>
      <c r="F40" s="152">
        <f>F41+F45</f>
        <v>30532.776280000002</v>
      </c>
      <c r="G40" s="203">
        <f>G41+G45</f>
        <v>51350.367619999997</v>
      </c>
      <c r="H40" s="204"/>
      <c r="I40" s="204"/>
      <c r="J40" s="203">
        <f>J41+J45</f>
        <v>707704</v>
      </c>
      <c r="K40" s="204"/>
      <c r="L40" s="204"/>
      <c r="M40" s="204"/>
      <c r="N40" s="205"/>
      <c r="O40" s="40">
        <f>O41+O45</f>
        <v>978124</v>
      </c>
      <c r="P40" s="40">
        <f>P41+P45</f>
        <v>615212</v>
      </c>
      <c r="Q40" s="34"/>
      <c r="R40" s="4"/>
      <c r="S40" s="4"/>
      <c r="T40" s="4"/>
      <c r="U40" s="4"/>
      <c r="V40" s="4"/>
      <c r="W40" s="4"/>
    </row>
    <row r="41" spans="1:23" ht="55.5" customHeight="1" x14ac:dyDescent="0.25">
      <c r="A41" s="306" t="s">
        <v>5</v>
      </c>
      <c r="B41" s="41" t="s">
        <v>76</v>
      </c>
      <c r="C41" s="41" t="s">
        <v>74</v>
      </c>
      <c r="D41" s="151" t="s">
        <v>34</v>
      </c>
      <c r="E41" s="37">
        <f>SUM(F41:P41)</f>
        <v>6479.7</v>
      </c>
      <c r="F41" s="179">
        <v>1036.7</v>
      </c>
      <c r="G41" s="194">
        <v>2531</v>
      </c>
      <c r="H41" s="195"/>
      <c r="I41" s="195"/>
      <c r="J41" s="194">
        <v>2538</v>
      </c>
      <c r="K41" s="195"/>
      <c r="L41" s="195"/>
      <c r="M41" s="195"/>
      <c r="N41" s="196"/>
      <c r="O41" s="37">
        <v>374</v>
      </c>
      <c r="P41" s="37">
        <v>0</v>
      </c>
      <c r="Q41" s="315" t="s">
        <v>82</v>
      </c>
      <c r="R41" s="124"/>
      <c r="S41" s="4"/>
      <c r="T41" s="4"/>
      <c r="U41" s="4"/>
      <c r="V41" s="4"/>
      <c r="W41" s="4"/>
    </row>
    <row r="42" spans="1:23" ht="41.25" customHeight="1" x14ac:dyDescent="0.25">
      <c r="A42" s="307"/>
      <c r="B42" s="294" t="s">
        <v>117</v>
      </c>
      <c r="C42" s="294" t="s">
        <v>74</v>
      </c>
      <c r="D42" s="298"/>
      <c r="E42" s="248" t="s">
        <v>116</v>
      </c>
      <c r="F42" s="248" t="s">
        <v>15</v>
      </c>
      <c r="G42" s="230" t="s">
        <v>16</v>
      </c>
      <c r="H42" s="231"/>
      <c r="I42" s="231"/>
      <c r="J42" s="248" t="s">
        <v>124</v>
      </c>
      <c r="K42" s="236" t="s">
        <v>94</v>
      </c>
      <c r="L42" s="237"/>
      <c r="M42" s="237"/>
      <c r="N42" s="238"/>
      <c r="O42" s="248" t="s">
        <v>71</v>
      </c>
      <c r="P42" s="248" t="s">
        <v>72</v>
      </c>
      <c r="Q42" s="309"/>
      <c r="R42" s="124"/>
      <c r="S42" s="4"/>
      <c r="T42" s="4"/>
      <c r="U42" s="4"/>
      <c r="V42" s="4"/>
      <c r="W42" s="4"/>
    </row>
    <row r="43" spans="1:23" ht="68.25" customHeight="1" x14ac:dyDescent="0.25">
      <c r="A43" s="307"/>
      <c r="B43" s="309"/>
      <c r="C43" s="309"/>
      <c r="D43" s="304"/>
      <c r="E43" s="312"/>
      <c r="F43" s="249"/>
      <c r="G43" s="232"/>
      <c r="H43" s="233"/>
      <c r="I43" s="233"/>
      <c r="J43" s="249"/>
      <c r="K43" s="125" t="s">
        <v>110</v>
      </c>
      <c r="L43" s="125" t="s">
        <v>111</v>
      </c>
      <c r="M43" s="125" t="s">
        <v>112</v>
      </c>
      <c r="N43" s="125" t="s">
        <v>113</v>
      </c>
      <c r="O43" s="249"/>
      <c r="P43" s="249"/>
      <c r="Q43" s="309"/>
      <c r="R43" s="124"/>
      <c r="S43" s="4"/>
      <c r="T43" s="4"/>
      <c r="U43" s="4"/>
      <c r="V43" s="4"/>
      <c r="W43" s="4"/>
    </row>
    <row r="44" spans="1:23" ht="87" customHeight="1" x14ac:dyDescent="0.25">
      <c r="A44" s="308"/>
      <c r="B44" s="310"/>
      <c r="C44" s="310"/>
      <c r="D44" s="311"/>
      <c r="E44" s="128">
        <v>5</v>
      </c>
      <c r="F44" s="130">
        <v>5</v>
      </c>
      <c r="G44" s="228">
        <v>5</v>
      </c>
      <c r="H44" s="229"/>
      <c r="I44" s="229"/>
      <c r="J44" s="127">
        <v>5</v>
      </c>
      <c r="K44" s="129" t="s">
        <v>115</v>
      </c>
      <c r="L44" s="129" t="s">
        <v>115</v>
      </c>
      <c r="M44" s="129" t="s">
        <v>115</v>
      </c>
      <c r="N44" s="128">
        <v>5</v>
      </c>
      <c r="O44" s="127">
        <v>5</v>
      </c>
      <c r="P44" s="127">
        <v>5</v>
      </c>
      <c r="Q44" s="310"/>
      <c r="R44" s="124"/>
      <c r="S44" s="4"/>
      <c r="T44" s="4"/>
      <c r="U44" s="4"/>
      <c r="V44" s="4"/>
      <c r="W44" s="4"/>
    </row>
    <row r="45" spans="1:23" ht="54.75" customHeight="1" x14ac:dyDescent="0.25">
      <c r="A45" s="316" t="s">
        <v>13</v>
      </c>
      <c r="B45" s="41" t="s">
        <v>75</v>
      </c>
      <c r="C45" s="41" t="s">
        <v>74</v>
      </c>
      <c r="D45" s="151" t="s">
        <v>34</v>
      </c>
      <c r="E45" s="55">
        <f>SUM(F45:P45)</f>
        <v>2376443.4438999998</v>
      </c>
      <c r="F45" s="163">
        <v>29496.076280000001</v>
      </c>
      <c r="G45" s="317">
        <v>48819.367619999997</v>
      </c>
      <c r="H45" s="317"/>
      <c r="I45" s="317"/>
      <c r="J45" s="387">
        <v>705166</v>
      </c>
      <c r="K45" s="388"/>
      <c r="L45" s="388"/>
      <c r="M45" s="388"/>
      <c r="N45" s="389"/>
      <c r="O45" s="391">
        <v>977750</v>
      </c>
      <c r="P45" s="391">
        <v>615212</v>
      </c>
      <c r="Q45" s="294" t="s">
        <v>47</v>
      </c>
      <c r="R45" s="124"/>
      <c r="S45" s="4"/>
      <c r="T45" s="4"/>
      <c r="U45" s="4"/>
      <c r="V45" s="4"/>
      <c r="W45" s="4"/>
    </row>
    <row r="46" spans="1:23" ht="54" customHeight="1" x14ac:dyDescent="0.25">
      <c r="A46" s="316"/>
      <c r="B46" s="294" t="s">
        <v>117</v>
      </c>
      <c r="C46" s="294" t="s">
        <v>74</v>
      </c>
      <c r="D46" s="298"/>
      <c r="E46" s="248" t="s">
        <v>116</v>
      </c>
      <c r="F46" s="317" t="s">
        <v>15</v>
      </c>
      <c r="G46" s="230" t="s">
        <v>16</v>
      </c>
      <c r="H46" s="231"/>
      <c r="I46" s="231"/>
      <c r="J46" s="248" t="s">
        <v>124</v>
      </c>
      <c r="K46" s="236" t="s">
        <v>94</v>
      </c>
      <c r="L46" s="237"/>
      <c r="M46" s="237"/>
      <c r="N46" s="238"/>
      <c r="O46" s="248" t="s">
        <v>71</v>
      </c>
      <c r="P46" s="248" t="s">
        <v>72</v>
      </c>
      <c r="Q46" s="309"/>
      <c r="R46" s="124"/>
      <c r="S46" s="4"/>
      <c r="T46" s="4"/>
      <c r="U46" s="4"/>
      <c r="V46" s="4"/>
      <c r="W46" s="4"/>
    </row>
    <row r="47" spans="1:23" ht="65.25" customHeight="1" x14ac:dyDescent="0.25">
      <c r="A47" s="316"/>
      <c r="B47" s="309"/>
      <c r="C47" s="309"/>
      <c r="D47" s="304"/>
      <c r="E47" s="312"/>
      <c r="F47" s="317"/>
      <c r="G47" s="232"/>
      <c r="H47" s="233"/>
      <c r="I47" s="233"/>
      <c r="J47" s="249"/>
      <c r="K47" s="125" t="s">
        <v>110</v>
      </c>
      <c r="L47" s="125" t="s">
        <v>111</v>
      </c>
      <c r="M47" s="125" t="s">
        <v>112</v>
      </c>
      <c r="N47" s="125" t="s">
        <v>113</v>
      </c>
      <c r="O47" s="249"/>
      <c r="P47" s="249"/>
      <c r="Q47" s="309"/>
      <c r="R47" s="124"/>
      <c r="S47" s="4"/>
      <c r="T47" s="4"/>
      <c r="U47" s="4"/>
      <c r="V47" s="4"/>
      <c r="W47" s="4"/>
    </row>
    <row r="48" spans="1:23" ht="78" customHeight="1" thickBot="1" x14ac:dyDescent="0.3">
      <c r="A48" s="316"/>
      <c r="B48" s="295"/>
      <c r="C48" s="295"/>
      <c r="D48" s="299"/>
      <c r="E48" s="128">
        <v>5</v>
      </c>
      <c r="F48" s="133">
        <v>5</v>
      </c>
      <c r="G48" s="234">
        <v>5</v>
      </c>
      <c r="H48" s="235"/>
      <c r="I48" s="235"/>
      <c r="J48" s="127">
        <v>5</v>
      </c>
      <c r="K48" s="129" t="s">
        <v>115</v>
      </c>
      <c r="L48" s="129" t="s">
        <v>115</v>
      </c>
      <c r="M48" s="129" t="s">
        <v>115</v>
      </c>
      <c r="N48" s="128">
        <v>5</v>
      </c>
      <c r="O48" s="127">
        <v>5</v>
      </c>
      <c r="P48" s="127">
        <v>5</v>
      </c>
      <c r="Q48" s="310"/>
      <c r="R48" s="124"/>
      <c r="S48" s="4"/>
      <c r="T48" s="4"/>
      <c r="U48" s="4"/>
      <c r="V48" s="4"/>
      <c r="W48" s="4"/>
    </row>
    <row r="49" spans="1:23" ht="33" customHeight="1" x14ac:dyDescent="0.25">
      <c r="A49" s="320" t="s">
        <v>26</v>
      </c>
      <c r="B49" s="321"/>
      <c r="C49" s="321"/>
      <c r="D49" s="321"/>
      <c r="E49" s="131">
        <f t="shared" ref="E49:P49" si="5">E50</f>
        <v>2382923.1439</v>
      </c>
      <c r="F49" s="132">
        <f t="shared" si="5"/>
        <v>30532.776280000002</v>
      </c>
      <c r="G49" s="239">
        <f t="shared" si="5"/>
        <v>51350.367619999997</v>
      </c>
      <c r="H49" s="239"/>
      <c r="I49" s="239"/>
      <c r="J49" s="209">
        <f t="shared" si="5"/>
        <v>707704</v>
      </c>
      <c r="K49" s="210"/>
      <c r="L49" s="210"/>
      <c r="M49" s="210"/>
      <c r="N49" s="211"/>
      <c r="O49" s="16">
        <f t="shared" si="5"/>
        <v>978124</v>
      </c>
      <c r="P49" s="73">
        <f t="shared" si="5"/>
        <v>615212</v>
      </c>
      <c r="Q49" s="371"/>
      <c r="R49" s="4"/>
      <c r="S49" s="4"/>
      <c r="T49" s="4"/>
      <c r="U49" s="4"/>
      <c r="V49" s="4"/>
      <c r="W49" s="4"/>
    </row>
    <row r="50" spans="1:23" ht="17.25" thickBot="1" x14ac:dyDescent="0.3">
      <c r="A50" s="372" t="s">
        <v>33</v>
      </c>
      <c r="B50" s="373"/>
      <c r="C50" s="373"/>
      <c r="D50" s="373"/>
      <c r="E50" s="17">
        <f>SUM(F50:P50)</f>
        <v>2382923.1439</v>
      </c>
      <c r="F50" s="120">
        <f>F40</f>
        <v>30532.776280000002</v>
      </c>
      <c r="G50" s="215">
        <f>G40</f>
        <v>51350.367619999997</v>
      </c>
      <c r="H50" s="216"/>
      <c r="I50" s="216"/>
      <c r="J50" s="215">
        <f>J40</f>
        <v>707704</v>
      </c>
      <c r="K50" s="216"/>
      <c r="L50" s="216"/>
      <c r="M50" s="216"/>
      <c r="N50" s="217"/>
      <c r="O50" s="17">
        <f>O40</f>
        <v>978124</v>
      </c>
      <c r="P50" s="143">
        <f>P40</f>
        <v>615212</v>
      </c>
      <c r="Q50" s="325"/>
      <c r="R50" s="4"/>
      <c r="S50" s="4"/>
      <c r="T50" s="4"/>
      <c r="U50" s="4"/>
      <c r="V50" s="4"/>
      <c r="W50" s="4"/>
    </row>
    <row r="51" spans="1:23" ht="39" customHeight="1" thickBot="1" x14ac:dyDescent="0.3">
      <c r="A51" s="250" t="s">
        <v>102</v>
      </c>
      <c r="B51" s="250"/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1"/>
      <c r="R51" s="4"/>
      <c r="S51" s="4"/>
      <c r="T51" s="4"/>
      <c r="U51" s="4"/>
      <c r="V51" s="4"/>
      <c r="W51" s="4"/>
    </row>
    <row r="52" spans="1:23" ht="72.75" customHeight="1" thickBot="1" x14ac:dyDescent="0.3">
      <c r="A52" s="51" t="s">
        <v>17</v>
      </c>
      <c r="B52" s="50" t="s">
        <v>126</v>
      </c>
      <c r="C52" s="154" t="s">
        <v>73</v>
      </c>
      <c r="D52" s="154" t="s">
        <v>33</v>
      </c>
      <c r="E52" s="376" t="s">
        <v>37</v>
      </c>
      <c r="F52" s="376"/>
      <c r="G52" s="376"/>
      <c r="H52" s="376"/>
      <c r="I52" s="376"/>
      <c r="J52" s="376"/>
      <c r="K52" s="376"/>
      <c r="L52" s="376"/>
      <c r="M52" s="376"/>
      <c r="N52" s="376"/>
      <c r="O52" s="376"/>
      <c r="P52" s="376"/>
      <c r="Q52" s="52"/>
      <c r="R52" s="4"/>
      <c r="S52" s="4"/>
      <c r="T52" s="4"/>
      <c r="U52" s="4"/>
      <c r="V52" s="4"/>
      <c r="W52" s="4"/>
    </row>
    <row r="53" spans="1:23" ht="110.25" customHeight="1" x14ac:dyDescent="0.25">
      <c r="A53" s="53" t="s">
        <v>5</v>
      </c>
      <c r="B53" s="151" t="s">
        <v>60</v>
      </c>
      <c r="C53" s="155" t="s">
        <v>73</v>
      </c>
      <c r="D53" s="155" t="s">
        <v>33</v>
      </c>
      <c r="E53" s="377" t="s">
        <v>78</v>
      </c>
      <c r="F53" s="377"/>
      <c r="G53" s="377"/>
      <c r="H53" s="377"/>
      <c r="I53" s="377"/>
      <c r="J53" s="377"/>
      <c r="K53" s="377"/>
      <c r="L53" s="377"/>
      <c r="M53" s="377"/>
      <c r="N53" s="377"/>
      <c r="O53" s="377"/>
      <c r="P53" s="377"/>
      <c r="Q53" s="93" t="s">
        <v>47</v>
      </c>
      <c r="R53" s="4"/>
      <c r="S53" s="4"/>
      <c r="T53" s="4"/>
      <c r="U53" s="4"/>
      <c r="V53" s="4"/>
      <c r="W53" s="4"/>
    </row>
    <row r="54" spans="1:23" ht="192" customHeight="1" thickBot="1" x14ac:dyDescent="0.3">
      <c r="A54" s="54" t="s">
        <v>7</v>
      </c>
      <c r="B54" s="165" t="s">
        <v>61</v>
      </c>
      <c r="C54" s="156" t="s">
        <v>73</v>
      </c>
      <c r="D54" s="156" t="s">
        <v>33</v>
      </c>
      <c r="E54" s="378" t="s">
        <v>78</v>
      </c>
      <c r="F54" s="378"/>
      <c r="G54" s="378"/>
      <c r="H54" s="378"/>
      <c r="I54" s="378"/>
      <c r="J54" s="378"/>
      <c r="K54" s="378"/>
      <c r="L54" s="378"/>
      <c r="M54" s="378"/>
      <c r="N54" s="378"/>
      <c r="O54" s="378"/>
      <c r="P54" s="378"/>
      <c r="Q54" s="94" t="s">
        <v>47</v>
      </c>
      <c r="R54" s="4"/>
      <c r="S54" s="4"/>
      <c r="T54" s="4"/>
      <c r="U54" s="4"/>
      <c r="V54" s="4"/>
      <c r="W54" s="4"/>
    </row>
    <row r="55" spans="1:23" ht="66.75" thickBot="1" x14ac:dyDescent="0.3">
      <c r="A55" s="51" t="s">
        <v>19</v>
      </c>
      <c r="B55" s="167" t="s">
        <v>62</v>
      </c>
      <c r="C55" s="157" t="s">
        <v>73</v>
      </c>
      <c r="D55" s="157" t="s">
        <v>33</v>
      </c>
      <c r="E55" s="379" t="s">
        <v>79</v>
      </c>
      <c r="F55" s="379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95"/>
      <c r="R55" s="4"/>
      <c r="S55" s="4"/>
      <c r="T55" s="4"/>
      <c r="U55" s="4"/>
      <c r="V55" s="4"/>
      <c r="W55" s="4"/>
    </row>
    <row r="56" spans="1:23" ht="141" customHeight="1" thickBot="1" x14ac:dyDescent="0.3">
      <c r="A56" s="56" t="s">
        <v>6</v>
      </c>
      <c r="B56" s="150" t="s">
        <v>63</v>
      </c>
      <c r="C56" s="57" t="s">
        <v>73</v>
      </c>
      <c r="D56" s="158" t="s">
        <v>33</v>
      </c>
      <c r="E56" s="318" t="s">
        <v>79</v>
      </c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96" t="s">
        <v>47</v>
      </c>
      <c r="R56" s="4"/>
      <c r="S56" s="4"/>
      <c r="T56" s="4"/>
      <c r="U56" s="4"/>
      <c r="V56" s="4"/>
      <c r="W56" s="4"/>
    </row>
    <row r="57" spans="1:23" ht="38.25" customHeight="1" x14ac:dyDescent="0.25">
      <c r="A57" s="374" t="s">
        <v>26</v>
      </c>
      <c r="B57" s="321"/>
      <c r="C57" s="321"/>
      <c r="D57" s="321"/>
      <c r="E57" s="209" t="s">
        <v>78</v>
      </c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375"/>
      <c r="Q57" s="371"/>
      <c r="R57" s="4"/>
      <c r="S57" s="4"/>
      <c r="T57" s="4"/>
      <c r="U57" s="4"/>
      <c r="V57" s="4"/>
      <c r="W57" s="4"/>
    </row>
    <row r="58" spans="1:23" ht="58.5" customHeight="1" thickBot="1" x14ac:dyDescent="0.3">
      <c r="A58" s="372" t="s">
        <v>33</v>
      </c>
      <c r="B58" s="373"/>
      <c r="C58" s="373"/>
      <c r="D58" s="373"/>
      <c r="E58" s="215" t="s">
        <v>78</v>
      </c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319"/>
      <c r="Q58" s="325"/>
      <c r="R58" s="4"/>
      <c r="S58" s="4"/>
      <c r="T58" s="4"/>
      <c r="U58" s="4"/>
      <c r="V58" s="4"/>
      <c r="W58" s="4"/>
    </row>
    <row r="59" spans="1:23" ht="40.5" customHeight="1" thickBot="1" x14ac:dyDescent="0.3">
      <c r="A59" s="313" t="s">
        <v>103</v>
      </c>
      <c r="B59" s="313"/>
      <c r="C59" s="313"/>
      <c r="D59" s="313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4"/>
      <c r="R59" s="4"/>
      <c r="S59" s="4"/>
      <c r="T59" s="4"/>
      <c r="U59" s="4"/>
      <c r="V59" s="4"/>
      <c r="W59" s="4"/>
    </row>
    <row r="60" spans="1:23" ht="32.25" customHeight="1" thickBot="1" x14ac:dyDescent="0.3">
      <c r="A60" s="380" t="s">
        <v>17</v>
      </c>
      <c r="B60" s="286" t="s">
        <v>42</v>
      </c>
      <c r="C60" s="291" t="s">
        <v>73</v>
      </c>
      <c r="D60" s="42" t="s">
        <v>49</v>
      </c>
      <c r="E60" s="40">
        <f>F60+G60+J60+O60+P60</f>
        <v>15067393.349410001</v>
      </c>
      <c r="F60" s="152">
        <f>F61+F62</f>
        <v>2753019.9924300001</v>
      </c>
      <c r="G60" s="203">
        <f>G61+G62</f>
        <v>2977656.7946099997</v>
      </c>
      <c r="H60" s="204"/>
      <c r="I60" s="204"/>
      <c r="J60" s="203">
        <f>J61+J62</f>
        <v>4094292.2369599999</v>
      </c>
      <c r="K60" s="204"/>
      <c r="L60" s="204"/>
      <c r="M60" s="204"/>
      <c r="N60" s="205"/>
      <c r="O60" s="40">
        <f>O61+O62</f>
        <v>2621212.1622000001</v>
      </c>
      <c r="P60" s="40">
        <f>P61+P62</f>
        <v>2621212.1632099999</v>
      </c>
      <c r="Q60" s="384"/>
      <c r="S60" s="4"/>
      <c r="T60" s="4"/>
      <c r="U60" s="4"/>
      <c r="V60" s="4"/>
      <c r="W60" s="4"/>
    </row>
    <row r="61" spans="1:23" ht="32.25" customHeight="1" thickBot="1" x14ac:dyDescent="0.3">
      <c r="A61" s="381"/>
      <c r="B61" s="287"/>
      <c r="C61" s="292"/>
      <c r="D61" s="76" t="s">
        <v>107</v>
      </c>
      <c r="E61" s="83">
        <f>F61+G61+J61+O61+P61</f>
        <v>90984.459950000004</v>
      </c>
      <c r="F61" s="152">
        <f>F67+F70+F73+F76</f>
        <v>26120.29004</v>
      </c>
      <c r="G61" s="203">
        <f>G67+G73+G70+G76</f>
        <v>45669.502050000003</v>
      </c>
      <c r="H61" s="204"/>
      <c r="I61" s="204"/>
      <c r="J61" s="203">
        <f>J64+J67+J70+J73+J76+J78</f>
        <v>19194.667859999998</v>
      </c>
      <c r="K61" s="204"/>
      <c r="L61" s="204"/>
      <c r="M61" s="204"/>
      <c r="N61" s="205"/>
      <c r="O61" s="83">
        <v>0</v>
      </c>
      <c r="P61" s="83">
        <v>0</v>
      </c>
      <c r="Q61" s="385"/>
      <c r="S61" s="4"/>
      <c r="T61" s="4"/>
      <c r="U61" s="4"/>
      <c r="V61" s="4"/>
      <c r="W61" s="4"/>
    </row>
    <row r="62" spans="1:23" ht="56.45" customHeight="1" thickBot="1" x14ac:dyDescent="0.3">
      <c r="A62" s="382"/>
      <c r="B62" s="305"/>
      <c r="C62" s="383"/>
      <c r="D62" s="76" t="s">
        <v>33</v>
      </c>
      <c r="E62" s="83">
        <f>F62+G62+J62+O62+P62</f>
        <v>14976408.889460001</v>
      </c>
      <c r="F62" s="392">
        <f>F65+F68+F71+F74+F77+F80+F86+F87+F88+F89</f>
        <v>2726899.7023900002</v>
      </c>
      <c r="G62" s="394">
        <f>G65+G68+G71+G74+G77+G80+G86+G87+G88+G89</f>
        <v>2931987.29256</v>
      </c>
      <c r="H62" s="395"/>
      <c r="I62" s="395"/>
      <c r="J62" s="394">
        <f>J65+J68+J71+J74+J77+J80+J86+J87+J88+J89+J90</f>
        <v>4075097.5691</v>
      </c>
      <c r="K62" s="395"/>
      <c r="L62" s="395"/>
      <c r="M62" s="395"/>
      <c r="N62" s="396"/>
      <c r="O62" s="83">
        <f>O65+O66+O69+O74+O77+O80+O86+O87+O88+O89</f>
        <v>2621212.1622000001</v>
      </c>
      <c r="P62" s="83">
        <f>P65+P66+P69+P74+P77+P80+P86+P87+P88+P89</f>
        <v>2621212.1632099999</v>
      </c>
      <c r="Q62" s="386"/>
      <c r="S62" s="4"/>
      <c r="T62" s="4"/>
      <c r="U62" s="4"/>
      <c r="V62" s="4"/>
      <c r="W62" s="4"/>
    </row>
    <row r="63" spans="1:23" ht="56.45" customHeight="1" x14ac:dyDescent="0.25">
      <c r="A63" s="380" t="s">
        <v>5</v>
      </c>
      <c r="B63" s="286" t="s">
        <v>52</v>
      </c>
      <c r="C63" s="291" t="s">
        <v>74</v>
      </c>
      <c r="D63" s="75" t="s">
        <v>49</v>
      </c>
      <c r="E63" s="82">
        <f>F63+G63+J63+O63+P63</f>
        <v>40483.542999999998</v>
      </c>
      <c r="F63" s="397">
        <f>F64+F65</f>
        <v>6956.3779999999997</v>
      </c>
      <c r="G63" s="397">
        <f>G64+G65</f>
        <v>8366.0650000000005</v>
      </c>
      <c r="H63" s="397"/>
      <c r="I63" s="397"/>
      <c r="J63" s="212">
        <f>J64+J65</f>
        <v>9027.1</v>
      </c>
      <c r="K63" s="213"/>
      <c r="L63" s="213"/>
      <c r="M63" s="213"/>
      <c r="N63" s="214"/>
      <c r="O63" s="82">
        <f>O64+O65</f>
        <v>8067</v>
      </c>
      <c r="P63" s="82">
        <f>P64+P65</f>
        <v>8067</v>
      </c>
      <c r="Q63" s="315" t="s">
        <v>39</v>
      </c>
      <c r="S63" s="4"/>
      <c r="T63" s="4"/>
      <c r="U63" s="4"/>
      <c r="V63" s="4"/>
      <c r="W63" s="4"/>
    </row>
    <row r="64" spans="1:23" ht="56.45" customHeight="1" x14ac:dyDescent="0.25">
      <c r="A64" s="381"/>
      <c r="B64" s="287"/>
      <c r="C64" s="292"/>
      <c r="D64" s="75" t="s">
        <v>107</v>
      </c>
      <c r="E64" s="82">
        <f>F64+G64+J64+O64+P64</f>
        <v>960.1</v>
      </c>
      <c r="F64" s="397">
        <v>0</v>
      </c>
      <c r="G64" s="397">
        <v>0</v>
      </c>
      <c r="H64" s="397"/>
      <c r="I64" s="397"/>
      <c r="J64" s="399">
        <v>960.1</v>
      </c>
      <c r="K64" s="400"/>
      <c r="L64" s="400"/>
      <c r="M64" s="400"/>
      <c r="N64" s="401"/>
      <c r="O64" s="82">
        <v>0</v>
      </c>
      <c r="P64" s="82">
        <v>0</v>
      </c>
      <c r="Q64" s="309"/>
      <c r="S64" s="4"/>
      <c r="T64" s="4"/>
      <c r="U64" s="4"/>
      <c r="V64" s="4"/>
      <c r="W64" s="4"/>
    </row>
    <row r="65" spans="1:23" ht="52.5" customHeight="1" x14ac:dyDescent="0.25">
      <c r="A65" s="393"/>
      <c r="B65" s="288"/>
      <c r="C65" s="293"/>
      <c r="D65" s="75" t="s">
        <v>33</v>
      </c>
      <c r="E65" s="82">
        <f t="shared" ref="E61:E69" si="6">F65+G65+J65+O65+P65</f>
        <v>39523.442999999999</v>
      </c>
      <c r="F65" s="397">
        <v>6956.3779999999997</v>
      </c>
      <c r="G65" s="398">
        <v>8366.0650000000005</v>
      </c>
      <c r="H65" s="398"/>
      <c r="I65" s="398"/>
      <c r="J65" s="403">
        <v>8067</v>
      </c>
      <c r="K65" s="403"/>
      <c r="L65" s="403"/>
      <c r="M65" s="403"/>
      <c r="N65" s="403"/>
      <c r="O65" s="402">
        <v>8067</v>
      </c>
      <c r="P65" s="402">
        <v>8067</v>
      </c>
      <c r="Q65" s="310"/>
      <c r="R65" s="5"/>
      <c r="S65" s="4"/>
      <c r="T65" s="4"/>
      <c r="U65" s="4"/>
      <c r="V65" s="4"/>
      <c r="W65" s="4"/>
    </row>
    <row r="66" spans="1:23" ht="69.75" customHeight="1" x14ac:dyDescent="0.25">
      <c r="A66" s="78" t="s">
        <v>7</v>
      </c>
      <c r="B66" s="79" t="s">
        <v>51</v>
      </c>
      <c r="C66" s="80" t="s">
        <v>74</v>
      </c>
      <c r="D66" s="75" t="s">
        <v>49</v>
      </c>
      <c r="E66" s="82">
        <f t="shared" si="6"/>
        <v>6466599.2541199997</v>
      </c>
      <c r="F66" s="118">
        <f>F67+F68</f>
        <v>787750.46183000004</v>
      </c>
      <c r="G66" s="212">
        <f>G67+G68</f>
        <v>1174550.71985</v>
      </c>
      <c r="H66" s="213"/>
      <c r="I66" s="213"/>
      <c r="J66" s="212">
        <f>J68+J67</f>
        <v>1518536.0730300001</v>
      </c>
      <c r="K66" s="213"/>
      <c r="L66" s="213"/>
      <c r="M66" s="213"/>
      <c r="N66" s="214"/>
      <c r="O66" s="82">
        <f>O67+O68</f>
        <v>1492880.9992</v>
      </c>
      <c r="P66" s="82">
        <f>P68</f>
        <v>1492881.00021</v>
      </c>
      <c r="Q66" s="192" t="s">
        <v>39</v>
      </c>
      <c r="R66" s="5"/>
      <c r="S66" s="4"/>
      <c r="T66" s="136"/>
      <c r="U66" s="4"/>
      <c r="V66" s="4"/>
      <c r="W66" s="4"/>
    </row>
    <row r="67" spans="1:23" ht="69.75" customHeight="1" x14ac:dyDescent="0.25">
      <c r="A67" s="171"/>
      <c r="B67" s="147"/>
      <c r="C67" s="148"/>
      <c r="D67" s="75" t="s">
        <v>107</v>
      </c>
      <c r="E67" s="82">
        <f t="shared" si="6"/>
        <v>60926.746880000006</v>
      </c>
      <c r="F67" s="174">
        <v>4083.4695499999998</v>
      </c>
      <c r="G67" s="212">
        <v>40423.709470000002</v>
      </c>
      <c r="H67" s="213"/>
      <c r="I67" s="213"/>
      <c r="J67" s="399">
        <v>16419.567859999999</v>
      </c>
      <c r="K67" s="400"/>
      <c r="L67" s="400"/>
      <c r="M67" s="400"/>
      <c r="N67" s="401"/>
      <c r="O67" s="82">
        <v>0</v>
      </c>
      <c r="P67" s="82">
        <v>0</v>
      </c>
      <c r="Q67" s="193"/>
      <c r="R67" s="5"/>
      <c r="S67" s="4"/>
      <c r="T67" s="137"/>
      <c r="U67" s="138"/>
      <c r="V67" s="4"/>
      <c r="W67" s="4"/>
    </row>
    <row r="68" spans="1:23" ht="69.75" customHeight="1" thickBot="1" x14ac:dyDescent="0.3">
      <c r="A68" s="171"/>
      <c r="B68" s="147"/>
      <c r="C68" s="148"/>
      <c r="D68" s="75" t="s">
        <v>33</v>
      </c>
      <c r="E68" s="82">
        <f t="shared" si="6"/>
        <v>6405672.5072400011</v>
      </c>
      <c r="F68" s="174">
        <v>783666.99228000001</v>
      </c>
      <c r="G68" s="212">
        <v>1134127.0103800001</v>
      </c>
      <c r="H68" s="213"/>
      <c r="I68" s="213"/>
      <c r="J68" s="399">
        <v>1502116.50517</v>
      </c>
      <c r="K68" s="400"/>
      <c r="L68" s="400"/>
      <c r="M68" s="400"/>
      <c r="N68" s="401"/>
      <c r="O68" s="402">
        <v>1492880.9992</v>
      </c>
      <c r="P68" s="402">
        <v>1492881.00021</v>
      </c>
      <c r="Q68" s="193"/>
      <c r="R68" s="5"/>
      <c r="S68" s="4"/>
      <c r="T68" s="4"/>
      <c r="U68" s="4"/>
      <c r="V68" s="4"/>
      <c r="W68" s="4"/>
    </row>
    <row r="69" spans="1:23" ht="71.45" customHeight="1" x14ac:dyDescent="0.25">
      <c r="A69" s="300" t="s">
        <v>8</v>
      </c>
      <c r="B69" s="286" t="s">
        <v>53</v>
      </c>
      <c r="C69" s="291" t="s">
        <v>74</v>
      </c>
      <c r="D69" s="110" t="s">
        <v>49</v>
      </c>
      <c r="E69" s="111">
        <f t="shared" si="6"/>
        <v>1211108.2782600001</v>
      </c>
      <c r="F69" s="119">
        <f>F70+F71</f>
        <v>570905.49464000005</v>
      </c>
      <c r="G69" s="212">
        <f>G70+G71</f>
        <v>313254.88680000004</v>
      </c>
      <c r="H69" s="213"/>
      <c r="I69" s="213"/>
      <c r="J69" s="212">
        <f>J71</f>
        <v>112189.89681999999</v>
      </c>
      <c r="K69" s="213"/>
      <c r="L69" s="213"/>
      <c r="M69" s="213"/>
      <c r="N69" s="214"/>
      <c r="O69" s="111">
        <f>O71</f>
        <v>107379</v>
      </c>
      <c r="P69" s="111">
        <f>P71</f>
        <v>107379</v>
      </c>
      <c r="Q69" s="227" t="s">
        <v>138</v>
      </c>
      <c r="R69" s="5"/>
      <c r="S69" s="4"/>
      <c r="T69" s="4"/>
      <c r="U69" s="4"/>
      <c r="V69" s="4"/>
      <c r="W69" s="4"/>
    </row>
    <row r="70" spans="1:23" ht="71.45" customHeight="1" x14ac:dyDescent="0.25">
      <c r="A70" s="300"/>
      <c r="B70" s="287"/>
      <c r="C70" s="292"/>
      <c r="D70" s="75" t="s">
        <v>18</v>
      </c>
      <c r="E70" s="82">
        <f>F70+G70</f>
        <v>16845.601999999999</v>
      </c>
      <c r="F70" s="174">
        <v>16475.5</v>
      </c>
      <c r="G70" s="212">
        <v>370.10199999999998</v>
      </c>
      <c r="H70" s="213"/>
      <c r="I70" s="213"/>
      <c r="J70" s="399">
        <v>665</v>
      </c>
      <c r="K70" s="400"/>
      <c r="L70" s="400"/>
      <c r="M70" s="400"/>
      <c r="N70" s="401"/>
      <c r="O70" s="82">
        <v>0</v>
      </c>
      <c r="P70" s="82">
        <v>0</v>
      </c>
      <c r="Q70" s="227"/>
      <c r="R70" s="5"/>
      <c r="S70" s="4"/>
      <c r="T70" s="4"/>
      <c r="U70" s="4"/>
      <c r="V70" s="4"/>
      <c r="W70" s="4"/>
    </row>
    <row r="71" spans="1:23" ht="71.45" customHeight="1" x14ac:dyDescent="0.25">
      <c r="A71" s="300"/>
      <c r="B71" s="288"/>
      <c r="C71" s="293"/>
      <c r="D71" s="75" t="s">
        <v>33</v>
      </c>
      <c r="E71" s="82">
        <f>F71+G71+J71+O71+P71</f>
        <v>1194262.6762600001</v>
      </c>
      <c r="F71" s="174">
        <v>554429.99464000005</v>
      </c>
      <c r="G71" s="212">
        <v>312884.78480000002</v>
      </c>
      <c r="H71" s="213"/>
      <c r="I71" s="213"/>
      <c r="J71" s="399">
        <v>112189.89681999999</v>
      </c>
      <c r="K71" s="400"/>
      <c r="L71" s="400"/>
      <c r="M71" s="400"/>
      <c r="N71" s="401"/>
      <c r="O71" s="402">
        <v>107379</v>
      </c>
      <c r="P71" s="402">
        <v>107379</v>
      </c>
      <c r="Q71" s="227"/>
      <c r="R71" s="5"/>
      <c r="S71" s="4">
        <f>1014940213.82-18348120</f>
        <v>996592093.82000005</v>
      </c>
      <c r="T71" s="136" t="s">
        <v>119</v>
      </c>
      <c r="U71" s="4"/>
      <c r="V71" s="4"/>
      <c r="W71" s="4"/>
    </row>
    <row r="72" spans="1:23" ht="54.75" customHeight="1" x14ac:dyDescent="0.25">
      <c r="A72" s="300" t="s">
        <v>9</v>
      </c>
      <c r="B72" s="287" t="s">
        <v>54</v>
      </c>
      <c r="C72" s="304" t="s">
        <v>74</v>
      </c>
      <c r="D72" s="112" t="s">
        <v>49</v>
      </c>
      <c r="E72" s="28">
        <f>SUM(F72:P72)</f>
        <v>496519.94802999997</v>
      </c>
      <c r="F72" s="115">
        <f>F73+F74</f>
        <v>87686.993929999997</v>
      </c>
      <c r="G72" s="212">
        <f>G73+G74</f>
        <v>96017.812460000001</v>
      </c>
      <c r="H72" s="213"/>
      <c r="I72" s="213"/>
      <c r="J72" s="212">
        <f>J73+J74</f>
        <v>104973.14164</v>
      </c>
      <c r="K72" s="213"/>
      <c r="L72" s="213"/>
      <c r="M72" s="213"/>
      <c r="N72" s="214"/>
      <c r="O72" s="28">
        <f>O74</f>
        <v>103921</v>
      </c>
      <c r="P72" s="28">
        <f>P74</f>
        <v>103921</v>
      </c>
      <c r="Q72" s="301" t="s">
        <v>38</v>
      </c>
      <c r="R72" s="5"/>
      <c r="S72" s="4"/>
      <c r="T72" s="4"/>
      <c r="U72" s="4"/>
      <c r="V72" s="4"/>
      <c r="W72" s="4"/>
    </row>
    <row r="73" spans="1:23" ht="54.75" customHeight="1" x14ac:dyDescent="0.25">
      <c r="A73" s="300"/>
      <c r="B73" s="287"/>
      <c r="C73" s="304"/>
      <c r="D73" s="107" t="s">
        <v>107</v>
      </c>
      <c r="E73" s="28">
        <f>F73+G73+J73+O73+P73</f>
        <v>8108.9695800000009</v>
      </c>
      <c r="F73" s="115">
        <v>2615.26989</v>
      </c>
      <c r="G73" s="212">
        <v>4343.6996900000004</v>
      </c>
      <c r="H73" s="213"/>
      <c r="I73" s="213"/>
      <c r="J73" s="399">
        <v>1150</v>
      </c>
      <c r="K73" s="400"/>
      <c r="L73" s="400"/>
      <c r="M73" s="400"/>
      <c r="N73" s="401"/>
      <c r="O73" s="28">
        <v>0</v>
      </c>
      <c r="P73" s="28">
        <v>0</v>
      </c>
      <c r="Q73" s="301"/>
      <c r="R73" s="5"/>
      <c r="S73" s="4"/>
      <c r="T73" s="4"/>
      <c r="U73" s="4"/>
      <c r="V73" s="4"/>
      <c r="W73" s="4"/>
    </row>
    <row r="74" spans="1:23" ht="54.75" customHeight="1" thickBot="1" x14ac:dyDescent="0.3">
      <c r="A74" s="300"/>
      <c r="B74" s="305"/>
      <c r="C74" s="299"/>
      <c r="D74" s="108" t="s">
        <v>27</v>
      </c>
      <c r="E74" s="48">
        <f>F74+G74+J74+O74+P74</f>
        <v>488410.97845</v>
      </c>
      <c r="F74" s="120">
        <v>85071.724040000001</v>
      </c>
      <c r="G74" s="215">
        <v>91674.112770000007</v>
      </c>
      <c r="H74" s="216"/>
      <c r="I74" s="216"/>
      <c r="J74" s="404">
        <v>103823.14164</v>
      </c>
      <c r="K74" s="405"/>
      <c r="L74" s="405"/>
      <c r="M74" s="405"/>
      <c r="N74" s="406"/>
      <c r="O74" s="407">
        <v>103921</v>
      </c>
      <c r="P74" s="407">
        <v>103921</v>
      </c>
      <c r="Q74" s="302"/>
      <c r="R74" s="5"/>
      <c r="S74" s="4"/>
      <c r="T74" s="4"/>
      <c r="U74" s="4"/>
      <c r="V74" s="4"/>
      <c r="W74" s="4"/>
    </row>
    <row r="75" spans="1:23" ht="46.5" customHeight="1" thickBot="1" x14ac:dyDescent="0.3">
      <c r="A75" s="289" t="s">
        <v>10</v>
      </c>
      <c r="B75" s="286" t="s">
        <v>55</v>
      </c>
      <c r="C75" s="291" t="s">
        <v>74</v>
      </c>
      <c r="D75" s="49" t="s">
        <v>49</v>
      </c>
      <c r="E75" s="48">
        <f>SUM(F75:P75)</f>
        <v>1615575.0908899999</v>
      </c>
      <c r="F75" s="152">
        <f>F76+F77</f>
        <v>297637.61100000003</v>
      </c>
      <c r="G75" s="203">
        <f>G77+G76</f>
        <v>322593.99089000002</v>
      </c>
      <c r="H75" s="204"/>
      <c r="I75" s="204"/>
      <c r="J75" s="203">
        <f>J79</f>
        <v>331781.163</v>
      </c>
      <c r="K75" s="204"/>
      <c r="L75" s="204"/>
      <c r="M75" s="204"/>
      <c r="N75" s="205"/>
      <c r="O75" s="48">
        <f>O79</f>
        <v>331781.163</v>
      </c>
      <c r="P75" s="48">
        <f>P77</f>
        <v>331781.163</v>
      </c>
      <c r="Q75" s="303" t="s">
        <v>38</v>
      </c>
      <c r="R75" s="5"/>
      <c r="S75" s="4"/>
      <c r="T75" s="4"/>
      <c r="U75" s="4"/>
      <c r="V75" s="4"/>
      <c r="W75" s="4"/>
    </row>
    <row r="76" spans="1:23" ht="46.5" customHeight="1" x14ac:dyDescent="0.25">
      <c r="A76" s="289"/>
      <c r="B76" s="287"/>
      <c r="C76" s="292"/>
      <c r="D76" s="107" t="s">
        <v>107</v>
      </c>
      <c r="E76" s="28">
        <f>F76+G76+J76+O76+P76</f>
        <v>3478.0414900000001</v>
      </c>
      <c r="F76" s="153">
        <f>F78</f>
        <v>2946.0506</v>
      </c>
      <c r="G76" s="209">
        <v>531.99089000000004</v>
      </c>
      <c r="H76" s="210"/>
      <c r="I76" s="210"/>
      <c r="J76" s="209">
        <v>0</v>
      </c>
      <c r="K76" s="210"/>
      <c r="L76" s="210"/>
      <c r="M76" s="210"/>
      <c r="N76" s="211"/>
      <c r="O76" s="28">
        <v>0</v>
      </c>
      <c r="P76" s="28">
        <v>0</v>
      </c>
      <c r="Q76" s="301"/>
      <c r="R76" s="5"/>
      <c r="S76" s="4"/>
      <c r="T76" s="4"/>
      <c r="U76" s="4"/>
      <c r="V76" s="4"/>
      <c r="W76" s="4"/>
    </row>
    <row r="77" spans="1:23" ht="57" customHeight="1" x14ac:dyDescent="0.25">
      <c r="A77" s="290"/>
      <c r="B77" s="288"/>
      <c r="C77" s="293"/>
      <c r="D77" s="107" t="s">
        <v>27</v>
      </c>
      <c r="E77" s="28">
        <f>F77+G77+J77+O77+P77</f>
        <v>1612097.0493999999</v>
      </c>
      <c r="F77" s="174">
        <f>F79</f>
        <v>294691.56040000002</v>
      </c>
      <c r="G77" s="212">
        <v>322062</v>
      </c>
      <c r="H77" s="213"/>
      <c r="I77" s="213"/>
      <c r="J77" s="212">
        <f>J79</f>
        <v>331781.163</v>
      </c>
      <c r="K77" s="213"/>
      <c r="L77" s="213"/>
      <c r="M77" s="213"/>
      <c r="N77" s="214"/>
      <c r="O77" s="28">
        <f>O79</f>
        <v>331781.163</v>
      </c>
      <c r="P77" s="28">
        <f>P79</f>
        <v>331781.163</v>
      </c>
      <c r="Q77" s="301"/>
      <c r="R77" s="5"/>
      <c r="S77" s="4"/>
      <c r="T77" s="4"/>
      <c r="U77" s="4"/>
      <c r="V77" s="4"/>
      <c r="W77" s="4"/>
    </row>
    <row r="78" spans="1:23" ht="49.5" customHeight="1" x14ac:dyDescent="0.25">
      <c r="A78" s="296" t="s">
        <v>87</v>
      </c>
      <c r="B78" s="294" t="s">
        <v>28</v>
      </c>
      <c r="C78" s="298" t="s">
        <v>74</v>
      </c>
      <c r="D78" s="43" t="s">
        <v>107</v>
      </c>
      <c r="E78" s="28">
        <f>F78+G78+J78+O78+P78</f>
        <v>3478.0414900000001</v>
      </c>
      <c r="F78" s="175">
        <v>2946.0506</v>
      </c>
      <c r="G78" s="197">
        <v>531.99089000000004</v>
      </c>
      <c r="H78" s="198"/>
      <c r="I78" s="199"/>
      <c r="J78" s="197">
        <v>0</v>
      </c>
      <c r="K78" s="198"/>
      <c r="L78" s="198"/>
      <c r="M78" s="198"/>
      <c r="N78" s="199"/>
      <c r="O78" s="37">
        <v>0</v>
      </c>
      <c r="P78" s="37">
        <v>0</v>
      </c>
      <c r="Q78" s="301"/>
      <c r="R78" s="5"/>
      <c r="S78" s="4"/>
      <c r="T78" s="4"/>
      <c r="U78" s="4"/>
      <c r="V78" s="4"/>
      <c r="W78" s="4"/>
    </row>
    <row r="79" spans="1:23" ht="30.75" thickBot="1" x14ac:dyDescent="0.3">
      <c r="A79" s="297"/>
      <c r="B79" s="295"/>
      <c r="C79" s="299"/>
      <c r="D79" s="43" t="s">
        <v>33</v>
      </c>
      <c r="E79" s="28">
        <f>SUM(F79:P79)</f>
        <v>1612097.0493999999</v>
      </c>
      <c r="F79" s="121">
        <v>294691.56040000002</v>
      </c>
      <c r="G79" s="200">
        <v>322062</v>
      </c>
      <c r="H79" s="201"/>
      <c r="I79" s="202"/>
      <c r="J79" s="200">
        <v>331781.163</v>
      </c>
      <c r="K79" s="201"/>
      <c r="L79" s="201"/>
      <c r="M79" s="201"/>
      <c r="N79" s="202"/>
      <c r="O79" s="37">
        <v>331781.163</v>
      </c>
      <c r="P79" s="37">
        <v>331781.163</v>
      </c>
      <c r="Q79" s="302"/>
      <c r="R79" s="5"/>
      <c r="S79" s="4"/>
      <c r="T79" s="4"/>
      <c r="U79" s="4"/>
      <c r="V79" s="4"/>
      <c r="W79" s="4"/>
    </row>
    <row r="80" spans="1:23" ht="119.25" customHeight="1" thickBot="1" x14ac:dyDescent="0.3">
      <c r="A80" s="39" t="s">
        <v>11</v>
      </c>
      <c r="B80" s="50" t="s">
        <v>56</v>
      </c>
      <c r="C80" s="34" t="s">
        <v>74</v>
      </c>
      <c r="D80" s="45" t="s">
        <v>34</v>
      </c>
      <c r="E80" s="40">
        <f>F80+G80+J80+O80+P80</f>
        <v>2023046.7572399999</v>
      </c>
      <c r="F80" s="152">
        <f>F81+F82+F83+F84+F85</f>
        <v>347051.58812999999</v>
      </c>
      <c r="G80" s="203">
        <f t="shared" ref="G80:O80" si="7">G81+G82+G83+G84</f>
        <v>409503.16910999996</v>
      </c>
      <c r="H80" s="204"/>
      <c r="I80" s="204"/>
      <c r="J80" s="203">
        <f t="shared" si="7"/>
        <v>420260</v>
      </c>
      <c r="K80" s="204"/>
      <c r="L80" s="204"/>
      <c r="M80" s="204"/>
      <c r="N80" s="205"/>
      <c r="O80" s="40">
        <f t="shared" si="7"/>
        <v>423116</v>
      </c>
      <c r="P80" s="40">
        <f>P81+P82+P83+P84</f>
        <v>423116</v>
      </c>
      <c r="Q80" s="50"/>
      <c r="R80" s="5"/>
      <c r="S80" s="4"/>
      <c r="T80" s="4"/>
      <c r="U80" s="4"/>
      <c r="V80" s="4"/>
      <c r="W80" s="4"/>
    </row>
    <row r="81" spans="1:23" ht="66" x14ac:dyDescent="0.25">
      <c r="A81" s="160" t="s">
        <v>22</v>
      </c>
      <c r="B81" s="151" t="s">
        <v>30</v>
      </c>
      <c r="C81" s="162" t="s">
        <v>74</v>
      </c>
      <c r="D81" s="43" t="s">
        <v>33</v>
      </c>
      <c r="E81" s="28">
        <f>F81+G81+J81+O81+P81</f>
        <v>175190.63339</v>
      </c>
      <c r="F81" s="179">
        <v>32909.599999999999</v>
      </c>
      <c r="G81" s="194">
        <v>34667.033389999997</v>
      </c>
      <c r="H81" s="195"/>
      <c r="I81" s="195"/>
      <c r="J81" s="194">
        <v>35744</v>
      </c>
      <c r="K81" s="195"/>
      <c r="L81" s="195"/>
      <c r="M81" s="195"/>
      <c r="N81" s="196"/>
      <c r="O81" s="37">
        <v>35935</v>
      </c>
      <c r="P81" s="37">
        <v>35935</v>
      </c>
      <c r="Q81" s="151" t="s">
        <v>83</v>
      </c>
      <c r="R81" s="5"/>
      <c r="S81" s="4"/>
      <c r="T81" s="4"/>
      <c r="U81" s="4"/>
      <c r="V81" s="4"/>
      <c r="W81" s="4"/>
    </row>
    <row r="82" spans="1:23" ht="139.5" customHeight="1" x14ac:dyDescent="0.25">
      <c r="A82" s="170" t="s">
        <v>23</v>
      </c>
      <c r="B82" s="165" t="s">
        <v>31</v>
      </c>
      <c r="C82" s="166" t="s">
        <v>74</v>
      </c>
      <c r="D82" s="29" t="s">
        <v>33</v>
      </c>
      <c r="E82" s="82">
        <f>F82+G82+J82+O82+P82</f>
        <v>1098204.50455</v>
      </c>
      <c r="F82" s="175">
        <v>171393.25993999999</v>
      </c>
      <c r="G82" s="197">
        <v>225097.24460999999</v>
      </c>
      <c r="H82" s="198"/>
      <c r="I82" s="198"/>
      <c r="J82" s="197">
        <v>233238</v>
      </c>
      <c r="K82" s="198"/>
      <c r="L82" s="198"/>
      <c r="M82" s="198"/>
      <c r="N82" s="199"/>
      <c r="O82" s="144">
        <v>234238</v>
      </c>
      <c r="P82" s="144">
        <v>234238</v>
      </c>
      <c r="Q82" s="165" t="s">
        <v>31</v>
      </c>
      <c r="R82" s="5"/>
      <c r="S82" s="4"/>
      <c r="T82" s="4"/>
      <c r="U82" s="4"/>
      <c r="V82" s="4"/>
      <c r="W82" s="4"/>
    </row>
    <row r="83" spans="1:23" ht="102.75" customHeight="1" x14ac:dyDescent="0.25">
      <c r="A83" s="170" t="s">
        <v>88</v>
      </c>
      <c r="B83" s="165" t="s">
        <v>40</v>
      </c>
      <c r="C83" s="166" t="s">
        <v>74</v>
      </c>
      <c r="D83" s="29" t="s">
        <v>33</v>
      </c>
      <c r="E83" s="82">
        <f>F83+G83+J83+O83+P83</f>
        <v>628243.45430999994</v>
      </c>
      <c r="F83" s="175">
        <v>118234.86320000001</v>
      </c>
      <c r="G83" s="197">
        <v>124219.59110999999</v>
      </c>
      <c r="H83" s="198"/>
      <c r="I83" s="198"/>
      <c r="J83" s="197">
        <v>127901</v>
      </c>
      <c r="K83" s="198"/>
      <c r="L83" s="198"/>
      <c r="M83" s="198"/>
      <c r="N83" s="199"/>
      <c r="O83" s="144">
        <v>128944</v>
      </c>
      <c r="P83" s="144">
        <v>128944</v>
      </c>
      <c r="Q83" s="165" t="s">
        <v>84</v>
      </c>
      <c r="R83" s="5"/>
      <c r="S83" s="4"/>
      <c r="T83" s="4"/>
      <c r="U83" s="4"/>
      <c r="V83" s="4"/>
      <c r="W83" s="4"/>
    </row>
    <row r="84" spans="1:23" ht="49.5" x14ac:dyDescent="0.25">
      <c r="A84" s="168" t="s">
        <v>89</v>
      </c>
      <c r="B84" s="149" t="s">
        <v>48</v>
      </c>
      <c r="C84" s="161" t="s">
        <v>74</v>
      </c>
      <c r="D84" s="30" t="s">
        <v>33</v>
      </c>
      <c r="E84" s="81">
        <f>SUM(F84:P84)</f>
        <v>121330.731</v>
      </c>
      <c r="F84" s="175">
        <v>24436.431</v>
      </c>
      <c r="G84" s="197">
        <v>25519.3</v>
      </c>
      <c r="H84" s="198"/>
      <c r="I84" s="198"/>
      <c r="J84" s="197">
        <v>23377</v>
      </c>
      <c r="K84" s="198"/>
      <c r="L84" s="198"/>
      <c r="M84" s="198"/>
      <c r="N84" s="199"/>
      <c r="O84" s="18">
        <v>23999</v>
      </c>
      <c r="P84" s="18">
        <v>23999</v>
      </c>
      <c r="Q84" s="149" t="s">
        <v>48</v>
      </c>
      <c r="R84" s="5"/>
      <c r="S84" s="4"/>
      <c r="T84" s="4"/>
      <c r="U84" s="4"/>
      <c r="V84" s="4"/>
      <c r="W84" s="4"/>
    </row>
    <row r="85" spans="1:23" ht="53.25" customHeight="1" thickBot="1" x14ac:dyDescent="0.3">
      <c r="A85" s="168" t="s">
        <v>90</v>
      </c>
      <c r="B85" s="149" t="s">
        <v>91</v>
      </c>
      <c r="C85" s="161" t="s">
        <v>74</v>
      </c>
      <c r="D85" s="30" t="s">
        <v>33</v>
      </c>
      <c r="E85" s="81">
        <f>SUM(F85:P85)</f>
        <v>77.433989999999994</v>
      </c>
      <c r="F85" s="175">
        <v>77.433989999999994</v>
      </c>
      <c r="G85" s="200">
        <v>0</v>
      </c>
      <c r="H85" s="201"/>
      <c r="I85" s="201"/>
      <c r="J85" s="200">
        <v>0</v>
      </c>
      <c r="K85" s="201"/>
      <c r="L85" s="201"/>
      <c r="M85" s="201"/>
      <c r="N85" s="202"/>
      <c r="O85" s="18">
        <v>0</v>
      </c>
      <c r="P85" s="18">
        <v>0</v>
      </c>
      <c r="Q85" s="149" t="s">
        <v>91</v>
      </c>
      <c r="R85" s="5"/>
      <c r="S85" s="4"/>
      <c r="T85" s="4"/>
      <c r="U85" s="4"/>
      <c r="V85" s="4"/>
      <c r="W85" s="4"/>
    </row>
    <row r="86" spans="1:23" ht="118.5" customHeight="1" thickBot="1" x14ac:dyDescent="0.3">
      <c r="A86" s="39" t="s">
        <v>12</v>
      </c>
      <c r="B86" s="50" t="s">
        <v>127</v>
      </c>
      <c r="C86" s="34" t="s">
        <v>74</v>
      </c>
      <c r="D86" s="44" t="s">
        <v>33</v>
      </c>
      <c r="E86" s="40">
        <f t="shared" ref="E86:E93" si="8">F86+G86+J86+O86+P86</f>
        <v>11721.189</v>
      </c>
      <c r="F86" s="152">
        <v>743.64</v>
      </c>
      <c r="G86" s="203">
        <v>4455.549</v>
      </c>
      <c r="H86" s="204"/>
      <c r="I86" s="204"/>
      <c r="J86" s="203">
        <v>2174</v>
      </c>
      <c r="K86" s="204"/>
      <c r="L86" s="204"/>
      <c r="M86" s="204"/>
      <c r="N86" s="205"/>
      <c r="O86" s="40">
        <v>2174</v>
      </c>
      <c r="P86" s="40">
        <v>2174</v>
      </c>
      <c r="Q86" s="92" t="s">
        <v>29</v>
      </c>
      <c r="R86" s="5"/>
      <c r="S86" s="4"/>
      <c r="T86" s="4"/>
      <c r="U86" s="4"/>
      <c r="V86" s="4"/>
      <c r="W86" s="4"/>
    </row>
    <row r="87" spans="1:23" ht="72.75" customHeight="1" thickBot="1" x14ac:dyDescent="0.3">
      <c r="A87" s="39" t="s">
        <v>43</v>
      </c>
      <c r="B87" s="50" t="s">
        <v>65</v>
      </c>
      <c r="C87" s="34" t="s">
        <v>74</v>
      </c>
      <c r="D87" s="44" t="s">
        <v>33</v>
      </c>
      <c r="E87" s="40">
        <f t="shared" si="8"/>
        <v>496614.93930000003</v>
      </c>
      <c r="F87" s="152">
        <v>91148.363800000006</v>
      </c>
      <c r="G87" s="203">
        <v>90706.575500000006</v>
      </c>
      <c r="H87" s="204"/>
      <c r="I87" s="204"/>
      <c r="J87" s="203">
        <v>114200</v>
      </c>
      <c r="K87" s="204"/>
      <c r="L87" s="204"/>
      <c r="M87" s="204"/>
      <c r="N87" s="205"/>
      <c r="O87" s="40">
        <v>100280</v>
      </c>
      <c r="P87" s="40">
        <v>100280</v>
      </c>
      <c r="Q87" s="91" t="s">
        <v>105</v>
      </c>
      <c r="R87" s="5"/>
      <c r="S87" s="4"/>
      <c r="T87" s="4"/>
      <c r="U87" s="4"/>
      <c r="V87" s="4"/>
      <c r="W87" s="4"/>
    </row>
    <row r="88" spans="1:23" ht="87" customHeight="1" thickBot="1" x14ac:dyDescent="0.3">
      <c r="A88" s="39" t="s">
        <v>45</v>
      </c>
      <c r="B88" s="50" t="s">
        <v>66</v>
      </c>
      <c r="C88" s="34" t="s">
        <v>74</v>
      </c>
      <c r="D88" s="44" t="s">
        <v>33</v>
      </c>
      <c r="E88" s="40">
        <f t="shared" si="8"/>
        <v>255529.4871</v>
      </c>
      <c r="F88" s="152">
        <v>52939.4611</v>
      </c>
      <c r="G88" s="203">
        <v>48008.025999999998</v>
      </c>
      <c r="H88" s="204"/>
      <c r="I88" s="204"/>
      <c r="J88" s="203">
        <v>51356</v>
      </c>
      <c r="K88" s="204"/>
      <c r="L88" s="204"/>
      <c r="M88" s="204"/>
      <c r="N88" s="205"/>
      <c r="O88" s="40">
        <v>51613</v>
      </c>
      <c r="P88" s="40">
        <v>51613</v>
      </c>
      <c r="Q88" s="91" t="s">
        <v>58</v>
      </c>
      <c r="R88" s="5"/>
      <c r="S88" s="4"/>
      <c r="T88" s="4"/>
      <c r="U88" s="4"/>
      <c r="V88" s="4"/>
      <c r="W88" s="4"/>
    </row>
    <row r="89" spans="1:23" ht="159" customHeight="1" thickBot="1" x14ac:dyDescent="0.3">
      <c r="A89" s="39" t="s">
        <v>46</v>
      </c>
      <c r="B89" s="50" t="s">
        <v>128</v>
      </c>
      <c r="C89" s="34" t="s">
        <v>74</v>
      </c>
      <c r="D89" s="44" t="s">
        <v>33</v>
      </c>
      <c r="E89" s="40">
        <f t="shared" si="8"/>
        <v>2376920</v>
      </c>
      <c r="F89" s="152">
        <v>510200</v>
      </c>
      <c r="G89" s="203">
        <v>510200</v>
      </c>
      <c r="H89" s="204"/>
      <c r="I89" s="204"/>
      <c r="J89" s="203">
        <v>1356520</v>
      </c>
      <c r="K89" s="204"/>
      <c r="L89" s="204"/>
      <c r="M89" s="204"/>
      <c r="N89" s="205"/>
      <c r="O89" s="40">
        <v>0</v>
      </c>
      <c r="P89" s="40">
        <v>0</v>
      </c>
      <c r="Q89" s="91" t="s">
        <v>47</v>
      </c>
      <c r="R89" s="5"/>
      <c r="S89" s="4"/>
      <c r="T89" s="4"/>
      <c r="U89" s="4"/>
      <c r="V89" s="4"/>
      <c r="W89" s="4"/>
    </row>
    <row r="90" spans="1:23" ht="159" customHeight="1" thickBot="1" x14ac:dyDescent="0.3">
      <c r="A90" s="39" t="s">
        <v>129</v>
      </c>
      <c r="B90" s="50" t="s">
        <v>130</v>
      </c>
      <c r="C90" s="34" t="s">
        <v>74</v>
      </c>
      <c r="D90" s="44" t="s">
        <v>33</v>
      </c>
      <c r="E90" s="40">
        <f t="shared" si="8"/>
        <v>72609.862469999993</v>
      </c>
      <c r="F90" s="183">
        <v>0</v>
      </c>
      <c r="G90" s="183">
        <v>0</v>
      </c>
      <c r="H90" s="184"/>
      <c r="I90" s="184"/>
      <c r="J90" s="408">
        <v>72609.862469999993</v>
      </c>
      <c r="K90" s="409"/>
      <c r="L90" s="409"/>
      <c r="M90" s="409"/>
      <c r="N90" s="410"/>
      <c r="O90" s="40">
        <v>0</v>
      </c>
      <c r="P90" s="40">
        <v>0</v>
      </c>
      <c r="Q90" s="91" t="s">
        <v>39</v>
      </c>
      <c r="R90" s="5"/>
      <c r="S90" s="4"/>
      <c r="T90" s="4"/>
      <c r="U90" s="4"/>
      <c r="V90" s="4"/>
      <c r="W90" s="4"/>
    </row>
    <row r="91" spans="1:23" ht="87" customHeight="1" thickBot="1" x14ac:dyDescent="0.3">
      <c r="A91" s="39" t="s">
        <v>19</v>
      </c>
      <c r="B91" s="50" t="s">
        <v>67</v>
      </c>
      <c r="C91" s="34" t="s">
        <v>74</v>
      </c>
      <c r="D91" s="44" t="s">
        <v>33</v>
      </c>
      <c r="E91" s="40">
        <f t="shared" si="8"/>
        <v>22248.654999999999</v>
      </c>
      <c r="F91" s="152">
        <f>F92+F93</f>
        <v>7369.3549999999996</v>
      </c>
      <c r="G91" s="203">
        <f>G92+G93</f>
        <v>11369.3</v>
      </c>
      <c r="H91" s="204"/>
      <c r="I91" s="204"/>
      <c r="J91" s="203">
        <f>J92+J93</f>
        <v>1354</v>
      </c>
      <c r="K91" s="204"/>
      <c r="L91" s="204"/>
      <c r="M91" s="204"/>
      <c r="N91" s="205"/>
      <c r="O91" s="40">
        <f>O92+O93</f>
        <v>1078</v>
      </c>
      <c r="P91" s="40">
        <f>P92+P93</f>
        <v>1078</v>
      </c>
      <c r="Q91" s="91"/>
      <c r="R91" s="5"/>
      <c r="S91" s="4"/>
      <c r="T91" s="4"/>
      <c r="U91" s="4"/>
      <c r="V91" s="4"/>
      <c r="W91" s="4"/>
    </row>
    <row r="92" spans="1:23" ht="157.5" customHeight="1" thickBot="1" x14ac:dyDescent="0.3">
      <c r="A92" s="39" t="s">
        <v>6</v>
      </c>
      <c r="B92" s="50" t="s">
        <v>68</v>
      </c>
      <c r="C92" s="34" t="s">
        <v>74</v>
      </c>
      <c r="D92" s="44" t="s">
        <v>33</v>
      </c>
      <c r="E92" s="40">
        <f t="shared" si="8"/>
        <v>13889.68</v>
      </c>
      <c r="F92" s="152">
        <v>301.7</v>
      </c>
      <c r="G92" s="203">
        <v>11109.98</v>
      </c>
      <c r="H92" s="204"/>
      <c r="I92" s="204"/>
      <c r="J92" s="203">
        <v>922</v>
      </c>
      <c r="K92" s="204"/>
      <c r="L92" s="204"/>
      <c r="M92" s="204"/>
      <c r="N92" s="205"/>
      <c r="O92" s="40">
        <v>778</v>
      </c>
      <c r="P92" s="40">
        <v>778</v>
      </c>
      <c r="Q92" s="91" t="s">
        <v>85</v>
      </c>
      <c r="R92" s="5"/>
      <c r="S92" s="4"/>
      <c r="T92" s="4"/>
      <c r="U92" s="4"/>
      <c r="V92" s="4"/>
      <c r="W92" s="4"/>
    </row>
    <row r="93" spans="1:23" ht="144" customHeight="1" thickBot="1" x14ac:dyDescent="0.3">
      <c r="A93" s="39" t="s">
        <v>64</v>
      </c>
      <c r="B93" s="50" t="s">
        <v>69</v>
      </c>
      <c r="C93" s="34" t="s">
        <v>74</v>
      </c>
      <c r="D93" s="44" t="s">
        <v>33</v>
      </c>
      <c r="E93" s="40">
        <f t="shared" si="8"/>
        <v>8358.9749999999985</v>
      </c>
      <c r="F93" s="152">
        <v>7067.6549999999997</v>
      </c>
      <c r="G93" s="203">
        <v>259.32</v>
      </c>
      <c r="H93" s="204"/>
      <c r="I93" s="204"/>
      <c r="J93" s="203">
        <v>432</v>
      </c>
      <c r="K93" s="204"/>
      <c r="L93" s="204"/>
      <c r="M93" s="204"/>
      <c r="N93" s="205"/>
      <c r="O93" s="40">
        <v>300</v>
      </c>
      <c r="P93" s="40">
        <v>300</v>
      </c>
      <c r="Q93" s="91" t="s">
        <v>80</v>
      </c>
      <c r="R93" s="5"/>
      <c r="S93" s="4"/>
      <c r="T93" s="4"/>
      <c r="U93" s="4"/>
      <c r="V93" s="4"/>
      <c r="W93" s="4"/>
    </row>
    <row r="94" spans="1:23" ht="18" customHeight="1" x14ac:dyDescent="0.25">
      <c r="A94" s="278" t="s">
        <v>26</v>
      </c>
      <c r="B94" s="279"/>
      <c r="C94" s="279"/>
      <c r="D94" s="280"/>
      <c r="E94" s="16">
        <f>E95+E96</f>
        <v>15089642.004410002</v>
      </c>
      <c r="F94" s="153">
        <f>F95+F96</f>
        <v>2760389.3474300001</v>
      </c>
      <c r="G94" s="209">
        <f>G95+G96</f>
        <v>2989026.0946099996</v>
      </c>
      <c r="H94" s="210"/>
      <c r="I94" s="210"/>
      <c r="J94" s="209">
        <f>J95+J96</f>
        <v>4095646.2369599999</v>
      </c>
      <c r="K94" s="210"/>
      <c r="L94" s="210"/>
      <c r="M94" s="210"/>
      <c r="N94" s="211"/>
      <c r="O94" s="16">
        <f>O95+O96</f>
        <v>2622290.1622000001</v>
      </c>
      <c r="P94" s="73">
        <f>P95+P96</f>
        <v>2622290.1632099999</v>
      </c>
      <c r="Q94" s="259"/>
      <c r="S94" s="4"/>
      <c r="T94" s="4"/>
      <c r="U94" s="4"/>
      <c r="V94" s="4"/>
      <c r="W94" s="4"/>
    </row>
    <row r="95" spans="1:23" ht="18" customHeight="1" x14ac:dyDescent="0.25">
      <c r="A95" s="276" t="s">
        <v>107</v>
      </c>
      <c r="B95" s="276"/>
      <c r="C95" s="276"/>
      <c r="D95" s="277"/>
      <c r="E95" s="82">
        <f>F95+G95+J95+O95+P95</f>
        <v>90984.459950000004</v>
      </c>
      <c r="F95" s="174">
        <f>F61</f>
        <v>26120.29004</v>
      </c>
      <c r="G95" s="212">
        <f>G61</f>
        <v>45669.502050000003</v>
      </c>
      <c r="H95" s="213"/>
      <c r="I95" s="213"/>
      <c r="J95" s="212">
        <f>J61</f>
        <v>19194.667859999998</v>
      </c>
      <c r="K95" s="213"/>
      <c r="L95" s="213"/>
      <c r="M95" s="213"/>
      <c r="N95" s="214"/>
      <c r="O95" s="82">
        <f>O61</f>
        <v>0</v>
      </c>
      <c r="P95" s="109">
        <f>P61</f>
        <v>0</v>
      </c>
      <c r="Q95" s="260"/>
      <c r="S95" s="4"/>
      <c r="T95" s="4"/>
      <c r="U95" s="4"/>
      <c r="V95" s="4"/>
      <c r="W95" s="4"/>
    </row>
    <row r="96" spans="1:23" ht="30.75" customHeight="1" thickBot="1" x14ac:dyDescent="0.3">
      <c r="A96" s="262" t="s">
        <v>33</v>
      </c>
      <c r="B96" s="262"/>
      <c r="C96" s="262"/>
      <c r="D96" s="263"/>
      <c r="E96" s="84">
        <f>F96+J96+G96+O96+P96</f>
        <v>14998657.544460002</v>
      </c>
      <c r="F96" s="146">
        <f>F91+F62</f>
        <v>2734269.0573900002</v>
      </c>
      <c r="G96" s="215">
        <f>G91+G62</f>
        <v>2943356.5925599998</v>
      </c>
      <c r="H96" s="216"/>
      <c r="I96" s="216"/>
      <c r="J96" s="215">
        <f>J91+J62</f>
        <v>4076451.5691</v>
      </c>
      <c r="K96" s="216"/>
      <c r="L96" s="216"/>
      <c r="M96" s="216"/>
      <c r="N96" s="217"/>
      <c r="O96" s="85">
        <f>O91+O62</f>
        <v>2622290.1622000001</v>
      </c>
      <c r="P96" s="86">
        <f>P91+P62</f>
        <v>2622290.1632099999</v>
      </c>
      <c r="Q96" s="261"/>
      <c r="R96" s="5"/>
      <c r="S96" s="4"/>
      <c r="T96" s="4"/>
      <c r="U96" s="4"/>
      <c r="V96" s="4"/>
      <c r="W96" s="4"/>
    </row>
    <row r="97" spans="1:23" ht="30.75" customHeight="1" thickBot="1" x14ac:dyDescent="0.3">
      <c r="A97" s="264"/>
      <c r="B97" s="265"/>
      <c r="C97" s="265"/>
      <c r="D97" s="266"/>
      <c r="E97" s="181"/>
      <c r="F97" s="182"/>
      <c r="G97" s="218"/>
      <c r="H97" s="219"/>
      <c r="I97" s="219"/>
      <c r="J97" s="218"/>
      <c r="K97" s="219"/>
      <c r="L97" s="219"/>
      <c r="M97" s="219"/>
      <c r="N97" s="220"/>
      <c r="O97" s="181"/>
      <c r="P97" s="181"/>
      <c r="Q97" s="46"/>
      <c r="R97" s="6"/>
      <c r="S97" s="4"/>
      <c r="T97" s="4"/>
      <c r="U97" s="4"/>
      <c r="V97" s="4"/>
      <c r="W97" s="4"/>
    </row>
    <row r="98" spans="1:23" ht="30.75" customHeight="1" x14ac:dyDescent="0.25">
      <c r="A98" s="267" t="s">
        <v>14</v>
      </c>
      <c r="B98" s="268"/>
      <c r="C98" s="268"/>
      <c r="D98" s="269"/>
      <c r="E98" s="87">
        <f>E99+E100</f>
        <v>18405988.244169999</v>
      </c>
      <c r="F98" s="177">
        <f>F100+F99</f>
        <v>2943388.6484400001</v>
      </c>
      <c r="G98" s="221">
        <f>G100+G99</f>
        <v>3231303.0333599998</v>
      </c>
      <c r="H98" s="222"/>
      <c r="I98" s="222"/>
      <c r="J98" s="221">
        <f t="shared" ref="J98:O98" si="9">J100+J99</f>
        <v>4976318.2369600004</v>
      </c>
      <c r="K98" s="222"/>
      <c r="L98" s="222"/>
      <c r="M98" s="222"/>
      <c r="N98" s="223"/>
      <c r="O98" s="87">
        <f t="shared" si="9"/>
        <v>3808945.1622000001</v>
      </c>
      <c r="P98" s="88">
        <f>P100+P99</f>
        <v>3446033.1632099999</v>
      </c>
      <c r="Q98" s="270"/>
      <c r="S98" s="4"/>
      <c r="T98" s="4"/>
      <c r="U98" s="4"/>
      <c r="V98" s="4"/>
      <c r="W98" s="4"/>
    </row>
    <row r="99" spans="1:23" ht="20.25" customHeight="1" x14ac:dyDescent="0.25">
      <c r="A99" s="273" t="s">
        <v>18</v>
      </c>
      <c r="B99" s="274"/>
      <c r="C99" s="274"/>
      <c r="D99" s="275"/>
      <c r="E99" s="47">
        <f>F99+G99+J99+O99+P99</f>
        <v>342930.45994999999</v>
      </c>
      <c r="F99" s="178">
        <f>F95+F37</f>
        <v>60404.29004</v>
      </c>
      <c r="G99" s="224">
        <f>G61+G37</f>
        <v>103173.50205000001</v>
      </c>
      <c r="H99" s="225"/>
      <c r="I99" s="225"/>
      <c r="J99" s="224">
        <f>J37+J95</f>
        <v>72580.667860000001</v>
      </c>
      <c r="K99" s="225"/>
      <c r="L99" s="225"/>
      <c r="M99" s="225"/>
      <c r="N99" s="226"/>
      <c r="O99" s="47">
        <f>O37</f>
        <v>53386</v>
      </c>
      <c r="P99" s="74">
        <f>P37</f>
        <v>53386</v>
      </c>
      <c r="Q99" s="271"/>
      <c r="S99" s="4"/>
      <c r="T99" s="4"/>
      <c r="U99" s="4"/>
      <c r="V99" s="4"/>
      <c r="W99" s="4"/>
    </row>
    <row r="100" spans="1:23" ht="42" customHeight="1" thickBot="1" x14ac:dyDescent="0.3">
      <c r="A100" s="283" t="s">
        <v>35</v>
      </c>
      <c r="B100" s="284"/>
      <c r="C100" s="284"/>
      <c r="D100" s="285"/>
      <c r="E100" s="89">
        <f>F100+G100+J100+O100+P100</f>
        <v>18063057.784219999</v>
      </c>
      <c r="F100" s="176">
        <f>F96+F50+F38</f>
        <v>2882984.3584000003</v>
      </c>
      <c r="G100" s="206">
        <f>G96+G58+G50+G38</f>
        <v>3128129.53131</v>
      </c>
      <c r="H100" s="207"/>
      <c r="I100" s="207"/>
      <c r="J100" s="206">
        <f>J96+J58+J50+J38</f>
        <v>4903737.5691</v>
      </c>
      <c r="K100" s="207"/>
      <c r="L100" s="207"/>
      <c r="M100" s="207"/>
      <c r="N100" s="208"/>
      <c r="O100" s="89">
        <f>O96+O58+O50+O38</f>
        <v>3755559.1622000001</v>
      </c>
      <c r="P100" s="90">
        <f>P96+P58+P50+P38</f>
        <v>3392647.1632099999</v>
      </c>
      <c r="Q100" s="272"/>
      <c r="S100" s="4"/>
      <c r="T100" s="4"/>
      <c r="U100" s="4"/>
      <c r="V100" s="4"/>
      <c r="W100" s="4"/>
    </row>
    <row r="101" spans="1:23" ht="24.75" customHeight="1" x14ac:dyDescent="0.25">
      <c r="A101" s="7"/>
      <c r="B101" s="68"/>
      <c r="C101" s="7"/>
      <c r="D101" s="7"/>
      <c r="E101" s="15"/>
      <c r="F101" s="15"/>
      <c r="G101" s="66"/>
      <c r="H101" s="66"/>
      <c r="I101" s="66"/>
      <c r="J101" s="15"/>
      <c r="K101" s="15"/>
      <c r="L101" s="15"/>
      <c r="M101" s="15"/>
      <c r="N101" s="15"/>
      <c r="O101" s="15"/>
      <c r="P101" s="15"/>
      <c r="Q101" s="106" t="s">
        <v>106</v>
      </c>
      <c r="S101" s="4"/>
      <c r="T101" s="4"/>
      <c r="U101" s="4"/>
      <c r="V101" s="4"/>
      <c r="W101" s="4"/>
    </row>
    <row r="102" spans="1:23" ht="23.25" customHeight="1" x14ac:dyDescent="0.25">
      <c r="A102" s="65"/>
      <c r="B102" s="67"/>
      <c r="C102" s="65"/>
      <c r="D102" s="65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5"/>
      <c r="S102" s="4"/>
      <c r="T102" s="4"/>
      <c r="U102" s="4"/>
      <c r="V102" s="4"/>
      <c r="W102" s="4"/>
    </row>
    <row r="103" spans="1:23" ht="81" customHeight="1" x14ac:dyDescent="0.3">
      <c r="A103" s="257" t="s">
        <v>139</v>
      </c>
      <c r="B103" s="257"/>
      <c r="C103" s="257"/>
      <c r="D103" s="257"/>
      <c r="E103" s="65"/>
      <c r="F103" s="69"/>
      <c r="G103" s="186"/>
      <c r="H103" s="134"/>
      <c r="I103" s="134"/>
      <c r="J103" s="282" t="s">
        <v>122</v>
      </c>
      <c r="K103" s="282"/>
      <c r="L103" s="282"/>
      <c r="M103" s="282"/>
      <c r="N103" s="282"/>
      <c r="O103" s="282"/>
      <c r="P103" s="65"/>
      <c r="Q103" s="31"/>
      <c r="S103" s="4"/>
      <c r="T103" s="4"/>
      <c r="U103" s="4"/>
      <c r="V103" s="4"/>
      <c r="W103" s="4"/>
    </row>
    <row r="104" spans="1:23" ht="24.75" customHeight="1" x14ac:dyDescent="0.25">
      <c r="A104" s="65"/>
      <c r="B104" s="67"/>
      <c r="C104" s="65"/>
      <c r="D104" s="65"/>
      <c r="E104" s="65"/>
      <c r="F104" s="65"/>
      <c r="G104" s="67"/>
      <c r="H104" s="67"/>
      <c r="I104" s="67"/>
      <c r="J104" s="185"/>
      <c r="K104" s="185"/>
      <c r="L104" s="185"/>
      <c r="M104" s="185"/>
      <c r="N104" s="185"/>
      <c r="O104" s="185"/>
      <c r="P104" s="65"/>
      <c r="Q104" s="65"/>
    </row>
    <row r="105" spans="1:23" ht="30" customHeight="1" x14ac:dyDescent="0.25">
      <c r="A105" s="257" t="s">
        <v>121</v>
      </c>
      <c r="B105" s="257"/>
      <c r="C105" s="257"/>
      <c r="D105" s="257"/>
      <c r="E105" s="9"/>
      <c r="F105" s="114"/>
      <c r="G105" s="105"/>
      <c r="H105" s="105"/>
      <c r="I105" s="105"/>
      <c r="J105" s="258" t="s">
        <v>120</v>
      </c>
      <c r="K105" s="258"/>
      <c r="L105" s="258"/>
      <c r="M105" s="258"/>
      <c r="N105" s="258"/>
      <c r="O105" s="258"/>
      <c r="Q105" s="281"/>
    </row>
    <row r="106" spans="1:23" ht="14.25" customHeight="1" x14ac:dyDescent="0.25">
      <c r="A106" s="257"/>
      <c r="B106" s="257"/>
      <c r="C106" s="257"/>
      <c r="D106" s="257"/>
      <c r="E106" s="9"/>
      <c r="F106" s="145"/>
      <c r="G106" s="135"/>
      <c r="H106" s="135"/>
      <c r="I106" s="135"/>
      <c r="J106" s="258"/>
      <c r="K106" s="258"/>
      <c r="L106" s="258"/>
      <c r="M106" s="258"/>
      <c r="N106" s="258"/>
      <c r="O106" s="258"/>
      <c r="Q106" s="281"/>
    </row>
    <row r="107" spans="1:23" ht="27" customHeight="1" x14ac:dyDescent="0.25"/>
  </sheetData>
  <mergeCells count="296">
    <mergeCell ref="B63:B65"/>
    <mergeCell ref="A63:A65"/>
    <mergeCell ref="C63:C65"/>
    <mergeCell ref="Q63:Q65"/>
    <mergeCell ref="J63:N63"/>
    <mergeCell ref="J64:N64"/>
    <mergeCell ref="Q49:Q50"/>
    <mergeCell ref="A50:D50"/>
    <mergeCell ref="A51:Q51"/>
    <mergeCell ref="B69:B71"/>
    <mergeCell ref="C69:C71"/>
    <mergeCell ref="G60:I60"/>
    <mergeCell ref="G61:I61"/>
    <mergeCell ref="G62:I62"/>
    <mergeCell ref="G65:I65"/>
    <mergeCell ref="A57:D57"/>
    <mergeCell ref="E57:P57"/>
    <mergeCell ref="Q57:Q58"/>
    <mergeCell ref="A58:D58"/>
    <mergeCell ref="G66:I66"/>
    <mergeCell ref="E52:P52"/>
    <mergeCell ref="E53:P53"/>
    <mergeCell ref="E54:P54"/>
    <mergeCell ref="E55:P55"/>
    <mergeCell ref="A60:A62"/>
    <mergeCell ref="B60:B62"/>
    <mergeCell ref="C60:C62"/>
    <mergeCell ref="Q60:Q62"/>
    <mergeCell ref="J61:N61"/>
    <mergeCell ref="J62:N62"/>
    <mergeCell ref="O9:O10"/>
    <mergeCell ref="P9:P10"/>
    <mergeCell ref="Q9:Q11"/>
    <mergeCell ref="A6:Q6"/>
    <mergeCell ref="A8:A11"/>
    <mergeCell ref="B9:B11"/>
    <mergeCell ref="C9:C11"/>
    <mergeCell ref="D9:D11"/>
    <mergeCell ref="E9:E10"/>
    <mergeCell ref="F9:F10"/>
    <mergeCell ref="G8:I8"/>
    <mergeCell ref="G7:I7"/>
    <mergeCell ref="O1:Q1"/>
    <mergeCell ref="B2:Q2"/>
    <mergeCell ref="A3:A4"/>
    <mergeCell ref="B3:B4"/>
    <mergeCell ref="C3:C4"/>
    <mergeCell ref="D3:D4"/>
    <mergeCell ref="E3:E4"/>
    <mergeCell ref="F3:P3"/>
    <mergeCell ref="Q3:Q4"/>
    <mergeCell ref="J4:N4"/>
    <mergeCell ref="G4:I4"/>
    <mergeCell ref="D13:D15"/>
    <mergeCell ref="E13:E14"/>
    <mergeCell ref="F13:F14"/>
    <mergeCell ref="O16:O17"/>
    <mergeCell ref="P16:P17"/>
    <mergeCell ref="Q16:Q18"/>
    <mergeCell ref="O13:O14"/>
    <mergeCell ref="B16:B18"/>
    <mergeCell ref="C16:C18"/>
    <mergeCell ref="G15:I15"/>
    <mergeCell ref="A23:A25"/>
    <mergeCell ref="C23:C24"/>
    <mergeCell ref="J20:J21"/>
    <mergeCell ref="O20:O21"/>
    <mergeCell ref="J16:J17"/>
    <mergeCell ref="Q26:Q27"/>
    <mergeCell ref="A27:A30"/>
    <mergeCell ref="B28:B30"/>
    <mergeCell ref="C28:C30"/>
    <mergeCell ref="D28:D30"/>
    <mergeCell ref="E28:E29"/>
    <mergeCell ref="F28:F29"/>
    <mergeCell ref="B23:B25"/>
    <mergeCell ref="P20:P21"/>
    <mergeCell ref="Q20:Q22"/>
    <mergeCell ref="A12:A18"/>
    <mergeCell ref="G12:I12"/>
    <mergeCell ref="J13:J14"/>
    <mergeCell ref="A21:A22"/>
    <mergeCell ref="B20:B22"/>
    <mergeCell ref="P13:P14"/>
    <mergeCell ref="Q13:Q15"/>
    <mergeCell ref="B13:B15"/>
    <mergeCell ref="C13:C15"/>
    <mergeCell ref="C20:C22"/>
    <mergeCell ref="D20:D22"/>
    <mergeCell ref="E20:E21"/>
    <mergeCell ref="F20:F21"/>
    <mergeCell ref="D16:D18"/>
    <mergeCell ref="E16:E17"/>
    <mergeCell ref="F16:F17"/>
    <mergeCell ref="J42:J43"/>
    <mergeCell ref="O42:O43"/>
    <mergeCell ref="J28:J29"/>
    <mergeCell ref="O28:O29"/>
    <mergeCell ref="J33:J34"/>
    <mergeCell ref="O33:O34"/>
    <mergeCell ref="K16:N16"/>
    <mergeCell ref="K20:N20"/>
    <mergeCell ref="K28:N28"/>
    <mergeCell ref="K42:N42"/>
    <mergeCell ref="G16:I17"/>
    <mergeCell ref="G18:I18"/>
    <mergeCell ref="G20:I21"/>
    <mergeCell ref="G22:I22"/>
    <mergeCell ref="G28:I29"/>
    <mergeCell ref="G30:I30"/>
    <mergeCell ref="G42:I43"/>
    <mergeCell ref="P33:P34"/>
    <mergeCell ref="Q33:Q35"/>
    <mergeCell ref="A36:D36"/>
    <mergeCell ref="Q36:Q38"/>
    <mergeCell ref="A37:D37"/>
    <mergeCell ref="A32:A35"/>
    <mergeCell ref="B33:B35"/>
    <mergeCell ref="C33:C35"/>
    <mergeCell ref="D33:D35"/>
    <mergeCell ref="F33:F34"/>
    <mergeCell ref="E33:E34"/>
    <mergeCell ref="G36:I36"/>
    <mergeCell ref="A38:D38"/>
    <mergeCell ref="K33:N33"/>
    <mergeCell ref="G33:I34"/>
    <mergeCell ref="G35:I35"/>
    <mergeCell ref="J37:N37"/>
    <mergeCell ref="J38:N38"/>
    <mergeCell ref="A41:A44"/>
    <mergeCell ref="B42:B44"/>
    <mergeCell ref="C42:C44"/>
    <mergeCell ref="D42:D44"/>
    <mergeCell ref="E42:E43"/>
    <mergeCell ref="F42:F43"/>
    <mergeCell ref="A59:Q59"/>
    <mergeCell ref="P42:P43"/>
    <mergeCell ref="Q41:Q44"/>
    <mergeCell ref="A45:A48"/>
    <mergeCell ref="P46:P47"/>
    <mergeCell ref="Q45:Q48"/>
    <mergeCell ref="G41:I41"/>
    <mergeCell ref="G45:I45"/>
    <mergeCell ref="B46:B48"/>
    <mergeCell ref="C46:C48"/>
    <mergeCell ref="D46:D48"/>
    <mergeCell ref="E46:E47"/>
    <mergeCell ref="F46:F47"/>
    <mergeCell ref="J46:J47"/>
    <mergeCell ref="E56:P56"/>
    <mergeCell ref="E58:P58"/>
    <mergeCell ref="O46:O47"/>
    <mergeCell ref="A49:D49"/>
    <mergeCell ref="G80:I80"/>
    <mergeCell ref="G81:I81"/>
    <mergeCell ref="G67:I67"/>
    <mergeCell ref="G68:I68"/>
    <mergeCell ref="G69:I69"/>
    <mergeCell ref="G70:I70"/>
    <mergeCell ref="G71:I71"/>
    <mergeCell ref="A69:A71"/>
    <mergeCell ref="Q72:Q74"/>
    <mergeCell ref="Q75:Q79"/>
    <mergeCell ref="G74:I74"/>
    <mergeCell ref="G75:I75"/>
    <mergeCell ref="G77:I77"/>
    <mergeCell ref="G76:I76"/>
    <mergeCell ref="G78:I78"/>
    <mergeCell ref="G79:I79"/>
    <mergeCell ref="C72:C74"/>
    <mergeCell ref="B72:B74"/>
    <mergeCell ref="A72:A74"/>
    <mergeCell ref="G72:I72"/>
    <mergeCell ref="J73:N73"/>
    <mergeCell ref="J74:N74"/>
    <mergeCell ref="J79:N79"/>
    <mergeCell ref="J80:N80"/>
    <mergeCell ref="J103:O103"/>
    <mergeCell ref="A100:D100"/>
    <mergeCell ref="A103:D103"/>
    <mergeCell ref="G92:I92"/>
    <mergeCell ref="G82:I82"/>
    <mergeCell ref="G83:I83"/>
    <mergeCell ref="G84:I84"/>
    <mergeCell ref="G93:I93"/>
    <mergeCell ref="B75:B77"/>
    <mergeCell ref="A75:A77"/>
    <mergeCell ref="C75:C77"/>
    <mergeCell ref="B78:B79"/>
    <mergeCell ref="A78:A79"/>
    <mergeCell ref="C78:C79"/>
    <mergeCell ref="G85:I85"/>
    <mergeCell ref="G86:I86"/>
    <mergeCell ref="G87:I87"/>
    <mergeCell ref="G88:I88"/>
    <mergeCell ref="G89:I89"/>
    <mergeCell ref="G91:I91"/>
    <mergeCell ref="J75:N75"/>
    <mergeCell ref="J76:N76"/>
    <mergeCell ref="J77:N77"/>
    <mergeCell ref="J78:N78"/>
    <mergeCell ref="A39:Q39"/>
    <mergeCell ref="G38:I38"/>
    <mergeCell ref="P28:P29"/>
    <mergeCell ref="Q28:Q30"/>
    <mergeCell ref="B26:B27"/>
    <mergeCell ref="G73:I73"/>
    <mergeCell ref="A105:D106"/>
    <mergeCell ref="J105:O106"/>
    <mergeCell ref="Q94:Q96"/>
    <mergeCell ref="A96:D96"/>
    <mergeCell ref="A97:D97"/>
    <mergeCell ref="A98:D98"/>
    <mergeCell ref="Q98:Q100"/>
    <mergeCell ref="A99:D99"/>
    <mergeCell ref="A95:D95"/>
    <mergeCell ref="G94:I94"/>
    <mergeCell ref="G95:I95"/>
    <mergeCell ref="G96:I96"/>
    <mergeCell ref="G97:I97"/>
    <mergeCell ref="A94:D94"/>
    <mergeCell ref="G100:I100"/>
    <mergeCell ref="G98:I98"/>
    <mergeCell ref="G99:I99"/>
    <mergeCell ref="Q105:Q106"/>
    <mergeCell ref="J5:N5"/>
    <mergeCell ref="J7:N7"/>
    <mergeCell ref="J8:N8"/>
    <mergeCell ref="K9:N9"/>
    <mergeCell ref="J12:N12"/>
    <mergeCell ref="G11:I11"/>
    <mergeCell ref="G9:I10"/>
    <mergeCell ref="K13:N13"/>
    <mergeCell ref="G13:I14"/>
    <mergeCell ref="G5:I5"/>
    <mergeCell ref="J9:J10"/>
    <mergeCell ref="G31:I31"/>
    <mergeCell ref="G27:I27"/>
    <mergeCell ref="G26:I26"/>
    <mergeCell ref="G25:I25"/>
    <mergeCell ref="G24:I24"/>
    <mergeCell ref="G23:I23"/>
    <mergeCell ref="G37:I37"/>
    <mergeCell ref="G32:I32"/>
    <mergeCell ref="G19:I19"/>
    <mergeCell ref="J19:N19"/>
    <mergeCell ref="J23:N23"/>
    <mergeCell ref="J24:N24"/>
    <mergeCell ref="J25:N25"/>
    <mergeCell ref="J26:N26"/>
    <mergeCell ref="J27:N27"/>
    <mergeCell ref="J31:N31"/>
    <mergeCell ref="J32:N32"/>
    <mergeCell ref="J36:N36"/>
    <mergeCell ref="G44:I44"/>
    <mergeCell ref="G46:I47"/>
    <mergeCell ref="G48:I48"/>
    <mergeCell ref="J40:N40"/>
    <mergeCell ref="J41:N41"/>
    <mergeCell ref="J45:N45"/>
    <mergeCell ref="J49:N49"/>
    <mergeCell ref="J50:N50"/>
    <mergeCell ref="J60:N60"/>
    <mergeCell ref="K46:N46"/>
    <mergeCell ref="G40:I40"/>
    <mergeCell ref="G49:I49"/>
    <mergeCell ref="G50:I50"/>
    <mergeCell ref="J65:N65"/>
    <mergeCell ref="J66:N66"/>
    <mergeCell ref="J67:N67"/>
    <mergeCell ref="J68:N68"/>
    <mergeCell ref="J69:N69"/>
    <mergeCell ref="J70:N70"/>
    <mergeCell ref="J71:N71"/>
    <mergeCell ref="J72:N72"/>
    <mergeCell ref="Q69:Q71"/>
    <mergeCell ref="J100:N100"/>
    <mergeCell ref="J90:N90"/>
    <mergeCell ref="J91:N91"/>
    <mergeCell ref="J92:N92"/>
    <mergeCell ref="J93:N93"/>
    <mergeCell ref="J94:N94"/>
    <mergeCell ref="J95:N95"/>
    <mergeCell ref="J96:N96"/>
    <mergeCell ref="J97:N97"/>
    <mergeCell ref="J98:N98"/>
    <mergeCell ref="J99:N99"/>
    <mergeCell ref="J81:N81"/>
    <mergeCell ref="J82:N82"/>
    <mergeCell ref="J83:N83"/>
    <mergeCell ref="J84:N84"/>
    <mergeCell ref="J85:N85"/>
    <mergeCell ref="J86:N86"/>
    <mergeCell ref="J87:N87"/>
    <mergeCell ref="J88:N88"/>
    <mergeCell ref="J89:N89"/>
  </mergeCells>
  <printOptions horizontalCentered="1"/>
  <pageMargins left="0.27559055118110237" right="0.23622047244094491" top="0.59055118110236227" bottom="0.35433070866141736" header="3.937007874015748E-2" footer="0.11811023622047245"/>
  <pageSetup paperSize="9" scale="49" fitToHeight="0" orientation="landscape" r:id="rId1"/>
  <headerFooter differentFirst="1">
    <oddHeader>&amp;C&amp;P</oddHeader>
  </headerFooter>
  <rowBreaks count="7" manualBreakCount="7">
    <brk id="18" max="16383" man="1"/>
    <brk id="31" max="16" man="1"/>
    <brk id="50" max="16" man="1"/>
    <brk id="62" max="16" man="1"/>
    <brk id="79" max="16" man="1"/>
    <brk id="89" max="16" man="1"/>
    <brk id="107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МП12 2023-2027 (2)</vt:lpstr>
      <vt:lpstr>'МП12 2023-2027 (2)'!Заголовки_для_печати</vt:lpstr>
      <vt:lpstr>'МП12 2023-2027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 Сергей Борисович</dc:creator>
  <cp:lastModifiedBy>Подстяжонок Михаил Игоревич</cp:lastModifiedBy>
  <cp:lastPrinted>2025-07-18T12:16:45Z</cp:lastPrinted>
  <dcterms:created xsi:type="dcterms:W3CDTF">2019-03-25T10:11:16Z</dcterms:created>
  <dcterms:modified xsi:type="dcterms:W3CDTF">2025-07-18T12:16:54Z</dcterms:modified>
</cp:coreProperties>
</file>