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Лист1!$11:$14</definedName>
    <definedName name="_xlnm.Print_Area" localSheetId="0">Лист1!$A$1:$Q$128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M108" i="1" l="1"/>
  <c r="M107" i="1"/>
  <c r="M119" i="1"/>
  <c r="M120" i="1"/>
  <c r="M87" i="1" l="1"/>
  <c r="M37" i="1" l="1"/>
  <c r="M49" i="1"/>
  <c r="K50" i="1"/>
  <c r="M99" i="1" l="1"/>
  <c r="L99" i="1" l="1"/>
  <c r="K99" i="1" s="1"/>
  <c r="L48" i="1"/>
  <c r="L47" i="1"/>
  <c r="L119" i="1" l="1"/>
  <c r="K101" i="1"/>
  <c r="L53" i="1"/>
  <c r="K119" i="1" l="1"/>
  <c r="K116" i="1"/>
  <c r="K117" i="1" l="1"/>
  <c r="M126" i="1" l="1"/>
  <c r="M125" i="1"/>
  <c r="K125" i="1" s="1"/>
  <c r="M97" i="1"/>
  <c r="M95" i="1"/>
  <c r="M124" i="1" l="1"/>
  <c r="K120" i="1"/>
  <c r="M86" i="1"/>
  <c r="M85" i="1" s="1"/>
  <c r="M104" i="1"/>
  <c r="M105" i="1"/>
  <c r="M100" i="1"/>
  <c r="M103" i="1" s="1"/>
  <c r="L102" i="1"/>
  <c r="K102" i="1" s="1"/>
  <c r="M53" i="1"/>
  <c r="M54" i="1"/>
  <c r="M52" i="1"/>
  <c r="K51" i="1"/>
  <c r="K49" i="1" s="1"/>
  <c r="G49" i="1" s="1"/>
  <c r="M35" i="1"/>
  <c r="M40" i="1"/>
  <c r="L42" i="1"/>
  <c r="L41" i="1"/>
  <c r="L40" i="1" l="1"/>
  <c r="K42" i="1"/>
  <c r="K54" i="1"/>
  <c r="M36" i="1"/>
  <c r="G20" i="1" l="1"/>
  <c r="K126" i="1" l="1"/>
  <c r="L122" i="1"/>
  <c r="L107" i="1" s="1"/>
  <c r="L123" i="1"/>
  <c r="L75" i="1" l="1"/>
  <c r="L74" i="1"/>
  <c r="L39" i="1"/>
  <c r="L38" i="1"/>
  <c r="L35" i="1" s="1"/>
  <c r="K35" i="1" l="1"/>
  <c r="K34" i="1" l="1"/>
  <c r="L108" i="1" l="1"/>
  <c r="K123" i="1"/>
  <c r="O124" i="1"/>
  <c r="O118" i="1"/>
  <c r="L114" i="1"/>
  <c r="K114" i="1" s="1"/>
  <c r="L113" i="1"/>
  <c r="K113" i="1" s="1"/>
  <c r="O112" i="1"/>
  <c r="L87" i="1"/>
  <c r="L105" i="1"/>
  <c r="K105" i="1" s="1"/>
  <c r="L104" i="1"/>
  <c r="K104" i="1" s="1"/>
  <c r="O103" i="1"/>
  <c r="K96" i="1"/>
  <c r="O97" i="1"/>
  <c r="L93" i="1"/>
  <c r="K93" i="1" s="1"/>
  <c r="L92" i="1"/>
  <c r="K92" i="1" s="1"/>
  <c r="O91" i="1"/>
  <c r="L72" i="1"/>
  <c r="L71" i="1"/>
  <c r="K71" i="1" s="1"/>
  <c r="K81" i="1"/>
  <c r="K80" i="1"/>
  <c r="L79" i="1"/>
  <c r="L82" i="1" s="1"/>
  <c r="L73" i="1"/>
  <c r="L76" i="1" s="1"/>
  <c r="L84" i="1"/>
  <c r="L83" i="1"/>
  <c r="O82" i="1"/>
  <c r="K78" i="1"/>
  <c r="K77" i="1"/>
  <c r="O76" i="1"/>
  <c r="M57" i="1"/>
  <c r="M56" i="1"/>
  <c r="L57" i="1"/>
  <c r="L56" i="1"/>
  <c r="K69" i="1"/>
  <c r="K68" i="1"/>
  <c r="K66" i="1"/>
  <c r="K65" i="1"/>
  <c r="L63" i="1"/>
  <c r="K63" i="1" s="1"/>
  <c r="L62" i="1"/>
  <c r="K62" i="1" s="1"/>
  <c r="O61" i="1"/>
  <c r="K53" i="1"/>
  <c r="K52" i="1" s="1"/>
  <c r="L49" i="1"/>
  <c r="L52" i="1" s="1"/>
  <c r="L54" i="1"/>
  <c r="I54" i="1"/>
  <c r="I53" i="1"/>
  <c r="I52" i="1"/>
  <c r="I48" i="1"/>
  <c r="I47" i="1"/>
  <c r="I46" i="1"/>
  <c r="K44" i="1"/>
  <c r="K47" i="1" s="1"/>
  <c r="K39" i="1"/>
  <c r="K38" i="1"/>
  <c r="K41" i="1" s="1"/>
  <c r="L37" i="1"/>
  <c r="L19" i="1"/>
  <c r="K19" i="1" s="1"/>
  <c r="L18" i="1"/>
  <c r="K24" i="1"/>
  <c r="K25" i="1"/>
  <c r="K103" i="1" l="1"/>
  <c r="K84" i="1"/>
  <c r="K83" i="1"/>
  <c r="K82" i="1" s="1"/>
  <c r="L17" i="1"/>
  <c r="K61" i="1"/>
  <c r="K91" i="1"/>
  <c r="K18" i="1"/>
  <c r="K112" i="1"/>
  <c r="K76" i="1"/>
  <c r="K40" i="1"/>
  <c r="O121" i="1"/>
  <c r="M121" i="1"/>
  <c r="O115" i="1"/>
  <c r="L115" i="1"/>
  <c r="L118" i="1" s="1"/>
  <c r="K111" i="1"/>
  <c r="K110" i="1"/>
  <c r="O109" i="1"/>
  <c r="L109" i="1"/>
  <c r="L112" i="1" s="1"/>
  <c r="N108" i="1"/>
  <c r="N107" i="1"/>
  <c r="O106" i="1"/>
  <c r="O100" i="1"/>
  <c r="L100" i="1"/>
  <c r="O94" i="1"/>
  <c r="M94" i="1"/>
  <c r="K90" i="1"/>
  <c r="K89" i="1"/>
  <c r="O88" i="1"/>
  <c r="L88" i="1"/>
  <c r="L91" i="1" s="1"/>
  <c r="N87" i="1"/>
  <c r="K87" i="1" s="1"/>
  <c r="N86" i="1"/>
  <c r="O85" i="1"/>
  <c r="O79" i="1"/>
  <c r="K79" i="1"/>
  <c r="O67" i="1"/>
  <c r="M67" i="1"/>
  <c r="L67" i="1"/>
  <c r="G23" i="1"/>
  <c r="L23" i="1"/>
  <c r="K22" i="1"/>
  <c r="K21" i="1"/>
  <c r="L20" i="1"/>
  <c r="L103" i="1" l="1"/>
  <c r="K100" i="1"/>
  <c r="G100" i="1" s="1"/>
  <c r="N106" i="1"/>
  <c r="K108" i="1"/>
  <c r="K20" i="1"/>
  <c r="K109" i="1"/>
  <c r="K67" i="1"/>
  <c r="N85" i="1"/>
  <c r="K88" i="1"/>
  <c r="L28" i="1" l="1"/>
  <c r="K28" i="1" s="1"/>
  <c r="L27" i="1"/>
  <c r="K27" i="1" s="1"/>
  <c r="L29" i="1"/>
  <c r="L26" i="1" l="1"/>
  <c r="N57" i="1"/>
  <c r="K57" i="1" s="1"/>
  <c r="N56" i="1"/>
  <c r="K56" i="1" s="1"/>
  <c r="O43" i="1" l="1"/>
  <c r="O36" i="1"/>
  <c r="N55" i="1" l="1"/>
  <c r="M43" i="1" l="1"/>
  <c r="P36" i="1"/>
  <c r="M55" i="1" l="1"/>
  <c r="L58" i="1"/>
  <c r="L61" i="1" s="1"/>
  <c r="M64" i="1"/>
  <c r="K64" i="1" l="1"/>
  <c r="L55" i="1"/>
  <c r="O55" i="1" l="1"/>
  <c r="O58" i="1"/>
  <c r="K59" i="1"/>
  <c r="K60" i="1"/>
  <c r="K58" i="1" l="1"/>
  <c r="K55" i="1" l="1"/>
  <c r="H26" i="1" l="1"/>
  <c r="H17" i="1"/>
  <c r="K75" i="1" l="1"/>
  <c r="K74" i="1"/>
  <c r="O73" i="1"/>
  <c r="K73" i="1"/>
  <c r="O72" i="1"/>
  <c r="L70" i="1"/>
  <c r="O64" i="1"/>
  <c r="L64" i="1"/>
  <c r="O70" i="1" l="1"/>
  <c r="K72" i="1"/>
  <c r="K70" i="1" s="1"/>
  <c r="M33" i="1" l="1"/>
  <c r="O17" i="1" l="1"/>
  <c r="O33" i="1" l="1"/>
  <c r="K37" i="1" l="1"/>
  <c r="G37" i="1" s="1"/>
  <c r="K31" i="1"/>
  <c r="K30" i="1"/>
  <c r="K29" i="1" l="1"/>
  <c r="G29" i="1" s="1"/>
  <c r="K26" i="1" l="1"/>
  <c r="K17" i="1"/>
  <c r="L94" i="1" l="1"/>
  <c r="L97" i="1" s="1"/>
  <c r="K95" i="1"/>
  <c r="K94" i="1" s="1"/>
  <c r="G94" i="1" s="1"/>
  <c r="L98" i="1"/>
  <c r="K98" i="1" s="1"/>
  <c r="K97" i="1" s="1"/>
  <c r="L86" i="1"/>
  <c r="L85" i="1" l="1"/>
  <c r="K85" i="1" s="1"/>
  <c r="K86" i="1"/>
  <c r="K122" i="1"/>
  <c r="K121" i="1" s="1"/>
  <c r="G121" i="1" s="1"/>
  <c r="L106" i="1"/>
  <c r="L121" i="1"/>
  <c r="L124" i="1" s="1"/>
  <c r="K124" i="1"/>
  <c r="M115" i="1"/>
  <c r="M118" i="1" s="1"/>
  <c r="K115" i="1"/>
  <c r="G115" i="1" s="1"/>
  <c r="K118" i="1"/>
  <c r="M106" i="1"/>
  <c r="K107" i="1" l="1"/>
  <c r="K106" i="1" s="1"/>
  <c r="K48" i="1" l="1"/>
  <c r="K46" i="1" s="1"/>
  <c r="K45" i="1"/>
  <c r="L36" i="1" l="1"/>
  <c r="L43" i="1"/>
  <c r="L33" i="1" l="1"/>
  <c r="K36" i="1"/>
  <c r="K33" i="1" s="1"/>
  <c r="K43" i="1"/>
  <c r="L46" i="1"/>
</calcChain>
</file>

<file path=xl/sharedStrings.xml><?xml version="1.0" encoding="utf-8"?>
<sst xmlns="http://schemas.openxmlformats.org/spreadsheetml/2006/main" count="313" uniqueCount="80">
  <si>
    <t xml:space="preserve"> </t>
  </si>
  <si>
    <t>N п/п</t>
  </si>
  <si>
    <t>Всего</t>
  </si>
  <si>
    <t>Средства бюджета Московской области</t>
  </si>
  <si>
    <t>Итого:</t>
  </si>
  <si>
    <t>Средства бюджета Одинцовского городского округа</t>
  </si>
  <si>
    <t xml:space="preserve">Муниципальный заказчик:  Администрация Одинцовского городского округа Московской области             </t>
  </si>
  <si>
    <t>2.</t>
  </si>
  <si>
    <t>2.1.</t>
  </si>
  <si>
    <t xml:space="preserve">Профинансировано на 01.01.2020,
тыс. руб. *
</t>
  </si>
  <si>
    <t>Ответственный за выполнение мероприятия: Управление капитального строительства</t>
  </si>
  <si>
    <t>Седства бюджета Московской области</t>
  </si>
  <si>
    <t>3.</t>
  </si>
  <si>
    <t>4.</t>
  </si>
  <si>
    <t>5.</t>
  </si>
  <si>
    <t>5.1.</t>
  </si>
  <si>
    <t>3.1.</t>
  </si>
  <si>
    <t xml:space="preserve">Наименование главного распорядителя средств бюджета
Одинцовского 
городского округа
</t>
  </si>
  <si>
    <t>Администрация Одинцовского городского округа Московской области</t>
  </si>
  <si>
    <t>6.</t>
  </si>
  <si>
    <t>Наименование объекта, сведения о регистрации права собственности</t>
  </si>
  <si>
    <t>Открытие объекта/завершение работ (дд.мм.гг)</t>
  </si>
  <si>
    <t>Финансирование (тыс. руб.)</t>
  </si>
  <si>
    <t>Х</t>
  </si>
  <si>
    <t>4.1.</t>
  </si>
  <si>
    <t>4.2.</t>
  </si>
  <si>
    <t>3.2.</t>
  </si>
  <si>
    <t>Подпрограмма 3  «Строительство (реконструкция), капитальный ремонт объектов образования»</t>
  </si>
  <si>
    <t>Виды работ в соответствии с классификатором</t>
  </si>
  <si>
    <t xml:space="preserve">Сроки проведения работ (дд.мм.гг - дд.мм.гг)
</t>
  </si>
  <si>
    <t>Предельная стоимость объекта (тыс. руб.)</t>
  </si>
  <si>
    <t xml:space="preserve">Профинансировано на 01.01.2024
(тыс. руб.) </t>
  </si>
  <si>
    <t>Источники финансирования (тыс.руб.)</t>
  </si>
  <si>
    <t>Остаток сметной стоимости до завершения работ (тыс. руб.)</t>
  </si>
  <si>
    <t>Основное мероприятие 06. Капитальный ремонт объектов дошкольного образования</t>
  </si>
  <si>
    <t>1.1.</t>
  </si>
  <si>
    <t>1.2.</t>
  </si>
  <si>
    <t>3.3.</t>
  </si>
  <si>
    <t>4.3.</t>
  </si>
  <si>
    <t>5.2.</t>
  </si>
  <si>
    <t>6.1.</t>
  </si>
  <si>
    <t>6.2.</t>
  </si>
  <si>
    <t>6.3.</t>
  </si>
  <si>
    <t>7.</t>
  </si>
  <si>
    <t>7.1.</t>
  </si>
  <si>
    <t>7.2.</t>
  </si>
  <si>
    <t>7.3.</t>
  </si>
  <si>
    <t>МБОУ Одинцовская гимназия №7 - детский сад №55, Московская обл., г. Одинцово, ул. Маршала Бирюзова, д. 22</t>
  </si>
  <si>
    <t>МБОУ Одинцовская СОШ №9 имени М.И. Неделина (дошкольное отделение), МО, г. Одинцово, ул. Северная, д. 22</t>
  </si>
  <si>
    <t>01.03.2023-01.09.2024</t>
  </si>
  <si>
    <t>01.01.2024-01.09.2024</t>
  </si>
  <si>
    <t>Капитальный ремонт (в т.ч. проектные и изыскательские работы)</t>
  </si>
  <si>
    <t>Поставка, монтаж (установка, сборка) оборудования вне работ строительства)</t>
  </si>
  <si>
    <t>МБОУ Голицынская СОШ №2, Московская область, р.п. Большие Вяземы, д. 49</t>
  </si>
  <si>
    <t>МБОУ "Кубинская СОШ №2 им. Героя Советского Союза Безбородова В.П.", Московская область, Одинцовский г.о., г. Кубинка, городок Кубинка-1, с. 1</t>
  </si>
  <si>
    <t>МБОУ "Первая школа имени М.А. Пронина", Московская обл., г. Звенигород, ул. Спортивная, д. 4</t>
  </si>
  <si>
    <t>Характеристика объекта (кв. метр)</t>
  </si>
  <si>
    <t>в том числе: работы по капитальному ремонту</t>
  </si>
  <si>
    <t>01.01.2023-01.09.2024</t>
  </si>
  <si>
    <t>18.240,48281</t>
  </si>
  <si>
    <t>в том числе: оснащение средствами обучения и воспитания</t>
  </si>
  <si>
    <t>В том числе: Проектные и изыскательские работы на капитальный ремонт</t>
  </si>
  <si>
    <t>В том числе: Благоустройство территории общеобразовательных организаций</t>
  </si>
  <si>
    <t xml:space="preserve">в том числе: благоустройство территории </t>
  </si>
  <si>
    <t>в том числе: устройство</t>
  </si>
  <si>
    <t>МОСКОВСКОЙ ОБЛАСТИ, ФИНАНСИРОВАНИЕ КОТОРЫХ ПРЕДУСМОТРЕНО МУНИЦИПАЛЬНОЙ ПРОГРАММОЙ "СТРОИТЕЛЬСТВО И КАПИТАЛЬНЫЙ РЕМОНТ ОБЪЕКТОВ СОЦИАЛЬНОЙ ИНФРАСТРУКТУРЫ"</t>
  </si>
  <si>
    <t>Средства бюджета Российской Федерации</t>
  </si>
  <si>
    <t>АДРЕСНЫЙ ПЕРЕЧЕНЬ ПО КАПИТАЛЬНОМУ РЕМОНТУ ОБЪЕКТОВ МУНИЦИПАЛЬНОЙ СОБСТВЕННОСТИ ОДИНЦОВСКОГО ГОРОДСКОГО ОКРУГА</t>
  </si>
  <si>
    <t>Основное мероприятие 07. Модернизация школьных систем образования в рамках государственной программы Российской Федерации «Развитие образования»</t>
  </si>
  <si>
    <r>
      <t xml:space="preserve">Мероприятие 06.01. </t>
    </r>
    <r>
      <rPr>
        <sz val="11"/>
        <rFont val="Times New Roman"/>
        <family val="1"/>
        <charset val="204"/>
      </rPr>
  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  </r>
  </si>
  <si>
    <r>
      <t xml:space="preserve">Мероприятие 06.02. 
</t>
    </r>
    <r>
      <rPr>
        <sz val="11"/>
        <rFont val="Times New Roman"/>
        <family val="1"/>
        <charset val="204"/>
      </rPr>
      <t xml:space="preserve">Оснащение отремонтирован-ных зданий муниципальных дошкольных образовательных организаций и дошкольных отделений муниципальных общеобразовательных организаций  </t>
    </r>
    <r>
      <rPr>
        <b/>
        <sz val="11"/>
        <rFont val="Times New Roman"/>
        <family val="1"/>
        <charset val="204"/>
      </rPr>
      <t xml:space="preserve">     
</t>
    </r>
  </si>
  <si>
    <r>
      <rPr>
        <b/>
        <sz val="12"/>
        <rFont val="Times New Roman"/>
        <family val="1"/>
        <charset val="204"/>
      </rPr>
      <t xml:space="preserve">Мероприятие 07.01. 
</t>
    </r>
    <r>
      <rPr>
        <sz val="12"/>
        <rFont val="Times New Roman"/>
        <family val="1"/>
        <charset val="204"/>
      </rPr>
      <t xml:space="preserve">Проведение работ по капитальному ремонту зданий региональных (муниципальных) общеобразовательных организаций  
</t>
    </r>
  </si>
  <si>
    <r>
      <rPr>
        <b/>
        <sz val="12"/>
        <rFont val="Times New Roman"/>
        <family val="1"/>
        <charset val="204"/>
      </rPr>
      <t xml:space="preserve">Мероприятие 07.02. </t>
    </r>
    <r>
      <rPr>
        <b/>
        <i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Оснащение отремонтированных зданий общеобразовательных организаций средствами обучения и воспитания    
</t>
    </r>
  </si>
  <si>
    <r>
      <rPr>
        <b/>
        <sz val="12"/>
        <rFont val="Times New Roman"/>
        <family val="1"/>
        <charset val="204"/>
      </rPr>
      <t xml:space="preserve">Мероприятие 07.03. </t>
    </r>
    <r>
      <rPr>
        <b/>
        <i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Разработка проектно-сметной документации на проведение капитального ремонта зданий муниципальных общеобразовательных организаций  
</t>
    </r>
  </si>
  <si>
    <r>
      <rPr>
        <b/>
        <sz val="12"/>
        <rFont val="Times New Roman"/>
        <family val="1"/>
        <charset val="204"/>
      </rPr>
      <t xml:space="preserve">Мероприятие 07.04. </t>
    </r>
    <r>
      <rPr>
        <b/>
        <i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Благоустройство территорий муниципальных общеобразовательных организаций, в зданиях которых выполнен капитальный ремонт</t>
    </r>
  </si>
  <si>
    <r>
      <rPr>
        <b/>
        <sz val="12"/>
        <rFont val="Times New Roman"/>
        <family val="1"/>
        <charset val="204"/>
      </rPr>
      <t xml:space="preserve">Мероприятие 07.05. </t>
    </r>
    <r>
      <rPr>
        <b/>
        <i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Устройство спортивных и детских площадок на территории муниципальных общеобразовательных организаций    
</t>
    </r>
  </si>
  <si>
    <t>Начальник Управления капитального строительства                                                                   Н.В. Хворостьянова</t>
  </si>
  <si>
    <t>».</t>
  </si>
  <si>
    <t>01.01.2024-03.03.2025</t>
  </si>
  <si>
    <t xml:space="preserve">
Приложение 2
к постановлению Администрации
Одинцовского городского округа
Московской области
от _________________№ ________
«Приложение 4 к муниципальной программе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</si>
</sst>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3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165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9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right"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/>
    <xf numFmtId="0" fontId="1" fillId="0" borderId="0" xfId="0" applyFont="1" applyFill="1" applyBorder="1"/>
    <xf numFmtId="0" fontId="4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165" fontId="1" fillId="0" borderId="20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165" fontId="2" fillId="0" borderId="7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Fill="1" applyBorder="1" applyAlignment="1">
      <alignment horizontal="center" vertical="top" wrapText="1"/>
    </xf>
    <xf numFmtId="165" fontId="11" fillId="0" borderId="8" xfId="0" applyNumberFormat="1" applyFont="1" applyFill="1" applyBorder="1" applyAlignment="1">
      <alignment horizontal="center" vertical="center" wrapText="1"/>
    </xf>
    <xf numFmtId="165" fontId="1" fillId="0" borderId="13" xfId="0" applyNumberFormat="1" applyFont="1" applyFill="1" applyBorder="1" applyAlignment="1">
      <alignment horizontal="center" vertical="top" wrapText="1"/>
    </xf>
    <xf numFmtId="165" fontId="1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165" fontId="1" fillId="0" borderId="12" xfId="0" applyNumberFormat="1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Fill="1" applyBorder="1" applyAlignment="1">
      <alignment horizontal="center" vertical="top" wrapText="1"/>
    </xf>
    <xf numFmtId="14" fontId="1" fillId="0" borderId="8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65" fontId="1" fillId="0" borderId="8" xfId="0" applyNumberFormat="1" applyFont="1" applyFill="1" applyBorder="1" applyAlignment="1">
      <alignment horizontal="center" vertical="top" wrapText="1"/>
    </xf>
    <xf numFmtId="165" fontId="1" fillId="0" borderId="12" xfId="0" applyNumberFormat="1" applyFont="1" applyFill="1" applyBorder="1" applyAlignment="1">
      <alignment horizontal="center" vertical="top" wrapText="1"/>
    </xf>
    <xf numFmtId="165" fontId="1" fillId="0" borderId="13" xfId="0" applyNumberFormat="1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49" fontId="1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165" fontId="2" fillId="0" borderId="12" xfId="0" applyNumberFormat="1" applyFont="1" applyFill="1" applyBorder="1" applyAlignment="1">
      <alignment horizontal="center" vertical="top" wrapText="1"/>
    </xf>
    <xf numFmtId="49" fontId="2" fillId="0" borderId="13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165" fontId="2" fillId="0" borderId="13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165" fontId="9" fillId="0" borderId="12" xfId="0" applyNumberFormat="1" applyFont="1" applyFill="1" applyBorder="1" applyAlignment="1">
      <alignment horizontal="center" vertical="top" wrapText="1"/>
    </xf>
    <xf numFmtId="165" fontId="9" fillId="0" borderId="13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4" fontId="1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46"/>
  <sheetViews>
    <sheetView tabSelected="1" view="pageBreakPreview" topLeftCell="A13" zoomScale="60" zoomScaleNormal="60" workbookViewId="0">
      <selection activeCell="K24" sqref="K24"/>
    </sheetView>
  </sheetViews>
  <sheetFormatPr defaultColWidth="9.140625" defaultRowHeight="15" x14ac:dyDescent="0.25"/>
  <cols>
    <col min="1" max="1" width="5.28515625" style="58" customWidth="1"/>
    <col min="2" max="2" width="25.5703125" style="58" customWidth="1"/>
    <col min="3" max="3" width="11.7109375" style="58" customWidth="1"/>
    <col min="4" max="4" width="18.140625" style="58" customWidth="1"/>
    <col min="5" max="5" width="16.7109375" style="58" customWidth="1"/>
    <col min="6" max="6" width="13.140625" style="58" customWidth="1"/>
    <col min="7" max="7" width="19.42578125" style="58" customWidth="1"/>
    <col min="8" max="8" width="18.7109375" style="58" hidden="1" customWidth="1"/>
    <col min="9" max="9" width="21.5703125" style="58" customWidth="1"/>
    <col min="10" max="10" width="16.42578125" style="58" customWidth="1"/>
    <col min="11" max="11" width="23.5703125" style="58" customWidth="1"/>
    <col min="12" max="12" width="19.140625" style="58" customWidth="1"/>
    <col min="13" max="13" width="18.85546875" style="58" customWidth="1"/>
    <col min="14" max="14" width="18" style="58" customWidth="1"/>
    <col min="15" max="15" width="15.7109375" style="58" customWidth="1"/>
    <col min="16" max="16" width="15.28515625" style="58" customWidth="1"/>
    <col min="17" max="17" width="19.5703125" style="59" customWidth="1"/>
    <col min="18" max="18" width="4.42578125" style="3" customWidth="1"/>
    <col min="19" max="19" width="17.5703125" style="3" customWidth="1"/>
    <col min="20" max="20" width="17.42578125" style="5" customWidth="1"/>
    <col min="21" max="21" width="14.7109375" style="5" customWidth="1"/>
    <col min="22" max="22" width="19.28515625" style="5" customWidth="1"/>
    <col min="23" max="23" width="19.5703125" style="5" customWidth="1"/>
    <col min="24" max="16384" width="9.140625" style="1"/>
  </cols>
  <sheetData>
    <row r="2" spans="1:17" ht="112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22"/>
      <c r="M2" s="122"/>
      <c r="N2" s="137" t="s">
        <v>79</v>
      </c>
      <c r="O2" s="138"/>
      <c r="P2" s="138"/>
      <c r="Q2" s="16"/>
    </row>
    <row r="3" spans="1:17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</row>
    <row r="4" spans="1:17" ht="15.75" x14ac:dyDescent="0.25">
      <c r="A4" s="127" t="s">
        <v>67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ht="15.75" x14ac:dyDescent="0.25">
      <c r="A5" s="127" t="s">
        <v>65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15.75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1:17" ht="15.75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1:17" ht="15.75" x14ac:dyDescent="0.25">
      <c r="A8" s="20" t="s">
        <v>6</v>
      </c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</row>
    <row r="9" spans="1:17" ht="15.75" x14ac:dyDescent="0.25">
      <c r="A9" s="140" t="s">
        <v>10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</row>
    <row r="10" spans="1:17" ht="16.5" thickBot="1" x14ac:dyDescent="0.3">
      <c r="A10" s="20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/>
    </row>
    <row r="11" spans="1:17" ht="65.45" customHeight="1" x14ac:dyDescent="0.25">
      <c r="A11" s="107" t="s">
        <v>1</v>
      </c>
      <c r="B11" s="107" t="s">
        <v>20</v>
      </c>
      <c r="C11" s="107" t="s">
        <v>56</v>
      </c>
      <c r="D11" s="107" t="s">
        <v>28</v>
      </c>
      <c r="E11" s="107" t="s">
        <v>29</v>
      </c>
      <c r="F11" s="107" t="s">
        <v>21</v>
      </c>
      <c r="G11" s="107" t="s">
        <v>30</v>
      </c>
      <c r="H11" s="107" t="s">
        <v>9</v>
      </c>
      <c r="I11" s="107" t="s">
        <v>31</v>
      </c>
      <c r="J11" s="107" t="s">
        <v>32</v>
      </c>
      <c r="K11" s="115" t="s">
        <v>22</v>
      </c>
      <c r="L11" s="116"/>
      <c r="M11" s="116"/>
      <c r="N11" s="116"/>
      <c r="O11" s="117"/>
      <c r="P11" s="112" t="s">
        <v>33</v>
      </c>
      <c r="Q11" s="112" t="s">
        <v>17</v>
      </c>
    </row>
    <row r="12" spans="1:17" ht="15.75" thickBot="1" x14ac:dyDescent="0.3">
      <c r="A12" s="108"/>
      <c r="B12" s="108"/>
      <c r="C12" s="108"/>
      <c r="D12" s="110"/>
      <c r="E12" s="110"/>
      <c r="F12" s="108"/>
      <c r="G12" s="108"/>
      <c r="H12" s="108"/>
      <c r="I12" s="110"/>
      <c r="J12" s="108"/>
      <c r="K12" s="118"/>
      <c r="L12" s="119"/>
      <c r="M12" s="119"/>
      <c r="N12" s="119"/>
      <c r="O12" s="120"/>
      <c r="P12" s="113"/>
      <c r="Q12" s="113"/>
    </row>
    <row r="13" spans="1:17" ht="81.75" customHeight="1" thickBot="1" x14ac:dyDescent="0.3">
      <c r="A13" s="109"/>
      <c r="B13" s="109"/>
      <c r="C13" s="109"/>
      <c r="D13" s="111"/>
      <c r="E13" s="111"/>
      <c r="F13" s="109"/>
      <c r="G13" s="109"/>
      <c r="H13" s="109"/>
      <c r="I13" s="111"/>
      <c r="J13" s="109"/>
      <c r="K13" s="21" t="s">
        <v>2</v>
      </c>
      <c r="L13" s="21">
        <v>2024</v>
      </c>
      <c r="M13" s="21">
        <v>2025</v>
      </c>
      <c r="N13" s="21">
        <v>2026</v>
      </c>
      <c r="O13" s="22">
        <v>2027</v>
      </c>
      <c r="P13" s="114"/>
      <c r="Q13" s="114"/>
    </row>
    <row r="14" spans="1:17" ht="15.75" thickBot="1" x14ac:dyDescent="0.3">
      <c r="A14" s="23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4">
        <v>7</v>
      </c>
      <c r="H14" s="24">
        <v>6</v>
      </c>
      <c r="I14" s="24">
        <v>8</v>
      </c>
      <c r="J14" s="24">
        <v>9</v>
      </c>
      <c r="K14" s="24">
        <v>10</v>
      </c>
      <c r="L14" s="24">
        <v>11</v>
      </c>
      <c r="M14" s="24">
        <v>12</v>
      </c>
      <c r="N14" s="24">
        <v>13</v>
      </c>
      <c r="O14" s="24">
        <v>14</v>
      </c>
      <c r="P14" s="25">
        <v>15</v>
      </c>
      <c r="Q14" s="23">
        <v>16</v>
      </c>
    </row>
    <row r="15" spans="1:17" ht="18.75" customHeight="1" x14ac:dyDescent="0.25">
      <c r="A15" s="123" t="s">
        <v>27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9"/>
      <c r="Q15" s="130"/>
    </row>
    <row r="16" spans="1:17" ht="18.75" customHeight="1" x14ac:dyDescent="0.25">
      <c r="A16" s="123" t="s">
        <v>34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5"/>
    </row>
    <row r="17" spans="1:23" ht="18.75" customHeight="1" x14ac:dyDescent="0.25">
      <c r="A17" s="82">
        <v>1</v>
      </c>
      <c r="B17" s="121" t="s">
        <v>69</v>
      </c>
      <c r="C17" s="100" t="s">
        <v>23</v>
      </c>
      <c r="D17" s="100" t="s">
        <v>23</v>
      </c>
      <c r="E17" s="100" t="s">
        <v>23</v>
      </c>
      <c r="F17" s="100" t="s">
        <v>23</v>
      </c>
      <c r="G17" s="88" t="s">
        <v>23</v>
      </c>
      <c r="H17" s="88" t="e">
        <f>#REF!</f>
        <v>#REF!</v>
      </c>
      <c r="I17" s="88" t="s">
        <v>23</v>
      </c>
      <c r="J17" s="26" t="s">
        <v>4</v>
      </c>
      <c r="K17" s="27">
        <f>K18+K19</f>
        <v>288437.48996000004</v>
      </c>
      <c r="L17" s="27">
        <f>L18+L19</f>
        <v>288437.48996000004</v>
      </c>
      <c r="M17" s="27">
        <v>0</v>
      </c>
      <c r="N17" s="27">
        <v>0</v>
      </c>
      <c r="O17" s="27">
        <f>O18+O19</f>
        <v>0</v>
      </c>
      <c r="P17" s="28">
        <v>0</v>
      </c>
      <c r="Q17" s="62" t="s">
        <v>18</v>
      </c>
    </row>
    <row r="18" spans="1:23" ht="57" customHeight="1" x14ac:dyDescent="0.25">
      <c r="A18" s="83"/>
      <c r="B18" s="79"/>
      <c r="C18" s="75"/>
      <c r="D18" s="60"/>
      <c r="E18" s="60"/>
      <c r="F18" s="75"/>
      <c r="G18" s="89"/>
      <c r="H18" s="89"/>
      <c r="I18" s="89"/>
      <c r="J18" s="26" t="s">
        <v>3</v>
      </c>
      <c r="K18" s="29">
        <f>L18+M18+N18+O18+P18</f>
        <v>120783.74588</v>
      </c>
      <c r="L18" s="29">
        <f>L21+L24</f>
        <v>120783.74588</v>
      </c>
      <c r="M18" s="29">
        <v>0</v>
      </c>
      <c r="N18" s="29">
        <v>0</v>
      </c>
      <c r="O18" s="29">
        <v>0</v>
      </c>
      <c r="P18" s="30">
        <v>0</v>
      </c>
      <c r="Q18" s="63"/>
      <c r="R18" s="4"/>
      <c r="S18" s="4"/>
    </row>
    <row r="19" spans="1:23" ht="75.599999999999994" customHeight="1" x14ac:dyDescent="0.25">
      <c r="A19" s="83"/>
      <c r="B19" s="79"/>
      <c r="C19" s="75"/>
      <c r="D19" s="61"/>
      <c r="E19" s="60"/>
      <c r="F19" s="75"/>
      <c r="G19" s="89"/>
      <c r="H19" s="89"/>
      <c r="I19" s="89"/>
      <c r="J19" s="26" t="s">
        <v>5</v>
      </c>
      <c r="K19" s="29">
        <f>L19+M19+N19+O19+P19</f>
        <v>167653.74408</v>
      </c>
      <c r="L19" s="29">
        <f>L22+L25</f>
        <v>167653.74408</v>
      </c>
      <c r="M19" s="27">
        <v>0</v>
      </c>
      <c r="N19" s="27">
        <v>0</v>
      </c>
      <c r="O19" s="27">
        <v>0</v>
      </c>
      <c r="P19" s="28">
        <v>0</v>
      </c>
      <c r="Q19" s="63"/>
      <c r="R19" s="4"/>
      <c r="S19" s="4"/>
    </row>
    <row r="20" spans="1:23" ht="37.5" customHeight="1" x14ac:dyDescent="0.25">
      <c r="A20" s="77" t="s">
        <v>35</v>
      </c>
      <c r="B20" s="78" t="s">
        <v>47</v>
      </c>
      <c r="C20" s="81">
        <v>1635.3</v>
      </c>
      <c r="D20" s="81" t="s">
        <v>51</v>
      </c>
      <c r="E20" s="81" t="s">
        <v>49</v>
      </c>
      <c r="F20" s="68">
        <v>45536</v>
      </c>
      <c r="G20" s="71">
        <f>137265.962+42839.82133</f>
        <v>180105.78333000001</v>
      </c>
      <c r="H20" s="71">
        <v>0</v>
      </c>
      <c r="I20" s="31">
        <v>100549.54</v>
      </c>
      <c r="J20" s="32" t="s">
        <v>4</v>
      </c>
      <c r="K20" s="13">
        <f>SUM(K21:K22)</f>
        <v>79556.243329999998</v>
      </c>
      <c r="L20" s="13">
        <f>L21+L22</f>
        <v>79556.243329999998</v>
      </c>
      <c r="M20" s="13">
        <v>0</v>
      </c>
      <c r="N20" s="13">
        <v>0</v>
      </c>
      <c r="O20" s="13">
        <v>0</v>
      </c>
      <c r="P20" s="33">
        <v>0</v>
      </c>
      <c r="Q20" s="63"/>
      <c r="R20" s="4"/>
      <c r="S20" s="4"/>
    </row>
    <row r="21" spans="1:23" ht="61.5" customHeight="1" x14ac:dyDescent="0.25">
      <c r="A21" s="84"/>
      <c r="B21" s="95"/>
      <c r="C21" s="69"/>
      <c r="D21" s="60"/>
      <c r="E21" s="60"/>
      <c r="F21" s="69"/>
      <c r="G21" s="72"/>
      <c r="H21" s="72"/>
      <c r="I21" s="31">
        <v>61536.317999999999</v>
      </c>
      <c r="J21" s="34" t="s">
        <v>3</v>
      </c>
      <c r="K21" s="14">
        <f>SUM(L21:L21)</f>
        <v>22470.45</v>
      </c>
      <c r="L21" s="14">
        <v>22470.45</v>
      </c>
      <c r="M21" s="14">
        <v>0</v>
      </c>
      <c r="N21" s="14">
        <v>0</v>
      </c>
      <c r="O21" s="14">
        <v>0</v>
      </c>
      <c r="P21" s="33">
        <v>0</v>
      </c>
      <c r="Q21" s="63"/>
      <c r="R21" s="4"/>
      <c r="S21" s="4"/>
    </row>
    <row r="22" spans="1:23" ht="76.5" customHeight="1" x14ac:dyDescent="0.25">
      <c r="A22" s="96"/>
      <c r="B22" s="97"/>
      <c r="C22" s="70"/>
      <c r="D22" s="61"/>
      <c r="E22" s="61"/>
      <c r="F22" s="69"/>
      <c r="G22" s="73"/>
      <c r="H22" s="73"/>
      <c r="I22" s="31">
        <v>39013.222000000002</v>
      </c>
      <c r="J22" s="34" t="s">
        <v>5</v>
      </c>
      <c r="K22" s="14">
        <f>SUM(L22:L22)</f>
        <v>57085.79333</v>
      </c>
      <c r="L22" s="14">
        <v>57085.79333</v>
      </c>
      <c r="M22" s="14">
        <v>0</v>
      </c>
      <c r="N22" s="14">
        <v>0</v>
      </c>
      <c r="O22" s="14">
        <v>0</v>
      </c>
      <c r="P22" s="35">
        <v>0</v>
      </c>
      <c r="Q22" s="63"/>
      <c r="R22" s="4"/>
      <c r="S22" s="4"/>
    </row>
    <row r="23" spans="1:23" ht="36.75" customHeight="1" x14ac:dyDescent="0.25">
      <c r="A23" s="77" t="s">
        <v>36</v>
      </c>
      <c r="B23" s="78" t="s">
        <v>48</v>
      </c>
      <c r="C23" s="81">
        <v>1581.4</v>
      </c>
      <c r="D23" s="81" t="s">
        <v>51</v>
      </c>
      <c r="E23" s="81" t="s">
        <v>50</v>
      </c>
      <c r="F23" s="68">
        <v>45536</v>
      </c>
      <c r="G23" s="71">
        <f>K23</f>
        <v>208881.24663000001</v>
      </c>
      <c r="H23" s="71">
        <v>0</v>
      </c>
      <c r="I23" s="31">
        <v>0</v>
      </c>
      <c r="J23" s="32" t="s">
        <v>4</v>
      </c>
      <c r="K23" s="13">
        <f>SUM(K24:K25)</f>
        <v>208881.24663000001</v>
      </c>
      <c r="L23" s="13">
        <f>L24+L25</f>
        <v>208881.24663000001</v>
      </c>
      <c r="M23" s="13">
        <v>0</v>
      </c>
      <c r="N23" s="13">
        <v>0</v>
      </c>
      <c r="O23" s="13">
        <v>0</v>
      </c>
      <c r="P23" s="33">
        <v>0</v>
      </c>
      <c r="Q23" s="101"/>
      <c r="R23" s="4"/>
      <c r="S23" s="4"/>
    </row>
    <row r="24" spans="1:23" ht="76.5" customHeight="1" x14ac:dyDescent="0.25">
      <c r="A24" s="84"/>
      <c r="B24" s="95"/>
      <c r="C24" s="69"/>
      <c r="D24" s="60"/>
      <c r="E24" s="60"/>
      <c r="F24" s="69"/>
      <c r="G24" s="72"/>
      <c r="H24" s="72"/>
      <c r="I24" s="31">
        <v>0</v>
      </c>
      <c r="J24" s="34" t="s">
        <v>3</v>
      </c>
      <c r="K24" s="14">
        <f>SUM(L24:L24)</f>
        <v>98313.295880000005</v>
      </c>
      <c r="L24" s="14">
        <v>98313.295880000005</v>
      </c>
      <c r="M24" s="14">
        <v>0</v>
      </c>
      <c r="N24" s="14">
        <v>0</v>
      </c>
      <c r="O24" s="14">
        <v>0</v>
      </c>
      <c r="P24" s="33">
        <v>0</v>
      </c>
      <c r="Q24" s="101"/>
      <c r="R24" s="4"/>
      <c r="S24" s="4"/>
    </row>
    <row r="25" spans="1:23" ht="76.5" customHeight="1" x14ac:dyDescent="0.25">
      <c r="A25" s="96"/>
      <c r="B25" s="97"/>
      <c r="C25" s="70"/>
      <c r="D25" s="61"/>
      <c r="E25" s="61"/>
      <c r="F25" s="70"/>
      <c r="G25" s="73"/>
      <c r="H25" s="73"/>
      <c r="I25" s="36">
        <v>0</v>
      </c>
      <c r="J25" s="34" t="s">
        <v>5</v>
      </c>
      <c r="K25" s="14">
        <f>SUM(L25:L25)</f>
        <v>110567.95075</v>
      </c>
      <c r="L25" s="14">
        <v>110567.95075</v>
      </c>
      <c r="M25" s="14">
        <v>0</v>
      </c>
      <c r="N25" s="14">
        <v>0</v>
      </c>
      <c r="O25" s="14">
        <v>0</v>
      </c>
      <c r="P25" s="35">
        <v>0</v>
      </c>
      <c r="Q25" s="102"/>
      <c r="R25" s="4"/>
      <c r="S25" s="4"/>
    </row>
    <row r="26" spans="1:23" ht="27" customHeight="1" x14ac:dyDescent="0.25">
      <c r="A26" s="82" t="s">
        <v>7</v>
      </c>
      <c r="B26" s="121" t="s">
        <v>70</v>
      </c>
      <c r="C26" s="74" t="s">
        <v>23</v>
      </c>
      <c r="D26" s="74" t="s">
        <v>23</v>
      </c>
      <c r="E26" s="100" t="s">
        <v>23</v>
      </c>
      <c r="F26" s="100" t="s">
        <v>23</v>
      </c>
      <c r="G26" s="88" t="s">
        <v>23</v>
      </c>
      <c r="H26" s="88">
        <f t="shared" ref="H26" si="0">H29</f>
        <v>0</v>
      </c>
      <c r="I26" s="88" t="s">
        <v>23</v>
      </c>
      <c r="J26" s="26" t="s">
        <v>4</v>
      </c>
      <c r="K26" s="27">
        <f>SUM(K27:K28)</f>
        <v>14721.29711</v>
      </c>
      <c r="L26" s="27">
        <f>SUM(L27:L28)</f>
        <v>14721.29711</v>
      </c>
      <c r="M26" s="27">
        <v>0</v>
      </c>
      <c r="N26" s="27">
        <v>0</v>
      </c>
      <c r="O26" s="27">
        <v>0</v>
      </c>
      <c r="P26" s="28">
        <v>0</v>
      </c>
      <c r="Q26" s="126" t="s">
        <v>18</v>
      </c>
    </row>
    <row r="27" spans="1:23" ht="61.15" customHeight="1" x14ac:dyDescent="0.25">
      <c r="A27" s="83"/>
      <c r="B27" s="79"/>
      <c r="C27" s="75"/>
      <c r="D27" s="60"/>
      <c r="E27" s="60"/>
      <c r="F27" s="75"/>
      <c r="G27" s="89"/>
      <c r="H27" s="89"/>
      <c r="I27" s="89"/>
      <c r="J27" s="26" t="s">
        <v>3</v>
      </c>
      <c r="K27" s="29">
        <f>L27+M27+N27+O27+P27</f>
        <v>9186.0891699999993</v>
      </c>
      <c r="L27" s="29">
        <f>L30</f>
        <v>9186.0891699999993</v>
      </c>
      <c r="M27" s="29">
        <v>0</v>
      </c>
      <c r="N27" s="29">
        <v>0</v>
      </c>
      <c r="O27" s="29">
        <v>0</v>
      </c>
      <c r="P27" s="28">
        <v>0</v>
      </c>
      <c r="Q27" s="126"/>
    </row>
    <row r="28" spans="1:23" ht="81" customHeight="1" x14ac:dyDescent="0.25">
      <c r="A28" s="83"/>
      <c r="B28" s="80"/>
      <c r="C28" s="75"/>
      <c r="D28" s="61"/>
      <c r="E28" s="61"/>
      <c r="F28" s="75"/>
      <c r="G28" s="89"/>
      <c r="H28" s="89"/>
      <c r="I28" s="89"/>
      <c r="J28" s="37" t="s">
        <v>5</v>
      </c>
      <c r="K28" s="29">
        <f>L28+M28+N28+O28+P28</f>
        <v>5535.2079400000002</v>
      </c>
      <c r="L28" s="29">
        <f>L31</f>
        <v>5535.2079400000002</v>
      </c>
      <c r="M28" s="29">
        <v>0</v>
      </c>
      <c r="N28" s="29">
        <v>0</v>
      </c>
      <c r="O28" s="29">
        <v>0</v>
      </c>
      <c r="P28" s="28">
        <v>0</v>
      </c>
      <c r="Q28" s="126"/>
    </row>
    <row r="29" spans="1:23" s="2" customFormat="1" ht="28.15" customHeight="1" x14ac:dyDescent="0.25">
      <c r="A29" s="77" t="s">
        <v>8</v>
      </c>
      <c r="B29" s="78" t="s">
        <v>48</v>
      </c>
      <c r="C29" s="81"/>
      <c r="D29" s="81" t="s">
        <v>52</v>
      </c>
      <c r="E29" s="81" t="s">
        <v>50</v>
      </c>
      <c r="F29" s="68">
        <v>45536</v>
      </c>
      <c r="G29" s="71">
        <f>K29</f>
        <v>14721.29711</v>
      </c>
      <c r="H29" s="71">
        <v>0</v>
      </c>
      <c r="I29" s="31">
        <v>0</v>
      </c>
      <c r="J29" s="32" t="s">
        <v>4</v>
      </c>
      <c r="K29" s="13">
        <f>SUM(K30:K31)</f>
        <v>14721.29711</v>
      </c>
      <c r="L29" s="13">
        <f>L30+L31</f>
        <v>14721.29711</v>
      </c>
      <c r="M29" s="13">
        <v>0</v>
      </c>
      <c r="N29" s="13">
        <v>0</v>
      </c>
      <c r="O29" s="13">
        <v>0</v>
      </c>
      <c r="P29" s="33">
        <v>0</v>
      </c>
      <c r="Q29" s="126"/>
      <c r="R29" s="6"/>
      <c r="S29" s="6"/>
      <c r="T29" s="7"/>
      <c r="U29" s="7"/>
      <c r="V29" s="7"/>
      <c r="W29" s="7"/>
    </row>
    <row r="30" spans="1:23" s="2" customFormat="1" ht="60.75" customHeight="1" x14ac:dyDescent="0.25">
      <c r="A30" s="84"/>
      <c r="B30" s="95"/>
      <c r="C30" s="69"/>
      <c r="D30" s="60"/>
      <c r="E30" s="60"/>
      <c r="F30" s="69"/>
      <c r="G30" s="72"/>
      <c r="H30" s="72"/>
      <c r="I30" s="31">
        <v>0</v>
      </c>
      <c r="J30" s="34" t="s">
        <v>3</v>
      </c>
      <c r="K30" s="14">
        <f>SUM(L30:L30)</f>
        <v>9186.0891699999993</v>
      </c>
      <c r="L30" s="14">
        <v>9186.0891699999993</v>
      </c>
      <c r="M30" s="14">
        <v>0</v>
      </c>
      <c r="N30" s="14">
        <v>0</v>
      </c>
      <c r="O30" s="14">
        <v>0</v>
      </c>
      <c r="P30" s="33">
        <v>0</v>
      </c>
      <c r="Q30" s="126"/>
      <c r="R30" s="6"/>
      <c r="S30" s="6"/>
      <c r="T30" s="7"/>
      <c r="U30" s="7"/>
      <c r="V30" s="7"/>
      <c r="W30" s="7"/>
    </row>
    <row r="31" spans="1:23" s="2" customFormat="1" ht="76.5" customHeight="1" x14ac:dyDescent="0.25">
      <c r="A31" s="96"/>
      <c r="B31" s="97"/>
      <c r="C31" s="70"/>
      <c r="D31" s="61"/>
      <c r="E31" s="61"/>
      <c r="F31" s="69"/>
      <c r="G31" s="73"/>
      <c r="H31" s="73"/>
      <c r="I31" s="31">
        <v>0</v>
      </c>
      <c r="J31" s="34" t="s">
        <v>5</v>
      </c>
      <c r="K31" s="14">
        <f>SUM(L31:L31)</f>
        <v>5535.2079400000002</v>
      </c>
      <c r="L31" s="14">
        <v>5535.2079400000002</v>
      </c>
      <c r="M31" s="14">
        <v>0</v>
      </c>
      <c r="N31" s="14">
        <v>0</v>
      </c>
      <c r="O31" s="14">
        <v>0</v>
      </c>
      <c r="P31" s="35">
        <v>0</v>
      </c>
      <c r="Q31" s="126"/>
      <c r="R31" s="6"/>
      <c r="S31" s="6"/>
      <c r="T31" s="7"/>
      <c r="U31" s="7"/>
      <c r="V31" s="7"/>
      <c r="W31" s="7"/>
    </row>
    <row r="32" spans="1:23" s="2" customFormat="1" ht="25.15" customHeight="1" x14ac:dyDescent="0.25">
      <c r="A32" s="103" t="s">
        <v>68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6"/>
      <c r="S32" s="6"/>
      <c r="T32" s="7"/>
      <c r="U32" s="7"/>
      <c r="V32" s="7"/>
      <c r="W32" s="7"/>
    </row>
    <row r="33" spans="1:23" s="2" customFormat="1" ht="27.75" customHeight="1" x14ac:dyDescent="0.25">
      <c r="A33" s="82" t="s">
        <v>12</v>
      </c>
      <c r="B33" s="85" t="s">
        <v>71</v>
      </c>
      <c r="C33" s="74" t="s">
        <v>23</v>
      </c>
      <c r="D33" s="74" t="s">
        <v>23</v>
      </c>
      <c r="E33" s="74" t="s">
        <v>23</v>
      </c>
      <c r="F33" s="74" t="s">
        <v>23</v>
      </c>
      <c r="G33" s="88" t="s">
        <v>23</v>
      </c>
      <c r="H33" s="38">
        <v>899018.85929000005</v>
      </c>
      <c r="I33" s="88" t="s">
        <v>23</v>
      </c>
      <c r="J33" s="39" t="s">
        <v>4</v>
      </c>
      <c r="K33" s="27">
        <f>SUM(K35:K36)</f>
        <v>646659.77182000002</v>
      </c>
      <c r="L33" s="27">
        <f>SUM(L35:L36)</f>
        <v>590407.54315000004</v>
      </c>
      <c r="M33" s="27">
        <f>SUM(M35:M36)</f>
        <v>56252.228670000004</v>
      </c>
      <c r="N33" s="27">
        <v>0</v>
      </c>
      <c r="O33" s="27">
        <f>SUM(O35:O36)</f>
        <v>0</v>
      </c>
      <c r="P33" s="28">
        <v>0</v>
      </c>
      <c r="Q33" s="62" t="s">
        <v>18</v>
      </c>
      <c r="R33" s="6"/>
      <c r="S33" s="6"/>
      <c r="T33" s="7"/>
      <c r="U33" s="7"/>
      <c r="V33" s="7"/>
      <c r="W33" s="7"/>
    </row>
    <row r="34" spans="1:23" s="2" customFormat="1" ht="60.75" customHeight="1" x14ac:dyDescent="0.25">
      <c r="A34" s="83"/>
      <c r="B34" s="86"/>
      <c r="C34" s="106"/>
      <c r="D34" s="106"/>
      <c r="E34" s="106"/>
      <c r="F34" s="106"/>
      <c r="G34" s="89"/>
      <c r="H34" s="38"/>
      <c r="I34" s="89"/>
      <c r="J34" s="39" t="s">
        <v>66</v>
      </c>
      <c r="K34" s="27">
        <f>L34+M34+N34+O34+P34</f>
        <v>0</v>
      </c>
      <c r="L34" s="27">
        <v>0</v>
      </c>
      <c r="M34" s="27">
        <v>0</v>
      </c>
      <c r="N34" s="27">
        <v>0</v>
      </c>
      <c r="O34" s="27">
        <v>0</v>
      </c>
      <c r="P34" s="28">
        <v>0</v>
      </c>
      <c r="Q34" s="63"/>
      <c r="R34" s="6"/>
      <c r="S34" s="6"/>
      <c r="T34" s="7"/>
      <c r="U34" s="7"/>
      <c r="V34" s="7"/>
      <c r="W34" s="7"/>
    </row>
    <row r="35" spans="1:23" ht="58.15" customHeight="1" x14ac:dyDescent="0.25">
      <c r="A35" s="83"/>
      <c r="B35" s="86"/>
      <c r="C35" s="75"/>
      <c r="D35" s="60"/>
      <c r="E35" s="60"/>
      <c r="F35" s="75"/>
      <c r="G35" s="89"/>
      <c r="H35" s="38">
        <v>266685.93570999999</v>
      </c>
      <c r="I35" s="60"/>
      <c r="J35" s="40" t="s">
        <v>3</v>
      </c>
      <c r="K35" s="27">
        <f>SUM(L35:Q35)</f>
        <v>567973.56732000003</v>
      </c>
      <c r="L35" s="27">
        <f>L38+L44+L50</f>
        <v>522568.60155000002</v>
      </c>
      <c r="M35" s="27">
        <f>M38+M44+M50</f>
        <v>45404.965770000003</v>
      </c>
      <c r="N35" s="27">
        <v>0</v>
      </c>
      <c r="O35" s="27">
        <v>0</v>
      </c>
      <c r="P35" s="28">
        <v>0</v>
      </c>
      <c r="Q35" s="63"/>
    </row>
    <row r="36" spans="1:23" ht="74.45" customHeight="1" x14ac:dyDescent="0.25">
      <c r="A36" s="83"/>
      <c r="B36" s="87"/>
      <c r="C36" s="75"/>
      <c r="D36" s="61"/>
      <c r="E36" s="60"/>
      <c r="F36" s="75"/>
      <c r="G36" s="89"/>
      <c r="H36" s="41">
        <v>10065.74317</v>
      </c>
      <c r="I36" s="60"/>
      <c r="J36" s="37" t="s">
        <v>5</v>
      </c>
      <c r="K36" s="27">
        <f>SUM(L36:Q36)</f>
        <v>78686.204500000007</v>
      </c>
      <c r="L36" s="27">
        <f>L39+L45+L51</f>
        <v>67838.941600000006</v>
      </c>
      <c r="M36" s="27">
        <f>M39+M45+M51</f>
        <v>10847.2629</v>
      </c>
      <c r="N36" s="29">
        <v>0</v>
      </c>
      <c r="O36" s="29">
        <f>O39+O45</f>
        <v>0</v>
      </c>
      <c r="P36" s="30">
        <f>P39+P45</f>
        <v>0</v>
      </c>
      <c r="Q36" s="63"/>
    </row>
    <row r="37" spans="1:23" ht="22.5" customHeight="1" x14ac:dyDescent="0.25">
      <c r="A37" s="77" t="s">
        <v>16</v>
      </c>
      <c r="B37" s="78" t="s">
        <v>53</v>
      </c>
      <c r="C37" s="81">
        <v>4012</v>
      </c>
      <c r="D37" s="81" t="s">
        <v>51</v>
      </c>
      <c r="E37" s="81" t="s">
        <v>78</v>
      </c>
      <c r="F37" s="68">
        <v>45536</v>
      </c>
      <c r="G37" s="91">
        <f>K37</f>
        <v>324416.61564999999</v>
      </c>
      <c r="H37" s="71">
        <v>0</v>
      </c>
      <c r="I37" s="31">
        <v>0</v>
      </c>
      <c r="J37" s="32" t="s">
        <v>4</v>
      </c>
      <c r="K37" s="13">
        <f>SUM(K38:K39)</f>
        <v>324416.61564999999</v>
      </c>
      <c r="L37" s="13">
        <f>L38+L39</f>
        <v>289283.80368999997</v>
      </c>
      <c r="M37" s="42">
        <f>M38+M39</f>
        <v>35132.811959999999</v>
      </c>
      <c r="N37" s="13">
        <v>0</v>
      </c>
      <c r="O37" s="13">
        <v>0</v>
      </c>
      <c r="P37" s="33">
        <v>0</v>
      </c>
      <c r="Q37" s="63"/>
    </row>
    <row r="38" spans="1:23" ht="57.6" customHeight="1" x14ac:dyDescent="0.25">
      <c r="A38" s="84"/>
      <c r="B38" s="95"/>
      <c r="C38" s="69"/>
      <c r="D38" s="60"/>
      <c r="E38" s="60"/>
      <c r="F38" s="69"/>
      <c r="G38" s="98"/>
      <c r="H38" s="72"/>
      <c r="I38" s="31">
        <v>0</v>
      </c>
      <c r="J38" s="34" t="s">
        <v>3</v>
      </c>
      <c r="K38" s="14">
        <f>L38+M38+N38+O38+P38</f>
        <v>286752.91402999999</v>
      </c>
      <c r="L38" s="14">
        <f>L41</f>
        <v>260355.42330999998</v>
      </c>
      <c r="M38" s="43">
        <v>26397.490720000002</v>
      </c>
      <c r="N38" s="14">
        <v>0</v>
      </c>
      <c r="O38" s="14">
        <v>0</v>
      </c>
      <c r="P38" s="33">
        <v>0</v>
      </c>
      <c r="Q38" s="63"/>
    </row>
    <row r="39" spans="1:23" ht="75.75" customHeight="1" x14ac:dyDescent="0.25">
      <c r="A39" s="84"/>
      <c r="B39" s="95"/>
      <c r="C39" s="69"/>
      <c r="D39" s="61"/>
      <c r="E39" s="61"/>
      <c r="F39" s="69"/>
      <c r="G39" s="99"/>
      <c r="H39" s="73"/>
      <c r="I39" s="31">
        <v>0</v>
      </c>
      <c r="J39" s="34" t="s">
        <v>5</v>
      </c>
      <c r="K39" s="14">
        <f>L39+M39+N39+O39+P39</f>
        <v>37663.70162</v>
      </c>
      <c r="L39" s="14">
        <f>L42</f>
        <v>28928.380379999999</v>
      </c>
      <c r="M39" s="43">
        <v>8735.3212399999993</v>
      </c>
      <c r="N39" s="14">
        <v>0</v>
      </c>
      <c r="O39" s="14">
        <v>0</v>
      </c>
      <c r="P39" s="35">
        <v>0</v>
      </c>
      <c r="Q39" s="63"/>
    </row>
    <row r="40" spans="1:23" ht="27" customHeight="1" x14ac:dyDescent="0.25">
      <c r="A40" s="60"/>
      <c r="B40" s="79"/>
      <c r="C40" s="60"/>
      <c r="D40" s="81" t="s">
        <v>57</v>
      </c>
      <c r="E40" s="81" t="s">
        <v>23</v>
      </c>
      <c r="F40" s="68" t="s">
        <v>23</v>
      </c>
      <c r="G40" s="71" t="s">
        <v>23</v>
      </c>
      <c r="H40" s="71">
        <v>0</v>
      </c>
      <c r="I40" s="31">
        <v>0</v>
      </c>
      <c r="J40" s="32" t="s">
        <v>4</v>
      </c>
      <c r="K40" s="13">
        <f>SUM(K41:K42)</f>
        <v>324754.93640000001</v>
      </c>
      <c r="L40" s="13">
        <f>L41+L42</f>
        <v>289283.80368999997</v>
      </c>
      <c r="M40" s="13">
        <f>M41+M42</f>
        <v>36493.512839999996</v>
      </c>
      <c r="N40" s="13">
        <v>0</v>
      </c>
      <c r="O40" s="13">
        <v>0</v>
      </c>
      <c r="P40" s="33">
        <v>0</v>
      </c>
      <c r="Q40" s="63"/>
    </row>
    <row r="41" spans="1:23" ht="45.6" customHeight="1" x14ac:dyDescent="0.25">
      <c r="A41" s="60"/>
      <c r="B41" s="79"/>
      <c r="C41" s="60"/>
      <c r="D41" s="60"/>
      <c r="E41" s="60"/>
      <c r="F41" s="69"/>
      <c r="G41" s="72"/>
      <c r="H41" s="72"/>
      <c r="I41" s="31">
        <v>0</v>
      </c>
      <c r="J41" s="34" t="s">
        <v>3</v>
      </c>
      <c r="K41" s="14">
        <f>K38</f>
        <v>286752.91402999999</v>
      </c>
      <c r="L41" s="14">
        <f>287775.29416-27419.87085</f>
        <v>260355.42330999998</v>
      </c>
      <c r="M41" s="14">
        <v>27419.870849999999</v>
      </c>
      <c r="N41" s="14">
        <v>0</v>
      </c>
      <c r="O41" s="14">
        <v>0</v>
      </c>
      <c r="P41" s="33">
        <v>0</v>
      </c>
      <c r="Q41" s="63"/>
    </row>
    <row r="42" spans="1:23" ht="60.6" customHeight="1" x14ac:dyDescent="0.25">
      <c r="A42" s="61"/>
      <c r="B42" s="80"/>
      <c r="C42" s="61"/>
      <c r="D42" s="61"/>
      <c r="E42" s="61"/>
      <c r="F42" s="70"/>
      <c r="G42" s="73"/>
      <c r="H42" s="73"/>
      <c r="I42" s="36">
        <v>0</v>
      </c>
      <c r="J42" s="34" t="s">
        <v>5</v>
      </c>
      <c r="K42" s="14">
        <f>L42+M42</f>
        <v>38002.022369999999</v>
      </c>
      <c r="L42" s="14">
        <f>31975.03269-3046.65231</f>
        <v>28928.380379999999</v>
      </c>
      <c r="M42" s="14">
        <v>9073.6419900000001</v>
      </c>
      <c r="N42" s="14">
        <v>0</v>
      </c>
      <c r="O42" s="14">
        <v>0</v>
      </c>
      <c r="P42" s="35">
        <v>0</v>
      </c>
      <c r="Q42" s="64"/>
    </row>
    <row r="43" spans="1:23" ht="22.9" customHeight="1" x14ac:dyDescent="0.25">
      <c r="A43" s="77" t="s">
        <v>26</v>
      </c>
      <c r="B43" s="78" t="s">
        <v>54</v>
      </c>
      <c r="C43" s="81"/>
      <c r="D43" s="81" t="s">
        <v>51</v>
      </c>
      <c r="E43" s="68" t="s">
        <v>58</v>
      </c>
      <c r="F43" s="68">
        <v>45170</v>
      </c>
      <c r="G43" s="71">
        <v>265035.32319999998</v>
      </c>
      <c r="H43" s="44"/>
      <c r="I43" s="31">
        <v>182404.82796</v>
      </c>
      <c r="J43" s="32" t="s">
        <v>4</v>
      </c>
      <c r="K43" s="13">
        <f>L43+M43+N43+O43+P43</f>
        <v>82630.495240000004</v>
      </c>
      <c r="L43" s="13">
        <f>L44+L45</f>
        <v>82630.495240000004</v>
      </c>
      <c r="M43" s="13">
        <f>M44+M45</f>
        <v>0</v>
      </c>
      <c r="N43" s="13">
        <v>0</v>
      </c>
      <c r="O43" s="13">
        <f>O44+O45</f>
        <v>0</v>
      </c>
      <c r="P43" s="33">
        <v>0</v>
      </c>
      <c r="Q43" s="65"/>
    </row>
    <row r="44" spans="1:23" ht="69" customHeight="1" x14ac:dyDescent="0.25">
      <c r="A44" s="60"/>
      <c r="B44" s="95"/>
      <c r="C44" s="69"/>
      <c r="D44" s="60"/>
      <c r="E44" s="60"/>
      <c r="F44" s="69"/>
      <c r="G44" s="60"/>
      <c r="H44" s="44"/>
      <c r="I44" s="31">
        <v>164164.34515000001</v>
      </c>
      <c r="J44" s="34" t="s">
        <v>3</v>
      </c>
      <c r="K44" s="13">
        <f>L44+M44+N44+O44+P44</f>
        <v>65569.258440000005</v>
      </c>
      <c r="L44" s="13">
        <v>65569.258440000005</v>
      </c>
      <c r="M44" s="13">
        <v>0</v>
      </c>
      <c r="N44" s="13">
        <v>0</v>
      </c>
      <c r="O44" s="13">
        <v>0</v>
      </c>
      <c r="P44" s="33">
        <v>0</v>
      </c>
      <c r="Q44" s="66"/>
    </row>
    <row r="45" spans="1:23" ht="82.5" customHeight="1" x14ac:dyDescent="0.25">
      <c r="A45" s="60"/>
      <c r="B45" s="95"/>
      <c r="C45" s="69"/>
      <c r="D45" s="61"/>
      <c r="E45" s="61"/>
      <c r="F45" s="70"/>
      <c r="G45" s="61"/>
      <c r="H45" s="44"/>
      <c r="I45" s="31" t="s">
        <v>59</v>
      </c>
      <c r="J45" s="34" t="s">
        <v>5</v>
      </c>
      <c r="K45" s="13">
        <f>L45+M45+N45+O45+P45</f>
        <v>17061.236799999999</v>
      </c>
      <c r="L45" s="14">
        <v>17061.236799999999</v>
      </c>
      <c r="M45" s="13">
        <v>0</v>
      </c>
      <c r="N45" s="13">
        <v>0</v>
      </c>
      <c r="O45" s="13">
        <v>0</v>
      </c>
      <c r="P45" s="33">
        <v>0</v>
      </c>
      <c r="Q45" s="66"/>
      <c r="R45" s="4"/>
      <c r="S45" s="4"/>
    </row>
    <row r="46" spans="1:23" ht="32.25" customHeight="1" x14ac:dyDescent="0.25">
      <c r="A46" s="60"/>
      <c r="B46" s="79"/>
      <c r="C46" s="60"/>
      <c r="D46" s="81" t="s">
        <v>57</v>
      </c>
      <c r="E46" s="81" t="s">
        <v>23</v>
      </c>
      <c r="F46" s="68" t="s">
        <v>23</v>
      </c>
      <c r="G46" s="71" t="s">
        <v>23</v>
      </c>
      <c r="H46" s="71">
        <v>0</v>
      </c>
      <c r="I46" s="31">
        <f>I43</f>
        <v>182404.82796</v>
      </c>
      <c r="J46" s="32" t="s">
        <v>4</v>
      </c>
      <c r="K46" s="13">
        <f>SUM(K47:K48)</f>
        <v>82630.495240000004</v>
      </c>
      <c r="L46" s="13">
        <f>L43</f>
        <v>82630.495240000004</v>
      </c>
      <c r="M46" s="13">
        <v>0</v>
      </c>
      <c r="N46" s="13">
        <v>0</v>
      </c>
      <c r="O46" s="13">
        <v>0</v>
      </c>
      <c r="P46" s="33">
        <v>0</v>
      </c>
      <c r="Q46" s="66"/>
    </row>
    <row r="47" spans="1:23" ht="60.6" customHeight="1" x14ac:dyDescent="0.25">
      <c r="A47" s="60"/>
      <c r="B47" s="79"/>
      <c r="C47" s="60"/>
      <c r="D47" s="60"/>
      <c r="E47" s="60"/>
      <c r="F47" s="69"/>
      <c r="G47" s="72"/>
      <c r="H47" s="72"/>
      <c r="I47" s="31">
        <f>I44</f>
        <v>164164.34515000001</v>
      </c>
      <c r="J47" s="34" t="s">
        <v>3</v>
      </c>
      <c r="K47" s="14">
        <f>K44</f>
        <v>65569.258440000005</v>
      </c>
      <c r="L47" s="14">
        <f>L44</f>
        <v>65569.258440000005</v>
      </c>
      <c r="M47" s="14">
        <v>0</v>
      </c>
      <c r="N47" s="14">
        <v>0</v>
      </c>
      <c r="O47" s="14">
        <v>0</v>
      </c>
      <c r="P47" s="33">
        <v>0</v>
      </c>
      <c r="Q47" s="66"/>
    </row>
    <row r="48" spans="1:23" ht="78.75" customHeight="1" x14ac:dyDescent="0.25">
      <c r="A48" s="61"/>
      <c r="B48" s="80"/>
      <c r="C48" s="61"/>
      <c r="D48" s="61"/>
      <c r="E48" s="61"/>
      <c r="F48" s="69"/>
      <c r="G48" s="73"/>
      <c r="H48" s="73"/>
      <c r="I48" s="31" t="str">
        <f>I45</f>
        <v>18.240,48281</v>
      </c>
      <c r="J48" s="34" t="s">
        <v>5</v>
      </c>
      <c r="K48" s="14">
        <f>L48</f>
        <v>17061.236799999999</v>
      </c>
      <c r="L48" s="14">
        <f>L45</f>
        <v>17061.236799999999</v>
      </c>
      <c r="M48" s="14">
        <v>0</v>
      </c>
      <c r="N48" s="14">
        <v>0</v>
      </c>
      <c r="O48" s="14">
        <v>0</v>
      </c>
      <c r="P48" s="35">
        <v>0</v>
      </c>
      <c r="Q48" s="66"/>
      <c r="R48" s="4"/>
    </row>
    <row r="49" spans="1:19" ht="35.25" customHeight="1" x14ac:dyDescent="0.25">
      <c r="A49" s="77" t="s">
        <v>37</v>
      </c>
      <c r="B49" s="78" t="s">
        <v>55</v>
      </c>
      <c r="C49" s="81"/>
      <c r="D49" s="81" t="s">
        <v>51</v>
      </c>
      <c r="E49" s="81" t="s">
        <v>78</v>
      </c>
      <c r="F49" s="68">
        <v>45536</v>
      </c>
      <c r="G49" s="91">
        <f>K49</f>
        <v>239612.66093000001</v>
      </c>
      <c r="H49" s="71">
        <v>0</v>
      </c>
      <c r="I49" s="31">
        <v>0</v>
      </c>
      <c r="J49" s="32" t="s">
        <v>4</v>
      </c>
      <c r="K49" s="13">
        <f>SUM(K50:K51)</f>
        <v>239612.66093000001</v>
      </c>
      <c r="L49" s="13">
        <f>L50+L51</f>
        <v>218493.24421999999</v>
      </c>
      <c r="M49" s="45">
        <f>M50+M51</f>
        <v>21119.416710000001</v>
      </c>
      <c r="N49" s="13">
        <v>0</v>
      </c>
      <c r="O49" s="13">
        <v>0</v>
      </c>
      <c r="P49" s="33">
        <v>0</v>
      </c>
      <c r="Q49" s="66"/>
    </row>
    <row r="50" spans="1:19" ht="60.6" customHeight="1" x14ac:dyDescent="0.25">
      <c r="A50" s="84"/>
      <c r="B50" s="95"/>
      <c r="C50" s="69"/>
      <c r="D50" s="60"/>
      <c r="E50" s="60"/>
      <c r="F50" s="69"/>
      <c r="G50" s="98"/>
      <c r="H50" s="72"/>
      <c r="I50" s="31">
        <v>0</v>
      </c>
      <c r="J50" s="34" t="s">
        <v>3</v>
      </c>
      <c r="K50" s="14">
        <f>L50+M50</f>
        <v>215651.39485000001</v>
      </c>
      <c r="L50" s="14">
        <v>196643.9198</v>
      </c>
      <c r="M50" s="43">
        <v>19007.475050000001</v>
      </c>
      <c r="N50" s="14">
        <v>0</v>
      </c>
      <c r="O50" s="14">
        <v>0</v>
      </c>
      <c r="P50" s="33">
        <v>0</v>
      </c>
      <c r="Q50" s="66"/>
      <c r="S50" s="4"/>
    </row>
    <row r="51" spans="1:19" ht="73.5" customHeight="1" x14ac:dyDescent="0.25">
      <c r="A51" s="84"/>
      <c r="B51" s="95"/>
      <c r="C51" s="69"/>
      <c r="D51" s="61"/>
      <c r="E51" s="61"/>
      <c r="F51" s="69"/>
      <c r="G51" s="99"/>
      <c r="H51" s="73"/>
      <c r="I51" s="31">
        <v>0</v>
      </c>
      <c r="J51" s="34" t="s">
        <v>5</v>
      </c>
      <c r="K51" s="14">
        <f>L51+M51+N51+O51+P51</f>
        <v>23961.266080000001</v>
      </c>
      <c r="L51" s="14">
        <v>21849.324420000001</v>
      </c>
      <c r="M51" s="43">
        <v>2111.94166</v>
      </c>
      <c r="N51" s="14">
        <v>0</v>
      </c>
      <c r="O51" s="14">
        <v>0</v>
      </c>
      <c r="P51" s="35">
        <v>0</v>
      </c>
      <c r="Q51" s="66"/>
      <c r="S51" s="4"/>
    </row>
    <row r="52" spans="1:19" ht="27.75" customHeight="1" x14ac:dyDescent="0.25">
      <c r="A52" s="60"/>
      <c r="B52" s="79"/>
      <c r="C52" s="60"/>
      <c r="D52" s="81" t="s">
        <v>57</v>
      </c>
      <c r="E52" s="81" t="s">
        <v>23</v>
      </c>
      <c r="F52" s="68" t="s">
        <v>23</v>
      </c>
      <c r="G52" s="71" t="s">
        <v>23</v>
      </c>
      <c r="H52" s="71">
        <v>0</v>
      </c>
      <c r="I52" s="31">
        <f>I49</f>
        <v>0</v>
      </c>
      <c r="J52" s="32" t="s">
        <v>4</v>
      </c>
      <c r="K52" s="13">
        <f>SUM(K53:K54)</f>
        <v>239612.66093000001</v>
      </c>
      <c r="L52" s="13">
        <f t="shared" ref="L52:M54" si="1">L49</f>
        <v>218493.24421999999</v>
      </c>
      <c r="M52" s="13">
        <f t="shared" si="1"/>
        <v>21119.416710000001</v>
      </c>
      <c r="N52" s="13">
        <v>0</v>
      </c>
      <c r="O52" s="13">
        <v>0</v>
      </c>
      <c r="P52" s="33">
        <v>0</v>
      </c>
      <c r="Q52" s="66"/>
    </row>
    <row r="53" spans="1:19" ht="60.6" customHeight="1" x14ac:dyDescent="0.25">
      <c r="A53" s="60"/>
      <c r="B53" s="79"/>
      <c r="C53" s="60"/>
      <c r="D53" s="60"/>
      <c r="E53" s="60"/>
      <c r="F53" s="69"/>
      <c r="G53" s="72"/>
      <c r="H53" s="72"/>
      <c r="I53" s="31">
        <f>I50</f>
        <v>0</v>
      </c>
      <c r="J53" s="34" t="s">
        <v>3</v>
      </c>
      <c r="K53" s="14">
        <f>K50</f>
        <v>215651.39485000001</v>
      </c>
      <c r="L53" s="14">
        <f>L50</f>
        <v>196643.9198</v>
      </c>
      <c r="M53" s="14">
        <f t="shared" si="1"/>
        <v>19007.475050000001</v>
      </c>
      <c r="N53" s="14">
        <v>0</v>
      </c>
      <c r="O53" s="14">
        <v>0</v>
      </c>
      <c r="P53" s="33">
        <v>0</v>
      </c>
      <c r="Q53" s="66"/>
    </row>
    <row r="54" spans="1:19" ht="80.25" customHeight="1" x14ac:dyDescent="0.25">
      <c r="A54" s="61"/>
      <c r="B54" s="80"/>
      <c r="C54" s="61"/>
      <c r="D54" s="61"/>
      <c r="E54" s="61"/>
      <c r="F54" s="69"/>
      <c r="G54" s="73"/>
      <c r="H54" s="73"/>
      <c r="I54" s="31">
        <f>I51</f>
        <v>0</v>
      </c>
      <c r="J54" s="34" t="s">
        <v>5</v>
      </c>
      <c r="K54" s="14">
        <f>K51</f>
        <v>23961.266080000001</v>
      </c>
      <c r="L54" s="14">
        <f t="shared" si="1"/>
        <v>21849.324420000001</v>
      </c>
      <c r="M54" s="14">
        <f t="shared" si="1"/>
        <v>2111.94166</v>
      </c>
      <c r="N54" s="14">
        <v>0</v>
      </c>
      <c r="O54" s="14">
        <v>0</v>
      </c>
      <c r="P54" s="35">
        <v>0</v>
      </c>
      <c r="Q54" s="67"/>
    </row>
    <row r="55" spans="1:19" ht="25.15" customHeight="1" x14ac:dyDescent="0.25">
      <c r="A55" s="82" t="s">
        <v>13</v>
      </c>
      <c r="B55" s="85" t="s">
        <v>72</v>
      </c>
      <c r="C55" s="74" t="s">
        <v>23</v>
      </c>
      <c r="D55" s="74" t="s">
        <v>23</v>
      </c>
      <c r="E55" s="74" t="s">
        <v>23</v>
      </c>
      <c r="F55" s="74" t="s">
        <v>23</v>
      </c>
      <c r="G55" s="88" t="s">
        <v>23</v>
      </c>
      <c r="H55" s="38">
        <v>899018.85929000005</v>
      </c>
      <c r="I55" s="88" t="s">
        <v>23</v>
      </c>
      <c r="J55" s="39" t="s">
        <v>4</v>
      </c>
      <c r="K55" s="27">
        <f t="shared" ref="K55:O55" si="2">K56+K57</f>
        <v>74005.780719999995</v>
      </c>
      <c r="L55" s="27">
        <f t="shared" si="2"/>
        <v>74005.780719999995</v>
      </c>
      <c r="M55" s="27">
        <f t="shared" si="2"/>
        <v>0</v>
      </c>
      <c r="N55" s="27">
        <f t="shared" si="2"/>
        <v>0</v>
      </c>
      <c r="O55" s="27">
        <f t="shared" si="2"/>
        <v>0</v>
      </c>
      <c r="P55" s="28">
        <v>0</v>
      </c>
      <c r="Q55" s="62" t="s">
        <v>18</v>
      </c>
    </row>
    <row r="56" spans="1:19" ht="57" customHeight="1" x14ac:dyDescent="0.25">
      <c r="A56" s="83"/>
      <c r="B56" s="86"/>
      <c r="C56" s="75"/>
      <c r="D56" s="60"/>
      <c r="E56" s="60"/>
      <c r="F56" s="75"/>
      <c r="G56" s="89"/>
      <c r="H56" s="38">
        <v>266685.93570999999</v>
      </c>
      <c r="I56" s="60"/>
      <c r="J56" s="40" t="s">
        <v>3</v>
      </c>
      <c r="K56" s="27">
        <f>L56+M56+N56+O56+P56</f>
        <v>44375.369149999999</v>
      </c>
      <c r="L56" s="27">
        <f>L59+L65+L68</f>
        <v>44375.369149999999</v>
      </c>
      <c r="M56" s="27">
        <f>M59+M65+M68</f>
        <v>0</v>
      </c>
      <c r="N56" s="27">
        <f>N59+N65</f>
        <v>0</v>
      </c>
      <c r="O56" s="27">
        <v>0</v>
      </c>
      <c r="P56" s="28">
        <v>0</v>
      </c>
      <c r="Q56" s="63"/>
    </row>
    <row r="57" spans="1:19" ht="73.900000000000006" customHeight="1" x14ac:dyDescent="0.25">
      <c r="A57" s="90"/>
      <c r="B57" s="87"/>
      <c r="C57" s="76"/>
      <c r="D57" s="61"/>
      <c r="E57" s="41"/>
      <c r="F57" s="76"/>
      <c r="G57" s="94"/>
      <c r="H57" s="41">
        <v>10065.74317</v>
      </c>
      <c r="I57" s="61"/>
      <c r="J57" s="37" t="s">
        <v>5</v>
      </c>
      <c r="K57" s="29">
        <f>L57+M57+N57+O57+P57</f>
        <v>29630.41157</v>
      </c>
      <c r="L57" s="29">
        <f>L60+L66+L69</f>
        <v>29630.41157</v>
      </c>
      <c r="M57" s="29">
        <f>M60+M66+M69</f>
        <v>0</v>
      </c>
      <c r="N57" s="29">
        <f>N60+N66</f>
        <v>0</v>
      </c>
      <c r="O57" s="29">
        <v>0</v>
      </c>
      <c r="P57" s="30">
        <v>0</v>
      </c>
      <c r="Q57" s="64"/>
    </row>
    <row r="58" spans="1:19" ht="28.15" customHeight="1" x14ac:dyDescent="0.25">
      <c r="A58" s="77" t="s">
        <v>24</v>
      </c>
      <c r="B58" s="78" t="s">
        <v>54</v>
      </c>
      <c r="C58" s="81"/>
      <c r="D58" s="81" t="s">
        <v>51</v>
      </c>
      <c r="E58" s="68" t="s">
        <v>58</v>
      </c>
      <c r="F58" s="68">
        <v>45536</v>
      </c>
      <c r="G58" s="71">
        <v>60004.821770000002</v>
      </c>
      <c r="H58" s="36">
        <v>0</v>
      </c>
      <c r="I58" s="31">
        <v>35305.00675</v>
      </c>
      <c r="J58" s="32" t="s">
        <v>4</v>
      </c>
      <c r="K58" s="13">
        <f>SUM(K59:K60)</f>
        <v>24699.815019999998</v>
      </c>
      <c r="L58" s="13">
        <f>SUM(L59:L60)</f>
        <v>24699.815019999998</v>
      </c>
      <c r="M58" s="13">
        <v>0</v>
      </c>
      <c r="N58" s="13">
        <v>0</v>
      </c>
      <c r="O58" s="13">
        <f>SUM(O59:O60)</f>
        <v>0</v>
      </c>
      <c r="P58" s="33">
        <v>0</v>
      </c>
      <c r="Q58" s="62"/>
    </row>
    <row r="59" spans="1:19" ht="58.5" customHeight="1" x14ac:dyDescent="0.25">
      <c r="A59" s="84"/>
      <c r="B59" s="95"/>
      <c r="C59" s="69"/>
      <c r="D59" s="60"/>
      <c r="E59" s="60"/>
      <c r="F59" s="69"/>
      <c r="G59" s="72"/>
      <c r="H59" s="36">
        <v>0</v>
      </c>
      <c r="I59" s="31">
        <v>21004.190999999999</v>
      </c>
      <c r="J59" s="34" t="s">
        <v>3</v>
      </c>
      <c r="K59" s="14">
        <f>SUM(L59:L59)</f>
        <v>0</v>
      </c>
      <c r="L59" s="14">
        <v>0</v>
      </c>
      <c r="M59" s="14">
        <v>0</v>
      </c>
      <c r="N59" s="14">
        <v>0</v>
      </c>
      <c r="O59" s="14">
        <v>0</v>
      </c>
      <c r="P59" s="33">
        <v>0</v>
      </c>
      <c r="Q59" s="63"/>
    </row>
    <row r="60" spans="1:19" ht="76.5" customHeight="1" x14ac:dyDescent="0.25">
      <c r="A60" s="84"/>
      <c r="B60" s="95"/>
      <c r="C60" s="69"/>
      <c r="D60" s="61"/>
      <c r="E60" s="61"/>
      <c r="F60" s="70"/>
      <c r="G60" s="73"/>
      <c r="H60" s="46">
        <v>0</v>
      </c>
      <c r="I60" s="31">
        <v>14300.81575</v>
      </c>
      <c r="J60" s="34" t="s">
        <v>5</v>
      </c>
      <c r="K60" s="14">
        <f>SUM(L60:L60)</f>
        <v>24699.815019999998</v>
      </c>
      <c r="L60" s="14">
        <v>24699.815019999998</v>
      </c>
      <c r="M60" s="14">
        <v>0</v>
      </c>
      <c r="N60" s="14">
        <v>0</v>
      </c>
      <c r="O60" s="14">
        <v>0</v>
      </c>
      <c r="P60" s="35">
        <v>0</v>
      </c>
      <c r="Q60" s="63"/>
      <c r="R60" s="4"/>
    </row>
    <row r="61" spans="1:19" ht="24.75" customHeight="1" x14ac:dyDescent="0.25">
      <c r="A61" s="60"/>
      <c r="B61" s="79"/>
      <c r="C61" s="60"/>
      <c r="D61" s="81" t="s">
        <v>60</v>
      </c>
      <c r="E61" s="81" t="s">
        <v>23</v>
      </c>
      <c r="F61" s="68" t="s">
        <v>23</v>
      </c>
      <c r="G61" s="71" t="s">
        <v>23</v>
      </c>
      <c r="H61" s="36">
        <v>0</v>
      </c>
      <c r="I61" s="31">
        <v>35305.00675</v>
      </c>
      <c r="J61" s="32" t="s">
        <v>4</v>
      </c>
      <c r="K61" s="13">
        <f>SUM(K62:K63)</f>
        <v>24699.815019999998</v>
      </c>
      <c r="L61" s="13">
        <f>L58</f>
        <v>24699.815019999998</v>
      </c>
      <c r="M61" s="13">
        <v>0</v>
      </c>
      <c r="N61" s="13">
        <v>0</v>
      </c>
      <c r="O61" s="13">
        <f>SUM(O62:O63)</f>
        <v>0</v>
      </c>
      <c r="P61" s="33">
        <v>0</v>
      </c>
      <c r="Q61" s="63"/>
    </row>
    <row r="62" spans="1:19" ht="56.45" customHeight="1" x14ac:dyDescent="0.25">
      <c r="A62" s="60"/>
      <c r="B62" s="79"/>
      <c r="C62" s="60"/>
      <c r="D62" s="60"/>
      <c r="E62" s="60"/>
      <c r="F62" s="69"/>
      <c r="G62" s="72"/>
      <c r="H62" s="36">
        <v>0</v>
      </c>
      <c r="I62" s="31">
        <v>21004.190999999999</v>
      </c>
      <c r="J62" s="34" t="s">
        <v>3</v>
      </c>
      <c r="K62" s="14">
        <f>SUM(L62:L62)</f>
        <v>0</v>
      </c>
      <c r="L62" s="13">
        <f>L59</f>
        <v>0</v>
      </c>
      <c r="M62" s="14">
        <v>0</v>
      </c>
      <c r="N62" s="14">
        <v>0</v>
      </c>
      <c r="O62" s="14">
        <v>0</v>
      </c>
      <c r="P62" s="33">
        <v>0</v>
      </c>
      <c r="Q62" s="63"/>
    </row>
    <row r="63" spans="1:19" ht="56.45" customHeight="1" x14ac:dyDescent="0.25">
      <c r="A63" s="61"/>
      <c r="B63" s="80"/>
      <c r="C63" s="61"/>
      <c r="D63" s="61"/>
      <c r="E63" s="61"/>
      <c r="F63" s="70"/>
      <c r="G63" s="73"/>
      <c r="H63" s="46">
        <v>0</v>
      </c>
      <c r="I63" s="31">
        <v>14300.81575</v>
      </c>
      <c r="J63" s="34" t="s">
        <v>5</v>
      </c>
      <c r="K63" s="14">
        <f>SUM(L63:L63)</f>
        <v>24699.815019999998</v>
      </c>
      <c r="L63" s="13">
        <f>L60</f>
        <v>24699.815019999998</v>
      </c>
      <c r="M63" s="14">
        <v>0</v>
      </c>
      <c r="N63" s="14">
        <v>0</v>
      </c>
      <c r="O63" s="14">
        <v>0</v>
      </c>
      <c r="P63" s="35">
        <v>0</v>
      </c>
      <c r="Q63" s="63"/>
      <c r="R63" s="4"/>
    </row>
    <row r="64" spans="1:19" ht="25.15" customHeight="1" x14ac:dyDescent="0.25">
      <c r="A64" s="77" t="s">
        <v>25</v>
      </c>
      <c r="B64" s="78" t="s">
        <v>53</v>
      </c>
      <c r="C64" s="81"/>
      <c r="D64" s="81" t="s">
        <v>52</v>
      </c>
      <c r="E64" s="81" t="s">
        <v>50</v>
      </c>
      <c r="F64" s="68">
        <v>45536</v>
      </c>
      <c r="G64" s="71">
        <v>25901.239130000002</v>
      </c>
      <c r="H64" s="36">
        <v>0</v>
      </c>
      <c r="I64" s="31">
        <v>0</v>
      </c>
      <c r="J64" s="32" t="s">
        <v>4</v>
      </c>
      <c r="K64" s="13">
        <f>K65+K66</f>
        <v>25901.239130000002</v>
      </c>
      <c r="L64" s="13">
        <f>SUM(L65:L66)</f>
        <v>25901.239130000002</v>
      </c>
      <c r="M64" s="13">
        <f>SUM(M65:M66)</f>
        <v>0</v>
      </c>
      <c r="N64" s="13">
        <v>0</v>
      </c>
      <c r="O64" s="13">
        <f>SUM(O65:O66)</f>
        <v>0</v>
      </c>
      <c r="P64" s="33">
        <v>0</v>
      </c>
      <c r="Q64" s="63"/>
    </row>
    <row r="65" spans="1:18" ht="58.15" customHeight="1" x14ac:dyDescent="0.25">
      <c r="A65" s="60"/>
      <c r="B65" s="79"/>
      <c r="C65" s="60"/>
      <c r="D65" s="60"/>
      <c r="E65" s="60"/>
      <c r="F65" s="60"/>
      <c r="G65" s="60"/>
      <c r="H65" s="36">
        <v>0</v>
      </c>
      <c r="I65" s="31">
        <v>0</v>
      </c>
      <c r="J65" s="34" t="s">
        <v>3</v>
      </c>
      <c r="K65" s="14">
        <f>L65+M65+N65+O65+P65</f>
        <v>23311.11521</v>
      </c>
      <c r="L65" s="14">
        <v>23311.11521</v>
      </c>
      <c r="M65" s="14">
        <v>0</v>
      </c>
      <c r="N65" s="14">
        <v>0</v>
      </c>
      <c r="O65" s="14">
        <v>0</v>
      </c>
      <c r="P65" s="33">
        <v>0</v>
      </c>
      <c r="Q65" s="63"/>
      <c r="R65" s="4"/>
    </row>
    <row r="66" spans="1:18" ht="82.5" customHeight="1" x14ac:dyDescent="0.25">
      <c r="A66" s="61"/>
      <c r="B66" s="80"/>
      <c r="C66" s="61"/>
      <c r="D66" s="61"/>
      <c r="E66" s="61"/>
      <c r="F66" s="61"/>
      <c r="G66" s="61"/>
      <c r="H66" s="46"/>
      <c r="I66" s="31">
        <v>0</v>
      </c>
      <c r="J66" s="34" t="s">
        <v>5</v>
      </c>
      <c r="K66" s="14">
        <f>L66+M66+N66+O66+P66</f>
        <v>2590.12392</v>
      </c>
      <c r="L66" s="14">
        <v>2590.12392</v>
      </c>
      <c r="M66" s="14">
        <v>0</v>
      </c>
      <c r="N66" s="14">
        <v>0</v>
      </c>
      <c r="O66" s="14">
        <v>0</v>
      </c>
      <c r="P66" s="35">
        <v>0</v>
      </c>
      <c r="Q66" s="63"/>
      <c r="R66" s="4"/>
    </row>
    <row r="67" spans="1:18" ht="35.25" customHeight="1" x14ac:dyDescent="0.25">
      <c r="A67" s="77" t="s">
        <v>38</v>
      </c>
      <c r="B67" s="78" t="s">
        <v>55</v>
      </c>
      <c r="C67" s="81"/>
      <c r="D67" s="81" t="s">
        <v>52</v>
      </c>
      <c r="E67" s="81" t="s">
        <v>50</v>
      </c>
      <c r="F67" s="68">
        <v>45536</v>
      </c>
      <c r="G67" s="71">
        <v>23404.726569999999</v>
      </c>
      <c r="H67" s="36">
        <v>0</v>
      </c>
      <c r="I67" s="31">
        <v>0</v>
      </c>
      <c r="J67" s="32" t="s">
        <v>4</v>
      </c>
      <c r="K67" s="13">
        <f>K68+K69</f>
        <v>23404.726569999999</v>
      </c>
      <c r="L67" s="13">
        <f>SUM(L68:L69)</f>
        <v>23404.726569999999</v>
      </c>
      <c r="M67" s="13">
        <f>SUM(M68:M69)</f>
        <v>0</v>
      </c>
      <c r="N67" s="13">
        <v>0</v>
      </c>
      <c r="O67" s="13">
        <f>SUM(O68:O69)</f>
        <v>0</v>
      </c>
      <c r="P67" s="33">
        <v>0</v>
      </c>
      <c r="Q67" s="63"/>
      <c r="R67" s="4"/>
    </row>
    <row r="68" spans="1:18" ht="60" customHeight="1" x14ac:dyDescent="0.25">
      <c r="A68" s="60"/>
      <c r="B68" s="79"/>
      <c r="C68" s="60"/>
      <c r="D68" s="60"/>
      <c r="E68" s="60"/>
      <c r="F68" s="60"/>
      <c r="G68" s="60"/>
      <c r="H68" s="36">
        <v>0</v>
      </c>
      <c r="I68" s="31">
        <v>0</v>
      </c>
      <c r="J68" s="34" t="s">
        <v>3</v>
      </c>
      <c r="K68" s="14">
        <f>L68+M68+N68+P68+O68</f>
        <v>21064.253939999999</v>
      </c>
      <c r="L68" s="14">
        <v>21064.253939999999</v>
      </c>
      <c r="M68" s="14">
        <v>0</v>
      </c>
      <c r="N68" s="14">
        <v>0</v>
      </c>
      <c r="O68" s="14">
        <v>0</v>
      </c>
      <c r="P68" s="33">
        <v>0</v>
      </c>
      <c r="Q68" s="63"/>
      <c r="R68" s="4"/>
    </row>
    <row r="69" spans="1:18" ht="73.5" customHeight="1" x14ac:dyDescent="0.25">
      <c r="A69" s="61"/>
      <c r="B69" s="80"/>
      <c r="C69" s="61"/>
      <c r="D69" s="61"/>
      <c r="E69" s="61"/>
      <c r="F69" s="61"/>
      <c r="G69" s="61"/>
      <c r="H69" s="46"/>
      <c r="I69" s="31">
        <v>0</v>
      </c>
      <c r="J69" s="34" t="s">
        <v>5</v>
      </c>
      <c r="K69" s="14">
        <f>L69+M69+N69+P69+O69</f>
        <v>2340.4726300000002</v>
      </c>
      <c r="L69" s="47">
        <v>2340.4726300000002</v>
      </c>
      <c r="M69" s="14">
        <v>0</v>
      </c>
      <c r="N69" s="14">
        <v>0</v>
      </c>
      <c r="O69" s="14">
        <v>0</v>
      </c>
      <c r="P69" s="35">
        <v>0</v>
      </c>
      <c r="Q69" s="64"/>
      <c r="R69" s="4"/>
    </row>
    <row r="70" spans="1:18" ht="25.5" customHeight="1" x14ac:dyDescent="0.25">
      <c r="A70" s="82" t="s">
        <v>14</v>
      </c>
      <c r="B70" s="85" t="s">
        <v>73</v>
      </c>
      <c r="C70" s="74" t="s">
        <v>23</v>
      </c>
      <c r="D70" s="74" t="s">
        <v>23</v>
      </c>
      <c r="E70" s="74" t="s">
        <v>23</v>
      </c>
      <c r="F70" s="74" t="s">
        <v>23</v>
      </c>
      <c r="G70" s="88" t="s">
        <v>23</v>
      </c>
      <c r="H70" s="38">
        <v>899018.85929000005</v>
      </c>
      <c r="I70" s="88" t="s">
        <v>23</v>
      </c>
      <c r="J70" s="39" t="s">
        <v>4</v>
      </c>
      <c r="K70" s="27">
        <f>K71+K72</f>
        <v>33614.26829</v>
      </c>
      <c r="L70" s="27">
        <f>SUM(L71:L72)</f>
        <v>33614.26829</v>
      </c>
      <c r="M70" s="27">
        <v>0</v>
      </c>
      <c r="N70" s="27">
        <v>0</v>
      </c>
      <c r="O70" s="27">
        <f>O71+O72</f>
        <v>0</v>
      </c>
      <c r="P70" s="28">
        <v>0</v>
      </c>
      <c r="Q70" s="62" t="s">
        <v>18</v>
      </c>
    </row>
    <row r="71" spans="1:18" ht="62.45" customHeight="1" x14ac:dyDescent="0.25">
      <c r="A71" s="83"/>
      <c r="B71" s="86"/>
      <c r="C71" s="75"/>
      <c r="D71" s="60"/>
      <c r="E71" s="60"/>
      <c r="F71" s="75"/>
      <c r="G71" s="89"/>
      <c r="H71" s="38">
        <v>266685.93570999999</v>
      </c>
      <c r="I71" s="60"/>
      <c r="J71" s="40" t="s">
        <v>11</v>
      </c>
      <c r="K71" s="27">
        <f>L71+M71+N71+O71+P71</f>
        <v>30252.840660000002</v>
      </c>
      <c r="L71" s="27">
        <f>L74+L80</f>
        <v>30252.840660000002</v>
      </c>
      <c r="M71" s="27">
        <v>0</v>
      </c>
      <c r="N71" s="27">
        <v>0</v>
      </c>
      <c r="O71" s="27">
        <v>0</v>
      </c>
      <c r="P71" s="28">
        <v>0</v>
      </c>
      <c r="Q71" s="63"/>
    </row>
    <row r="72" spans="1:18" ht="79.150000000000006" customHeight="1" x14ac:dyDescent="0.25">
      <c r="A72" s="90"/>
      <c r="B72" s="87"/>
      <c r="C72" s="76"/>
      <c r="D72" s="61"/>
      <c r="E72" s="61"/>
      <c r="F72" s="76"/>
      <c r="G72" s="94"/>
      <c r="H72" s="41">
        <v>10065.74317</v>
      </c>
      <c r="I72" s="61"/>
      <c r="J72" s="37" t="s">
        <v>5</v>
      </c>
      <c r="K72" s="29">
        <f>L72+M72+N72+O72+P72</f>
        <v>3361.4276300000001</v>
      </c>
      <c r="L72" s="29">
        <f>L75+L81</f>
        <v>3361.4276300000001</v>
      </c>
      <c r="M72" s="29">
        <v>0</v>
      </c>
      <c r="N72" s="29">
        <v>0</v>
      </c>
      <c r="O72" s="29">
        <f t="shared" ref="O72" si="3">O75</f>
        <v>0</v>
      </c>
      <c r="P72" s="30">
        <v>0</v>
      </c>
      <c r="Q72" s="64"/>
    </row>
    <row r="73" spans="1:18" ht="27.6" customHeight="1" x14ac:dyDescent="0.25">
      <c r="A73" s="77" t="s">
        <v>15</v>
      </c>
      <c r="B73" s="78" t="s">
        <v>53</v>
      </c>
      <c r="C73" s="81"/>
      <c r="D73" s="81" t="s">
        <v>51</v>
      </c>
      <c r="E73" s="81" t="s">
        <v>50</v>
      </c>
      <c r="F73" s="68">
        <v>45536</v>
      </c>
      <c r="G73" s="71">
        <v>18482.798299999999</v>
      </c>
      <c r="H73" s="36">
        <v>0</v>
      </c>
      <c r="I73" s="31">
        <v>0</v>
      </c>
      <c r="J73" s="32" t="s">
        <v>4</v>
      </c>
      <c r="K73" s="13">
        <f>SUM(L73:L73)</f>
        <v>18482.798299999999</v>
      </c>
      <c r="L73" s="13">
        <f>L74+L75</f>
        <v>18482.798299999999</v>
      </c>
      <c r="M73" s="13">
        <v>0</v>
      </c>
      <c r="N73" s="13">
        <v>0</v>
      </c>
      <c r="O73" s="13">
        <f>SUM(O74:O75)</f>
        <v>0</v>
      </c>
      <c r="P73" s="33">
        <v>0</v>
      </c>
      <c r="Q73" s="62"/>
    </row>
    <row r="74" spans="1:18" ht="67.5" customHeight="1" x14ac:dyDescent="0.25">
      <c r="A74" s="84"/>
      <c r="B74" s="79"/>
      <c r="C74" s="69"/>
      <c r="D74" s="60"/>
      <c r="E74" s="60"/>
      <c r="F74" s="69"/>
      <c r="G74" s="72"/>
      <c r="H74" s="36">
        <v>0</v>
      </c>
      <c r="I74" s="31">
        <v>0</v>
      </c>
      <c r="J74" s="34" t="s">
        <v>3</v>
      </c>
      <c r="K74" s="14">
        <f>SUM(L74:L74)</f>
        <v>16634.518469999999</v>
      </c>
      <c r="L74" s="14">
        <f>L77</f>
        <v>16634.518469999999</v>
      </c>
      <c r="M74" s="14">
        <v>0</v>
      </c>
      <c r="N74" s="14">
        <v>0</v>
      </c>
      <c r="O74" s="14">
        <v>0</v>
      </c>
      <c r="P74" s="33">
        <v>0</v>
      </c>
      <c r="Q74" s="63"/>
    </row>
    <row r="75" spans="1:18" ht="78.75" customHeight="1" x14ac:dyDescent="0.25">
      <c r="A75" s="84"/>
      <c r="B75" s="79"/>
      <c r="C75" s="69"/>
      <c r="D75" s="61"/>
      <c r="E75" s="61"/>
      <c r="F75" s="70"/>
      <c r="G75" s="73"/>
      <c r="H75" s="46">
        <v>0</v>
      </c>
      <c r="I75" s="31">
        <v>0</v>
      </c>
      <c r="J75" s="34" t="s">
        <v>5</v>
      </c>
      <c r="K75" s="14">
        <f>SUM(L75:L75)</f>
        <v>1848.2798299999999</v>
      </c>
      <c r="L75" s="14">
        <f>L78</f>
        <v>1848.2798299999999</v>
      </c>
      <c r="M75" s="14">
        <v>0</v>
      </c>
      <c r="N75" s="14">
        <v>0</v>
      </c>
      <c r="O75" s="14">
        <v>0</v>
      </c>
      <c r="P75" s="35">
        <v>0</v>
      </c>
      <c r="Q75" s="63"/>
    </row>
    <row r="76" spans="1:18" ht="34.5" customHeight="1" x14ac:dyDescent="0.25">
      <c r="A76" s="60"/>
      <c r="B76" s="79"/>
      <c r="C76" s="60"/>
      <c r="D76" s="81" t="s">
        <v>61</v>
      </c>
      <c r="E76" s="81" t="s">
        <v>23</v>
      </c>
      <c r="F76" s="68" t="s">
        <v>23</v>
      </c>
      <c r="G76" s="71" t="s">
        <v>23</v>
      </c>
      <c r="H76" s="36">
        <v>0</v>
      </c>
      <c r="I76" s="31">
        <v>0</v>
      </c>
      <c r="J76" s="32" t="s">
        <v>4</v>
      </c>
      <c r="K76" s="13">
        <f>SUM(K77:K78)</f>
        <v>18482.798299999999</v>
      </c>
      <c r="L76" s="13">
        <f>L73</f>
        <v>18482.798299999999</v>
      </c>
      <c r="M76" s="13">
        <v>0</v>
      </c>
      <c r="N76" s="13">
        <v>0</v>
      </c>
      <c r="O76" s="13">
        <f>SUM(O77:O78)</f>
        <v>0</v>
      </c>
      <c r="P76" s="33">
        <v>0</v>
      </c>
      <c r="Q76" s="63"/>
    </row>
    <row r="77" spans="1:18" ht="58.9" customHeight="1" x14ac:dyDescent="0.25">
      <c r="A77" s="60"/>
      <c r="B77" s="79"/>
      <c r="C77" s="60"/>
      <c r="D77" s="60"/>
      <c r="E77" s="60"/>
      <c r="F77" s="69"/>
      <c r="G77" s="72"/>
      <c r="H77" s="36">
        <v>0</v>
      </c>
      <c r="I77" s="31">
        <v>0</v>
      </c>
      <c r="J77" s="34" t="s">
        <v>3</v>
      </c>
      <c r="K77" s="14">
        <f>SUM(L77:L77)</f>
        <v>16634.518469999999</v>
      </c>
      <c r="L77" s="14">
        <v>16634.518469999999</v>
      </c>
      <c r="M77" s="14">
        <v>0</v>
      </c>
      <c r="N77" s="14">
        <v>0</v>
      </c>
      <c r="O77" s="14">
        <v>0</v>
      </c>
      <c r="P77" s="33">
        <v>0</v>
      </c>
      <c r="Q77" s="63"/>
    </row>
    <row r="78" spans="1:18" ht="78.75" customHeight="1" x14ac:dyDescent="0.25">
      <c r="A78" s="61"/>
      <c r="B78" s="80"/>
      <c r="C78" s="61"/>
      <c r="D78" s="61"/>
      <c r="E78" s="61"/>
      <c r="F78" s="70"/>
      <c r="G78" s="73"/>
      <c r="H78" s="46">
        <v>0</v>
      </c>
      <c r="I78" s="31">
        <v>0</v>
      </c>
      <c r="J78" s="34" t="s">
        <v>5</v>
      </c>
      <c r="K78" s="14">
        <f>SUM(L78:L78)</f>
        <v>1848.2798299999999</v>
      </c>
      <c r="L78" s="14">
        <v>1848.2798299999999</v>
      </c>
      <c r="M78" s="14">
        <v>0</v>
      </c>
      <c r="N78" s="14">
        <v>0</v>
      </c>
      <c r="O78" s="14">
        <v>0</v>
      </c>
      <c r="P78" s="35">
        <v>0</v>
      </c>
      <c r="Q78" s="63"/>
    </row>
    <row r="79" spans="1:18" ht="28.5" customHeight="1" x14ac:dyDescent="0.25">
      <c r="A79" s="77" t="s">
        <v>39</v>
      </c>
      <c r="B79" s="78" t="s">
        <v>55</v>
      </c>
      <c r="C79" s="81"/>
      <c r="D79" s="81" t="s">
        <v>51</v>
      </c>
      <c r="E79" s="81" t="s">
        <v>50</v>
      </c>
      <c r="F79" s="68">
        <v>45536</v>
      </c>
      <c r="G79" s="71">
        <v>15131.469990000001</v>
      </c>
      <c r="H79" s="36">
        <v>0</v>
      </c>
      <c r="I79" s="31">
        <v>0</v>
      </c>
      <c r="J79" s="32" t="s">
        <v>4</v>
      </c>
      <c r="K79" s="13">
        <f>SUM(L79:L79)</f>
        <v>15131.469990000001</v>
      </c>
      <c r="L79" s="13">
        <f>L80+L81</f>
        <v>15131.469990000001</v>
      </c>
      <c r="M79" s="13">
        <v>0</v>
      </c>
      <c r="N79" s="13">
        <v>0</v>
      </c>
      <c r="O79" s="13">
        <f>SUM(O80:O81)</f>
        <v>0</v>
      </c>
      <c r="P79" s="33">
        <v>0</v>
      </c>
      <c r="Q79" s="63"/>
    </row>
    <row r="80" spans="1:18" ht="58.9" customHeight="1" x14ac:dyDescent="0.25">
      <c r="A80" s="84"/>
      <c r="B80" s="79"/>
      <c r="C80" s="69"/>
      <c r="D80" s="60"/>
      <c r="E80" s="60"/>
      <c r="F80" s="69"/>
      <c r="G80" s="72"/>
      <c r="H80" s="36">
        <v>0</v>
      </c>
      <c r="I80" s="31">
        <v>0</v>
      </c>
      <c r="J80" s="34" t="s">
        <v>3</v>
      </c>
      <c r="K80" s="14">
        <f>L80+M80+N80+O80+P80</f>
        <v>13618.322190000001</v>
      </c>
      <c r="L80" s="14">
        <v>13618.322190000001</v>
      </c>
      <c r="M80" s="14">
        <v>0</v>
      </c>
      <c r="N80" s="14">
        <v>0</v>
      </c>
      <c r="O80" s="14">
        <v>0</v>
      </c>
      <c r="P80" s="33">
        <v>0</v>
      </c>
      <c r="Q80" s="63"/>
    </row>
    <row r="81" spans="1:19" ht="75" customHeight="1" x14ac:dyDescent="0.25">
      <c r="A81" s="84"/>
      <c r="B81" s="79"/>
      <c r="C81" s="69"/>
      <c r="D81" s="61"/>
      <c r="E81" s="61"/>
      <c r="F81" s="70"/>
      <c r="G81" s="73"/>
      <c r="H81" s="46">
        <v>0</v>
      </c>
      <c r="I81" s="31">
        <v>0</v>
      </c>
      <c r="J81" s="34" t="s">
        <v>5</v>
      </c>
      <c r="K81" s="14">
        <f>L81+M81+N81+O81+P81</f>
        <v>1513.1478</v>
      </c>
      <c r="L81" s="14">
        <v>1513.1478</v>
      </c>
      <c r="M81" s="14">
        <v>0</v>
      </c>
      <c r="N81" s="14">
        <v>0</v>
      </c>
      <c r="O81" s="14">
        <v>0</v>
      </c>
      <c r="P81" s="35">
        <v>0</v>
      </c>
      <c r="Q81" s="63"/>
    </row>
    <row r="82" spans="1:19" ht="30" customHeight="1" x14ac:dyDescent="0.25">
      <c r="A82" s="60"/>
      <c r="B82" s="79"/>
      <c r="C82" s="60"/>
      <c r="D82" s="81" t="s">
        <v>61</v>
      </c>
      <c r="E82" s="81" t="s">
        <v>23</v>
      </c>
      <c r="F82" s="68" t="s">
        <v>23</v>
      </c>
      <c r="G82" s="71" t="s">
        <v>23</v>
      </c>
      <c r="H82" s="36">
        <v>0</v>
      </c>
      <c r="I82" s="31">
        <v>0</v>
      </c>
      <c r="J82" s="32" t="s">
        <v>4</v>
      </c>
      <c r="K82" s="13">
        <f>SUM(K83:K84)</f>
        <v>15131.469990000001</v>
      </c>
      <c r="L82" s="13">
        <f>L79</f>
        <v>15131.469990000001</v>
      </c>
      <c r="M82" s="13">
        <v>0</v>
      </c>
      <c r="N82" s="13">
        <v>0</v>
      </c>
      <c r="O82" s="13">
        <f>SUM(O83:O84)</f>
        <v>0</v>
      </c>
      <c r="P82" s="33">
        <v>0</v>
      </c>
      <c r="Q82" s="63"/>
    </row>
    <row r="83" spans="1:19" ht="58.9" customHeight="1" x14ac:dyDescent="0.25">
      <c r="A83" s="60"/>
      <c r="B83" s="79"/>
      <c r="C83" s="60"/>
      <c r="D83" s="60"/>
      <c r="E83" s="60"/>
      <c r="F83" s="69"/>
      <c r="G83" s="72"/>
      <c r="H83" s="36">
        <v>0</v>
      </c>
      <c r="I83" s="31">
        <v>0</v>
      </c>
      <c r="J83" s="34" t="s">
        <v>3</v>
      </c>
      <c r="K83" s="14">
        <f>SUM(L83:L83)</f>
        <v>13618.322190000001</v>
      </c>
      <c r="L83" s="13">
        <f>L80</f>
        <v>13618.322190000001</v>
      </c>
      <c r="M83" s="14">
        <v>0</v>
      </c>
      <c r="N83" s="14">
        <v>0</v>
      </c>
      <c r="O83" s="14">
        <v>0</v>
      </c>
      <c r="P83" s="33">
        <v>0</v>
      </c>
      <c r="Q83" s="63"/>
    </row>
    <row r="84" spans="1:19" ht="75" customHeight="1" x14ac:dyDescent="0.25">
      <c r="A84" s="61"/>
      <c r="B84" s="80"/>
      <c r="C84" s="61"/>
      <c r="D84" s="61"/>
      <c r="E84" s="61"/>
      <c r="F84" s="70"/>
      <c r="G84" s="73"/>
      <c r="H84" s="46">
        <v>0</v>
      </c>
      <c r="I84" s="31">
        <v>0</v>
      </c>
      <c r="J84" s="34" t="s">
        <v>5</v>
      </c>
      <c r="K84" s="14">
        <f>SUM(L84:L84)</f>
        <v>1513.1478</v>
      </c>
      <c r="L84" s="13">
        <f>L81</f>
        <v>1513.1478</v>
      </c>
      <c r="M84" s="14">
        <v>0</v>
      </c>
      <c r="N84" s="14">
        <v>0</v>
      </c>
      <c r="O84" s="14">
        <v>0</v>
      </c>
      <c r="P84" s="35">
        <v>0</v>
      </c>
      <c r="Q84" s="64"/>
    </row>
    <row r="85" spans="1:19" ht="30" customHeight="1" x14ac:dyDescent="0.25">
      <c r="A85" s="82" t="s">
        <v>19</v>
      </c>
      <c r="B85" s="85" t="s">
        <v>74</v>
      </c>
      <c r="C85" s="74" t="s">
        <v>23</v>
      </c>
      <c r="D85" s="74" t="s">
        <v>23</v>
      </c>
      <c r="E85" s="74" t="s">
        <v>23</v>
      </c>
      <c r="F85" s="74" t="s">
        <v>23</v>
      </c>
      <c r="G85" s="88" t="s">
        <v>23</v>
      </c>
      <c r="H85" s="38">
        <v>899018.85929000005</v>
      </c>
      <c r="I85" s="88" t="s">
        <v>23</v>
      </c>
      <c r="J85" s="39" t="s">
        <v>4</v>
      </c>
      <c r="K85" s="27">
        <f>L85+M85+N85+O85+P85</f>
        <v>110263.00706999999</v>
      </c>
      <c r="L85" s="27">
        <f t="shared" ref="L85:O85" si="4">L86+L87</f>
        <v>97942.744609999994</v>
      </c>
      <c r="M85" s="27">
        <f>M86+M87</f>
        <v>12320.26246</v>
      </c>
      <c r="N85" s="27">
        <f t="shared" si="4"/>
        <v>0</v>
      </c>
      <c r="O85" s="27">
        <f t="shared" si="4"/>
        <v>0</v>
      </c>
      <c r="P85" s="28">
        <v>0</v>
      </c>
      <c r="Q85" s="62" t="s">
        <v>18</v>
      </c>
    </row>
    <row r="86" spans="1:19" ht="58.9" customHeight="1" x14ac:dyDescent="0.25">
      <c r="A86" s="83"/>
      <c r="B86" s="86"/>
      <c r="C86" s="75"/>
      <c r="D86" s="60"/>
      <c r="E86" s="60"/>
      <c r="F86" s="75"/>
      <c r="G86" s="89"/>
      <c r="H86" s="38">
        <v>266685.93570999999</v>
      </c>
      <c r="I86" s="60"/>
      <c r="J86" s="40" t="s">
        <v>3</v>
      </c>
      <c r="K86" s="27">
        <f>L86+M86+N86+O86+P86</f>
        <v>46986.309479999996</v>
      </c>
      <c r="L86" s="27">
        <f>L89+L95+L101</f>
        <v>45680.713709999996</v>
      </c>
      <c r="M86" s="27">
        <f>M89+M95+M101</f>
        <v>1305.5957699999999</v>
      </c>
      <c r="N86" s="27">
        <f t="shared" ref="N86" si="5">N89+N95</f>
        <v>0</v>
      </c>
      <c r="O86" s="27">
        <v>0</v>
      </c>
      <c r="P86" s="28">
        <v>0</v>
      </c>
      <c r="Q86" s="63"/>
    </row>
    <row r="87" spans="1:19" ht="73.5" customHeight="1" x14ac:dyDescent="0.25">
      <c r="A87" s="90"/>
      <c r="B87" s="87"/>
      <c r="C87" s="76"/>
      <c r="D87" s="61"/>
      <c r="E87" s="41"/>
      <c r="F87" s="76"/>
      <c r="G87" s="94"/>
      <c r="H87" s="41">
        <v>10065.74317</v>
      </c>
      <c r="I87" s="61"/>
      <c r="J87" s="37" t="s">
        <v>5</v>
      </c>
      <c r="K87" s="29">
        <f>L87+M87+N87+O87+P87</f>
        <v>63276.697589999996</v>
      </c>
      <c r="L87" s="29">
        <f>L90+L96+L102</f>
        <v>52262.030899999998</v>
      </c>
      <c r="M87" s="29">
        <f>M90+M96+M102</f>
        <v>11014.66669</v>
      </c>
      <c r="N87" s="29">
        <f t="shared" ref="N87" si="6">N90+N96</f>
        <v>0</v>
      </c>
      <c r="O87" s="29">
        <v>0</v>
      </c>
      <c r="P87" s="30">
        <v>0</v>
      </c>
      <c r="Q87" s="64"/>
    </row>
    <row r="88" spans="1:19" ht="32.25" customHeight="1" x14ac:dyDescent="0.25">
      <c r="A88" s="77" t="s">
        <v>40</v>
      </c>
      <c r="B88" s="78" t="s">
        <v>54</v>
      </c>
      <c r="C88" s="81"/>
      <c r="D88" s="81" t="s">
        <v>51</v>
      </c>
      <c r="E88" s="81" t="s">
        <v>58</v>
      </c>
      <c r="F88" s="68">
        <v>45170</v>
      </c>
      <c r="G88" s="71">
        <v>40297.044159999998</v>
      </c>
      <c r="H88" s="36">
        <v>0</v>
      </c>
      <c r="I88" s="31">
        <v>3362.7629999999999</v>
      </c>
      <c r="J88" s="32" t="s">
        <v>4</v>
      </c>
      <c r="K88" s="13">
        <f>SUM(K89:K90)</f>
        <v>36934.281159999999</v>
      </c>
      <c r="L88" s="13">
        <f>SUM(L89:L90)</f>
        <v>36934.281159999999</v>
      </c>
      <c r="M88" s="13">
        <v>0</v>
      </c>
      <c r="N88" s="13">
        <v>0</v>
      </c>
      <c r="O88" s="13">
        <f>SUM(O89:O90)</f>
        <v>0</v>
      </c>
      <c r="P88" s="33">
        <v>0</v>
      </c>
      <c r="Q88" s="62"/>
    </row>
    <row r="89" spans="1:19" ht="58.9" customHeight="1" x14ac:dyDescent="0.25">
      <c r="A89" s="84"/>
      <c r="B89" s="95"/>
      <c r="C89" s="69"/>
      <c r="D89" s="60"/>
      <c r="E89" s="60"/>
      <c r="F89" s="69"/>
      <c r="G89" s="72"/>
      <c r="H89" s="36">
        <v>0</v>
      </c>
      <c r="I89" s="31">
        <v>3026.4859999999999</v>
      </c>
      <c r="J89" s="34" t="s">
        <v>3</v>
      </c>
      <c r="K89" s="14">
        <f>SUM(L89:L89)</f>
        <v>11052.13485</v>
      </c>
      <c r="L89" s="14">
        <v>11052.13485</v>
      </c>
      <c r="M89" s="14">
        <v>0</v>
      </c>
      <c r="N89" s="14">
        <v>0</v>
      </c>
      <c r="O89" s="14">
        <v>0</v>
      </c>
      <c r="P89" s="33">
        <v>0</v>
      </c>
      <c r="Q89" s="63"/>
    </row>
    <row r="90" spans="1:19" ht="73.5" customHeight="1" x14ac:dyDescent="0.25">
      <c r="A90" s="84"/>
      <c r="B90" s="95"/>
      <c r="C90" s="69"/>
      <c r="D90" s="61"/>
      <c r="E90" s="61"/>
      <c r="F90" s="70"/>
      <c r="G90" s="73"/>
      <c r="H90" s="46">
        <v>0</v>
      </c>
      <c r="I90" s="31">
        <v>336.27699999999999</v>
      </c>
      <c r="J90" s="34" t="s">
        <v>5</v>
      </c>
      <c r="K90" s="14">
        <f>SUM(L90:L90)</f>
        <v>25882.14631</v>
      </c>
      <c r="L90" s="14">
        <v>25882.14631</v>
      </c>
      <c r="M90" s="14">
        <v>0</v>
      </c>
      <c r="N90" s="14">
        <v>0</v>
      </c>
      <c r="O90" s="14">
        <v>0</v>
      </c>
      <c r="P90" s="35">
        <v>0</v>
      </c>
      <c r="Q90" s="63"/>
      <c r="R90" s="4"/>
      <c r="S90" s="4"/>
    </row>
    <row r="91" spans="1:19" ht="30.75" customHeight="1" x14ac:dyDescent="0.25">
      <c r="A91" s="60"/>
      <c r="B91" s="79"/>
      <c r="C91" s="60"/>
      <c r="D91" s="81" t="s">
        <v>62</v>
      </c>
      <c r="E91" s="81" t="s">
        <v>23</v>
      </c>
      <c r="F91" s="68" t="s">
        <v>23</v>
      </c>
      <c r="G91" s="71" t="s">
        <v>23</v>
      </c>
      <c r="H91" s="36">
        <v>0</v>
      </c>
      <c r="I91" s="31">
        <v>3362.7629999999999</v>
      </c>
      <c r="J91" s="32" t="s">
        <v>4</v>
      </c>
      <c r="K91" s="13">
        <f>SUM(K92:K93)</f>
        <v>36934.281159999999</v>
      </c>
      <c r="L91" s="13">
        <f>L88</f>
        <v>36934.281159999999</v>
      </c>
      <c r="M91" s="13">
        <v>0</v>
      </c>
      <c r="N91" s="13">
        <v>0</v>
      </c>
      <c r="O91" s="13">
        <f>SUM(O92:O93)</f>
        <v>0</v>
      </c>
      <c r="P91" s="33">
        <v>0</v>
      </c>
      <c r="Q91" s="63"/>
    </row>
    <row r="92" spans="1:19" ht="58.9" customHeight="1" x14ac:dyDescent="0.25">
      <c r="A92" s="60"/>
      <c r="B92" s="79"/>
      <c r="C92" s="60"/>
      <c r="D92" s="60"/>
      <c r="E92" s="60"/>
      <c r="F92" s="69"/>
      <c r="G92" s="72"/>
      <c r="H92" s="36">
        <v>0</v>
      </c>
      <c r="I92" s="31">
        <v>3026.4859999999999</v>
      </c>
      <c r="J92" s="34" t="s">
        <v>3</v>
      </c>
      <c r="K92" s="14">
        <f>SUM(L92:L92)</f>
        <v>11052.13485</v>
      </c>
      <c r="L92" s="13">
        <f>L89</f>
        <v>11052.13485</v>
      </c>
      <c r="M92" s="14">
        <v>0</v>
      </c>
      <c r="N92" s="14">
        <v>0</v>
      </c>
      <c r="O92" s="14">
        <v>0</v>
      </c>
      <c r="P92" s="33">
        <v>0</v>
      </c>
      <c r="Q92" s="63"/>
    </row>
    <row r="93" spans="1:19" ht="77.25" customHeight="1" x14ac:dyDescent="0.25">
      <c r="A93" s="61"/>
      <c r="B93" s="80"/>
      <c r="C93" s="61"/>
      <c r="D93" s="61"/>
      <c r="E93" s="61"/>
      <c r="F93" s="70"/>
      <c r="G93" s="73"/>
      <c r="H93" s="46">
        <v>0</v>
      </c>
      <c r="I93" s="31">
        <v>336.27699999999999</v>
      </c>
      <c r="J93" s="34" t="s">
        <v>5</v>
      </c>
      <c r="K93" s="14">
        <f>SUM(L93:L93)</f>
        <v>25882.14631</v>
      </c>
      <c r="L93" s="13">
        <f>L90</f>
        <v>25882.14631</v>
      </c>
      <c r="M93" s="14">
        <v>0</v>
      </c>
      <c r="N93" s="14">
        <v>0</v>
      </c>
      <c r="O93" s="14">
        <v>0</v>
      </c>
      <c r="P93" s="35">
        <v>0</v>
      </c>
      <c r="Q93" s="63"/>
      <c r="R93" s="4"/>
    </row>
    <row r="94" spans="1:19" ht="24.75" customHeight="1" x14ac:dyDescent="0.25">
      <c r="A94" s="77" t="s">
        <v>41</v>
      </c>
      <c r="B94" s="78" t="s">
        <v>53</v>
      </c>
      <c r="C94" s="81"/>
      <c r="D94" s="81" t="s">
        <v>51</v>
      </c>
      <c r="E94" s="81" t="s">
        <v>78</v>
      </c>
      <c r="F94" s="68">
        <v>45536</v>
      </c>
      <c r="G94" s="91">
        <f>K94</f>
        <v>43727.648839999994</v>
      </c>
      <c r="H94" s="36">
        <v>0</v>
      </c>
      <c r="I94" s="31">
        <v>0</v>
      </c>
      <c r="J94" s="32" t="s">
        <v>4</v>
      </c>
      <c r="K94" s="13">
        <f>K95+K96</f>
        <v>43727.648839999994</v>
      </c>
      <c r="L94" s="13">
        <f>SUM(L95:L96)</f>
        <v>35662.918980000002</v>
      </c>
      <c r="M94" s="42">
        <f>SUM(M95:M96)</f>
        <v>8064.7298600000004</v>
      </c>
      <c r="N94" s="13">
        <v>0</v>
      </c>
      <c r="O94" s="13">
        <f>SUM(O95:O96)</f>
        <v>0</v>
      </c>
      <c r="P94" s="33">
        <v>0</v>
      </c>
      <c r="Q94" s="63"/>
    </row>
    <row r="95" spans="1:19" ht="58.9" customHeight="1" x14ac:dyDescent="0.25">
      <c r="A95" s="60"/>
      <c r="B95" s="79"/>
      <c r="C95" s="60"/>
      <c r="D95" s="60"/>
      <c r="E95" s="60"/>
      <c r="F95" s="60"/>
      <c r="G95" s="92"/>
      <c r="H95" s="36">
        <v>0</v>
      </c>
      <c r="I95" s="31">
        <v>0</v>
      </c>
      <c r="J95" s="34" t="s">
        <v>3</v>
      </c>
      <c r="K95" s="14">
        <f>L95+M95+N95+O95+P95</f>
        <v>17956.279709999999</v>
      </c>
      <c r="L95" s="14">
        <v>17956.279709999999</v>
      </c>
      <c r="M95" s="43">
        <f>M98</f>
        <v>0</v>
      </c>
      <c r="N95" s="14">
        <v>0</v>
      </c>
      <c r="O95" s="14">
        <v>0</v>
      </c>
      <c r="P95" s="33">
        <v>0</v>
      </c>
      <c r="Q95" s="63"/>
    </row>
    <row r="96" spans="1:19" ht="75.75" customHeight="1" x14ac:dyDescent="0.25">
      <c r="A96" s="60"/>
      <c r="B96" s="79"/>
      <c r="C96" s="60"/>
      <c r="D96" s="61"/>
      <c r="E96" s="61"/>
      <c r="F96" s="61"/>
      <c r="G96" s="93"/>
      <c r="H96" s="46"/>
      <c r="I96" s="31">
        <v>0</v>
      </c>
      <c r="J96" s="34" t="s">
        <v>5</v>
      </c>
      <c r="K96" s="14">
        <f>L96+M96+N96+O96+P96</f>
        <v>25771.369129999999</v>
      </c>
      <c r="L96" s="14">
        <v>17706.63927</v>
      </c>
      <c r="M96" s="43">
        <v>8064.7298600000004</v>
      </c>
      <c r="N96" s="14">
        <v>0</v>
      </c>
      <c r="O96" s="14">
        <v>0</v>
      </c>
      <c r="P96" s="35">
        <v>0</v>
      </c>
      <c r="Q96" s="63"/>
    </row>
    <row r="97" spans="1:19" ht="30.75" customHeight="1" x14ac:dyDescent="0.25">
      <c r="A97" s="60"/>
      <c r="B97" s="79"/>
      <c r="C97" s="60"/>
      <c r="D97" s="81" t="s">
        <v>63</v>
      </c>
      <c r="E97" s="81" t="s">
        <v>23</v>
      </c>
      <c r="F97" s="68" t="s">
        <v>23</v>
      </c>
      <c r="G97" s="71" t="s">
        <v>23</v>
      </c>
      <c r="H97" s="36">
        <v>0</v>
      </c>
      <c r="I97" s="31">
        <v>0</v>
      </c>
      <c r="J97" s="32" t="s">
        <v>4</v>
      </c>
      <c r="K97" s="13">
        <f>SUM(K98:K99)</f>
        <v>43727.648839999994</v>
      </c>
      <c r="L97" s="13">
        <f>L94</f>
        <v>35662.918980000002</v>
      </c>
      <c r="M97" s="13">
        <f>M98+M99</f>
        <v>8064.7298600000004</v>
      </c>
      <c r="N97" s="13">
        <v>0</v>
      </c>
      <c r="O97" s="13">
        <f>SUM(O98:O99)</f>
        <v>0</v>
      </c>
      <c r="P97" s="33">
        <v>0</v>
      </c>
      <c r="Q97" s="63"/>
    </row>
    <row r="98" spans="1:19" ht="58.9" customHeight="1" x14ac:dyDescent="0.25">
      <c r="A98" s="60"/>
      <c r="B98" s="79"/>
      <c r="C98" s="60"/>
      <c r="D98" s="60"/>
      <c r="E98" s="60"/>
      <c r="F98" s="69"/>
      <c r="G98" s="72"/>
      <c r="H98" s="36">
        <v>0</v>
      </c>
      <c r="I98" s="31">
        <v>0</v>
      </c>
      <c r="J98" s="34" t="s">
        <v>3</v>
      </c>
      <c r="K98" s="14">
        <f>SUM(L98:L98)</f>
        <v>17956.279709999999</v>
      </c>
      <c r="L98" s="13">
        <f>L95</f>
        <v>17956.279709999999</v>
      </c>
      <c r="M98" s="14">
        <v>0</v>
      </c>
      <c r="N98" s="14">
        <v>0</v>
      </c>
      <c r="O98" s="14">
        <v>0</v>
      </c>
      <c r="P98" s="33">
        <v>0</v>
      </c>
      <c r="Q98" s="63"/>
    </row>
    <row r="99" spans="1:19" ht="81" customHeight="1" x14ac:dyDescent="0.25">
      <c r="A99" s="61"/>
      <c r="B99" s="80"/>
      <c r="C99" s="61"/>
      <c r="D99" s="61"/>
      <c r="E99" s="61"/>
      <c r="F99" s="70"/>
      <c r="G99" s="73"/>
      <c r="H99" s="46">
        <v>0</v>
      </c>
      <c r="I99" s="31">
        <v>0</v>
      </c>
      <c r="J99" s="34" t="s">
        <v>5</v>
      </c>
      <c r="K99" s="14">
        <f>SUM(L99:M99)</f>
        <v>25771.369129999999</v>
      </c>
      <c r="L99" s="13">
        <f>L96</f>
        <v>17706.63927</v>
      </c>
      <c r="M99" s="14">
        <f>M96</f>
        <v>8064.7298600000004</v>
      </c>
      <c r="N99" s="14">
        <v>0</v>
      </c>
      <c r="O99" s="14">
        <v>0</v>
      </c>
      <c r="P99" s="35">
        <v>0</v>
      </c>
      <c r="Q99" s="63"/>
    </row>
    <row r="100" spans="1:19" ht="23.25" customHeight="1" x14ac:dyDescent="0.25">
      <c r="A100" s="48" t="s">
        <v>42</v>
      </c>
      <c r="B100" s="81" t="s">
        <v>55</v>
      </c>
      <c r="C100" s="32"/>
      <c r="D100" s="81" t="s">
        <v>51</v>
      </c>
      <c r="E100" s="81" t="s">
        <v>78</v>
      </c>
      <c r="F100" s="68">
        <v>45536</v>
      </c>
      <c r="G100" s="91">
        <f>K100</f>
        <v>29601.077069999999</v>
      </c>
      <c r="H100" s="36">
        <v>0</v>
      </c>
      <c r="I100" s="31">
        <v>0</v>
      </c>
      <c r="J100" s="32" t="s">
        <v>4</v>
      </c>
      <c r="K100" s="13">
        <f>L100+M100+N100+O100+P100</f>
        <v>29601.077069999999</v>
      </c>
      <c r="L100" s="13">
        <f>SUM(L101:L102)</f>
        <v>25345.544470000001</v>
      </c>
      <c r="M100" s="42">
        <f>SUM(M101:M102)</f>
        <v>4255.5326000000005</v>
      </c>
      <c r="N100" s="13">
        <v>0</v>
      </c>
      <c r="O100" s="13">
        <f>SUM(O101:O102)</f>
        <v>0</v>
      </c>
      <c r="P100" s="33">
        <v>0</v>
      </c>
      <c r="Q100" s="63"/>
    </row>
    <row r="101" spans="1:19" ht="58.9" customHeight="1" x14ac:dyDescent="0.25">
      <c r="A101" s="60"/>
      <c r="B101" s="69"/>
      <c r="C101" s="49"/>
      <c r="D101" s="60"/>
      <c r="E101" s="60"/>
      <c r="F101" s="60"/>
      <c r="G101" s="92"/>
      <c r="H101" s="36">
        <v>0</v>
      </c>
      <c r="I101" s="31">
        <v>0</v>
      </c>
      <c r="J101" s="34" t="s">
        <v>3</v>
      </c>
      <c r="K101" s="13">
        <f>L101+M101</f>
        <v>17977.894919999999</v>
      </c>
      <c r="L101" s="14">
        <v>16672.299149999999</v>
      </c>
      <c r="M101" s="43">
        <v>1305.5957699999999</v>
      </c>
      <c r="N101" s="14">
        <v>0</v>
      </c>
      <c r="O101" s="14">
        <v>0</v>
      </c>
      <c r="P101" s="33">
        <v>0</v>
      </c>
      <c r="Q101" s="63"/>
    </row>
    <row r="102" spans="1:19" ht="81" customHeight="1" x14ac:dyDescent="0.25">
      <c r="A102" s="61"/>
      <c r="B102" s="70"/>
      <c r="C102" s="50"/>
      <c r="D102" s="61"/>
      <c r="E102" s="61"/>
      <c r="F102" s="61"/>
      <c r="G102" s="93"/>
      <c r="H102" s="46"/>
      <c r="I102" s="36">
        <v>0</v>
      </c>
      <c r="J102" s="34" t="s">
        <v>5</v>
      </c>
      <c r="K102" s="14">
        <f>L102+M102+N102+O102+P102</f>
        <v>11623.182150000001</v>
      </c>
      <c r="L102" s="14">
        <f>2000+927.82954+6434.75785-689.34207</f>
        <v>8673.24532</v>
      </c>
      <c r="M102" s="43">
        <v>2949.9368300000001</v>
      </c>
      <c r="N102" s="14">
        <v>0</v>
      </c>
      <c r="O102" s="14">
        <v>0</v>
      </c>
      <c r="P102" s="35">
        <v>0</v>
      </c>
      <c r="Q102" s="64"/>
      <c r="S102" s="4"/>
    </row>
    <row r="103" spans="1:19" ht="30.75" customHeight="1" x14ac:dyDescent="0.25">
      <c r="A103" s="49"/>
      <c r="B103" s="49"/>
      <c r="C103" s="49"/>
      <c r="D103" s="69" t="s">
        <v>63</v>
      </c>
      <c r="E103" s="69" t="s">
        <v>23</v>
      </c>
      <c r="F103" s="139" t="s">
        <v>23</v>
      </c>
      <c r="G103" s="72" t="s">
        <v>23</v>
      </c>
      <c r="H103" s="46">
        <v>0</v>
      </c>
      <c r="I103" s="44">
        <v>0</v>
      </c>
      <c r="J103" s="51" t="s">
        <v>4</v>
      </c>
      <c r="K103" s="52">
        <f>SUM(K104:K105)</f>
        <v>29601.077069999999</v>
      </c>
      <c r="L103" s="52">
        <f t="shared" ref="L103:M105" si="7">L100</f>
        <v>25345.544470000001</v>
      </c>
      <c r="M103" s="52">
        <f t="shared" si="7"/>
        <v>4255.5326000000005</v>
      </c>
      <c r="N103" s="52">
        <v>0</v>
      </c>
      <c r="O103" s="52">
        <f>SUM(O104:O105)</f>
        <v>0</v>
      </c>
      <c r="P103" s="53">
        <v>0</v>
      </c>
      <c r="Q103" s="54"/>
    </row>
    <row r="104" spans="1:19" ht="58.9" customHeight="1" x14ac:dyDescent="0.25">
      <c r="A104" s="49"/>
      <c r="B104" s="49"/>
      <c r="C104" s="49"/>
      <c r="D104" s="60"/>
      <c r="E104" s="60"/>
      <c r="F104" s="69"/>
      <c r="G104" s="72"/>
      <c r="H104" s="36">
        <v>0</v>
      </c>
      <c r="I104" s="31">
        <v>0</v>
      </c>
      <c r="J104" s="34" t="s">
        <v>3</v>
      </c>
      <c r="K104" s="13">
        <f t="shared" ref="K104:K105" si="8">L104+M104+N104+O104+P104</f>
        <v>17977.894919999999</v>
      </c>
      <c r="L104" s="13">
        <f t="shared" si="7"/>
        <v>16672.299149999999</v>
      </c>
      <c r="M104" s="13">
        <f t="shared" si="7"/>
        <v>1305.5957699999999</v>
      </c>
      <c r="N104" s="14">
        <v>0</v>
      </c>
      <c r="O104" s="14">
        <v>0</v>
      </c>
      <c r="P104" s="33">
        <v>0</v>
      </c>
      <c r="Q104" s="54"/>
    </row>
    <row r="105" spans="1:19" ht="77.25" customHeight="1" x14ac:dyDescent="0.25">
      <c r="A105" s="50"/>
      <c r="B105" s="50"/>
      <c r="C105" s="50"/>
      <c r="D105" s="61"/>
      <c r="E105" s="61"/>
      <c r="F105" s="70"/>
      <c r="G105" s="73"/>
      <c r="H105" s="46">
        <v>0</v>
      </c>
      <c r="I105" s="31">
        <v>0</v>
      </c>
      <c r="J105" s="34" t="s">
        <v>5</v>
      </c>
      <c r="K105" s="13">
        <f t="shared" si="8"/>
        <v>11623.182150000001</v>
      </c>
      <c r="L105" s="13">
        <f t="shared" si="7"/>
        <v>8673.24532</v>
      </c>
      <c r="M105" s="13">
        <f t="shared" si="7"/>
        <v>2949.9368300000001</v>
      </c>
      <c r="N105" s="14">
        <v>0</v>
      </c>
      <c r="O105" s="14">
        <v>0</v>
      </c>
      <c r="P105" s="35">
        <v>0</v>
      </c>
      <c r="Q105" s="55"/>
    </row>
    <row r="106" spans="1:19" ht="34.5" customHeight="1" x14ac:dyDescent="0.25">
      <c r="A106" s="82" t="s">
        <v>43</v>
      </c>
      <c r="B106" s="85" t="s">
        <v>75</v>
      </c>
      <c r="C106" s="74" t="s">
        <v>23</v>
      </c>
      <c r="D106" s="74" t="s">
        <v>23</v>
      </c>
      <c r="E106" s="74" t="s">
        <v>23</v>
      </c>
      <c r="F106" s="74" t="s">
        <v>23</v>
      </c>
      <c r="G106" s="88" t="s">
        <v>23</v>
      </c>
      <c r="H106" s="38">
        <v>899018.85929000005</v>
      </c>
      <c r="I106" s="88" t="s">
        <v>23</v>
      </c>
      <c r="J106" s="39" t="s">
        <v>4</v>
      </c>
      <c r="K106" s="27">
        <f t="shared" ref="K106:O106" si="9">K107+K108</f>
        <v>90377.240550000002</v>
      </c>
      <c r="L106" s="27">
        <f t="shared" si="9"/>
        <v>72349.68922</v>
      </c>
      <c r="M106" s="27">
        <f t="shared" si="9"/>
        <v>18027.551329999998</v>
      </c>
      <c r="N106" s="27">
        <f t="shared" si="9"/>
        <v>0</v>
      </c>
      <c r="O106" s="27">
        <f t="shared" si="9"/>
        <v>0</v>
      </c>
      <c r="P106" s="28">
        <v>0</v>
      </c>
      <c r="Q106" s="62" t="s">
        <v>18</v>
      </c>
    </row>
    <row r="107" spans="1:19" ht="58.9" customHeight="1" x14ac:dyDescent="0.25">
      <c r="A107" s="83"/>
      <c r="B107" s="86"/>
      <c r="C107" s="75"/>
      <c r="D107" s="60"/>
      <c r="E107" s="60"/>
      <c r="F107" s="75"/>
      <c r="G107" s="89"/>
      <c r="H107" s="38">
        <v>266685.93570999999</v>
      </c>
      <c r="I107" s="60"/>
      <c r="J107" s="40" t="s">
        <v>3</v>
      </c>
      <c r="K107" s="27">
        <f>L107+M107+N107+O107+P107</f>
        <v>68092.633350000004</v>
      </c>
      <c r="L107" s="27">
        <f>L110+L116+L122</f>
        <v>65114.720300000001</v>
      </c>
      <c r="M107" s="27">
        <f>M110+M116+M122</f>
        <v>2977.9130500000001</v>
      </c>
      <c r="N107" s="27">
        <f t="shared" ref="N107" si="10">N110+N116</f>
        <v>0</v>
      </c>
      <c r="O107" s="27">
        <v>0</v>
      </c>
      <c r="P107" s="28">
        <v>0</v>
      </c>
      <c r="Q107" s="63"/>
    </row>
    <row r="108" spans="1:19" ht="78.75" customHeight="1" x14ac:dyDescent="0.25">
      <c r="A108" s="83"/>
      <c r="B108" s="87"/>
      <c r="C108" s="75"/>
      <c r="D108" s="61"/>
      <c r="E108" s="56"/>
      <c r="F108" s="75"/>
      <c r="G108" s="89"/>
      <c r="H108" s="56">
        <v>10065.74317</v>
      </c>
      <c r="I108" s="60"/>
      <c r="J108" s="26" t="s">
        <v>5</v>
      </c>
      <c r="K108" s="27">
        <f>L108+M108+N108+O108+P108</f>
        <v>22284.607199999999</v>
      </c>
      <c r="L108" s="27">
        <f>L111+L117+L123</f>
        <v>7234.9689199999993</v>
      </c>
      <c r="M108" s="27">
        <f>M111+M117+M123</f>
        <v>15049.638279999999</v>
      </c>
      <c r="N108" s="27">
        <f t="shared" ref="N108" si="11">N111+N117</f>
        <v>0</v>
      </c>
      <c r="O108" s="27">
        <v>0</v>
      </c>
      <c r="P108" s="28">
        <v>0</v>
      </c>
      <c r="Q108" s="63"/>
    </row>
    <row r="109" spans="1:19" ht="27" customHeight="1" x14ac:dyDescent="0.25">
      <c r="A109" s="77" t="s">
        <v>44</v>
      </c>
      <c r="B109" s="78" t="s">
        <v>54</v>
      </c>
      <c r="C109" s="81"/>
      <c r="D109" s="81" t="s">
        <v>51</v>
      </c>
      <c r="E109" s="81" t="s">
        <v>50</v>
      </c>
      <c r="F109" s="68">
        <v>45170</v>
      </c>
      <c r="G109" s="71">
        <v>14990.280119999999</v>
      </c>
      <c r="H109" s="36">
        <v>0</v>
      </c>
      <c r="I109" s="31">
        <v>0</v>
      </c>
      <c r="J109" s="32" t="s">
        <v>4</v>
      </c>
      <c r="K109" s="13">
        <f>SUM(K110:K111)</f>
        <v>14990.280119999999</v>
      </c>
      <c r="L109" s="13">
        <f>SUM(L110:L111)</f>
        <v>14990.280119999999</v>
      </c>
      <c r="M109" s="13">
        <v>0</v>
      </c>
      <c r="N109" s="13">
        <v>0</v>
      </c>
      <c r="O109" s="13">
        <f>SUM(O110:O111)</f>
        <v>0</v>
      </c>
      <c r="P109" s="33">
        <v>0</v>
      </c>
      <c r="Q109" s="63"/>
    </row>
    <row r="110" spans="1:19" ht="58.9" customHeight="1" x14ac:dyDescent="0.25">
      <c r="A110" s="84"/>
      <c r="B110" s="95"/>
      <c r="C110" s="69"/>
      <c r="D110" s="60"/>
      <c r="E110" s="60"/>
      <c r="F110" s="69"/>
      <c r="G110" s="72"/>
      <c r="H110" s="36">
        <v>0</v>
      </c>
      <c r="I110" s="31">
        <v>0</v>
      </c>
      <c r="J110" s="34" t="s">
        <v>3</v>
      </c>
      <c r="K110" s="14">
        <f>SUM(L110:L110)</f>
        <v>13491.252109999999</v>
      </c>
      <c r="L110" s="14">
        <v>13491.252109999999</v>
      </c>
      <c r="M110" s="14">
        <v>0</v>
      </c>
      <c r="N110" s="14">
        <v>0</v>
      </c>
      <c r="O110" s="14">
        <v>0</v>
      </c>
      <c r="P110" s="33">
        <v>0</v>
      </c>
      <c r="Q110" s="63"/>
    </row>
    <row r="111" spans="1:19" ht="77.25" customHeight="1" x14ac:dyDescent="0.25">
      <c r="A111" s="84"/>
      <c r="B111" s="95"/>
      <c r="C111" s="69"/>
      <c r="D111" s="61"/>
      <c r="E111" s="61"/>
      <c r="F111" s="70"/>
      <c r="G111" s="73"/>
      <c r="H111" s="46">
        <v>0</v>
      </c>
      <c r="I111" s="31">
        <v>0</v>
      </c>
      <c r="J111" s="34" t="s">
        <v>5</v>
      </c>
      <c r="K111" s="14">
        <f>SUM(L111:L111)</f>
        <v>1499.02801</v>
      </c>
      <c r="L111" s="14">
        <v>1499.02801</v>
      </c>
      <c r="M111" s="14">
        <v>0</v>
      </c>
      <c r="N111" s="14">
        <v>0</v>
      </c>
      <c r="O111" s="14">
        <v>0</v>
      </c>
      <c r="P111" s="35">
        <v>0</v>
      </c>
      <c r="Q111" s="63"/>
    </row>
    <row r="112" spans="1:19" ht="28.5" customHeight="1" x14ac:dyDescent="0.25">
      <c r="A112" s="60"/>
      <c r="B112" s="79"/>
      <c r="C112" s="60"/>
      <c r="D112" s="81" t="s">
        <v>64</v>
      </c>
      <c r="E112" s="81" t="s">
        <v>23</v>
      </c>
      <c r="F112" s="68" t="s">
        <v>23</v>
      </c>
      <c r="G112" s="71" t="s">
        <v>23</v>
      </c>
      <c r="H112" s="36">
        <v>0</v>
      </c>
      <c r="I112" s="31">
        <v>0</v>
      </c>
      <c r="J112" s="32" t="s">
        <v>4</v>
      </c>
      <c r="K112" s="13">
        <f>SUM(K113:K114)</f>
        <v>14990.280119999999</v>
      </c>
      <c r="L112" s="13">
        <f>L109</f>
        <v>14990.280119999999</v>
      </c>
      <c r="M112" s="13">
        <v>0</v>
      </c>
      <c r="N112" s="13">
        <v>0</v>
      </c>
      <c r="O112" s="13">
        <f>SUM(O113:O114)</f>
        <v>0</v>
      </c>
      <c r="P112" s="33">
        <v>0</v>
      </c>
      <c r="Q112" s="63"/>
    </row>
    <row r="113" spans="1:23" ht="58.9" customHeight="1" x14ac:dyDescent="0.25">
      <c r="A113" s="60"/>
      <c r="B113" s="79"/>
      <c r="C113" s="60"/>
      <c r="D113" s="60"/>
      <c r="E113" s="60"/>
      <c r="F113" s="69"/>
      <c r="G113" s="72"/>
      <c r="H113" s="36">
        <v>0</v>
      </c>
      <c r="I113" s="31">
        <v>0</v>
      </c>
      <c r="J113" s="34" t="s">
        <v>3</v>
      </c>
      <c r="K113" s="14">
        <f>SUM(L113:L113)</f>
        <v>13491.252109999999</v>
      </c>
      <c r="L113" s="13">
        <f>L110</f>
        <v>13491.252109999999</v>
      </c>
      <c r="M113" s="14">
        <v>0</v>
      </c>
      <c r="N113" s="14">
        <v>0</v>
      </c>
      <c r="O113" s="14">
        <v>0</v>
      </c>
      <c r="P113" s="33">
        <v>0</v>
      </c>
      <c r="Q113" s="63"/>
    </row>
    <row r="114" spans="1:23" ht="82.5" customHeight="1" x14ac:dyDescent="0.25">
      <c r="A114" s="61"/>
      <c r="B114" s="80"/>
      <c r="C114" s="61"/>
      <c r="D114" s="61"/>
      <c r="E114" s="61"/>
      <c r="F114" s="70"/>
      <c r="G114" s="73"/>
      <c r="H114" s="46">
        <v>0</v>
      </c>
      <c r="I114" s="36">
        <v>0</v>
      </c>
      <c r="J114" s="34" t="s">
        <v>5</v>
      </c>
      <c r="K114" s="14">
        <f>SUM(L114:L114)</f>
        <v>1499.02801</v>
      </c>
      <c r="L114" s="14">
        <f>L111</f>
        <v>1499.02801</v>
      </c>
      <c r="M114" s="14">
        <v>0</v>
      </c>
      <c r="N114" s="14">
        <v>0</v>
      </c>
      <c r="O114" s="14">
        <v>0</v>
      </c>
      <c r="P114" s="35">
        <v>0</v>
      </c>
      <c r="Q114" s="64"/>
    </row>
    <row r="115" spans="1:23" ht="24.75" customHeight="1" x14ac:dyDescent="0.25">
      <c r="A115" s="77" t="s">
        <v>45</v>
      </c>
      <c r="B115" s="78" t="s">
        <v>55</v>
      </c>
      <c r="C115" s="81"/>
      <c r="D115" s="81" t="s">
        <v>51</v>
      </c>
      <c r="E115" s="81" t="s">
        <v>78</v>
      </c>
      <c r="F115" s="68">
        <v>45536</v>
      </c>
      <c r="G115" s="91">
        <f>K115</f>
        <v>37988.69745</v>
      </c>
      <c r="H115" s="36">
        <v>0</v>
      </c>
      <c r="I115" s="31">
        <v>0</v>
      </c>
      <c r="J115" s="32" t="s">
        <v>4</v>
      </c>
      <c r="K115" s="13">
        <f>K116+K117</f>
        <v>37988.69745</v>
      </c>
      <c r="L115" s="13">
        <f>SUM(L116:L117)</f>
        <v>26410.203980000002</v>
      </c>
      <c r="M115" s="42">
        <f>SUM(M116:M117)</f>
        <v>11578.493470000001</v>
      </c>
      <c r="N115" s="13">
        <v>0</v>
      </c>
      <c r="O115" s="13">
        <f>SUM(O116:O117)</f>
        <v>0</v>
      </c>
      <c r="P115" s="33">
        <v>0</v>
      </c>
      <c r="Q115" s="57"/>
    </row>
    <row r="116" spans="1:23" ht="58.9" customHeight="1" x14ac:dyDescent="0.25">
      <c r="A116" s="60"/>
      <c r="B116" s="79"/>
      <c r="C116" s="60"/>
      <c r="D116" s="60"/>
      <c r="E116" s="60"/>
      <c r="F116" s="60"/>
      <c r="G116" s="92"/>
      <c r="H116" s="36">
        <v>0</v>
      </c>
      <c r="I116" s="31">
        <v>0</v>
      </c>
      <c r="J116" s="34" t="s">
        <v>3</v>
      </c>
      <c r="K116" s="14">
        <f>L116+M116</f>
        <v>26747.09663</v>
      </c>
      <c r="L116" s="14">
        <v>23769.183580000001</v>
      </c>
      <c r="M116" s="42">
        <v>2977.9130500000001</v>
      </c>
      <c r="N116" s="14">
        <v>0</v>
      </c>
      <c r="O116" s="14">
        <v>0</v>
      </c>
      <c r="P116" s="33">
        <v>0</v>
      </c>
      <c r="Q116" s="54"/>
      <c r="S116" s="4"/>
    </row>
    <row r="117" spans="1:23" ht="83.25" customHeight="1" x14ac:dyDescent="0.25">
      <c r="A117" s="60"/>
      <c r="B117" s="79"/>
      <c r="C117" s="60"/>
      <c r="D117" s="61"/>
      <c r="E117" s="61"/>
      <c r="F117" s="61"/>
      <c r="G117" s="93"/>
      <c r="H117" s="46"/>
      <c r="I117" s="31">
        <v>0</v>
      </c>
      <c r="J117" s="34" t="s">
        <v>5</v>
      </c>
      <c r="K117" s="14">
        <f>L117+M117</f>
        <v>11241.60082</v>
      </c>
      <c r="L117" s="14">
        <v>2641.0203999999999</v>
      </c>
      <c r="M117" s="42">
        <v>8600.5804200000002</v>
      </c>
      <c r="N117" s="14">
        <v>0</v>
      </c>
      <c r="O117" s="14">
        <v>0</v>
      </c>
      <c r="P117" s="35">
        <v>0</v>
      </c>
      <c r="Q117" s="54"/>
      <c r="S117" s="4"/>
      <c r="T117" s="3"/>
      <c r="U117" s="3"/>
      <c r="V117" s="4"/>
    </row>
    <row r="118" spans="1:23" ht="30" customHeight="1" x14ac:dyDescent="0.25">
      <c r="A118" s="60"/>
      <c r="B118" s="79"/>
      <c r="C118" s="60"/>
      <c r="D118" s="81" t="s">
        <v>64</v>
      </c>
      <c r="E118" s="81" t="s">
        <v>23</v>
      </c>
      <c r="F118" s="68" t="s">
        <v>23</v>
      </c>
      <c r="G118" s="71" t="s">
        <v>23</v>
      </c>
      <c r="H118" s="36">
        <v>0</v>
      </c>
      <c r="I118" s="31">
        <v>0</v>
      </c>
      <c r="J118" s="32" t="s">
        <v>4</v>
      </c>
      <c r="K118" s="13">
        <f>SUM(K119:K120)</f>
        <v>37988.69745</v>
      </c>
      <c r="L118" s="13">
        <f t="shared" ref="L118:M118" si="12">L115</f>
        <v>26410.203980000002</v>
      </c>
      <c r="M118" s="13">
        <f t="shared" si="12"/>
        <v>11578.493470000001</v>
      </c>
      <c r="N118" s="13">
        <v>0</v>
      </c>
      <c r="O118" s="13">
        <f>SUM(O119:O120)</f>
        <v>0</v>
      </c>
      <c r="P118" s="33">
        <v>0</v>
      </c>
      <c r="Q118" s="54"/>
    </row>
    <row r="119" spans="1:23" ht="58.9" customHeight="1" x14ac:dyDescent="0.25">
      <c r="A119" s="60"/>
      <c r="B119" s="79"/>
      <c r="C119" s="60"/>
      <c r="D119" s="60"/>
      <c r="E119" s="60"/>
      <c r="F119" s="69"/>
      <c r="G119" s="72"/>
      <c r="H119" s="36">
        <v>0</v>
      </c>
      <c r="I119" s="31">
        <v>0</v>
      </c>
      <c r="J119" s="34" t="s">
        <v>3</v>
      </c>
      <c r="K119" s="14">
        <f t="shared" ref="K119:K120" si="13">L119+M119</f>
        <v>26747.09663</v>
      </c>
      <c r="L119" s="13">
        <f>L116</f>
        <v>23769.183580000001</v>
      </c>
      <c r="M119" s="13">
        <f>M116</f>
        <v>2977.9130500000001</v>
      </c>
      <c r="N119" s="14">
        <v>0</v>
      </c>
      <c r="O119" s="14">
        <v>0</v>
      </c>
      <c r="P119" s="33">
        <v>0</v>
      </c>
      <c r="Q119" s="54"/>
      <c r="S119" s="4"/>
      <c r="W119" s="8"/>
    </row>
    <row r="120" spans="1:23" ht="82.5" customHeight="1" x14ac:dyDescent="0.25">
      <c r="A120" s="61"/>
      <c r="B120" s="80"/>
      <c r="C120" s="61"/>
      <c r="D120" s="61"/>
      <c r="E120" s="61"/>
      <c r="F120" s="70"/>
      <c r="G120" s="73"/>
      <c r="H120" s="46">
        <v>0</v>
      </c>
      <c r="I120" s="31">
        <v>0</v>
      </c>
      <c r="J120" s="34" t="s">
        <v>5</v>
      </c>
      <c r="K120" s="14">
        <f t="shared" si="13"/>
        <v>11241.60082</v>
      </c>
      <c r="L120" s="14">
        <v>2641.0203999999999</v>
      </c>
      <c r="M120" s="13">
        <f>M117</f>
        <v>8600.5804200000002</v>
      </c>
      <c r="N120" s="14">
        <v>0</v>
      </c>
      <c r="O120" s="14">
        <v>0</v>
      </c>
      <c r="P120" s="35">
        <v>0</v>
      </c>
      <c r="Q120" s="54"/>
      <c r="W120" s="8"/>
    </row>
    <row r="121" spans="1:23" ht="38.25" customHeight="1" x14ac:dyDescent="0.25">
      <c r="A121" s="131" t="s">
        <v>46</v>
      </c>
      <c r="B121" s="133" t="s">
        <v>53</v>
      </c>
      <c r="C121" s="135"/>
      <c r="D121" s="81" t="s">
        <v>51</v>
      </c>
      <c r="E121" s="81" t="s">
        <v>78</v>
      </c>
      <c r="F121" s="68">
        <v>45536</v>
      </c>
      <c r="G121" s="91">
        <f>K121</f>
        <v>37398.26298</v>
      </c>
      <c r="H121" s="36">
        <v>0</v>
      </c>
      <c r="I121" s="31">
        <v>0</v>
      </c>
      <c r="J121" s="32" t="s">
        <v>4</v>
      </c>
      <c r="K121" s="13">
        <f>K122+K123</f>
        <v>37398.26298</v>
      </c>
      <c r="L121" s="13">
        <f>SUM(L122:L123)</f>
        <v>30949.205119999999</v>
      </c>
      <c r="M121" s="13">
        <f>SUM(M122:M123)</f>
        <v>6449.0578599999999</v>
      </c>
      <c r="N121" s="13">
        <v>0</v>
      </c>
      <c r="O121" s="13">
        <f>SUM(O122:O123)</f>
        <v>0</v>
      </c>
      <c r="P121" s="33">
        <v>0</v>
      </c>
      <c r="Q121" s="54"/>
    </row>
    <row r="122" spans="1:23" ht="60" customHeight="1" x14ac:dyDescent="0.25">
      <c r="A122" s="132"/>
      <c r="B122" s="134"/>
      <c r="C122" s="132"/>
      <c r="D122" s="60"/>
      <c r="E122" s="60"/>
      <c r="F122" s="60"/>
      <c r="G122" s="92"/>
      <c r="H122" s="36">
        <v>0</v>
      </c>
      <c r="I122" s="31">
        <v>0</v>
      </c>
      <c r="J122" s="34" t="s">
        <v>3</v>
      </c>
      <c r="K122" s="14">
        <f>L122+M122+N122+O122+P122</f>
        <v>27854.284609999999</v>
      </c>
      <c r="L122" s="14">
        <f>L125</f>
        <v>27854.284609999999</v>
      </c>
      <c r="M122" s="14">
        <v>0</v>
      </c>
      <c r="N122" s="14">
        <v>0</v>
      </c>
      <c r="O122" s="14">
        <v>0</v>
      </c>
      <c r="P122" s="33">
        <v>0</v>
      </c>
      <c r="Q122" s="54"/>
    </row>
    <row r="123" spans="1:23" ht="73.5" customHeight="1" x14ac:dyDescent="0.25">
      <c r="A123" s="132"/>
      <c r="B123" s="134"/>
      <c r="C123" s="132"/>
      <c r="D123" s="61"/>
      <c r="E123" s="61"/>
      <c r="F123" s="61"/>
      <c r="G123" s="93"/>
      <c r="H123" s="46"/>
      <c r="I123" s="31">
        <v>0</v>
      </c>
      <c r="J123" s="34" t="s">
        <v>5</v>
      </c>
      <c r="K123" s="14">
        <f>L123+M123+N123+O123+P123</f>
        <v>9543.9783700000007</v>
      </c>
      <c r="L123" s="14">
        <f>L126</f>
        <v>3094.9205099999999</v>
      </c>
      <c r="M123" s="43">
        <v>6449.0578599999999</v>
      </c>
      <c r="N123" s="14">
        <v>0</v>
      </c>
      <c r="O123" s="14">
        <v>0</v>
      </c>
      <c r="P123" s="35">
        <v>0</v>
      </c>
      <c r="Q123" s="54"/>
    </row>
    <row r="124" spans="1:23" ht="41.25" customHeight="1" x14ac:dyDescent="0.25">
      <c r="A124" s="132"/>
      <c r="B124" s="134"/>
      <c r="C124" s="132"/>
      <c r="D124" s="81" t="s">
        <v>64</v>
      </c>
      <c r="E124" s="81" t="s">
        <v>23</v>
      </c>
      <c r="F124" s="68" t="s">
        <v>23</v>
      </c>
      <c r="G124" s="71" t="s">
        <v>23</v>
      </c>
      <c r="H124" s="36">
        <v>0</v>
      </c>
      <c r="I124" s="31">
        <v>0</v>
      </c>
      <c r="J124" s="32" t="s">
        <v>4</v>
      </c>
      <c r="K124" s="13">
        <f>SUM(K125:K126)</f>
        <v>37398.26298</v>
      </c>
      <c r="L124" s="13">
        <f>L121</f>
        <v>30949.205119999999</v>
      </c>
      <c r="M124" s="13">
        <f>M125+M126</f>
        <v>6449.0578599999999</v>
      </c>
      <c r="N124" s="13">
        <v>0</v>
      </c>
      <c r="O124" s="13">
        <f>SUM(O125:O126)</f>
        <v>0</v>
      </c>
      <c r="P124" s="33">
        <v>0</v>
      </c>
      <c r="Q124" s="54"/>
    </row>
    <row r="125" spans="1:23" ht="58.9" customHeight="1" x14ac:dyDescent="0.25">
      <c r="A125" s="132"/>
      <c r="B125" s="134"/>
      <c r="C125" s="132"/>
      <c r="D125" s="60"/>
      <c r="E125" s="60"/>
      <c r="F125" s="69"/>
      <c r="G125" s="72"/>
      <c r="H125" s="36">
        <v>0</v>
      </c>
      <c r="I125" s="31">
        <v>0</v>
      </c>
      <c r="J125" s="34" t="s">
        <v>3</v>
      </c>
      <c r="K125" s="14">
        <f>SUM(L125:M125)</f>
        <v>27854.284609999999</v>
      </c>
      <c r="L125" s="13">
        <v>27854.284609999999</v>
      </c>
      <c r="M125" s="14">
        <f>M122</f>
        <v>0</v>
      </c>
      <c r="N125" s="14">
        <v>0</v>
      </c>
      <c r="O125" s="14">
        <v>0</v>
      </c>
      <c r="P125" s="33">
        <v>0</v>
      </c>
      <c r="Q125" s="54"/>
    </row>
    <row r="126" spans="1:23" ht="76.5" customHeight="1" x14ac:dyDescent="0.25">
      <c r="A126" s="132"/>
      <c r="B126" s="134"/>
      <c r="C126" s="132"/>
      <c r="D126" s="61"/>
      <c r="E126" s="61"/>
      <c r="F126" s="70"/>
      <c r="G126" s="73"/>
      <c r="H126" s="46">
        <v>0</v>
      </c>
      <c r="I126" s="31">
        <v>0</v>
      </c>
      <c r="J126" s="34" t="s">
        <v>5</v>
      </c>
      <c r="K126" s="14">
        <f>SUM(L126:M126)</f>
        <v>9543.9783700000007</v>
      </c>
      <c r="L126" s="13">
        <v>3094.9205099999999</v>
      </c>
      <c r="M126" s="14">
        <f>M123</f>
        <v>6449.0578599999999</v>
      </c>
      <c r="N126" s="14">
        <v>0</v>
      </c>
      <c r="O126" s="14">
        <v>0</v>
      </c>
      <c r="P126" s="35">
        <v>0</v>
      </c>
      <c r="Q126" s="55"/>
    </row>
    <row r="127" spans="1:23" s="9" customFormat="1" ht="27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2" t="s">
        <v>77</v>
      </c>
      <c r="R127" s="11"/>
      <c r="S127" s="11"/>
    </row>
    <row r="128" spans="1:23" ht="57" customHeight="1" x14ac:dyDescent="0.25">
      <c r="A128" s="136" t="s">
        <v>76</v>
      </c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</row>
    <row r="133" ht="56.45" customHeight="1" x14ac:dyDescent="0.25"/>
    <row r="134" ht="61.15" customHeight="1" x14ac:dyDescent="0.25"/>
    <row r="135" ht="59.45" customHeight="1" x14ac:dyDescent="0.25"/>
    <row r="136" ht="26.45" customHeight="1" x14ac:dyDescent="0.25"/>
    <row r="137" ht="22.9" customHeight="1" x14ac:dyDescent="0.25"/>
    <row r="138" ht="76.900000000000006" customHeight="1" x14ac:dyDescent="0.25"/>
    <row r="139" ht="63.6" customHeight="1" x14ac:dyDescent="0.25"/>
    <row r="140" ht="27" customHeight="1" x14ac:dyDescent="0.25"/>
    <row r="144" ht="21" customHeight="1" x14ac:dyDescent="0.25"/>
    <row r="145" ht="61.5" customHeight="1" x14ac:dyDescent="0.25"/>
    <row r="146" ht="66.599999999999994" customHeight="1" x14ac:dyDescent="0.25"/>
  </sheetData>
  <mergeCells count="267">
    <mergeCell ref="A115:A120"/>
    <mergeCell ref="C115:C120"/>
    <mergeCell ref="D118:D120"/>
    <mergeCell ref="E118:E120"/>
    <mergeCell ref="F118:F120"/>
    <mergeCell ref="G118:G120"/>
    <mergeCell ref="D115:D117"/>
    <mergeCell ref="E115:E117"/>
    <mergeCell ref="F115:F117"/>
    <mergeCell ref="G115:G117"/>
    <mergeCell ref="B115:B120"/>
    <mergeCell ref="A128:Q128"/>
    <mergeCell ref="N2:P2"/>
    <mergeCell ref="D103:D105"/>
    <mergeCell ref="E103:E105"/>
    <mergeCell ref="F103:F105"/>
    <mergeCell ref="G103:G105"/>
    <mergeCell ref="D112:D114"/>
    <mergeCell ref="E112:E114"/>
    <mergeCell ref="F112:F114"/>
    <mergeCell ref="G112:G114"/>
    <mergeCell ref="A109:A114"/>
    <mergeCell ref="B109:B114"/>
    <mergeCell ref="C109:C114"/>
    <mergeCell ref="D91:D93"/>
    <mergeCell ref="E91:E93"/>
    <mergeCell ref="B73:B78"/>
    <mergeCell ref="A9:Q9"/>
    <mergeCell ref="Q11:Q13"/>
    <mergeCell ref="C11:C13"/>
    <mergeCell ref="F11:F13"/>
    <mergeCell ref="C73:C78"/>
    <mergeCell ref="E121:E123"/>
    <mergeCell ref="F121:F123"/>
    <mergeCell ref="G121:G123"/>
    <mergeCell ref="D124:D126"/>
    <mergeCell ref="E124:E126"/>
    <mergeCell ref="F124:F126"/>
    <mergeCell ref="G124:G126"/>
    <mergeCell ref="A121:A126"/>
    <mergeCell ref="B121:B126"/>
    <mergeCell ref="C121:C126"/>
    <mergeCell ref="A43:A48"/>
    <mergeCell ref="B43:B48"/>
    <mergeCell ref="C43:C48"/>
    <mergeCell ref="A49:A54"/>
    <mergeCell ref="B49:B54"/>
    <mergeCell ref="C49:C54"/>
    <mergeCell ref="D52:D54"/>
    <mergeCell ref="E52:E54"/>
    <mergeCell ref="F52:F54"/>
    <mergeCell ref="C55:C57"/>
    <mergeCell ref="G46:G48"/>
    <mergeCell ref="D121:D123"/>
    <mergeCell ref="G52:G54"/>
    <mergeCell ref="A79:A84"/>
    <mergeCell ref="B79:B84"/>
    <mergeCell ref="C79:C84"/>
    <mergeCell ref="G73:G75"/>
    <mergeCell ref="L2:M2"/>
    <mergeCell ref="A17:A19"/>
    <mergeCell ref="C17:C19"/>
    <mergeCell ref="F17:F19"/>
    <mergeCell ref="A16:Q16"/>
    <mergeCell ref="I17:I19"/>
    <mergeCell ref="A26:A28"/>
    <mergeCell ref="D29:D31"/>
    <mergeCell ref="Q26:Q31"/>
    <mergeCell ref="H17:H19"/>
    <mergeCell ref="E17:E19"/>
    <mergeCell ref="A4:Q4"/>
    <mergeCell ref="A5:Q5"/>
    <mergeCell ref="A6:Q6"/>
    <mergeCell ref="A7:Q7"/>
    <mergeCell ref="A11:A13"/>
    <mergeCell ref="B11:B13"/>
    <mergeCell ref="J11:J13"/>
    <mergeCell ref="B17:B19"/>
    <mergeCell ref="A15:Q15"/>
    <mergeCell ref="G17:G19"/>
    <mergeCell ref="D17:D19"/>
    <mergeCell ref="I11:I13"/>
    <mergeCell ref="A29:A31"/>
    <mergeCell ref="A64:A66"/>
    <mergeCell ref="A70:A72"/>
    <mergeCell ref="F55:F57"/>
    <mergeCell ref="G55:G57"/>
    <mergeCell ref="F58:F60"/>
    <mergeCell ref="G58:G60"/>
    <mergeCell ref="F64:F66"/>
    <mergeCell ref="I70:I72"/>
    <mergeCell ref="I55:I57"/>
    <mergeCell ref="A58:A63"/>
    <mergeCell ref="B58:B63"/>
    <mergeCell ref="C58:C63"/>
    <mergeCell ref="B70:B72"/>
    <mergeCell ref="C70:C72"/>
    <mergeCell ref="F70:F72"/>
    <mergeCell ref="B64:B66"/>
    <mergeCell ref="E70:E72"/>
    <mergeCell ref="E58:E60"/>
    <mergeCell ref="D70:D72"/>
    <mergeCell ref="D64:D66"/>
    <mergeCell ref="G64:G66"/>
    <mergeCell ref="D61:D63"/>
    <mergeCell ref="E61:E63"/>
    <mergeCell ref="F61:F63"/>
    <mergeCell ref="G11:G13"/>
    <mergeCell ref="H11:H13"/>
    <mergeCell ref="E43:E45"/>
    <mergeCell ref="E55:E56"/>
    <mergeCell ref="B55:B57"/>
    <mergeCell ref="E11:E13"/>
    <mergeCell ref="P11:P13"/>
    <mergeCell ref="K11:O12"/>
    <mergeCell ref="D11:D13"/>
    <mergeCell ref="D49:D51"/>
    <mergeCell ref="E49:E51"/>
    <mergeCell ref="F49:F51"/>
    <mergeCell ref="H37:H39"/>
    <mergeCell ref="G43:G45"/>
    <mergeCell ref="D46:D48"/>
    <mergeCell ref="E46:E48"/>
    <mergeCell ref="B26:B28"/>
    <mergeCell ref="B37:B42"/>
    <mergeCell ref="C37:C42"/>
    <mergeCell ref="F46:F48"/>
    <mergeCell ref="I26:I28"/>
    <mergeCell ref="D40:D42"/>
    <mergeCell ref="E40:E42"/>
    <mergeCell ref="H46:H48"/>
    <mergeCell ref="G61:G63"/>
    <mergeCell ref="D58:D60"/>
    <mergeCell ref="G70:G72"/>
    <mergeCell ref="E64:E66"/>
    <mergeCell ref="D37:D39"/>
    <mergeCell ref="F37:F39"/>
    <mergeCell ref="C33:C36"/>
    <mergeCell ref="H29:H31"/>
    <mergeCell ref="F29:F31"/>
    <mergeCell ref="F33:F36"/>
    <mergeCell ref="G33:G36"/>
    <mergeCell ref="D43:D45"/>
    <mergeCell ref="F40:F42"/>
    <mergeCell ref="G40:G42"/>
    <mergeCell ref="H40:H42"/>
    <mergeCell ref="C29:C31"/>
    <mergeCell ref="C64:C66"/>
    <mergeCell ref="H26:H28"/>
    <mergeCell ref="Q17:Q25"/>
    <mergeCell ref="I33:I36"/>
    <mergeCell ref="H20:H22"/>
    <mergeCell ref="D55:D57"/>
    <mergeCell ref="A32:Q32"/>
    <mergeCell ref="D33:D36"/>
    <mergeCell ref="E33:E36"/>
    <mergeCell ref="B33:B36"/>
    <mergeCell ref="F43:F45"/>
    <mergeCell ref="A37:A42"/>
    <mergeCell ref="A23:A25"/>
    <mergeCell ref="B23:B25"/>
    <mergeCell ref="C23:C25"/>
    <mergeCell ref="D23:D25"/>
    <mergeCell ref="E23:E25"/>
    <mergeCell ref="F23:F25"/>
    <mergeCell ref="G23:G25"/>
    <mergeCell ref="H23:H25"/>
    <mergeCell ref="H52:H54"/>
    <mergeCell ref="G49:G51"/>
    <mergeCell ref="H49:H51"/>
    <mergeCell ref="E37:E39"/>
    <mergeCell ref="F79:F81"/>
    <mergeCell ref="G79:G81"/>
    <mergeCell ref="F73:F75"/>
    <mergeCell ref="D76:D78"/>
    <mergeCell ref="E76:E78"/>
    <mergeCell ref="F76:F78"/>
    <mergeCell ref="G76:G78"/>
    <mergeCell ref="A20:A22"/>
    <mergeCell ref="B20:B22"/>
    <mergeCell ref="C20:C22"/>
    <mergeCell ref="D20:D22"/>
    <mergeCell ref="E20:E22"/>
    <mergeCell ref="F20:F22"/>
    <mergeCell ref="G20:G22"/>
    <mergeCell ref="A55:A57"/>
    <mergeCell ref="G37:G39"/>
    <mergeCell ref="C26:C28"/>
    <mergeCell ref="F26:F28"/>
    <mergeCell ref="E26:E28"/>
    <mergeCell ref="E29:E31"/>
    <mergeCell ref="G29:G31"/>
    <mergeCell ref="D26:D28"/>
    <mergeCell ref="B29:B31"/>
    <mergeCell ref="G26:G28"/>
    <mergeCell ref="I106:I108"/>
    <mergeCell ref="D109:D111"/>
    <mergeCell ref="E109:E111"/>
    <mergeCell ref="F109:F111"/>
    <mergeCell ref="G109:G111"/>
    <mergeCell ref="A85:A87"/>
    <mergeCell ref="B85:B87"/>
    <mergeCell ref="F94:F96"/>
    <mergeCell ref="G94:G96"/>
    <mergeCell ref="D100:D102"/>
    <mergeCell ref="E100:E102"/>
    <mergeCell ref="F100:F102"/>
    <mergeCell ref="G100:G102"/>
    <mergeCell ref="D94:D96"/>
    <mergeCell ref="E94:E96"/>
    <mergeCell ref="F85:F87"/>
    <mergeCell ref="G85:G87"/>
    <mergeCell ref="F91:F93"/>
    <mergeCell ref="G91:G93"/>
    <mergeCell ref="A88:A93"/>
    <mergeCell ref="B88:B93"/>
    <mergeCell ref="C88:C93"/>
    <mergeCell ref="D97:D99"/>
    <mergeCell ref="B100:B102"/>
    <mergeCell ref="Q106:Q114"/>
    <mergeCell ref="D82:D84"/>
    <mergeCell ref="E82:E84"/>
    <mergeCell ref="F82:F84"/>
    <mergeCell ref="G82:G84"/>
    <mergeCell ref="A73:A78"/>
    <mergeCell ref="A106:A108"/>
    <mergeCell ref="B106:B108"/>
    <mergeCell ref="C106:C108"/>
    <mergeCell ref="D106:D108"/>
    <mergeCell ref="E106:E107"/>
    <mergeCell ref="F106:F108"/>
    <mergeCell ref="G106:G108"/>
    <mergeCell ref="F97:F99"/>
    <mergeCell ref="G97:G99"/>
    <mergeCell ref="A94:A99"/>
    <mergeCell ref="B94:B99"/>
    <mergeCell ref="C94:C99"/>
    <mergeCell ref="D73:D75"/>
    <mergeCell ref="E73:E75"/>
    <mergeCell ref="E97:E99"/>
    <mergeCell ref="I85:I87"/>
    <mergeCell ref="D88:D90"/>
    <mergeCell ref="E88:E90"/>
    <mergeCell ref="A101:A102"/>
    <mergeCell ref="Q33:Q42"/>
    <mergeCell ref="Q43:Q54"/>
    <mergeCell ref="Q55:Q57"/>
    <mergeCell ref="Q58:Q69"/>
    <mergeCell ref="Q70:Q72"/>
    <mergeCell ref="Q73:Q84"/>
    <mergeCell ref="Q85:Q87"/>
    <mergeCell ref="Q88:Q102"/>
    <mergeCell ref="F88:F90"/>
    <mergeCell ref="G88:G90"/>
    <mergeCell ref="C85:C87"/>
    <mergeCell ref="D85:D87"/>
    <mergeCell ref="E85:E86"/>
    <mergeCell ref="A67:A69"/>
    <mergeCell ref="B67:B69"/>
    <mergeCell ref="C67:C69"/>
    <mergeCell ref="D67:D69"/>
    <mergeCell ref="E67:E69"/>
    <mergeCell ref="F67:F69"/>
    <mergeCell ref="G67:G69"/>
    <mergeCell ref="D79:D81"/>
    <mergeCell ref="E79:E81"/>
    <mergeCell ref="A33:A36"/>
  </mergeCells>
  <printOptions horizontalCentered="1"/>
  <pageMargins left="0.43307086614173229" right="0.43307086614173229" top="0.39370078740157483" bottom="0.39370078740157483" header="0.11811023622047245" footer="0.11811023622047245"/>
  <pageSetup paperSize="9" scale="49" fitToWidth="0" fitToHeight="0" orientation="landscape" r:id="rId1"/>
  <headerFooter differentFirst="1">
    <oddHeader>&amp;C&amp;P</oddHeader>
  </headerFooter>
  <rowBreaks count="7" manualBreakCount="7">
    <brk id="25" max="16" man="1"/>
    <brk id="42" max="16" man="1"/>
    <brk id="57" max="16" man="1"/>
    <brk id="72" max="16" man="1"/>
    <brk id="87" max="16" man="1"/>
    <brk id="102" max="16" man="1"/>
    <brk id="11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2025-09-30T08:09:09Z</dcterms:modified>
</cp:coreProperties>
</file>