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Муниципальные программы\Программа\2026\Программа 2026-2030\Программа 2026 Проект\"/>
    </mc:Choice>
  </mc:AlternateContent>
  <xr:revisionPtr revIDLastSave="0" documentId="13_ncr:1_{69A98B26-62BD-4FEB-98A9-5BACF11E3A4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Приложение 1" sheetId="20" r:id="rId1"/>
    <sheet name="Приложение 2" sheetId="21" r:id="rId2"/>
    <sheet name="Приложение 4" sheetId="22" r:id="rId3"/>
  </sheets>
  <definedNames>
    <definedName name="_xlnm.Print_Titles" localSheetId="0">'Приложение 1'!$3:$4</definedName>
    <definedName name="_xlnm.Print_Area" localSheetId="0">'Приложение 1'!$A$1:$K$89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" i="22" l="1"/>
  <c r="M11" i="22"/>
  <c r="N11" i="22"/>
  <c r="O11" i="22"/>
  <c r="P11" i="22"/>
  <c r="K11" i="22"/>
  <c r="M18" i="22"/>
  <c r="L18" i="22"/>
  <c r="M16" i="22"/>
  <c r="L16" i="22"/>
  <c r="M14" i="22"/>
  <c r="L14" i="22"/>
  <c r="M12" i="22"/>
  <c r="L12" i="22"/>
  <c r="L10" i="22" s="1"/>
  <c r="M10" i="22"/>
  <c r="K19" i="22"/>
  <c r="P18" i="22"/>
  <c r="O18" i="22"/>
  <c r="N18" i="22"/>
  <c r="K18" i="22"/>
  <c r="K17" i="22"/>
  <c r="K16" i="22" s="1"/>
  <c r="P16" i="22"/>
  <c r="O16" i="22"/>
  <c r="N16" i="22"/>
  <c r="K15" i="22"/>
  <c r="K14" i="22" s="1"/>
  <c r="P14" i="22"/>
  <c r="O14" i="22"/>
  <c r="N14" i="22"/>
  <c r="K13" i="22"/>
  <c r="P12" i="22"/>
  <c r="O12" i="22"/>
  <c r="N12" i="22"/>
  <c r="N10" i="22" s="1"/>
  <c r="K12" i="22"/>
  <c r="P10" i="22" l="1"/>
  <c r="O10" i="22"/>
  <c r="K10" i="22"/>
  <c r="G83" i="20" l="1"/>
  <c r="H83" i="20"/>
  <c r="I83" i="20"/>
  <c r="J83" i="20"/>
  <c r="F83" i="20"/>
  <c r="H64" i="20"/>
  <c r="H63" i="20" s="1"/>
  <c r="G64" i="20"/>
  <c r="G63" i="20" s="1"/>
  <c r="F64" i="20"/>
  <c r="F63" i="20" s="1"/>
  <c r="G37" i="20"/>
  <c r="G36" i="20" s="1"/>
  <c r="H37" i="20"/>
  <c r="H36" i="20" s="1"/>
  <c r="I37" i="20"/>
  <c r="I36" i="20" s="1"/>
  <c r="J37" i="20"/>
  <c r="F37" i="20"/>
  <c r="F36" i="20" s="1"/>
  <c r="I50" i="20"/>
  <c r="I44" i="20"/>
  <c r="I43" i="20"/>
  <c r="I42" i="20"/>
  <c r="I34" i="20"/>
  <c r="I29" i="20"/>
  <c r="I24" i="20"/>
  <c r="I22" i="20" s="1"/>
  <c r="I18" i="20"/>
  <c r="I17" i="20" s="1"/>
  <c r="I12" i="20"/>
  <c r="H50" i="20"/>
  <c r="H44" i="20"/>
  <c r="H43" i="20"/>
  <c r="H42" i="20"/>
  <c r="H34" i="20"/>
  <c r="H29" i="20"/>
  <c r="H24" i="20"/>
  <c r="H18" i="20"/>
  <c r="H17" i="20" s="1"/>
  <c r="H12" i="20"/>
  <c r="H11" i="20" s="1"/>
  <c r="G50" i="20"/>
  <c r="F50" i="20"/>
  <c r="G44" i="20"/>
  <c r="F44" i="20"/>
  <c r="G43" i="20"/>
  <c r="F43" i="20"/>
  <c r="G42" i="20"/>
  <c r="F42" i="20"/>
  <c r="F56" i="20" s="1"/>
  <c r="G34" i="20"/>
  <c r="F34" i="20"/>
  <c r="G29" i="20"/>
  <c r="F29" i="20"/>
  <c r="G25" i="20"/>
  <c r="G24" i="20" s="1"/>
  <c r="F25" i="20"/>
  <c r="F24" i="20" s="1"/>
  <c r="G18" i="20"/>
  <c r="G17" i="20" s="1"/>
  <c r="F18" i="20"/>
  <c r="F17" i="20" s="1"/>
  <c r="G12" i="20"/>
  <c r="G11" i="20" s="1"/>
  <c r="F12" i="20"/>
  <c r="F11" i="20" s="1"/>
  <c r="I41" i="20" l="1"/>
  <c r="F9" i="20"/>
  <c r="F57" i="20" s="1"/>
  <c r="G9" i="20"/>
  <c r="G57" i="20" s="1"/>
  <c r="I56" i="20"/>
  <c r="H41" i="20"/>
  <c r="I9" i="20"/>
  <c r="F22" i="20"/>
  <c r="F10" i="20"/>
  <c r="F58" i="20" s="1"/>
  <c r="G22" i="20"/>
  <c r="G10" i="20"/>
  <c r="G56" i="20"/>
  <c r="F41" i="20"/>
  <c r="H56" i="20"/>
  <c r="G41" i="20"/>
  <c r="I10" i="20"/>
  <c r="I58" i="20" s="1"/>
  <c r="I57" i="20"/>
  <c r="I11" i="20"/>
  <c r="H22" i="20"/>
  <c r="H10" i="20"/>
  <c r="H58" i="20" s="1"/>
  <c r="H9" i="20"/>
  <c r="F55" i="20" l="1"/>
  <c r="I7" i="20"/>
  <c r="F7" i="20"/>
  <c r="I55" i="20"/>
  <c r="G58" i="20"/>
  <c r="G55" i="20" s="1"/>
  <c r="G7" i="20"/>
  <c r="H7" i="20"/>
  <c r="H57" i="20"/>
  <c r="H55" i="20" s="1"/>
  <c r="J36" i="20"/>
  <c r="J75" i="20"/>
  <c r="I75" i="20"/>
  <c r="E36" i="20" l="1"/>
  <c r="E37" i="20"/>
  <c r="E25" i="20"/>
  <c r="J24" i="20" l="1"/>
  <c r="H75" i="20" l="1"/>
  <c r="H62" i="20"/>
  <c r="H71" i="20" s="1"/>
  <c r="H74" i="20" l="1"/>
  <c r="H81" i="20" s="1"/>
  <c r="H85" i="20"/>
  <c r="H61" i="20"/>
  <c r="H70" i="20" s="1"/>
  <c r="H69" i="20" s="1"/>
  <c r="H80" i="20" l="1"/>
  <c r="H73" i="20"/>
  <c r="H60" i="20"/>
  <c r="G75" i="20"/>
  <c r="J34" i="20"/>
  <c r="E35" i="20" l="1"/>
  <c r="E34" i="20" s="1"/>
  <c r="H84" i="20"/>
  <c r="H82" i="20" s="1"/>
  <c r="J43" i="20"/>
  <c r="J42" i="20"/>
  <c r="E42" i="20" l="1"/>
  <c r="J41" i="20"/>
  <c r="I64" i="20"/>
  <c r="J64" i="20"/>
  <c r="J18" i="20"/>
  <c r="J12" i="20"/>
  <c r="E18" i="20" l="1"/>
  <c r="E12" i="20"/>
  <c r="J44" i="20"/>
  <c r="E45" i="20"/>
  <c r="E46" i="20"/>
  <c r="E44" i="20" l="1"/>
  <c r="E51" i="20" l="1"/>
  <c r="E43" i="20"/>
  <c r="E41" i="20" s="1"/>
  <c r="J50" i="20"/>
  <c r="E50" i="20" l="1"/>
  <c r="F75" i="20"/>
  <c r="J9" i="20" l="1"/>
  <c r="J57" i="20" s="1"/>
  <c r="J56" i="20" l="1"/>
  <c r="J10" i="20"/>
  <c r="E8" i="20" l="1"/>
  <c r="E24" i="20"/>
  <c r="E56" i="20" l="1"/>
  <c r="E10" i="20"/>
  <c r="E23" i="20"/>
  <c r="J17" i="20"/>
  <c r="I74" i="20"/>
  <c r="I73" i="20" s="1"/>
  <c r="E65" i="20"/>
  <c r="J63" i="20"/>
  <c r="I63" i="20"/>
  <c r="F61" i="20"/>
  <c r="J62" i="20"/>
  <c r="I62" i="20"/>
  <c r="G62" i="20"/>
  <c r="F62" i="20"/>
  <c r="E30" i="20"/>
  <c r="J29" i="20"/>
  <c r="J22" i="20"/>
  <c r="E13" i="20"/>
  <c r="J11" i="20"/>
  <c r="J58" i="20"/>
  <c r="E29" i="20" l="1"/>
  <c r="E83" i="20"/>
  <c r="E11" i="20"/>
  <c r="E22" i="20"/>
  <c r="F71" i="20"/>
  <c r="J71" i="20"/>
  <c r="J85" i="20" s="1"/>
  <c r="I71" i="20"/>
  <c r="I85" i="20" s="1"/>
  <c r="G71" i="20"/>
  <c r="F70" i="20"/>
  <c r="F69" i="20" s="1"/>
  <c r="F60" i="20"/>
  <c r="J61" i="20"/>
  <c r="E9" i="20"/>
  <c r="E17" i="20"/>
  <c r="E62" i="20"/>
  <c r="I81" i="20"/>
  <c r="I80" i="20" s="1"/>
  <c r="G61" i="20"/>
  <c r="G60" i="20" s="1"/>
  <c r="E64" i="20"/>
  <c r="E63" i="20" s="1"/>
  <c r="F74" i="20"/>
  <c r="F73" i="20" s="1"/>
  <c r="J74" i="20"/>
  <c r="J73" i="20" s="1"/>
  <c r="G74" i="20"/>
  <c r="G73" i="20" s="1"/>
  <c r="E58" i="20"/>
  <c r="E76" i="20"/>
  <c r="E75" i="20" s="1"/>
  <c r="J7" i="20"/>
  <c r="I61" i="20"/>
  <c r="F85" i="20" l="1"/>
  <c r="E71" i="20"/>
  <c r="E73" i="20"/>
  <c r="G85" i="20"/>
  <c r="E57" i="20"/>
  <c r="J70" i="20"/>
  <c r="J69" i="20" s="1"/>
  <c r="G81" i="20"/>
  <c r="G80" i="20" s="1"/>
  <c r="J60" i="20"/>
  <c r="E61" i="20"/>
  <c r="G70" i="20"/>
  <c r="G69" i="20" s="1"/>
  <c r="F81" i="20"/>
  <c r="F80" i="20" s="1"/>
  <c r="J81" i="20"/>
  <c r="J80" i="20" s="1"/>
  <c r="J55" i="20"/>
  <c r="E74" i="20"/>
  <c r="E81" i="20" s="1"/>
  <c r="I70" i="20"/>
  <c r="I69" i="20" s="1"/>
  <c r="I60" i="20"/>
  <c r="E60" i="20" s="1"/>
  <c r="E69" i="20" l="1"/>
  <c r="E85" i="20"/>
  <c r="E80" i="20"/>
  <c r="E70" i="20"/>
  <c r="E7" i="20"/>
  <c r="E55" i="20"/>
  <c r="F84" i="20"/>
  <c r="G84" i="20"/>
  <c r="G82" i="20" s="1"/>
  <c r="I84" i="20"/>
  <c r="I82" i="20" s="1"/>
  <c r="J84" i="20"/>
  <c r="J82" i="20" s="1"/>
  <c r="F82" i="20" l="1"/>
  <c r="E82" i="20" s="1"/>
  <c r="E84" i="20"/>
</calcChain>
</file>

<file path=xl/sharedStrings.xml><?xml version="1.0" encoding="utf-8"?>
<sst xmlns="http://schemas.openxmlformats.org/spreadsheetml/2006/main" count="335" uniqueCount="152">
  <si>
    <t>Источники финансирования</t>
  </si>
  <si>
    <t>ИТОГО:</t>
  </si>
  <si>
    <t>Внебюджетные средства</t>
  </si>
  <si>
    <t>Срок исполнения мероприятий</t>
  </si>
  <si>
    <t xml:space="preserve">Итого:         </t>
  </si>
  <si>
    <t>КФКиС</t>
  </si>
  <si>
    <t>1.1.</t>
  </si>
  <si>
    <t>Мероприятия подпрограммы</t>
  </si>
  <si>
    <t>Итого:</t>
  </si>
  <si>
    <t xml:space="preserve">Средства бюджета Одинцовского городского округа </t>
  </si>
  <si>
    <t>1.1</t>
  </si>
  <si>
    <t>1.2</t>
  </si>
  <si>
    <t>1.3</t>
  </si>
  <si>
    <t>1.</t>
  </si>
  <si>
    <t>№ п/п</t>
  </si>
  <si>
    <t>Всего
(тыс. руб.)</t>
  </si>
  <si>
    <t xml:space="preserve">Итого по программе </t>
  </si>
  <si>
    <t xml:space="preserve">КФКиС </t>
  </si>
  <si>
    <t>Мероприятие 01.01
Обеспечение деятельности органов местного самоуправления</t>
  </si>
  <si>
    <t>Подпрограмма
 «Развитие физической культуры и спорта»</t>
  </si>
  <si>
    <t>Подпрограмма 
«Подготовка спортивного резерва»</t>
  </si>
  <si>
    <t>Подпрограмма 
 «Обеспечивающая подпрограмма»</t>
  </si>
  <si>
    <t>2026 год</t>
  </si>
  <si>
    <t>2027 год</t>
  </si>
  <si>
    <t>не забыть про ХЭС</t>
  </si>
  <si>
    <t>Мероприятие 01.03
Капитальный ремонт, текущий ремонт, обустройство и техническое переоснащение, благоустройство территорий объектов спорта</t>
  </si>
  <si>
    <t>Мероприятие 01.04
Организация и проведение  физкультурно-оздоровительных и спортивных мероприятий</t>
  </si>
  <si>
    <t>Объем финансирования по годам  (тыс. руб.)</t>
  </si>
  <si>
    <t>1.4</t>
  </si>
  <si>
    <t>Средства бюджета Московской области</t>
  </si>
  <si>
    <t>2</t>
  </si>
  <si>
    <t>2.1</t>
  </si>
  <si>
    <t>КФКиС, МКУ ХЭС</t>
  </si>
  <si>
    <t>Х</t>
  </si>
  <si>
    <t xml:space="preserve">Всего: </t>
  </si>
  <si>
    <t>Мероприятие 01.02
Предоставление субсидии на иные цели из бюджета муниципального образования муниципальным учреждениям в области физической культуры и спорта</t>
  </si>
  <si>
    <t>Количество проведённых физкультурных и спортивных мероприятий (ед.)</t>
  </si>
  <si>
    <t>Доля освоения денежных средств на обеспечение деятельности КФКиС (процент, нарастающим итогом)</t>
  </si>
  <si>
    <t>1.3.1</t>
  </si>
  <si>
    <t xml:space="preserve">Ответственный за выполнение мероприятия </t>
  </si>
  <si>
    <t>Финансовое обеспечение муниципальных учреждений, осуществляющих деятельность в сфере физической культуры и спорта, (процент, нарастающим итогом)</t>
  </si>
  <si>
    <t>Основное мероприятие 01
Обеспечение условий для развития на территории городского округа физической культуры, школьного спорта и массового спорта</t>
  </si>
  <si>
    <t>Подпрограмма 1 «Развитие физической культуры и спорта»</t>
  </si>
  <si>
    <t>Подпрограмма 2 «Подготовка спортивного резерва»</t>
  </si>
  <si>
    <t>Подпрограмма 3 «Обеспечивающая подпрограмма»</t>
  </si>
  <si>
    <t xml:space="preserve">Количество муниципальных учреж-дений в области физической культуры и спорта, которым предоставлена субсидия на иные цели, (ед.)
</t>
  </si>
  <si>
    <t>».</t>
  </si>
  <si>
    <t>Мероприятие 01.01
Расходы на обеспечение деятельности муниципальных учреждений, реализующих дополнительные образовательные программы спортивной подготовки</t>
  </si>
  <si>
    <t>Мероприятие 01.01
Расходы на обеспечение деятельности муниципальных учреждений в области физической культуры и спорта</t>
  </si>
  <si>
    <t>Количество размещенных объектов спорта на территории Одинцовского городского округа (ед.)</t>
  </si>
  <si>
    <t>Финансовое обеспечение муници-пальных учреждений, оказывающих муниципальные услуги (выполнение работ) в сфере дополнительного образования в области физической культуры и спорта, (процент, нарас-тающим итогом)</t>
  </si>
  <si>
    <t>Основное мероприятие 01 
Создание условий для реализации полномочий органов местного самоуправления</t>
  </si>
  <si>
    <t xml:space="preserve">Основное мероприятие 01  Подготовка спортивных сборных команд
</t>
  </si>
  <si>
    <t>Основное мероприятие 02
Создание условий для занятий физической культурой и спортом</t>
  </si>
  <si>
    <t>3</t>
  </si>
  <si>
    <t>1.6</t>
  </si>
  <si>
    <t>2.2</t>
  </si>
  <si>
    <t xml:space="preserve">Мероприятие 02.04
Подготовка основания, приобретение и установка плоскостных спортивных сооружений </t>
  </si>
  <si>
    <t>Мероприятие 02.10
Устройство универсальных спортивных площадок</t>
  </si>
  <si>
    <t>1.5</t>
  </si>
  <si>
    <t>Мероприятие 01.06
Подготовка основания, приобретение и установка плоскостных спортивных сооружений за счет средств местного бюджета</t>
  </si>
  <si>
    <t>Количество установленных в муниципальных образованиях Московской области универсальных спортивных площадок (ед.)</t>
  </si>
  <si>
    <t xml:space="preserve">Количество установленных плоскостных спортивных сооружений  (ед.)
 </t>
  </si>
  <si>
    <t xml:space="preserve">Размещение объектов спорта </t>
  </si>
  <si>
    <t>Мероприятие 01.08
Проведение текущего ремонта, обустройство территорий объектов спорта</t>
  </si>
  <si>
    <t>Количество муниципальных учреждений, на которых проведен текущий и обустройство объекта спорта (ед.)</t>
  </si>
  <si>
    <t>Председатель Комитета  физической культуры и спорта                                                                                                     А.Ю. Олянич</t>
  </si>
  <si>
    <t>Наименование целевых показателей</t>
  </si>
  <si>
    <t>Тип показателя</t>
  </si>
  <si>
    <t xml:space="preserve">Еденица 
измерения </t>
  </si>
  <si>
    <t>Планируемое значение по годам реализации программы</t>
  </si>
  <si>
    <t>Ответственный за достижение показателя</t>
  </si>
  <si>
    <t>Номер подпрограммы, мероприятий оказывающих влияние на достижение показателя</t>
  </si>
  <si>
    <t xml:space="preserve">Создание в Одинцовском городском округе Московской области условий для занятий физической культурой и спортом </t>
  </si>
  <si>
    <t>1</t>
  </si>
  <si>
    <t>Доля жителей муниципального образования  Московской области, систематически занимающихся физической культурой и спортом, в общей численности населения муниципального образования Московской области в возрасте 3-79 лет</t>
  </si>
  <si>
    <t>Указ Президента Российской Федерации от 04.02.2021 № 68 «Об оценке эффективности       деятель-ности высших должностных лиц субъектов Российской Федерации и деятельности исполнительных органов субъектов Российской Федерации»
Приоритетный показатель</t>
  </si>
  <si>
    <t>процент</t>
  </si>
  <si>
    <t xml:space="preserve">1.01.01
1.01.02
1.01.03
1.01.04
1.01.06
1.01.07
1.02.04
1.02.10
2.01.01
</t>
  </si>
  <si>
    <t>Уровень обеспеченности граждан спортивными сооружениями исходя из единовременной пропускной способности объектов спорта</t>
  </si>
  <si>
    <t>Региональный проект «Спорт – норма жизни»</t>
  </si>
  <si>
    <t>1.01.01
1.01.02
1.01.06
1.01.07
1.02.04
1.02.10
2.01.01</t>
  </si>
  <si>
    <t>Доля жителей муниципального образования Московской области, выполнивших нормативы испытаний (тестов) Всероссийского комплекса «Готов к труду и обороне» (ГТО), в общей численности населения, принявшего участие в испытаниях (тестах)</t>
  </si>
  <si>
    <t>Отраслевой показатель</t>
  </si>
  <si>
    <t xml:space="preserve">1.01.01
</t>
  </si>
  <si>
    <t>4</t>
  </si>
  <si>
    <t>Доля лиц с ограниченными возможностями здоровья и инвалидов, систематически занимающихся физической культурой и спортом, в общей численности указанной категории населения, проживающего в Московской области, не имеющего противопоказаний для занятий физической культурой и спортом</t>
  </si>
  <si>
    <t>1.01.01
1.01.02</t>
  </si>
  <si>
    <t>5</t>
  </si>
  <si>
    <t xml:space="preserve"> Эффективность использования существующих объектов спорта (отношение фактической посещаемости к нормативной пропускной способности)</t>
  </si>
  <si>
    <t>1.01.01
1.01.03
1.01.06
1.01.07
1.02.04
1.02.10
1.03.03
2.01.01</t>
  </si>
  <si>
    <t xml:space="preserve">Совершенствование подготовки спортивного резерва для спортивных сборных команд Одинцовского городского округа Московской области и Московской области, 
развитие спорта высших достижений </t>
  </si>
  <si>
    <t>6</t>
  </si>
  <si>
    <t>Сохранена сеть организаций, реализующих дополнительные образовательные программы спортивной подготовки, в ведении органов управления в сфере физической культуры и спорта</t>
  </si>
  <si>
    <t>1.01.01
1.03.03
2.01.01
2.02.11
2.02.12
3.01.01</t>
  </si>
  <si>
    <t>7</t>
  </si>
  <si>
    <t xml:space="preserve">Достижение уровня заработной платы медицинских работников муниципальных учреждений сферы физической культуры и спорта </t>
  </si>
  <si>
    <t>Указ Президента Российской Федерации от 07.05.2012 № 597 «О мероприятия по реали-зации государственной социальной политики»</t>
  </si>
  <si>
    <t>1.01.01
1.01.02
3.01.01</t>
  </si>
  <si>
    <t>8</t>
  </si>
  <si>
    <t>Достижение уровня заработной платы педагогический работников муниципальных учреждений сферы физической культуры и спорта</t>
  </si>
  <si>
    <t>Указ Президента Российской Федерации от 01.06.2012 № 761 «О Национальной стратегии действий</t>
  </si>
  <si>
    <t>9</t>
  </si>
  <si>
    <t>Количество установленных в муниципальных образованиях Московской области универсальных спортивных площадок</t>
  </si>
  <si>
    <t>Отраслевой показатель Приоритетный показатель</t>
  </si>
  <si>
    <t>едениц</t>
  </si>
  <si>
    <t>1.02.10</t>
  </si>
  <si>
    <t xml:space="preserve"> </t>
  </si>
  <si>
    <t>N п/п</t>
  </si>
  <si>
    <t>Наименование объекта, сведения о регистрации права собственности</t>
  </si>
  <si>
    <t>Мощность/прирост мощности объекта (кв.метр, погонный метр, место, койко-место и т.д.)</t>
  </si>
  <si>
    <t>Адрес объекта</t>
  </si>
  <si>
    <t>Направление инвестирования</t>
  </si>
  <si>
    <t>Сроки проведения работ по проектированию, строительству/реконструкции объектов (дд.мм.гг)</t>
  </si>
  <si>
    <t>Открытие объекта/завершение работ (дд.мм.гг)</t>
  </si>
  <si>
    <t>Предельная стоимость объекта капитального строительства/работ, тыс.руб.</t>
  </si>
  <si>
    <t>Источники финансирования, в том числе по годам реализации программы (тыс.руб.)</t>
  </si>
  <si>
    <t>Финансирование, тыс. рублей</t>
  </si>
  <si>
    <t>Остаток сметной стоимости до ввода в эксплуатацию объекта капитального строительства/до завершения работ (тыс.руб.)</t>
  </si>
  <si>
    <t>Наименование главного распорядителя средств бюджета Одинцовского городского округа</t>
  </si>
  <si>
    <t>Всего</t>
  </si>
  <si>
    <t xml:space="preserve">Основное мероприятие 01«Обеспечение условий для развития на территории городского округа физической культуры, школьного спорта и массового спорта»
</t>
  </si>
  <si>
    <t xml:space="preserve">
Мероприятие 01.03 Капитальный ремонт, текущий ремонт, обустройство и техническое переоснащение, благоустройство территорий объектов спорта</t>
  </si>
  <si>
    <t xml:space="preserve">Мероприятие 1.3.3 Размещение объектов спорта </t>
  </si>
  <si>
    <t>Итого</t>
  </si>
  <si>
    <t>Внебюджетные источники</t>
  </si>
  <si>
    <t>размещение</t>
  </si>
  <si>
    <t xml:space="preserve">Объект 3. Размещение объекта спорта Московская область, Одинцовский городской округ, Звенигородское лесничество, Подушкинское участковое лесничество
</t>
  </si>
  <si>
    <t>К№ 50:20:0050330:3478, К№50:20:0010336:27627, 
К№ 50:20:0010411:12941, К№ 50:20:0010411:12942, 
К№ 50:20:0050330:3480, 
К№ 50:20:0010411:12943, 
К№ 50:20:0010411:12944</t>
  </si>
  <si>
    <t>Звенигородское лесничество, Подушкинское участковое лесничество</t>
  </si>
  <si>
    <t xml:space="preserve">Объект 4. Размещение объекта спорта Московская область, Одинцовский городской округ, Истринское лесничество, Серебряноборское участковое лесничество, квартал 12, часть выделов 4, 7, квартал 13, выдел 12, часть выдела 10
</t>
  </si>
  <si>
    <t>К№ 50:20:0010516:4573</t>
  </si>
  <si>
    <t>Истринское лесничество, Серебряноборское участковое лесничество</t>
  </si>
  <si>
    <t>2025-2027</t>
  </si>
  <si>
    <t>Приложение 1 к муниципальной программе</t>
  </si>
  <si>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ПЕРЕЧЕНЬ МЕРОПРИЯТИЙ МУНИЦИПАЛЬНОЙ ПРОГРАММЫ 
ОДИНЦОВСКОГО ГОРОДСКОГО ОКРУГА МОСКОВСКОЙ ОБЛАСТИ
«Спорт» на 2026-2030 годы</t>
    </r>
  </si>
  <si>
    <t>2028 год</t>
  </si>
  <si>
    <t>2029 год</t>
  </si>
  <si>
    <t>2030 год</t>
  </si>
  <si>
    <t>2026-2030 гг</t>
  </si>
  <si>
    <t>Приложение 2 к муниципальной программе</t>
  </si>
  <si>
    <t>Базовое значение 
(2025 год)</t>
  </si>
  <si>
    <t>Приложение 4 к муниципальной программе</t>
  </si>
  <si>
    <t xml:space="preserve">Объект 5. Размещение объекта спорта Московская область, Одинцовский городской округ, Зенигородское лесничество, Пионерское участковое лесничество, квартал 8, выдел 1
</t>
  </si>
  <si>
    <t>К№ 50:20:0040648:1704</t>
  </si>
  <si>
    <t>Зенигородское лесничество, Пионерское участковое лесничество</t>
  </si>
  <si>
    <t xml:space="preserve">Объект 6. Размещение объекта спорта Московская область, Одинцовский городской округ, Звенигородское лесничество, Подушкинское участковое лесничество, квартал 5, выделы 2, 11, квартал 5 выделы 6, 11 квартал 5 выделы 1, 5, 7, 8, 10, квартал 5, выделы 1,2,5,6,9
</t>
  </si>
  <si>
    <t>К№ 50:20:0010411:610,
К№ 50:20:0010411:611,
К№ 50:20:0010411:612,
К№ 50:20:0010411:10856</t>
  </si>
  <si>
    <t>Председатель Комитета  физической культуры и спорта                                                                                                    А.Ю. Олянич</t>
  </si>
  <si>
    <t>Профинансировано на 01.10.2025 (тыс. руб.)</t>
  </si>
  <si>
    <t>ЦЕЛЕВЫЕ ПОКАЗАТЕЛИ РЕАЛИЗАЦИИ МУНИЦИПАЛЬНОЙ ПРОГРАММЫ 
ОДИНЦОВСКОГО ГОРОДСКОГО ОКРУГА МОСКОВСКОЙ ОБЛАСТИ
«Спорт» на 2026-2030 годы</t>
  </si>
  <si>
    <t>Адресный перечень объектов спорта, размещаемых на территории Одинцовского городского округа Московской области 
за счет внебюджетных средств в рамках муниципальной программой Одинцовского городского округа Московской области «Спорт» на 2026-2030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</si>
</sst>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"/>
    <numFmt numFmtId="166" formatCode="0.000000"/>
    <numFmt numFmtId="167" formatCode="#,##0.00000"/>
  </numFmts>
  <fonts count="22" x14ac:knownFonts="1">
    <font>
      <sz val="11"/>
      <color rgb="FF00000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2" fillId="0" borderId="0"/>
    <xf numFmtId="0" fontId="1" fillId="0" borderId="0"/>
  </cellStyleXfs>
  <cellXfs count="274">
    <xf numFmtId="0" fontId="0" fillId="0" borderId="0" xfId="0"/>
    <xf numFmtId="0" fontId="4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left"/>
      <protection locked="0"/>
    </xf>
    <xf numFmtId="166" fontId="7" fillId="2" borderId="1" xfId="0" applyNumberFormat="1" applyFont="1" applyFill="1" applyBorder="1" applyAlignment="1">
      <alignment horizontal="left" vertical="top" wrapText="1"/>
    </xf>
    <xf numFmtId="166" fontId="7" fillId="2" borderId="1" xfId="0" applyNumberFormat="1" applyFont="1" applyFill="1" applyBorder="1" applyAlignment="1" applyProtection="1">
      <alignment horizontal="left" vertical="top" wrapText="1"/>
      <protection locked="0"/>
    </xf>
    <xf numFmtId="166" fontId="7" fillId="2" borderId="1" xfId="1" applyNumberFormat="1" applyFont="1" applyFill="1" applyBorder="1" applyAlignment="1">
      <alignment vertical="top" wrapText="1"/>
    </xf>
    <xf numFmtId="166" fontId="7" fillId="2" borderId="1" xfId="1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center" vertical="top"/>
      <protection locked="0"/>
    </xf>
    <xf numFmtId="0" fontId="9" fillId="2" borderId="0" xfId="0" applyFont="1" applyFill="1" applyProtection="1"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166" fontId="6" fillId="2" borderId="1" xfId="1" applyNumberFormat="1" applyFont="1" applyFill="1" applyBorder="1" applyAlignment="1">
      <alignment vertical="top" wrapText="1"/>
    </xf>
    <xf numFmtId="0" fontId="10" fillId="2" borderId="0" xfId="1" applyFont="1" applyFill="1"/>
    <xf numFmtId="166" fontId="6" fillId="2" borderId="1" xfId="1" applyNumberFormat="1" applyFont="1" applyFill="1" applyBorder="1" applyAlignment="1">
      <alignment horizontal="left" vertical="top" wrapText="1"/>
    </xf>
    <xf numFmtId="166" fontId="6" fillId="2" borderId="1" xfId="0" applyNumberFormat="1" applyFont="1" applyFill="1" applyBorder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11" fillId="2" borderId="0" xfId="1" applyFont="1" applyFill="1"/>
    <xf numFmtId="166" fontId="6" fillId="2" borderId="1" xfId="0" applyNumberFormat="1" applyFont="1" applyFill="1" applyBorder="1" applyAlignment="1">
      <alignment horizontal="left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vertical="top" wrapText="1"/>
    </xf>
    <xf numFmtId="0" fontId="6" fillId="2" borderId="1" xfId="1" applyFont="1" applyFill="1" applyBorder="1" applyAlignment="1">
      <alignment horizontal="left" vertical="top" wrapText="1"/>
    </xf>
    <xf numFmtId="0" fontId="4" fillId="2" borderId="0" xfId="0" applyFont="1" applyFill="1" applyAlignment="1" applyProtection="1">
      <alignment horizontal="right" vertical="top"/>
      <protection locked="0"/>
    </xf>
    <xf numFmtId="165" fontId="8" fillId="2" borderId="1" xfId="1" applyNumberFormat="1" applyFont="1" applyFill="1" applyBorder="1" applyAlignment="1">
      <alignment horizontal="center" vertical="top" wrapText="1"/>
    </xf>
    <xf numFmtId="0" fontId="13" fillId="2" borderId="0" xfId="0" applyFont="1" applyFill="1"/>
    <xf numFmtId="0" fontId="7" fillId="2" borderId="0" xfId="0" applyFont="1" applyFill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66" fontId="9" fillId="2" borderId="1" xfId="0" applyNumberFormat="1" applyFont="1" applyFill="1" applyBorder="1" applyAlignment="1" applyProtection="1">
      <alignment horizontal="left" vertical="top" wrapText="1"/>
      <protection locked="0"/>
    </xf>
    <xf numFmtId="49" fontId="9" fillId="2" borderId="2" xfId="0" applyNumberFormat="1" applyFont="1" applyFill="1" applyBorder="1" applyAlignment="1" applyProtection="1">
      <alignment horizontal="left" vertical="top"/>
      <protection locked="0"/>
    </xf>
    <xf numFmtId="166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 applyProtection="1">
      <alignment horizontal="center" vertical="top"/>
      <protection locked="0"/>
    </xf>
    <xf numFmtId="165" fontId="9" fillId="2" borderId="1" xfId="1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 applyProtection="1">
      <alignment horizontal="center" vertical="top" wrapText="1"/>
      <protection locked="0"/>
    </xf>
    <xf numFmtId="165" fontId="8" fillId="2" borderId="1" xfId="0" applyNumberFormat="1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right"/>
    </xf>
    <xf numFmtId="166" fontId="9" fillId="2" borderId="3" xfId="0" applyNumberFormat="1" applyFont="1" applyFill="1" applyBorder="1" applyAlignment="1">
      <alignment horizontal="center" vertical="top" wrapText="1"/>
    </xf>
    <xf numFmtId="0" fontId="14" fillId="2" borderId="0" xfId="3" applyFont="1" applyFill="1"/>
    <xf numFmtId="0" fontId="4" fillId="2" borderId="0" xfId="3" applyFont="1" applyFill="1"/>
    <xf numFmtId="166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right"/>
    </xf>
    <xf numFmtId="0" fontId="15" fillId="2" borderId="0" xfId="1" applyFont="1" applyFill="1"/>
    <xf numFmtId="167" fontId="4" fillId="2" borderId="0" xfId="0" applyNumberFormat="1" applyFont="1" applyFill="1" applyProtection="1">
      <protection locked="0"/>
    </xf>
    <xf numFmtId="167" fontId="13" fillId="2" borderId="0" xfId="0" applyNumberFormat="1" applyFont="1" applyFill="1"/>
    <xf numFmtId="167" fontId="9" fillId="2" borderId="0" xfId="0" applyNumberFormat="1" applyFont="1" applyFill="1" applyProtection="1">
      <protection locked="0"/>
    </xf>
    <xf numFmtId="167" fontId="8" fillId="2" borderId="0" xfId="0" applyNumberFormat="1" applyFont="1" applyFill="1" applyAlignment="1" applyProtection="1">
      <alignment horizontal="left"/>
      <protection locked="0"/>
    </xf>
    <xf numFmtId="167" fontId="11" fillId="2" borderId="0" xfId="1" applyNumberFormat="1" applyFont="1" applyFill="1"/>
    <xf numFmtId="167" fontId="9" fillId="2" borderId="0" xfId="0" applyNumberFormat="1" applyFont="1" applyFill="1" applyAlignment="1" applyProtection="1">
      <alignment horizontal="left"/>
      <protection locked="0"/>
    </xf>
    <xf numFmtId="167" fontId="10" fillId="2" borderId="0" xfId="1" applyNumberFormat="1" applyFont="1" applyFill="1"/>
    <xf numFmtId="167" fontId="15" fillId="2" borderId="0" xfId="1" applyNumberFormat="1" applyFont="1" applyFill="1"/>
    <xf numFmtId="165" fontId="8" fillId="2" borderId="13" xfId="1" applyNumberFormat="1" applyFont="1" applyFill="1" applyBorder="1" applyAlignment="1">
      <alignment horizontal="center" vertical="top" wrapText="1"/>
    </xf>
    <xf numFmtId="165" fontId="9" fillId="2" borderId="13" xfId="0" applyNumberFormat="1" applyFont="1" applyFill="1" applyBorder="1" applyAlignment="1" applyProtection="1">
      <alignment horizontal="center" vertical="top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165" fontId="8" fillId="2" borderId="13" xfId="0" applyNumberFormat="1" applyFont="1" applyFill="1" applyBorder="1" applyAlignment="1" applyProtection="1">
      <alignment horizontal="center" vertical="top" wrapText="1"/>
      <protection locked="0"/>
    </xf>
    <xf numFmtId="165" fontId="9" fillId="2" borderId="13" xfId="1" applyNumberFormat="1" applyFont="1" applyFill="1" applyBorder="1" applyAlignment="1">
      <alignment horizontal="center" vertical="top" wrapText="1"/>
    </xf>
    <xf numFmtId="165" fontId="9" fillId="2" borderId="13" xfId="0" applyNumberFormat="1" applyFont="1" applyFill="1" applyBorder="1" applyAlignment="1">
      <alignment horizontal="center" vertical="top" wrapText="1"/>
    </xf>
    <xf numFmtId="49" fontId="9" fillId="2" borderId="2" xfId="0" applyNumberFormat="1" applyFont="1" applyFill="1" applyBorder="1" applyAlignment="1" applyProtection="1">
      <alignment vertical="top"/>
      <protection locked="0"/>
    </xf>
    <xf numFmtId="49" fontId="9" fillId="2" borderId="3" xfId="0" applyNumberFormat="1" applyFont="1" applyFill="1" applyBorder="1" applyAlignment="1" applyProtection="1">
      <alignment vertical="top"/>
      <protection locked="0"/>
    </xf>
    <xf numFmtId="166" fontId="9" fillId="2" borderId="2" xfId="0" applyNumberFormat="1" applyFont="1" applyFill="1" applyBorder="1" applyAlignment="1" applyProtection="1">
      <alignment vertical="center" wrapText="1"/>
      <protection locked="0"/>
    </xf>
    <xf numFmtId="166" fontId="9" fillId="2" borderId="3" xfId="0" applyNumberFormat="1" applyFont="1" applyFill="1" applyBorder="1" applyAlignment="1" applyProtection="1">
      <alignment vertical="center" wrapText="1"/>
      <protection locked="0"/>
    </xf>
    <xf numFmtId="166" fontId="9" fillId="2" borderId="5" xfId="0" applyNumberFormat="1" applyFont="1" applyFill="1" applyBorder="1" applyAlignment="1" applyProtection="1">
      <alignment vertical="center" wrapText="1"/>
      <protection locked="0"/>
    </xf>
    <xf numFmtId="166" fontId="7" fillId="2" borderId="2" xfId="1" applyNumberFormat="1" applyFont="1" applyFill="1" applyBorder="1" applyAlignment="1">
      <alignment vertical="center" wrapText="1"/>
    </xf>
    <xf numFmtId="166" fontId="7" fillId="2" borderId="3" xfId="1" applyNumberFormat="1" applyFont="1" applyFill="1" applyBorder="1" applyAlignment="1">
      <alignment vertical="center" wrapText="1"/>
    </xf>
    <xf numFmtId="166" fontId="7" fillId="2" borderId="5" xfId="1" applyNumberFormat="1" applyFont="1" applyFill="1" applyBorder="1" applyAlignment="1">
      <alignment vertical="center" wrapText="1"/>
    </xf>
    <xf numFmtId="49" fontId="9" fillId="2" borderId="5" xfId="0" applyNumberFormat="1" applyFont="1" applyFill="1" applyBorder="1" applyAlignment="1" applyProtection="1">
      <alignment vertical="top"/>
      <protection locked="0"/>
    </xf>
    <xf numFmtId="166" fontId="8" fillId="2" borderId="2" xfId="0" applyNumberFormat="1" applyFont="1" applyFill="1" applyBorder="1" applyAlignment="1" applyProtection="1">
      <alignment vertical="top" wrapText="1"/>
      <protection locked="0"/>
    </xf>
    <xf numFmtId="166" fontId="8" fillId="2" borderId="3" xfId="0" applyNumberFormat="1" applyFont="1" applyFill="1" applyBorder="1" applyAlignment="1" applyProtection="1">
      <alignment vertical="top" wrapText="1"/>
      <protection locked="0"/>
    </xf>
    <xf numFmtId="166" fontId="8" fillId="2" borderId="5" xfId="0" applyNumberFormat="1" applyFont="1" applyFill="1" applyBorder="1" applyAlignment="1" applyProtection="1">
      <alignment vertical="top" wrapText="1"/>
      <protection locked="0"/>
    </xf>
    <xf numFmtId="166" fontId="9" fillId="2" borderId="2" xfId="0" applyNumberFormat="1" applyFont="1" applyFill="1" applyBorder="1" applyAlignment="1">
      <alignment vertical="top" wrapText="1"/>
    </xf>
    <xf numFmtId="166" fontId="9" fillId="2" borderId="3" xfId="0" applyNumberFormat="1" applyFont="1" applyFill="1" applyBorder="1" applyAlignment="1">
      <alignment vertical="top" wrapText="1"/>
    </xf>
    <xf numFmtId="166" fontId="9" fillId="2" borderId="5" xfId="0" applyNumberFormat="1" applyFont="1" applyFill="1" applyBorder="1" applyAlignment="1">
      <alignment vertical="top" wrapText="1"/>
    </xf>
    <xf numFmtId="164" fontId="9" fillId="2" borderId="2" xfId="1" applyNumberFormat="1" applyFont="1" applyFill="1" applyBorder="1" applyAlignment="1">
      <alignment vertical="center" wrapText="1"/>
    </xf>
    <xf numFmtId="164" fontId="9" fillId="2" borderId="5" xfId="1" applyNumberFormat="1" applyFont="1" applyFill="1" applyBorder="1" applyAlignment="1">
      <alignment vertical="center" wrapText="1"/>
    </xf>
    <xf numFmtId="166" fontId="8" fillId="2" borderId="2" xfId="0" applyNumberFormat="1" applyFont="1" applyFill="1" applyBorder="1" applyAlignment="1">
      <alignment vertical="top" wrapText="1"/>
    </xf>
    <xf numFmtId="166" fontId="8" fillId="2" borderId="5" xfId="0" applyNumberFormat="1" applyFont="1" applyFill="1" applyBorder="1" applyAlignment="1">
      <alignment vertical="top" wrapText="1"/>
    </xf>
    <xf numFmtId="49" fontId="9" fillId="2" borderId="2" xfId="0" applyNumberFormat="1" applyFont="1" applyFill="1" applyBorder="1" applyAlignment="1">
      <alignment vertical="top" wrapText="1"/>
    </xf>
    <xf numFmtId="49" fontId="9" fillId="2" borderId="5" xfId="0" applyNumberFormat="1" applyFont="1" applyFill="1" applyBorder="1" applyAlignment="1">
      <alignment vertical="top" wrapText="1"/>
    </xf>
    <xf numFmtId="49" fontId="8" fillId="2" borderId="2" xfId="0" applyNumberFormat="1" applyFont="1" applyFill="1" applyBorder="1" applyAlignment="1">
      <alignment vertical="top" wrapText="1"/>
    </xf>
    <xf numFmtId="49" fontId="8" fillId="2" borderId="5" xfId="0" applyNumberFormat="1" applyFont="1" applyFill="1" applyBorder="1" applyAlignment="1">
      <alignment vertical="top" wrapText="1"/>
    </xf>
    <xf numFmtId="1" fontId="8" fillId="2" borderId="3" xfId="0" applyNumberFormat="1" applyFont="1" applyFill="1" applyBorder="1" applyAlignment="1" applyProtection="1">
      <alignment vertical="top" wrapText="1"/>
      <protection locked="0"/>
    </xf>
    <xf numFmtId="1" fontId="8" fillId="2" borderId="5" xfId="0" applyNumberFormat="1" applyFont="1" applyFill="1" applyBorder="1" applyAlignment="1" applyProtection="1">
      <alignment vertical="top" wrapText="1"/>
      <protection locked="0"/>
    </xf>
    <xf numFmtId="166" fontId="9" fillId="2" borderId="2" xfId="1" applyNumberFormat="1" applyFont="1" applyFill="1" applyBorder="1" applyAlignment="1">
      <alignment vertical="center" wrapText="1"/>
    </xf>
    <xf numFmtId="166" fontId="9" fillId="2" borderId="3" xfId="1" applyNumberFormat="1" applyFont="1" applyFill="1" applyBorder="1" applyAlignment="1">
      <alignment vertical="center" wrapText="1"/>
    </xf>
    <xf numFmtId="166" fontId="9" fillId="2" borderId="5" xfId="1" applyNumberFormat="1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vertical="top" wrapText="1"/>
    </xf>
    <xf numFmtId="49" fontId="9" fillId="2" borderId="3" xfId="0" applyNumberFormat="1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vertical="top"/>
      <protection locked="0"/>
    </xf>
    <xf numFmtId="0" fontId="13" fillId="2" borderId="0" xfId="0" applyFont="1" applyFill="1" applyAlignment="1">
      <alignment horizontal="center"/>
    </xf>
    <xf numFmtId="0" fontId="4" fillId="2" borderId="0" xfId="3" applyFont="1" applyFill="1" applyAlignment="1">
      <alignment horizontal="center"/>
    </xf>
    <xf numFmtId="0" fontId="4" fillId="2" borderId="0" xfId="0" applyFont="1" applyFill="1" applyAlignment="1" applyProtection="1">
      <alignment horizontal="center" vertical="top" wrapText="1"/>
      <protection locked="0"/>
    </xf>
    <xf numFmtId="165" fontId="13" fillId="2" borderId="0" xfId="0" applyNumberFormat="1" applyFont="1" applyFill="1" applyAlignment="1">
      <alignment horizontal="center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166" fontId="8" fillId="2" borderId="2" xfId="0" applyNumberFormat="1" applyFont="1" applyFill="1" applyBorder="1" applyAlignment="1" applyProtection="1">
      <alignment horizontal="center" vertical="top" wrapText="1"/>
      <protection locked="0"/>
    </xf>
    <xf numFmtId="166" fontId="8" fillId="2" borderId="3" xfId="0" applyNumberFormat="1" applyFont="1" applyFill="1" applyBorder="1" applyAlignment="1" applyProtection="1">
      <alignment horizontal="center" vertical="top" wrapText="1"/>
      <protection locked="0"/>
    </xf>
    <xf numFmtId="166" fontId="8" fillId="2" borderId="5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2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3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5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5" xfId="0" applyNumberFormat="1" applyFont="1" applyFill="1" applyBorder="1" applyAlignment="1">
      <alignment horizontal="center" vertical="top" wrapText="1"/>
    </xf>
    <xf numFmtId="166" fontId="8" fillId="2" borderId="3" xfId="0" applyNumberFormat="1" applyFont="1" applyFill="1" applyBorder="1" applyAlignment="1">
      <alignment horizontal="center" vertical="top" wrapText="1"/>
    </xf>
    <xf numFmtId="166" fontId="8" fillId="2" borderId="5" xfId="0" applyNumberFormat="1" applyFont="1" applyFill="1" applyBorder="1" applyAlignment="1">
      <alignment horizontal="center" vertical="top" wrapText="1"/>
    </xf>
    <xf numFmtId="166" fontId="7" fillId="2" borderId="2" xfId="1" applyNumberFormat="1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 applyProtection="1">
      <alignment horizontal="left" vertical="top" wrapText="1"/>
      <protection locked="0"/>
    </xf>
    <xf numFmtId="1" fontId="8" fillId="2" borderId="3" xfId="0" applyNumberFormat="1" applyFont="1" applyFill="1" applyBorder="1" applyAlignment="1" applyProtection="1">
      <alignment horizontal="left" vertical="top" wrapText="1"/>
      <protection locked="0"/>
    </xf>
    <xf numFmtId="165" fontId="9" fillId="2" borderId="0" xfId="0" applyNumberFormat="1" applyFont="1" applyFill="1" applyAlignment="1" applyProtection="1">
      <alignment horizontal="left"/>
      <protection locked="0"/>
    </xf>
    <xf numFmtId="165" fontId="10" fillId="2" borderId="0" xfId="1" applyNumberFormat="1" applyFont="1" applyFill="1"/>
    <xf numFmtId="0" fontId="8" fillId="2" borderId="13" xfId="0" applyFont="1" applyFill="1" applyBorder="1" applyAlignment="1">
      <alignment horizontal="center" vertical="top" wrapText="1"/>
    </xf>
    <xf numFmtId="165" fontId="8" fillId="2" borderId="1" xfId="1" applyNumberFormat="1" applyFont="1" applyFill="1" applyBorder="1" applyAlignment="1">
      <alignment vertical="top" wrapText="1"/>
    </xf>
    <xf numFmtId="165" fontId="8" fillId="2" borderId="1" xfId="0" applyNumberFormat="1" applyFont="1" applyFill="1" applyBorder="1" applyAlignment="1">
      <alignment vertical="top" wrapText="1"/>
    </xf>
    <xf numFmtId="165" fontId="9" fillId="2" borderId="1" xfId="0" applyNumberFormat="1" applyFont="1" applyFill="1" applyBorder="1" applyAlignment="1">
      <alignment vertical="top" wrapText="1"/>
    </xf>
    <xf numFmtId="164" fontId="9" fillId="2" borderId="1" xfId="1" applyNumberFormat="1" applyFont="1" applyFill="1" applyBorder="1" applyAlignment="1">
      <alignment vertical="center" wrapText="1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166" fontId="9" fillId="2" borderId="3" xfId="0" applyNumberFormat="1" applyFont="1" applyFill="1" applyBorder="1" applyAlignment="1">
      <alignment horizontal="left" vertical="top" wrapText="1"/>
    </xf>
    <xf numFmtId="1" fontId="9" fillId="2" borderId="2" xfId="1" applyNumberFormat="1" applyFont="1" applyFill="1" applyBorder="1" applyAlignment="1">
      <alignment horizontal="center" vertical="center" wrapText="1"/>
    </xf>
    <xf numFmtId="1" fontId="9" fillId="2" borderId="5" xfId="1" applyNumberFormat="1" applyFont="1" applyFill="1" applyBorder="1" applyAlignment="1">
      <alignment horizontal="center" vertical="center" wrapText="1"/>
    </xf>
    <xf numFmtId="165" fontId="8" fillId="2" borderId="13" xfId="0" applyNumberFormat="1" applyFont="1" applyFill="1" applyBorder="1" applyAlignment="1">
      <alignment horizontal="center" vertical="top" wrapText="1"/>
    </xf>
    <xf numFmtId="0" fontId="4" fillId="2" borderId="0" xfId="1" applyFont="1" applyFill="1" applyAlignment="1" applyProtection="1">
      <alignment horizontal="right" vertical="center" wrapText="1"/>
      <protection locked="0"/>
    </xf>
    <xf numFmtId="0" fontId="4" fillId="2" borderId="0" xfId="1" applyFont="1" applyFill="1" applyAlignment="1">
      <alignment vertical="top" wrapText="1"/>
    </xf>
    <xf numFmtId="0" fontId="4" fillId="2" borderId="0" xfId="1" applyFont="1" applyFill="1" applyAlignment="1">
      <alignment horizontal="right" vertical="top" wrapText="1"/>
    </xf>
    <xf numFmtId="0" fontId="4" fillId="2" borderId="0" xfId="1" applyFont="1" applyFill="1" applyProtection="1"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 applyProtection="1">
      <alignment horizontal="center" vertical="top"/>
      <protection locked="0"/>
    </xf>
    <xf numFmtId="0" fontId="4" fillId="2" borderId="1" xfId="1" applyFont="1" applyFill="1" applyBorder="1" applyAlignment="1" applyProtection="1">
      <alignment horizontal="center"/>
      <protection locked="0"/>
    </xf>
    <xf numFmtId="49" fontId="7" fillId="2" borderId="1" xfId="1" applyNumberFormat="1" applyFont="1" applyFill="1" applyBorder="1" applyAlignment="1" applyProtection="1">
      <alignment horizontal="center" vertical="top" wrapText="1"/>
      <protection locked="0"/>
    </xf>
    <xf numFmtId="0" fontId="7" fillId="2" borderId="1" xfId="1" applyFont="1" applyFill="1" applyBorder="1" applyAlignment="1" applyProtection="1">
      <alignment vertical="top" wrapText="1"/>
      <protection locked="0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4" fillId="2" borderId="0" xfId="1" applyFont="1" applyFill="1" applyAlignment="1" applyProtection="1">
      <alignment vertical="center" wrapText="1"/>
      <protection locked="0"/>
    </xf>
    <xf numFmtId="0" fontId="7" fillId="2" borderId="1" xfId="1" applyFont="1" applyFill="1" applyBorder="1" applyAlignment="1">
      <alignment vertical="top" wrapText="1"/>
    </xf>
    <xf numFmtId="0" fontId="7" fillId="2" borderId="13" xfId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49" fontId="7" fillId="2" borderId="14" xfId="1" applyNumberFormat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7" fillId="2" borderId="5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top"/>
      <protection locked="0"/>
    </xf>
    <xf numFmtId="0" fontId="9" fillId="2" borderId="0" xfId="1" applyFont="1" applyFill="1" applyAlignment="1" applyProtection="1">
      <alignment horizontal="left"/>
      <protection locked="0"/>
    </xf>
    <xf numFmtId="0" fontId="7" fillId="2" borderId="1" xfId="0" applyFont="1" applyFill="1" applyBorder="1" applyAlignment="1">
      <alignment vertical="center" wrapText="1"/>
    </xf>
    <xf numFmtId="49" fontId="7" fillId="2" borderId="0" xfId="1" applyNumberFormat="1" applyFont="1" applyFill="1" applyAlignment="1">
      <alignment horizontal="right" vertical="center" wrapText="1"/>
    </xf>
    <xf numFmtId="0" fontId="7" fillId="2" borderId="0" xfId="1" applyFont="1" applyFill="1" applyAlignment="1">
      <alignment horizontal="right" vertical="center" wrapText="1"/>
    </xf>
    <xf numFmtId="164" fontId="7" fillId="2" borderId="0" xfId="1" applyNumberFormat="1" applyFont="1" applyFill="1" applyAlignment="1">
      <alignment horizontal="right" vertical="top" wrapText="1"/>
    </xf>
    <xf numFmtId="0" fontId="9" fillId="2" borderId="0" xfId="1" applyFont="1" applyFill="1" applyAlignment="1" applyProtection="1">
      <alignment horizontal="right"/>
      <protection locked="0"/>
    </xf>
    <xf numFmtId="49" fontId="7" fillId="2" borderId="0" xfId="1" applyNumberFormat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164" fontId="7" fillId="2" borderId="0" xfId="1" applyNumberFormat="1" applyFont="1" applyFill="1" applyAlignment="1">
      <alignment horizontal="left" vertical="top" wrapText="1"/>
    </xf>
    <xf numFmtId="0" fontId="10" fillId="2" borderId="0" xfId="4" applyFont="1" applyFill="1"/>
    <xf numFmtId="0" fontId="7" fillId="2" borderId="0" xfId="1" applyFont="1" applyFill="1" applyAlignment="1">
      <alignment horizontal="center" vertical="top" wrapText="1"/>
    </xf>
    <xf numFmtId="0" fontId="10" fillId="2" borderId="0" xfId="1" applyFont="1" applyFill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0" fillId="2" borderId="0" xfId="0" applyFill="1"/>
    <xf numFmtId="0" fontId="19" fillId="0" borderId="1" xfId="0" applyFont="1" applyBorder="1" applyAlignment="1">
      <alignment vertical="top" wrapText="1"/>
    </xf>
    <xf numFmtId="167" fontId="9" fillId="0" borderId="1" xfId="0" applyNumberFormat="1" applyFont="1" applyBorder="1" applyAlignment="1">
      <alignment horizontal="center" vertical="top" wrapText="1"/>
    </xf>
    <xf numFmtId="167" fontId="19" fillId="0" borderId="1" xfId="0" applyNumberFormat="1" applyFont="1" applyBorder="1" applyAlignment="1">
      <alignment horizontal="center" vertical="top" wrapText="1"/>
    </xf>
    <xf numFmtId="0" fontId="19" fillId="0" borderId="14" xfId="0" applyFont="1" applyBorder="1" applyAlignment="1">
      <alignment vertical="top" wrapText="1"/>
    </xf>
    <xf numFmtId="4" fontId="19" fillId="0" borderId="1" xfId="0" applyNumberFormat="1" applyFont="1" applyBorder="1" applyAlignment="1">
      <alignment horizontal="center" vertical="top" wrapText="1"/>
    </xf>
    <xf numFmtId="167" fontId="19" fillId="0" borderId="5" xfId="0" applyNumberFormat="1" applyFont="1" applyBorder="1" applyAlignment="1">
      <alignment horizontal="center" vertical="top" wrapText="1"/>
    </xf>
    <xf numFmtId="4" fontId="19" fillId="0" borderId="5" xfId="0" applyNumberFormat="1" applyFont="1" applyBorder="1" applyAlignment="1">
      <alignment horizontal="center" vertical="top" wrapText="1"/>
    </xf>
    <xf numFmtId="0" fontId="21" fillId="0" borderId="0" xfId="0" applyFont="1" applyAlignment="1">
      <alignment horizontal="right" vertical="center"/>
    </xf>
    <xf numFmtId="166" fontId="7" fillId="2" borderId="10" xfId="1" applyNumberFormat="1" applyFont="1" applyFill="1" applyBorder="1" applyAlignment="1">
      <alignment vertical="center" wrapText="1"/>
    </xf>
    <xf numFmtId="166" fontId="7" fillId="2" borderId="8" xfId="1" applyNumberFormat="1" applyFont="1" applyFill="1" applyBorder="1" applyAlignment="1">
      <alignment horizontal="center" vertical="center" wrapText="1"/>
    </xf>
    <xf numFmtId="166" fontId="7" fillId="2" borderId="12" xfId="1" applyNumberFormat="1" applyFont="1" applyFill="1" applyBorder="1" applyAlignment="1">
      <alignment vertical="center" wrapText="1"/>
    </xf>
    <xf numFmtId="166" fontId="9" fillId="2" borderId="2" xfId="0" applyNumberFormat="1" applyFont="1" applyFill="1" applyBorder="1" applyAlignment="1" applyProtection="1">
      <alignment horizontal="left" vertical="top" wrapText="1"/>
      <protection locked="0"/>
    </xf>
    <xf numFmtId="166" fontId="9" fillId="2" borderId="3" xfId="0" applyNumberFormat="1" applyFont="1" applyFill="1" applyBorder="1" applyAlignment="1" applyProtection="1">
      <alignment horizontal="left" vertical="top" wrapText="1"/>
      <protection locked="0"/>
    </xf>
    <xf numFmtId="166" fontId="9" fillId="2" borderId="5" xfId="0" applyNumberFormat="1" applyFont="1" applyFill="1" applyBorder="1" applyAlignment="1" applyProtection="1">
      <alignment horizontal="left" vertical="top" wrapText="1"/>
      <protection locked="0"/>
    </xf>
    <xf numFmtId="166" fontId="9" fillId="2" borderId="6" xfId="0" applyNumberFormat="1" applyFont="1" applyFill="1" applyBorder="1" applyAlignment="1" applyProtection="1">
      <alignment horizontal="left" vertical="top" wrapText="1"/>
      <protection locked="0"/>
    </xf>
    <xf numFmtId="166" fontId="9" fillId="2" borderId="11" xfId="0" applyNumberFormat="1" applyFont="1" applyFill="1" applyBorder="1" applyAlignment="1" applyProtection="1">
      <alignment horizontal="left" vertical="top" wrapText="1"/>
      <protection locked="0"/>
    </xf>
    <xf numFmtId="166" fontId="9" fillId="2" borderId="9" xfId="0" applyNumberFormat="1" applyFont="1" applyFill="1" applyBorder="1" applyAlignment="1" applyProtection="1">
      <alignment horizontal="left" vertical="top" wrapText="1"/>
      <protection locked="0"/>
    </xf>
    <xf numFmtId="1" fontId="9" fillId="2" borderId="2" xfId="1" applyNumberFormat="1" applyFont="1" applyFill="1" applyBorder="1" applyAlignment="1">
      <alignment horizontal="center" vertical="center" wrapText="1"/>
    </xf>
    <xf numFmtId="1" fontId="9" fillId="2" borderId="5" xfId="1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166" fontId="8" fillId="2" borderId="2" xfId="0" applyNumberFormat="1" applyFont="1" applyFill="1" applyBorder="1" applyAlignment="1" applyProtection="1">
      <alignment horizontal="left" vertical="top" wrapText="1"/>
      <protection locked="0"/>
    </xf>
    <xf numFmtId="166" fontId="8" fillId="2" borderId="3" xfId="0" applyNumberFormat="1" applyFont="1" applyFill="1" applyBorder="1" applyAlignment="1" applyProtection="1">
      <alignment horizontal="left" vertical="top" wrapText="1"/>
      <protection locked="0"/>
    </xf>
    <xf numFmtId="166" fontId="8" fillId="2" borderId="5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right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166" fontId="9" fillId="2" borderId="2" xfId="0" applyNumberFormat="1" applyFont="1" applyFill="1" applyBorder="1" applyAlignment="1" applyProtection="1">
      <alignment horizontal="left" vertical="center" wrapText="1"/>
      <protection locked="0"/>
    </xf>
    <xf numFmtId="166" fontId="9" fillId="2" borderId="5" xfId="0" applyNumberFormat="1" applyFont="1" applyFill="1" applyBorder="1" applyAlignment="1" applyProtection="1">
      <alignment horizontal="left" vertical="center" wrapText="1"/>
      <protection locked="0"/>
    </xf>
    <xf numFmtId="1" fontId="9" fillId="2" borderId="2" xfId="1" applyNumberFormat="1" applyFont="1" applyFill="1" applyBorder="1" applyAlignment="1">
      <alignment horizontal="center" vertical="center"/>
    </xf>
    <xf numFmtId="1" fontId="9" fillId="2" borderId="5" xfId="1" applyNumberFormat="1" applyFont="1" applyFill="1" applyBorder="1" applyAlignment="1">
      <alignment horizontal="center" vertical="center"/>
    </xf>
    <xf numFmtId="166" fontId="5" fillId="2" borderId="13" xfId="0" applyNumberFormat="1" applyFont="1" applyFill="1" applyBorder="1" applyAlignment="1" applyProtection="1">
      <alignment horizontal="center" vertical="top" wrapText="1"/>
      <protection locked="0"/>
    </xf>
    <xf numFmtId="166" fontId="5" fillId="2" borderId="15" xfId="0" applyNumberFormat="1" applyFont="1" applyFill="1" applyBorder="1" applyAlignment="1" applyProtection="1">
      <alignment horizontal="center" vertical="top" wrapText="1"/>
      <protection locked="0"/>
    </xf>
    <xf numFmtId="166" fontId="5" fillId="2" borderId="14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2" xfId="0" applyNumberFormat="1" applyFont="1" applyFill="1" applyBorder="1" applyAlignment="1">
      <alignment horizontal="left" vertical="top" wrapText="1"/>
    </xf>
    <xf numFmtId="166" fontId="9" fillId="2" borderId="3" xfId="0" applyNumberFormat="1" applyFont="1" applyFill="1" applyBorder="1" applyAlignment="1">
      <alignment horizontal="left" vertical="top" wrapText="1"/>
    </xf>
    <xf numFmtId="166" fontId="9" fillId="2" borderId="5" xfId="0" applyNumberFormat="1" applyFont="1" applyFill="1" applyBorder="1" applyAlignment="1">
      <alignment horizontal="left" vertical="top" wrapText="1"/>
    </xf>
    <xf numFmtId="166" fontId="8" fillId="2" borderId="2" xfId="0" applyNumberFormat="1" applyFont="1" applyFill="1" applyBorder="1" applyAlignment="1">
      <alignment horizontal="left" vertical="top" wrapText="1"/>
    </xf>
    <xf numFmtId="166" fontId="8" fillId="2" borderId="5" xfId="0" applyNumberFormat="1" applyFont="1" applyFill="1" applyBorder="1" applyAlignment="1">
      <alignment horizontal="left" vertical="top" wrapText="1"/>
    </xf>
    <xf numFmtId="166" fontId="8" fillId="2" borderId="6" xfId="1" applyNumberFormat="1" applyFont="1" applyFill="1" applyBorder="1" applyAlignment="1">
      <alignment horizontal="center" vertical="center" wrapText="1"/>
    </xf>
    <xf numFmtId="166" fontId="8" fillId="2" borderId="7" xfId="1" applyNumberFormat="1" applyFont="1" applyFill="1" applyBorder="1" applyAlignment="1">
      <alignment horizontal="center" vertical="center" wrapText="1"/>
    </xf>
    <xf numFmtId="166" fontId="8" fillId="2" borderId="8" xfId="1" applyNumberFormat="1" applyFont="1" applyFill="1" applyBorder="1" applyAlignment="1">
      <alignment horizontal="center" vertical="center" wrapText="1"/>
    </xf>
    <xf numFmtId="166" fontId="8" fillId="2" borderId="11" xfId="1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Alignment="1">
      <alignment horizontal="center" vertical="center" wrapText="1"/>
    </xf>
    <xf numFmtId="166" fontId="8" fillId="2" borderId="12" xfId="1" applyNumberFormat="1" applyFont="1" applyFill="1" applyBorder="1" applyAlignment="1">
      <alignment horizontal="center" vertical="center" wrapText="1"/>
    </xf>
    <xf numFmtId="166" fontId="8" fillId="2" borderId="9" xfId="1" applyNumberFormat="1" applyFont="1" applyFill="1" applyBorder="1" applyAlignment="1">
      <alignment horizontal="center" vertical="center" wrapText="1"/>
    </xf>
    <xf numFmtId="166" fontId="8" fillId="2" borderId="4" xfId="1" applyNumberFormat="1" applyFont="1" applyFill="1" applyBorder="1" applyAlignment="1">
      <alignment horizontal="center" vertical="center" wrapText="1"/>
    </xf>
    <xf numFmtId="166" fontId="8" fillId="2" borderId="10" xfId="1" applyNumberFormat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166" fontId="8" fillId="2" borderId="3" xfId="0" applyNumberFormat="1" applyFont="1" applyFill="1" applyBorder="1" applyAlignment="1">
      <alignment horizontal="left" vertical="top" wrapText="1"/>
    </xf>
    <xf numFmtId="166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>
      <alignment horizontal="center" vertical="top" wrapText="1"/>
    </xf>
    <xf numFmtId="0" fontId="6" fillId="2" borderId="1" xfId="1" applyFont="1" applyFill="1" applyBorder="1" applyAlignment="1" applyProtection="1">
      <alignment horizontal="center" vertical="top" wrapText="1"/>
      <protection locked="0"/>
    </xf>
    <xf numFmtId="0" fontId="14" fillId="2" borderId="0" xfId="3" applyFont="1" applyFill="1"/>
    <xf numFmtId="0" fontId="4" fillId="2" borderId="0" xfId="3" applyFont="1" applyFill="1"/>
    <xf numFmtId="0" fontId="4" fillId="2" borderId="0" xfId="0" applyFont="1" applyFill="1" applyAlignment="1">
      <alignment horizontal="right" vertical="center" wrapText="1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5" fillId="2" borderId="2" xfId="1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167" fontId="19" fillId="0" borderId="2" xfId="0" applyNumberFormat="1" applyFont="1" applyBorder="1" applyAlignment="1">
      <alignment horizontal="center" vertical="top" wrapText="1"/>
    </xf>
    <xf numFmtId="167" fontId="19" fillId="0" borderId="5" xfId="0" applyNumberFormat="1" applyFont="1" applyBorder="1" applyAlignment="1">
      <alignment horizontal="center" vertical="top" wrapText="1"/>
    </xf>
    <xf numFmtId="165" fontId="19" fillId="0" borderId="2" xfId="0" applyNumberFormat="1" applyFont="1" applyBorder="1" applyAlignment="1">
      <alignment horizontal="center" vertical="top" wrapText="1"/>
    </xf>
    <xf numFmtId="165" fontId="19" fillId="0" borderId="5" xfId="0" applyNumberFormat="1" applyFont="1" applyBorder="1" applyAlignment="1">
      <alignment horizontal="center" vertical="top" wrapText="1"/>
    </xf>
    <xf numFmtId="4" fontId="19" fillId="0" borderId="2" xfId="0" applyNumberFormat="1" applyFont="1" applyBorder="1" applyAlignment="1">
      <alignment horizontal="center" vertical="top" wrapText="1"/>
    </xf>
    <xf numFmtId="4" fontId="19" fillId="0" borderId="5" xfId="0" applyNumberFormat="1" applyFont="1" applyBorder="1" applyAlignment="1">
      <alignment horizontal="center" vertical="top" wrapText="1"/>
    </xf>
    <xf numFmtId="49" fontId="19" fillId="0" borderId="2" xfId="0" applyNumberFormat="1" applyFont="1" applyBorder="1" applyAlignment="1">
      <alignment horizontal="center" vertical="top" wrapText="1"/>
    </xf>
    <xf numFmtId="49" fontId="19" fillId="0" borderId="5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167" fontId="19" fillId="0" borderId="3" xfId="0" applyNumberFormat="1" applyFont="1" applyBorder="1" applyAlignment="1">
      <alignment horizontal="center" vertical="top" wrapText="1"/>
    </xf>
    <xf numFmtId="165" fontId="19" fillId="0" borderId="3" xfId="0" applyNumberFormat="1" applyFont="1" applyBorder="1" applyAlignment="1">
      <alignment horizontal="center" vertical="top" wrapText="1"/>
    </xf>
    <xf numFmtId="4" fontId="19" fillId="0" borderId="3" xfId="0" applyNumberFormat="1" applyFont="1" applyBorder="1" applyAlignment="1">
      <alignment horizontal="center" vertical="top" wrapText="1"/>
    </xf>
    <xf numFmtId="49" fontId="19" fillId="0" borderId="3" xfId="0" applyNumberFormat="1" applyFont="1" applyBorder="1" applyAlignment="1">
      <alignment horizontal="center" vertical="top" wrapText="1"/>
    </xf>
    <xf numFmtId="0" fontId="19" fillId="0" borderId="3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3" xfId="3" xr:uid="{00000000-0005-0000-0000-000003000000}"/>
    <cellStyle name="Обычный 5 2" xfId="2" xr:uid="{00000000-0005-0000-0000-000004000000}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9"/>
  <sheetViews>
    <sheetView view="pageBreakPreview" topLeftCell="A70" zoomScale="90" zoomScaleNormal="80" zoomScaleSheetLayoutView="90" workbookViewId="0">
      <selection activeCell="C29" sqref="C29"/>
    </sheetView>
  </sheetViews>
  <sheetFormatPr defaultColWidth="9" defaultRowHeight="14.25" x14ac:dyDescent="0.2"/>
  <cols>
    <col min="1" max="1" width="5.75" style="23" customWidth="1"/>
    <col min="2" max="2" width="31.25" style="23" customWidth="1"/>
    <col min="3" max="3" width="12.375" style="90" customWidth="1"/>
    <col min="4" max="4" width="17.875" style="23" customWidth="1"/>
    <col min="5" max="5" width="15" style="90" customWidth="1"/>
    <col min="6" max="6" width="14.75" style="90" customWidth="1"/>
    <col min="7" max="10" width="13.5" style="90" bestFit="1" customWidth="1"/>
    <col min="11" max="11" width="15" style="23" customWidth="1"/>
    <col min="12" max="12" width="12.875" style="23" customWidth="1"/>
    <col min="13" max="13" width="13.25" style="44" customWidth="1"/>
    <col min="14" max="16384" width="9" style="23"/>
  </cols>
  <sheetData>
    <row r="1" spans="1:13" s="1" customFormat="1" ht="19.5" customHeight="1" x14ac:dyDescent="0.25">
      <c r="A1" s="21"/>
      <c r="B1" s="21"/>
      <c r="C1" s="89"/>
      <c r="D1" s="21"/>
      <c r="E1" s="89"/>
      <c r="F1" s="89"/>
      <c r="G1" s="92"/>
      <c r="H1" s="92"/>
      <c r="I1" s="190" t="s">
        <v>134</v>
      </c>
      <c r="J1" s="190"/>
      <c r="K1" s="190"/>
      <c r="M1" s="43"/>
    </row>
    <row r="2" spans="1:13" ht="59.25" customHeight="1" x14ac:dyDescent="0.2">
      <c r="A2" s="191" t="s">
        <v>135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13" s="8" customFormat="1" ht="15" customHeight="1" x14ac:dyDescent="0.25">
      <c r="A3" s="119" t="s">
        <v>14</v>
      </c>
      <c r="B3" s="185" t="s">
        <v>7</v>
      </c>
      <c r="C3" s="95" t="s">
        <v>3</v>
      </c>
      <c r="D3" s="185" t="s">
        <v>0</v>
      </c>
      <c r="E3" s="185" t="s">
        <v>15</v>
      </c>
      <c r="F3" s="192" t="s">
        <v>27</v>
      </c>
      <c r="G3" s="192"/>
      <c r="H3" s="192"/>
      <c r="I3" s="192"/>
      <c r="J3" s="192"/>
      <c r="K3" s="185" t="s">
        <v>39</v>
      </c>
      <c r="M3" s="45"/>
    </row>
    <row r="4" spans="1:13" s="8" customFormat="1" ht="29.25" customHeight="1" x14ac:dyDescent="0.25">
      <c r="A4" s="94"/>
      <c r="B4" s="186"/>
      <c r="C4" s="96"/>
      <c r="D4" s="186"/>
      <c r="E4" s="186"/>
      <c r="F4" s="25" t="s">
        <v>22</v>
      </c>
      <c r="G4" s="114" t="s">
        <v>23</v>
      </c>
      <c r="H4" s="25" t="s">
        <v>136</v>
      </c>
      <c r="I4" s="25" t="s">
        <v>137</v>
      </c>
      <c r="J4" s="25" t="s">
        <v>138</v>
      </c>
      <c r="K4" s="186"/>
      <c r="M4" s="45"/>
    </row>
    <row r="5" spans="1:13" s="8" customFormat="1" ht="15" x14ac:dyDescent="0.25">
      <c r="A5" s="9">
        <v>1</v>
      </c>
      <c r="B5" s="10">
        <v>2</v>
      </c>
      <c r="C5" s="10">
        <v>3</v>
      </c>
      <c r="D5" s="10">
        <v>4</v>
      </c>
      <c r="E5" s="53">
        <v>5</v>
      </c>
      <c r="F5" s="10">
        <v>6</v>
      </c>
      <c r="G5" s="53">
        <v>7</v>
      </c>
      <c r="H5" s="10">
        <v>8</v>
      </c>
      <c r="I5" s="10">
        <v>9</v>
      </c>
      <c r="J5" s="10">
        <v>10</v>
      </c>
      <c r="K5" s="7">
        <v>11</v>
      </c>
      <c r="M5" s="45"/>
    </row>
    <row r="6" spans="1:13" s="1" customFormat="1" ht="19.899999999999999" customHeight="1" x14ac:dyDescent="0.25">
      <c r="A6" s="193" t="s">
        <v>42</v>
      </c>
      <c r="B6" s="194"/>
      <c r="C6" s="194"/>
      <c r="D6" s="194"/>
      <c r="E6" s="194"/>
      <c r="F6" s="194"/>
      <c r="G6" s="194"/>
      <c r="H6" s="194"/>
      <c r="I6" s="194"/>
      <c r="J6" s="194"/>
      <c r="K6" s="195"/>
      <c r="M6" s="43"/>
    </row>
    <row r="7" spans="1:13" s="15" customFormat="1" ht="16.5" customHeight="1" x14ac:dyDescent="0.2">
      <c r="A7" s="110">
        <v>1</v>
      </c>
      <c r="B7" s="187" t="s">
        <v>41</v>
      </c>
      <c r="C7" s="97" t="s">
        <v>139</v>
      </c>
      <c r="D7" s="14" t="s">
        <v>8</v>
      </c>
      <c r="E7" s="54">
        <f t="shared" ref="E7:E13" si="0">SUM(F7:J7)</f>
        <v>6983276.2399999993</v>
      </c>
      <c r="F7" s="32">
        <f t="shared" ref="F7:I7" si="1">F9+F10+F8</f>
        <v>808655.24800000002</v>
      </c>
      <c r="G7" s="32">
        <f t="shared" si="1"/>
        <v>3808655.2480000001</v>
      </c>
      <c r="H7" s="32">
        <f t="shared" si="1"/>
        <v>788655.24800000002</v>
      </c>
      <c r="I7" s="32">
        <f t="shared" si="1"/>
        <v>788655.24800000002</v>
      </c>
      <c r="J7" s="32">
        <f t="shared" ref="J7" si="2">J9+J10+J8</f>
        <v>788655.24800000002</v>
      </c>
      <c r="K7" s="66"/>
      <c r="M7" s="46"/>
    </row>
    <row r="8" spans="1:13" s="15" customFormat="1" ht="28.5" customHeight="1" x14ac:dyDescent="0.2">
      <c r="A8" s="80"/>
      <c r="B8" s="188"/>
      <c r="C8" s="98"/>
      <c r="D8" s="14" t="s">
        <v>29</v>
      </c>
      <c r="E8" s="54">
        <f t="shared" si="0"/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67"/>
      <c r="M8" s="46"/>
    </row>
    <row r="9" spans="1:13" s="16" customFormat="1" ht="41.25" customHeight="1" x14ac:dyDescent="0.25">
      <c r="A9" s="80"/>
      <c r="B9" s="188"/>
      <c r="C9" s="98"/>
      <c r="D9" s="11" t="s">
        <v>9</v>
      </c>
      <c r="E9" s="54">
        <f t="shared" si="0"/>
        <v>3384104.9342</v>
      </c>
      <c r="F9" s="22">
        <f>F12+F23+F30+F18</f>
        <v>676820.98684000003</v>
      </c>
      <c r="G9" s="22">
        <f>G12+G23+G30+G18</f>
        <v>676820.98684000003</v>
      </c>
      <c r="H9" s="22">
        <f>H12+H23+H30+H18</f>
        <v>676820.98684000003</v>
      </c>
      <c r="I9" s="22">
        <f>I12+I23+I30+I18</f>
        <v>676820.98684000003</v>
      </c>
      <c r="J9" s="22">
        <f>J12+J23+J30+J18</f>
        <v>676820.98684000003</v>
      </c>
      <c r="K9" s="67"/>
      <c r="M9" s="47"/>
    </row>
    <row r="10" spans="1:13" s="16" customFormat="1" ht="28.5" customHeight="1" x14ac:dyDescent="0.25">
      <c r="A10" s="81"/>
      <c r="B10" s="189"/>
      <c r="C10" s="99"/>
      <c r="D10" s="13" t="s">
        <v>2</v>
      </c>
      <c r="E10" s="54">
        <f t="shared" si="0"/>
        <v>3599171.3058000011</v>
      </c>
      <c r="F10" s="22">
        <f t="shared" ref="F10:I10" si="3">F13+F24</f>
        <v>131834.26115999999</v>
      </c>
      <c r="G10" s="22">
        <f t="shared" si="3"/>
        <v>3131834.2611600002</v>
      </c>
      <c r="H10" s="22">
        <f t="shared" si="3"/>
        <v>111834.26115999999</v>
      </c>
      <c r="I10" s="22">
        <f t="shared" si="3"/>
        <v>111834.26115999999</v>
      </c>
      <c r="J10" s="22">
        <f t="shared" ref="J10" si="4">J13+J24</f>
        <v>111834.26115999999</v>
      </c>
      <c r="K10" s="68"/>
      <c r="M10" s="47"/>
    </row>
    <row r="11" spans="1:13" s="2" customFormat="1" ht="15" customHeight="1" x14ac:dyDescent="0.25">
      <c r="A11" s="57" t="s">
        <v>10</v>
      </c>
      <c r="B11" s="175" t="s">
        <v>48</v>
      </c>
      <c r="C11" s="100" t="s">
        <v>139</v>
      </c>
      <c r="D11" s="4" t="s">
        <v>1</v>
      </c>
      <c r="E11" s="52">
        <f t="shared" si="0"/>
        <v>2833614.4907999998</v>
      </c>
      <c r="F11" s="30">
        <f>SUM(F12:F13)</f>
        <v>566722.89815999998</v>
      </c>
      <c r="G11" s="30">
        <f>SUM(G12:G13)</f>
        <v>566722.89815999998</v>
      </c>
      <c r="H11" s="30">
        <f>SUM(H12:H13)</f>
        <v>566722.89815999998</v>
      </c>
      <c r="I11" s="30">
        <f>SUM(I12:I13)</f>
        <v>566722.89815999998</v>
      </c>
      <c r="J11" s="30">
        <f>SUM(J12:J13)</f>
        <v>566722.89815999998</v>
      </c>
      <c r="K11" s="59" t="s">
        <v>5</v>
      </c>
      <c r="L11" s="112"/>
      <c r="M11" s="48"/>
    </row>
    <row r="12" spans="1:13" s="12" customFormat="1" ht="42.75" customHeight="1" x14ac:dyDescent="0.25">
      <c r="A12" s="58"/>
      <c r="B12" s="176"/>
      <c r="C12" s="101"/>
      <c r="D12" s="5" t="s">
        <v>9</v>
      </c>
      <c r="E12" s="52">
        <f t="shared" si="0"/>
        <v>2274443.1850000001</v>
      </c>
      <c r="F12" s="31">
        <f>20438.637+32440+402010</f>
        <v>454888.63699999999</v>
      </c>
      <c r="G12" s="31">
        <f>20438.637+32440+402010</f>
        <v>454888.63699999999</v>
      </c>
      <c r="H12" s="31">
        <f>20438.637+32440+402010</f>
        <v>454888.63699999999</v>
      </c>
      <c r="I12" s="31">
        <f>20438.637+32440+402010</f>
        <v>454888.63699999999</v>
      </c>
      <c r="J12" s="31">
        <f>20438.637+32440+402010</f>
        <v>454888.63699999999</v>
      </c>
      <c r="K12" s="60"/>
      <c r="L12" s="112"/>
      <c r="M12" s="48"/>
    </row>
    <row r="13" spans="1:13" s="12" customFormat="1" ht="19.5" customHeight="1" x14ac:dyDescent="0.25">
      <c r="A13" s="65"/>
      <c r="B13" s="177"/>
      <c r="C13" s="102"/>
      <c r="D13" s="6" t="s">
        <v>2</v>
      </c>
      <c r="E13" s="52">
        <f t="shared" si="0"/>
        <v>559171.30579999997</v>
      </c>
      <c r="F13" s="30">
        <v>111834.26115999999</v>
      </c>
      <c r="G13" s="30">
        <v>111834.26115999999</v>
      </c>
      <c r="H13" s="30">
        <v>111834.26115999999</v>
      </c>
      <c r="I13" s="30">
        <v>111834.26115999999</v>
      </c>
      <c r="J13" s="30">
        <v>111834.26115999999</v>
      </c>
      <c r="K13" s="61"/>
      <c r="L13" s="112"/>
      <c r="M13" s="48"/>
    </row>
    <row r="14" spans="1:13" s="12" customFormat="1" ht="28.5" customHeight="1" x14ac:dyDescent="0.25">
      <c r="A14" s="57"/>
      <c r="B14" s="175" t="s">
        <v>40</v>
      </c>
      <c r="C14" s="103" t="s">
        <v>33</v>
      </c>
      <c r="D14" s="108" t="s">
        <v>33</v>
      </c>
      <c r="E14" s="52" t="s">
        <v>34</v>
      </c>
      <c r="F14" s="29" t="s">
        <v>22</v>
      </c>
      <c r="G14" s="29" t="s">
        <v>23</v>
      </c>
      <c r="H14" s="29" t="s">
        <v>136</v>
      </c>
      <c r="I14" s="29" t="s">
        <v>137</v>
      </c>
      <c r="J14" s="29" t="s">
        <v>138</v>
      </c>
      <c r="K14" s="28"/>
      <c r="M14" s="49"/>
    </row>
    <row r="15" spans="1:13" s="12" customFormat="1" ht="15" x14ac:dyDescent="0.25">
      <c r="A15" s="58"/>
      <c r="B15" s="176"/>
      <c r="C15" s="28"/>
      <c r="D15" s="63"/>
      <c r="E15" s="183">
        <v>100</v>
      </c>
      <c r="F15" s="181">
        <v>100</v>
      </c>
      <c r="G15" s="181">
        <v>100</v>
      </c>
      <c r="H15" s="181">
        <v>100</v>
      </c>
      <c r="I15" s="181">
        <v>100</v>
      </c>
      <c r="J15" s="181">
        <v>100</v>
      </c>
      <c r="K15" s="28"/>
      <c r="M15" s="49"/>
    </row>
    <row r="16" spans="1:13" s="12" customFormat="1" ht="33" customHeight="1" x14ac:dyDescent="0.25">
      <c r="A16" s="65"/>
      <c r="B16" s="177"/>
      <c r="C16" s="104"/>
      <c r="D16" s="109"/>
      <c r="E16" s="184"/>
      <c r="F16" s="182"/>
      <c r="G16" s="182"/>
      <c r="H16" s="182"/>
      <c r="I16" s="182"/>
      <c r="J16" s="182"/>
      <c r="K16" s="28"/>
      <c r="M16" s="49"/>
    </row>
    <row r="17" spans="1:13" s="2" customFormat="1" ht="15" customHeight="1" x14ac:dyDescent="0.25">
      <c r="A17" s="57" t="s">
        <v>11</v>
      </c>
      <c r="B17" s="175" t="s">
        <v>35</v>
      </c>
      <c r="C17" s="100" t="s">
        <v>139</v>
      </c>
      <c r="D17" s="4" t="s">
        <v>1</v>
      </c>
      <c r="E17" s="52">
        <f>SUM(F17:J17)</f>
        <v>935746.74920000008</v>
      </c>
      <c r="F17" s="30">
        <f>SUM(F18:F18)</f>
        <v>187149.34984000001</v>
      </c>
      <c r="G17" s="30">
        <f>SUM(G18:G18)</f>
        <v>187149.34984000001</v>
      </c>
      <c r="H17" s="30">
        <f>SUM(H18:H18)</f>
        <v>187149.34984000001</v>
      </c>
      <c r="I17" s="30">
        <f>SUM(I18:I18)</f>
        <v>187149.34984000001</v>
      </c>
      <c r="J17" s="30">
        <f>SUM(J18:J18)</f>
        <v>187149.34984000001</v>
      </c>
      <c r="K17" s="59" t="s">
        <v>5</v>
      </c>
      <c r="L17" s="112"/>
      <c r="M17" s="48"/>
    </row>
    <row r="18" spans="1:13" s="12" customFormat="1" ht="78" customHeight="1" x14ac:dyDescent="0.25">
      <c r="A18" s="65"/>
      <c r="B18" s="177"/>
      <c r="C18" s="102"/>
      <c r="D18" s="5" t="s">
        <v>9</v>
      </c>
      <c r="E18" s="52">
        <f>SUM(F18:J18)</f>
        <v>935746.74920000008</v>
      </c>
      <c r="F18" s="31">
        <f>5461+181688.34984</f>
        <v>187149.34984000001</v>
      </c>
      <c r="G18" s="31">
        <f>5461+181688.34984</f>
        <v>187149.34984000001</v>
      </c>
      <c r="H18" s="31">
        <f>5461+181688.34984</f>
        <v>187149.34984000001</v>
      </c>
      <c r="I18" s="31">
        <f>5461+181688.34984</f>
        <v>187149.34984000001</v>
      </c>
      <c r="J18" s="31">
        <f>5461+181688.34984</f>
        <v>187149.34984000001</v>
      </c>
      <c r="K18" s="60"/>
      <c r="M18" s="49"/>
    </row>
    <row r="19" spans="1:13" s="12" customFormat="1" ht="30" customHeight="1" x14ac:dyDescent="0.25">
      <c r="A19" s="57"/>
      <c r="B19" s="175" t="s">
        <v>45</v>
      </c>
      <c r="C19" s="103" t="s">
        <v>33</v>
      </c>
      <c r="D19" s="108" t="s">
        <v>33</v>
      </c>
      <c r="E19" s="52" t="s">
        <v>34</v>
      </c>
      <c r="F19" s="29" t="s">
        <v>22</v>
      </c>
      <c r="G19" s="29" t="s">
        <v>23</v>
      </c>
      <c r="H19" s="29" t="s">
        <v>136</v>
      </c>
      <c r="I19" s="29" t="s">
        <v>137</v>
      </c>
      <c r="J19" s="29" t="s">
        <v>138</v>
      </c>
      <c r="K19" s="28"/>
      <c r="M19" s="49"/>
    </row>
    <row r="20" spans="1:13" s="12" customFormat="1" ht="15" x14ac:dyDescent="0.25">
      <c r="A20" s="58"/>
      <c r="B20" s="176"/>
      <c r="C20" s="28"/>
      <c r="D20" s="63"/>
      <c r="E20" s="183">
        <v>5</v>
      </c>
      <c r="F20" s="181">
        <v>1</v>
      </c>
      <c r="G20" s="181">
        <v>1</v>
      </c>
      <c r="H20" s="181">
        <v>1</v>
      </c>
      <c r="I20" s="181">
        <v>1</v>
      </c>
      <c r="J20" s="181">
        <v>1</v>
      </c>
      <c r="K20" s="28"/>
      <c r="M20" s="49"/>
    </row>
    <row r="21" spans="1:13" s="12" customFormat="1" ht="16.5" customHeight="1" x14ac:dyDescent="0.25">
      <c r="A21" s="65"/>
      <c r="B21" s="177"/>
      <c r="C21" s="104"/>
      <c r="D21" s="64"/>
      <c r="E21" s="184"/>
      <c r="F21" s="182"/>
      <c r="G21" s="182"/>
      <c r="H21" s="182"/>
      <c r="I21" s="182"/>
      <c r="J21" s="182"/>
      <c r="K21" s="28"/>
      <c r="M21" s="49"/>
    </row>
    <row r="22" spans="1:13" s="2" customFormat="1" ht="15" customHeight="1" x14ac:dyDescent="0.25">
      <c r="A22" s="57" t="s">
        <v>12</v>
      </c>
      <c r="B22" s="175" t="s">
        <v>25</v>
      </c>
      <c r="C22" s="100" t="s">
        <v>139</v>
      </c>
      <c r="D22" s="4" t="s">
        <v>1</v>
      </c>
      <c r="E22" s="52">
        <f>SUM(F22:J22)</f>
        <v>3040000</v>
      </c>
      <c r="F22" s="30">
        <f>F23+F24</f>
        <v>20000</v>
      </c>
      <c r="G22" s="30">
        <f>G23+G24</f>
        <v>3020000</v>
      </c>
      <c r="H22" s="30">
        <f>H23+H24</f>
        <v>0</v>
      </c>
      <c r="I22" s="30">
        <f>I23+I24</f>
        <v>0</v>
      </c>
      <c r="J22" s="30">
        <f>J23+J24</f>
        <v>0</v>
      </c>
      <c r="K22" s="69" t="s">
        <v>17</v>
      </c>
      <c r="M22" s="48"/>
    </row>
    <row r="23" spans="1:13" s="12" customFormat="1" ht="40.5" customHeight="1" x14ac:dyDescent="0.25">
      <c r="A23" s="58"/>
      <c r="B23" s="176"/>
      <c r="C23" s="101"/>
      <c r="D23" s="5" t="s">
        <v>9</v>
      </c>
      <c r="E23" s="52">
        <f>SUM(F23:J23)</f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70"/>
      <c r="M23" s="49"/>
    </row>
    <row r="24" spans="1:13" s="12" customFormat="1" ht="29.25" customHeight="1" x14ac:dyDescent="0.25">
      <c r="A24" s="65"/>
      <c r="B24" s="177"/>
      <c r="C24" s="102"/>
      <c r="D24" s="6" t="s">
        <v>2</v>
      </c>
      <c r="E24" s="52">
        <f>SUM(F24:J24)</f>
        <v>3040000</v>
      </c>
      <c r="F24" s="31">
        <f t="shared" ref="F24" si="5">F25</f>
        <v>20000</v>
      </c>
      <c r="G24" s="31">
        <f>G25</f>
        <v>3020000</v>
      </c>
      <c r="H24" s="31">
        <f>H25</f>
        <v>0</v>
      </c>
      <c r="I24" s="31">
        <f>I25</f>
        <v>0</v>
      </c>
      <c r="J24" s="31">
        <f>J25</f>
        <v>0</v>
      </c>
      <c r="K24" s="71"/>
      <c r="M24" s="49"/>
    </row>
    <row r="25" spans="1:13" s="12" customFormat="1" ht="39.75" customHeight="1" x14ac:dyDescent="0.25">
      <c r="A25" s="27" t="s">
        <v>38</v>
      </c>
      <c r="B25" s="26" t="s">
        <v>63</v>
      </c>
      <c r="C25" s="100" t="s">
        <v>139</v>
      </c>
      <c r="D25" s="6" t="s">
        <v>2</v>
      </c>
      <c r="E25" s="52">
        <f>SUM(F25:J25)</f>
        <v>3040000</v>
      </c>
      <c r="F25" s="30">
        <f>5000+5000+10000</f>
        <v>20000</v>
      </c>
      <c r="G25" s="30">
        <f>3010000+10000</f>
        <v>3020000</v>
      </c>
      <c r="H25" s="30">
        <v>0</v>
      </c>
      <c r="I25" s="30">
        <v>0</v>
      </c>
      <c r="J25" s="30">
        <v>0</v>
      </c>
      <c r="K25" s="120" t="s">
        <v>5</v>
      </c>
      <c r="M25" s="49"/>
    </row>
    <row r="26" spans="1:13" s="12" customFormat="1" ht="30" customHeight="1" x14ac:dyDescent="0.25">
      <c r="A26" s="57"/>
      <c r="B26" s="178" t="s">
        <v>49</v>
      </c>
      <c r="C26" s="227" t="s">
        <v>33</v>
      </c>
      <c r="D26" s="173" t="s">
        <v>33</v>
      </c>
      <c r="E26" s="52" t="s">
        <v>34</v>
      </c>
      <c r="F26" s="29" t="s">
        <v>22</v>
      </c>
      <c r="G26" s="29" t="s">
        <v>23</v>
      </c>
      <c r="H26" s="29" t="s">
        <v>136</v>
      </c>
      <c r="I26" s="29" t="s">
        <v>137</v>
      </c>
      <c r="J26" s="29" t="s">
        <v>138</v>
      </c>
      <c r="K26" s="36"/>
      <c r="M26" s="49"/>
    </row>
    <row r="27" spans="1:13" s="12" customFormat="1" ht="15" x14ac:dyDescent="0.25">
      <c r="A27" s="58"/>
      <c r="B27" s="179"/>
      <c r="C27" s="228"/>
      <c r="D27" s="174"/>
      <c r="E27" s="183">
        <v>4</v>
      </c>
      <c r="F27" s="181">
        <v>1</v>
      </c>
      <c r="G27" s="181">
        <v>3</v>
      </c>
      <c r="H27" s="181">
        <v>0</v>
      </c>
      <c r="I27" s="181">
        <v>0</v>
      </c>
      <c r="J27" s="181">
        <v>0</v>
      </c>
      <c r="K27" s="36"/>
      <c r="M27" s="49"/>
    </row>
    <row r="28" spans="1:13" s="12" customFormat="1" ht="15" x14ac:dyDescent="0.25">
      <c r="A28" s="65"/>
      <c r="B28" s="180"/>
      <c r="C28" s="229"/>
      <c r="D28" s="172"/>
      <c r="E28" s="184"/>
      <c r="F28" s="182"/>
      <c r="G28" s="182"/>
      <c r="H28" s="182"/>
      <c r="I28" s="182"/>
      <c r="J28" s="182"/>
      <c r="K28" s="36"/>
      <c r="M28" s="49"/>
    </row>
    <row r="29" spans="1:13" s="2" customFormat="1" ht="15" customHeight="1" x14ac:dyDescent="0.25">
      <c r="A29" s="76" t="s">
        <v>28</v>
      </c>
      <c r="B29" s="175" t="s">
        <v>26</v>
      </c>
      <c r="C29" s="101" t="s">
        <v>139</v>
      </c>
      <c r="D29" s="4" t="s">
        <v>4</v>
      </c>
      <c r="E29" s="52">
        <f>SUM(F29:J29)</f>
        <v>173915</v>
      </c>
      <c r="F29" s="30">
        <f>SUM(F30:F30)</f>
        <v>34783</v>
      </c>
      <c r="G29" s="30">
        <f>SUM(G30:G30)</f>
        <v>34783</v>
      </c>
      <c r="H29" s="30">
        <f>SUM(H30:H30)</f>
        <v>34783</v>
      </c>
      <c r="I29" s="30">
        <f>SUM(I30:I30)</f>
        <v>34783</v>
      </c>
      <c r="J29" s="30">
        <f>SUM(J30:J30)</f>
        <v>34783</v>
      </c>
      <c r="K29" s="69" t="s">
        <v>5</v>
      </c>
      <c r="M29" s="48"/>
    </row>
    <row r="30" spans="1:13" s="12" customFormat="1" ht="48.75" customHeight="1" x14ac:dyDescent="0.25">
      <c r="A30" s="77"/>
      <c r="B30" s="177"/>
      <c r="C30" s="105"/>
      <c r="D30" s="5" t="s">
        <v>9</v>
      </c>
      <c r="E30" s="52">
        <f>SUM(F30:J30)</f>
        <v>173915</v>
      </c>
      <c r="F30" s="30">
        <v>34783</v>
      </c>
      <c r="G30" s="30">
        <v>34783</v>
      </c>
      <c r="H30" s="30">
        <v>34783</v>
      </c>
      <c r="I30" s="30">
        <v>34783</v>
      </c>
      <c r="J30" s="30">
        <v>34783</v>
      </c>
      <c r="K30" s="70"/>
      <c r="M30" s="49"/>
    </row>
    <row r="31" spans="1:13" s="12" customFormat="1" ht="30" customHeight="1" x14ac:dyDescent="0.25">
      <c r="A31" s="57"/>
      <c r="B31" s="175" t="s">
        <v>36</v>
      </c>
      <c r="C31" s="103" t="s">
        <v>33</v>
      </c>
      <c r="D31" s="108" t="s">
        <v>33</v>
      </c>
      <c r="E31" s="52" t="s">
        <v>34</v>
      </c>
      <c r="F31" s="29" t="s">
        <v>22</v>
      </c>
      <c r="G31" s="29" t="s">
        <v>23</v>
      </c>
      <c r="H31" s="29" t="s">
        <v>136</v>
      </c>
      <c r="I31" s="29" t="s">
        <v>137</v>
      </c>
      <c r="J31" s="29" t="s">
        <v>138</v>
      </c>
      <c r="K31" s="28"/>
      <c r="M31" s="49"/>
    </row>
    <row r="32" spans="1:13" s="12" customFormat="1" ht="15" x14ac:dyDescent="0.25">
      <c r="A32" s="58"/>
      <c r="B32" s="176"/>
      <c r="C32" s="28"/>
      <c r="D32" s="63"/>
      <c r="E32" s="198">
        <v>620</v>
      </c>
      <c r="F32" s="181">
        <v>122</v>
      </c>
      <c r="G32" s="181">
        <v>123</v>
      </c>
      <c r="H32" s="181">
        <v>124</v>
      </c>
      <c r="I32" s="181">
        <v>125</v>
      </c>
      <c r="J32" s="181">
        <v>126</v>
      </c>
      <c r="K32" s="28"/>
      <c r="M32" s="49"/>
    </row>
    <row r="33" spans="1:13" s="12" customFormat="1" ht="15" x14ac:dyDescent="0.25">
      <c r="A33" s="65"/>
      <c r="B33" s="177"/>
      <c r="C33" s="104"/>
      <c r="D33" s="64"/>
      <c r="E33" s="199"/>
      <c r="F33" s="182"/>
      <c r="G33" s="182"/>
      <c r="H33" s="182"/>
      <c r="I33" s="182"/>
      <c r="J33" s="182"/>
      <c r="K33" s="104"/>
      <c r="M33" s="49"/>
    </row>
    <row r="34" spans="1:13" s="12" customFormat="1" ht="30" customHeight="1" x14ac:dyDescent="0.25">
      <c r="A34" s="76" t="s">
        <v>59</v>
      </c>
      <c r="B34" s="175" t="s">
        <v>60</v>
      </c>
      <c r="C34" s="100" t="s">
        <v>139</v>
      </c>
      <c r="D34" s="4" t="s">
        <v>4</v>
      </c>
      <c r="E34" s="52">
        <f t="shared" ref="E34:J34" si="6">SUM(E35:E35)</f>
        <v>0</v>
      </c>
      <c r="F34" s="30">
        <f t="shared" si="6"/>
        <v>0</v>
      </c>
      <c r="G34" s="30">
        <f t="shared" si="6"/>
        <v>0</v>
      </c>
      <c r="H34" s="30">
        <f t="shared" si="6"/>
        <v>0</v>
      </c>
      <c r="I34" s="30">
        <f t="shared" si="6"/>
        <v>0</v>
      </c>
      <c r="J34" s="30">
        <f t="shared" si="6"/>
        <v>0</v>
      </c>
      <c r="K34" s="196" t="s">
        <v>5</v>
      </c>
      <c r="M34" s="49"/>
    </row>
    <row r="35" spans="1:13" s="12" customFormat="1" ht="51.75" customHeight="1" x14ac:dyDescent="0.25">
      <c r="A35" s="77"/>
      <c r="B35" s="177"/>
      <c r="C35" s="105"/>
      <c r="D35" s="5" t="s">
        <v>9</v>
      </c>
      <c r="E35" s="52">
        <f>SUM(F35:J35)</f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197"/>
      <c r="M35" s="49"/>
    </row>
    <row r="36" spans="1:13" s="2" customFormat="1" ht="15" customHeight="1" x14ac:dyDescent="0.25">
      <c r="A36" s="76" t="s">
        <v>55</v>
      </c>
      <c r="B36" s="175" t="s">
        <v>64</v>
      </c>
      <c r="C36" s="100" t="s">
        <v>139</v>
      </c>
      <c r="D36" s="4" t="s">
        <v>4</v>
      </c>
      <c r="E36" s="52">
        <f>SUM(F36:J36)</f>
        <v>0</v>
      </c>
      <c r="F36" s="30">
        <f>SUM(F37:F37)</f>
        <v>0</v>
      </c>
      <c r="G36" s="30">
        <f>SUM(G37:G37)</f>
        <v>0</v>
      </c>
      <c r="H36" s="30">
        <f>SUM(H37:H37)</f>
        <v>0</v>
      </c>
      <c r="I36" s="30">
        <f>SUM(I37:I37)</f>
        <v>0</v>
      </c>
      <c r="J36" s="30">
        <f>SUM(J37:J37)</f>
        <v>0</v>
      </c>
      <c r="K36" s="69" t="s">
        <v>5</v>
      </c>
      <c r="M36" s="48"/>
    </row>
    <row r="37" spans="1:13" s="12" customFormat="1" ht="48.75" customHeight="1" x14ac:dyDescent="0.25">
      <c r="A37" s="77"/>
      <c r="B37" s="177"/>
      <c r="C37" s="105"/>
      <c r="D37" s="5" t="s">
        <v>9</v>
      </c>
      <c r="E37" s="52">
        <f>SUM(F37:J37)</f>
        <v>0</v>
      </c>
      <c r="F37" s="30">
        <f>SUM(F38:F38)</f>
        <v>0</v>
      </c>
      <c r="G37" s="30">
        <f t="shared" ref="G37:J37" si="7">SUM(G38:G38)</f>
        <v>0</v>
      </c>
      <c r="H37" s="30">
        <f t="shared" si="7"/>
        <v>0</v>
      </c>
      <c r="I37" s="30">
        <f t="shared" si="7"/>
        <v>0</v>
      </c>
      <c r="J37" s="30">
        <f t="shared" si="7"/>
        <v>0</v>
      </c>
      <c r="K37" s="70"/>
      <c r="M37" s="49"/>
    </row>
    <row r="38" spans="1:13" s="12" customFormat="1" ht="30" customHeight="1" x14ac:dyDescent="0.25">
      <c r="A38" s="57"/>
      <c r="B38" s="175" t="s">
        <v>65</v>
      </c>
      <c r="C38" s="103" t="s">
        <v>33</v>
      </c>
      <c r="D38" s="108" t="s">
        <v>33</v>
      </c>
      <c r="E38" s="52" t="s">
        <v>34</v>
      </c>
      <c r="F38" s="29" t="s">
        <v>22</v>
      </c>
      <c r="G38" s="29" t="s">
        <v>23</v>
      </c>
      <c r="H38" s="29" t="s">
        <v>136</v>
      </c>
      <c r="I38" s="29" t="s">
        <v>137</v>
      </c>
      <c r="J38" s="29" t="s">
        <v>138</v>
      </c>
      <c r="K38" s="28"/>
      <c r="M38" s="49"/>
    </row>
    <row r="39" spans="1:13" s="12" customFormat="1" ht="15" x14ac:dyDescent="0.25">
      <c r="A39" s="58"/>
      <c r="B39" s="176"/>
      <c r="C39" s="28"/>
      <c r="D39" s="63"/>
      <c r="E39" s="198">
        <v>0</v>
      </c>
      <c r="F39" s="181">
        <v>0</v>
      </c>
      <c r="G39" s="181">
        <v>0</v>
      </c>
      <c r="H39" s="181">
        <v>0</v>
      </c>
      <c r="I39" s="181">
        <v>0</v>
      </c>
      <c r="J39" s="121">
        <v>0</v>
      </c>
      <c r="K39" s="28"/>
      <c r="M39" s="49"/>
    </row>
    <row r="40" spans="1:13" s="12" customFormat="1" ht="15" x14ac:dyDescent="0.25">
      <c r="A40" s="65"/>
      <c r="B40" s="177"/>
      <c r="C40" s="104"/>
      <c r="D40" s="64"/>
      <c r="E40" s="199"/>
      <c r="F40" s="182"/>
      <c r="G40" s="182"/>
      <c r="H40" s="182"/>
      <c r="I40" s="182"/>
      <c r="J40" s="122"/>
      <c r="K40" s="104"/>
      <c r="M40" s="49"/>
    </row>
    <row r="41" spans="1:13" s="15" customFormat="1" ht="16.5" customHeight="1" x14ac:dyDescent="0.2">
      <c r="A41" s="110">
        <v>2</v>
      </c>
      <c r="B41" s="187" t="s">
        <v>53</v>
      </c>
      <c r="C41" s="97" t="s">
        <v>139</v>
      </c>
      <c r="D41" s="14" t="s">
        <v>8</v>
      </c>
      <c r="E41" s="54">
        <f t="shared" ref="E41:J41" si="8">E43+E42</f>
        <v>100784.87</v>
      </c>
      <c r="F41" s="32">
        <f t="shared" si="8"/>
        <v>95379.87</v>
      </c>
      <c r="G41" s="32">
        <f t="shared" si="8"/>
        <v>5405</v>
      </c>
      <c r="H41" s="32">
        <f t="shared" si="8"/>
        <v>0</v>
      </c>
      <c r="I41" s="32">
        <f t="shared" si="8"/>
        <v>0</v>
      </c>
      <c r="J41" s="32">
        <f t="shared" si="8"/>
        <v>0</v>
      </c>
      <c r="K41" s="66"/>
      <c r="M41" s="46"/>
    </row>
    <row r="42" spans="1:13" s="15" customFormat="1" ht="30" customHeight="1" x14ac:dyDescent="0.2">
      <c r="A42" s="111"/>
      <c r="B42" s="188"/>
      <c r="C42" s="98"/>
      <c r="D42" s="14" t="s">
        <v>29</v>
      </c>
      <c r="E42" s="54">
        <f>SUM(F42:J42)</f>
        <v>55694.44</v>
      </c>
      <c r="F42" s="32">
        <f>F45</f>
        <v>55694.44</v>
      </c>
      <c r="G42" s="32">
        <f>G45</f>
        <v>0</v>
      </c>
      <c r="H42" s="32">
        <f>H45</f>
        <v>0</v>
      </c>
      <c r="I42" s="32">
        <f>I45</f>
        <v>0</v>
      </c>
      <c r="J42" s="32">
        <f>J45</f>
        <v>0</v>
      </c>
      <c r="K42" s="67"/>
      <c r="M42" s="46"/>
    </row>
    <row r="43" spans="1:13" s="16" customFormat="1" ht="41.25" customHeight="1" x14ac:dyDescent="0.25">
      <c r="A43" s="80"/>
      <c r="B43" s="188"/>
      <c r="C43" s="98"/>
      <c r="D43" s="11" t="s">
        <v>9</v>
      </c>
      <c r="E43" s="54">
        <f>SUM(F43:J43)</f>
        <v>45090.43</v>
      </c>
      <c r="F43" s="22">
        <f>F51+F46</f>
        <v>39685.43</v>
      </c>
      <c r="G43" s="22">
        <f>G51+G46</f>
        <v>5405</v>
      </c>
      <c r="H43" s="22">
        <f>H51+H46</f>
        <v>0</v>
      </c>
      <c r="I43" s="22">
        <f>I51+I46</f>
        <v>0</v>
      </c>
      <c r="J43" s="22">
        <f>J51+J46</f>
        <v>0</v>
      </c>
      <c r="K43" s="67"/>
      <c r="M43" s="47"/>
    </row>
    <row r="44" spans="1:13" s="2" customFormat="1" ht="15" customHeight="1" x14ac:dyDescent="0.25">
      <c r="A44" s="57" t="s">
        <v>31</v>
      </c>
      <c r="B44" s="175" t="s">
        <v>57</v>
      </c>
      <c r="C44" s="100" t="s">
        <v>139</v>
      </c>
      <c r="D44" s="4" t="s">
        <v>1</v>
      </c>
      <c r="E44" s="52">
        <f>SUM(F44:J44)</f>
        <v>89974.87</v>
      </c>
      <c r="F44" s="30">
        <f t="shared" ref="F44:I44" si="9">SUM(F45:F46)</f>
        <v>89974.87</v>
      </c>
      <c r="G44" s="30">
        <f t="shared" si="9"/>
        <v>0</v>
      </c>
      <c r="H44" s="30">
        <f t="shared" si="9"/>
        <v>0</v>
      </c>
      <c r="I44" s="30">
        <f t="shared" si="9"/>
        <v>0</v>
      </c>
      <c r="J44" s="30">
        <f t="shared" ref="J44" si="10">SUM(J45:J46)</f>
        <v>0</v>
      </c>
      <c r="K44" s="59" t="s">
        <v>5</v>
      </c>
      <c r="M44" s="48"/>
    </row>
    <row r="45" spans="1:13" s="2" customFormat="1" ht="26.25" customHeight="1" x14ac:dyDescent="0.25">
      <c r="A45" s="58"/>
      <c r="B45" s="176"/>
      <c r="C45" s="101"/>
      <c r="D45" s="4" t="s">
        <v>29</v>
      </c>
      <c r="E45" s="52">
        <f>SUM(F45:J45)</f>
        <v>55694.44</v>
      </c>
      <c r="F45" s="30">
        <v>55694.44</v>
      </c>
      <c r="G45" s="30">
        <v>0</v>
      </c>
      <c r="H45" s="30">
        <v>0</v>
      </c>
      <c r="I45" s="30">
        <v>0</v>
      </c>
      <c r="J45" s="30">
        <v>0</v>
      </c>
      <c r="K45" s="60"/>
      <c r="M45" s="48"/>
    </row>
    <row r="46" spans="1:13" s="12" customFormat="1" ht="46.5" customHeight="1" x14ac:dyDescent="0.25">
      <c r="A46" s="58"/>
      <c r="B46" s="176"/>
      <c r="C46" s="101"/>
      <c r="D46" s="5" t="s">
        <v>9</v>
      </c>
      <c r="E46" s="52">
        <f>SUM(F46:J46)</f>
        <v>34280.43</v>
      </c>
      <c r="F46" s="31">
        <v>34280.43</v>
      </c>
      <c r="G46" s="31">
        <v>0</v>
      </c>
      <c r="H46" s="31">
        <v>0</v>
      </c>
      <c r="I46" s="31">
        <v>0</v>
      </c>
      <c r="J46" s="31">
        <v>0</v>
      </c>
      <c r="K46" s="60"/>
      <c r="M46" s="48"/>
    </row>
    <row r="47" spans="1:13" s="12" customFormat="1" ht="29.25" customHeight="1" x14ac:dyDescent="0.25">
      <c r="A47" s="57"/>
      <c r="B47" s="175" t="s">
        <v>62</v>
      </c>
      <c r="C47" s="103" t="s">
        <v>33</v>
      </c>
      <c r="D47" s="108" t="s">
        <v>33</v>
      </c>
      <c r="E47" s="52" t="s">
        <v>34</v>
      </c>
      <c r="F47" s="29" t="s">
        <v>22</v>
      </c>
      <c r="G47" s="29" t="s">
        <v>23</v>
      </c>
      <c r="H47" s="29" t="s">
        <v>136</v>
      </c>
      <c r="I47" s="29" t="s">
        <v>137</v>
      </c>
      <c r="J47" s="29" t="s">
        <v>138</v>
      </c>
      <c r="K47" s="28"/>
      <c r="M47" s="49"/>
    </row>
    <row r="48" spans="1:13" s="12" customFormat="1" ht="15" x14ac:dyDescent="0.25">
      <c r="A48" s="58"/>
      <c r="B48" s="176"/>
      <c r="C48" s="28"/>
      <c r="D48" s="63"/>
      <c r="E48" s="183">
        <v>1</v>
      </c>
      <c r="F48" s="181">
        <v>1</v>
      </c>
      <c r="G48" s="181">
        <v>0</v>
      </c>
      <c r="H48" s="181">
        <v>0</v>
      </c>
      <c r="I48" s="181">
        <v>0</v>
      </c>
      <c r="J48" s="121">
        <v>0</v>
      </c>
      <c r="K48" s="28"/>
      <c r="M48" s="49"/>
    </row>
    <row r="49" spans="1:15" s="12" customFormat="1" ht="27" customHeight="1" x14ac:dyDescent="0.25">
      <c r="A49" s="65"/>
      <c r="B49" s="177"/>
      <c r="C49" s="104"/>
      <c r="D49" s="109"/>
      <c r="E49" s="184"/>
      <c r="F49" s="182"/>
      <c r="G49" s="182"/>
      <c r="H49" s="182"/>
      <c r="I49" s="182"/>
      <c r="J49" s="122"/>
      <c r="K49" s="28"/>
      <c r="M49" s="49"/>
    </row>
    <row r="50" spans="1:15" s="2" customFormat="1" ht="15" customHeight="1" x14ac:dyDescent="0.25">
      <c r="A50" s="57" t="s">
        <v>56</v>
      </c>
      <c r="B50" s="175" t="s">
        <v>58</v>
      </c>
      <c r="C50" s="100" t="s">
        <v>139</v>
      </c>
      <c r="D50" s="4" t="s">
        <v>1</v>
      </c>
      <c r="E50" s="52">
        <f>SUM(F50:J50)</f>
        <v>10810</v>
      </c>
      <c r="F50" s="30">
        <f>SUM(F51:F51)</f>
        <v>5405</v>
      </c>
      <c r="G50" s="30">
        <f>SUM(G51:G51)</f>
        <v>5405</v>
      </c>
      <c r="H50" s="30">
        <f>SUM(H51:H51)</f>
        <v>0</v>
      </c>
      <c r="I50" s="30">
        <f>SUM(I51:I51)</f>
        <v>0</v>
      </c>
      <c r="J50" s="30">
        <f>SUM(J51:J51)</f>
        <v>0</v>
      </c>
      <c r="K50" s="59" t="s">
        <v>5</v>
      </c>
      <c r="M50" s="48"/>
    </row>
    <row r="51" spans="1:15" s="12" customFormat="1" ht="46.5" customHeight="1" x14ac:dyDescent="0.25">
      <c r="A51" s="58"/>
      <c r="B51" s="176"/>
      <c r="C51" s="101"/>
      <c r="D51" s="5" t="s">
        <v>9</v>
      </c>
      <c r="E51" s="52">
        <f>SUM(F51:J51)</f>
        <v>10810</v>
      </c>
      <c r="F51" s="31">
        <v>5405</v>
      </c>
      <c r="G51" s="31">
        <v>5405</v>
      </c>
      <c r="H51" s="31">
        <v>0</v>
      </c>
      <c r="I51" s="31">
        <v>0</v>
      </c>
      <c r="J51" s="31">
        <v>0</v>
      </c>
      <c r="K51" s="60"/>
      <c r="M51" s="48"/>
    </row>
    <row r="52" spans="1:15" s="12" customFormat="1" ht="28.5" customHeight="1" x14ac:dyDescent="0.25">
      <c r="A52" s="57"/>
      <c r="B52" s="175" t="s">
        <v>61</v>
      </c>
      <c r="C52" s="103" t="s">
        <v>33</v>
      </c>
      <c r="D52" s="108" t="s">
        <v>33</v>
      </c>
      <c r="E52" s="52" t="s">
        <v>34</v>
      </c>
      <c r="F52" s="29" t="s">
        <v>22</v>
      </c>
      <c r="G52" s="29" t="s">
        <v>23</v>
      </c>
      <c r="H52" s="29" t="s">
        <v>136</v>
      </c>
      <c r="I52" s="29" t="s">
        <v>137</v>
      </c>
      <c r="J52" s="29" t="s">
        <v>138</v>
      </c>
      <c r="K52" s="28"/>
      <c r="M52" s="49"/>
    </row>
    <row r="53" spans="1:15" s="12" customFormat="1" ht="15" x14ac:dyDescent="0.25">
      <c r="A53" s="58"/>
      <c r="B53" s="176"/>
      <c r="C53" s="28"/>
      <c r="D53" s="63"/>
      <c r="E53" s="183">
        <v>2</v>
      </c>
      <c r="F53" s="181">
        <v>1</v>
      </c>
      <c r="G53" s="181">
        <v>1</v>
      </c>
      <c r="H53" s="181">
        <v>0</v>
      </c>
      <c r="I53" s="181">
        <v>0</v>
      </c>
      <c r="J53" s="121">
        <v>0</v>
      </c>
      <c r="K53" s="28"/>
      <c r="M53" s="49"/>
    </row>
    <row r="54" spans="1:15" s="12" customFormat="1" ht="17.25" customHeight="1" x14ac:dyDescent="0.25">
      <c r="A54" s="65"/>
      <c r="B54" s="177"/>
      <c r="C54" s="104"/>
      <c r="D54" s="109"/>
      <c r="E54" s="184"/>
      <c r="F54" s="182"/>
      <c r="G54" s="182"/>
      <c r="H54" s="182"/>
      <c r="I54" s="182"/>
      <c r="J54" s="122"/>
      <c r="K54" s="104"/>
      <c r="M54" s="49"/>
    </row>
    <row r="55" spans="1:15" s="12" customFormat="1" ht="20.45" customHeight="1" x14ac:dyDescent="0.25">
      <c r="A55" s="208" t="s">
        <v>19</v>
      </c>
      <c r="B55" s="209"/>
      <c r="C55" s="210"/>
      <c r="D55" s="11" t="s">
        <v>4</v>
      </c>
      <c r="E55" s="51">
        <f>SUM(F55:J55)</f>
        <v>7084061.1099999994</v>
      </c>
      <c r="F55" s="22">
        <f t="shared" ref="F55:I55" si="11">F57+F58+F56</f>
        <v>904035.11800000002</v>
      </c>
      <c r="G55" s="22">
        <f t="shared" si="11"/>
        <v>3814060.2480000001</v>
      </c>
      <c r="H55" s="22">
        <f t="shared" si="11"/>
        <v>788655.24800000002</v>
      </c>
      <c r="I55" s="22">
        <f t="shared" si="11"/>
        <v>788655.24800000002</v>
      </c>
      <c r="J55" s="22">
        <f t="shared" ref="J55" si="12">J57+J58+J56</f>
        <v>788655.24800000002</v>
      </c>
      <c r="K55" s="82"/>
      <c r="M55" s="49"/>
    </row>
    <row r="56" spans="1:15" s="12" customFormat="1" ht="25.5" customHeight="1" x14ac:dyDescent="0.25">
      <c r="A56" s="211"/>
      <c r="B56" s="212"/>
      <c r="C56" s="213"/>
      <c r="D56" s="11" t="s">
        <v>29</v>
      </c>
      <c r="E56" s="51">
        <f>SUM(F56:J56)</f>
        <v>55694.44</v>
      </c>
      <c r="F56" s="22">
        <f>F42+F8</f>
        <v>55694.44</v>
      </c>
      <c r="G56" s="22">
        <f>G42+G8</f>
        <v>0</v>
      </c>
      <c r="H56" s="22">
        <f>H42+H8</f>
        <v>0</v>
      </c>
      <c r="I56" s="22">
        <f>I42+I8</f>
        <v>0</v>
      </c>
      <c r="J56" s="22">
        <f>J42+J8</f>
        <v>0</v>
      </c>
      <c r="K56" s="83"/>
      <c r="M56" s="49"/>
    </row>
    <row r="57" spans="1:15" s="12" customFormat="1" ht="39.75" customHeight="1" x14ac:dyDescent="0.25">
      <c r="A57" s="211"/>
      <c r="B57" s="212"/>
      <c r="C57" s="213"/>
      <c r="D57" s="11" t="s">
        <v>9</v>
      </c>
      <c r="E57" s="51">
        <f>SUM(F57:J57)</f>
        <v>3429195.3641999997</v>
      </c>
      <c r="F57" s="22">
        <f>F9+F43</f>
        <v>716506.41684000008</v>
      </c>
      <c r="G57" s="22">
        <f>G9+G43</f>
        <v>682225.98684000003</v>
      </c>
      <c r="H57" s="22">
        <f>H9+H43</f>
        <v>676820.98684000003</v>
      </c>
      <c r="I57" s="22">
        <f>I9+I43</f>
        <v>676820.98684000003</v>
      </c>
      <c r="J57" s="22">
        <f>J9+J43</f>
        <v>676820.98684000003</v>
      </c>
      <c r="K57" s="83"/>
      <c r="M57" s="49"/>
    </row>
    <row r="58" spans="1:15" s="12" customFormat="1" ht="25.5" x14ac:dyDescent="0.25">
      <c r="A58" s="214"/>
      <c r="B58" s="215"/>
      <c r="C58" s="216"/>
      <c r="D58" s="13" t="s">
        <v>2</v>
      </c>
      <c r="E58" s="51">
        <f>SUM(F58:J58)</f>
        <v>3599171.3058000011</v>
      </c>
      <c r="F58" s="22">
        <f>F10</f>
        <v>131834.26115999999</v>
      </c>
      <c r="G58" s="22">
        <f>G10</f>
        <v>3131834.2611600002</v>
      </c>
      <c r="H58" s="22">
        <f>H10</f>
        <v>111834.26115999999</v>
      </c>
      <c r="I58" s="22">
        <f>I10</f>
        <v>111834.26115999999</v>
      </c>
      <c r="J58" s="22">
        <f>J10</f>
        <v>111834.26115999999</v>
      </c>
      <c r="K58" s="84"/>
      <c r="M58" s="49"/>
    </row>
    <row r="59" spans="1:15" s="8" customFormat="1" ht="18.600000000000001" customHeight="1" x14ac:dyDescent="0.25">
      <c r="A59" s="200" t="s">
        <v>43</v>
      </c>
      <c r="B59" s="201"/>
      <c r="C59" s="201"/>
      <c r="D59" s="201"/>
      <c r="E59" s="201"/>
      <c r="F59" s="201"/>
      <c r="G59" s="201"/>
      <c r="H59" s="201"/>
      <c r="I59" s="201"/>
      <c r="J59" s="201"/>
      <c r="K59" s="202"/>
      <c r="M59" s="45"/>
    </row>
    <row r="60" spans="1:15" s="2" customFormat="1" ht="22.9" customHeight="1" x14ac:dyDescent="0.25">
      <c r="A60" s="78">
        <v>1</v>
      </c>
      <c r="B60" s="206" t="s">
        <v>52</v>
      </c>
      <c r="C60" s="97" t="s">
        <v>139</v>
      </c>
      <c r="D60" s="17" t="s">
        <v>4</v>
      </c>
      <c r="E60" s="51">
        <f>SUM(F60:J60)</f>
        <v>2647671.4000000004</v>
      </c>
      <c r="F60" s="33">
        <f>F61+F62</f>
        <v>529534.28</v>
      </c>
      <c r="G60" s="116">
        <f>SUM(G61:G62)</f>
        <v>529534.28</v>
      </c>
      <c r="H60" s="123">
        <f>SUM(H61:H62)</f>
        <v>529534.28</v>
      </c>
      <c r="I60" s="33">
        <f>SUM(I61:I62)</f>
        <v>529534.28</v>
      </c>
      <c r="J60" s="33">
        <f>SUM(J61:J62)</f>
        <v>529534.28</v>
      </c>
      <c r="K60" s="18"/>
      <c r="M60" s="48"/>
    </row>
    <row r="61" spans="1:15" s="12" customFormat="1" ht="38.25" x14ac:dyDescent="0.25">
      <c r="A61" s="85"/>
      <c r="B61" s="226"/>
      <c r="C61" s="106"/>
      <c r="D61" s="11" t="s">
        <v>9</v>
      </c>
      <c r="E61" s="51">
        <f>SUM(F61:J61)</f>
        <v>2511795</v>
      </c>
      <c r="F61" s="22">
        <f>F64</f>
        <v>502359</v>
      </c>
      <c r="G61" s="115">
        <f>G64</f>
        <v>502359</v>
      </c>
      <c r="H61" s="51">
        <f t="shared" ref="H61" si="13">H64</f>
        <v>502359</v>
      </c>
      <c r="I61" s="22">
        <f t="shared" ref="I61:J62" si="14">I64</f>
        <v>502359</v>
      </c>
      <c r="J61" s="22">
        <f t="shared" si="14"/>
        <v>502359</v>
      </c>
      <c r="K61" s="74"/>
      <c r="M61" s="49"/>
    </row>
    <row r="62" spans="1:15" s="12" customFormat="1" ht="28.5" customHeight="1" x14ac:dyDescent="0.25">
      <c r="A62" s="79"/>
      <c r="B62" s="207"/>
      <c r="C62" s="107"/>
      <c r="D62" s="13" t="s">
        <v>2</v>
      </c>
      <c r="E62" s="51">
        <f>SUM(F62:J62)</f>
        <v>135876.4</v>
      </c>
      <c r="F62" s="22">
        <f>F65</f>
        <v>27175.279999999999</v>
      </c>
      <c r="G62" s="115">
        <f>G65</f>
        <v>27175.279999999999</v>
      </c>
      <c r="H62" s="51">
        <f t="shared" ref="H62" si="15">H65</f>
        <v>27175.279999999999</v>
      </c>
      <c r="I62" s="22">
        <f t="shared" si="14"/>
        <v>27175.279999999999</v>
      </c>
      <c r="J62" s="22">
        <f t="shared" si="14"/>
        <v>27175.279999999999</v>
      </c>
      <c r="K62" s="75"/>
      <c r="M62" s="49"/>
    </row>
    <row r="63" spans="1:15" s="2" customFormat="1" ht="23.45" customHeight="1" x14ac:dyDescent="0.25">
      <c r="A63" s="76" t="s">
        <v>10</v>
      </c>
      <c r="B63" s="175" t="s">
        <v>47</v>
      </c>
      <c r="C63" s="100" t="s">
        <v>139</v>
      </c>
      <c r="D63" s="4" t="s">
        <v>4</v>
      </c>
      <c r="E63" s="52">
        <f t="shared" ref="E63:J63" si="16">SUM(E64:E65)</f>
        <v>2647671.4</v>
      </c>
      <c r="F63" s="30">
        <f t="shared" ref="F63:H63" si="17">SUM(F64:F65)</f>
        <v>529534.28</v>
      </c>
      <c r="G63" s="30">
        <f t="shared" si="17"/>
        <v>529534.28</v>
      </c>
      <c r="H63" s="30">
        <f t="shared" si="17"/>
        <v>529534.28</v>
      </c>
      <c r="I63" s="30">
        <f t="shared" si="16"/>
        <v>529534.28</v>
      </c>
      <c r="J63" s="30">
        <f t="shared" si="16"/>
        <v>529534.28</v>
      </c>
      <c r="K63" s="203" t="s">
        <v>32</v>
      </c>
      <c r="M63" s="48"/>
    </row>
    <row r="64" spans="1:15" s="12" customFormat="1" ht="39" customHeight="1" x14ac:dyDescent="0.25">
      <c r="A64" s="86"/>
      <c r="B64" s="176"/>
      <c r="C64" s="36"/>
      <c r="D64" s="5" t="s">
        <v>9</v>
      </c>
      <c r="E64" s="52">
        <f>SUM(F64:J64)</f>
        <v>2511795</v>
      </c>
      <c r="F64" s="30">
        <f t="shared" ref="F64:G64" si="18">501159+1200</f>
        <v>502359</v>
      </c>
      <c r="G64" s="30">
        <f t="shared" si="18"/>
        <v>502359</v>
      </c>
      <c r="H64" s="30">
        <f t="shared" ref="H64:J64" si="19">501159+1200</f>
        <v>502359</v>
      </c>
      <c r="I64" s="30">
        <f t="shared" si="19"/>
        <v>502359</v>
      </c>
      <c r="J64" s="30">
        <f t="shared" si="19"/>
        <v>502359</v>
      </c>
      <c r="K64" s="204"/>
      <c r="L64" s="113"/>
      <c r="M64" s="50" t="s">
        <v>24</v>
      </c>
      <c r="N64" s="42"/>
      <c r="O64" s="12">
        <v>1200</v>
      </c>
    </row>
    <row r="65" spans="1:13" s="12" customFormat="1" ht="30.75" customHeight="1" x14ac:dyDescent="0.25">
      <c r="A65" s="77"/>
      <c r="B65" s="177"/>
      <c r="C65" s="105"/>
      <c r="D65" s="6" t="s">
        <v>2</v>
      </c>
      <c r="E65" s="52">
        <f>SUM(F65:J65)</f>
        <v>135876.4</v>
      </c>
      <c r="F65" s="30">
        <v>27175.279999999999</v>
      </c>
      <c r="G65" s="30">
        <v>27175.279999999999</v>
      </c>
      <c r="H65" s="30">
        <v>27175.279999999999</v>
      </c>
      <c r="I65" s="30">
        <v>27175.279999999999</v>
      </c>
      <c r="J65" s="30">
        <v>27175.279999999999</v>
      </c>
      <c r="K65" s="205"/>
      <c r="M65" s="49"/>
    </row>
    <row r="66" spans="1:13" s="12" customFormat="1" ht="30" customHeight="1" x14ac:dyDescent="0.25">
      <c r="A66" s="57"/>
      <c r="B66" s="175" t="s">
        <v>50</v>
      </c>
      <c r="C66" s="103" t="s">
        <v>33</v>
      </c>
      <c r="D66" s="62" t="s">
        <v>33</v>
      </c>
      <c r="E66" s="52" t="s">
        <v>34</v>
      </c>
      <c r="F66" s="29" t="s">
        <v>22</v>
      </c>
      <c r="G66" s="29" t="s">
        <v>23</v>
      </c>
      <c r="H66" s="29" t="s">
        <v>136</v>
      </c>
      <c r="I66" s="29" t="s">
        <v>137</v>
      </c>
      <c r="J66" s="29" t="s">
        <v>138</v>
      </c>
      <c r="K66" s="28"/>
      <c r="M66" s="49"/>
    </row>
    <row r="67" spans="1:13" s="12" customFormat="1" ht="15" x14ac:dyDescent="0.25">
      <c r="A67" s="58"/>
      <c r="B67" s="176"/>
      <c r="C67" s="28"/>
      <c r="D67" s="63"/>
      <c r="E67" s="183">
        <v>100</v>
      </c>
      <c r="F67" s="183">
        <v>100</v>
      </c>
      <c r="G67" s="181">
        <v>100</v>
      </c>
      <c r="H67" s="181">
        <v>100</v>
      </c>
      <c r="I67" s="181">
        <v>100</v>
      </c>
      <c r="J67" s="181">
        <v>100</v>
      </c>
      <c r="K67" s="28"/>
      <c r="M67" s="49"/>
    </row>
    <row r="68" spans="1:13" s="12" customFormat="1" ht="60.75" customHeight="1" x14ac:dyDescent="0.25">
      <c r="A68" s="65"/>
      <c r="B68" s="177"/>
      <c r="C68" s="104"/>
      <c r="D68" s="64"/>
      <c r="E68" s="184"/>
      <c r="F68" s="184"/>
      <c r="G68" s="182"/>
      <c r="H68" s="182"/>
      <c r="I68" s="182"/>
      <c r="J68" s="182"/>
      <c r="K68" s="28"/>
      <c r="M68" s="49"/>
    </row>
    <row r="69" spans="1:13" s="12" customFormat="1" ht="15" customHeight="1" x14ac:dyDescent="0.25">
      <c r="A69" s="208" t="s">
        <v>20</v>
      </c>
      <c r="B69" s="209"/>
      <c r="C69" s="210"/>
      <c r="D69" s="11" t="s">
        <v>4</v>
      </c>
      <c r="E69" s="51">
        <f>SUM(F69:J69)</f>
        <v>2647671.4000000004</v>
      </c>
      <c r="F69" s="22">
        <f>F70+F71</f>
        <v>529534.28</v>
      </c>
      <c r="G69" s="22">
        <f t="shared" ref="G69:J69" si="20">G70+G71</f>
        <v>529534.28</v>
      </c>
      <c r="H69" s="22">
        <f t="shared" si="20"/>
        <v>529534.28</v>
      </c>
      <c r="I69" s="22">
        <f t="shared" si="20"/>
        <v>529534.28</v>
      </c>
      <c r="J69" s="22">
        <f t="shared" si="20"/>
        <v>529534.28</v>
      </c>
      <c r="K69" s="83"/>
      <c r="M69" s="49"/>
    </row>
    <row r="70" spans="1:13" s="8" customFormat="1" ht="41.25" customHeight="1" x14ac:dyDescent="0.25">
      <c r="A70" s="211"/>
      <c r="B70" s="212"/>
      <c r="C70" s="213"/>
      <c r="D70" s="11" t="s">
        <v>9</v>
      </c>
      <c r="E70" s="51">
        <f>SUM(F70:J70)</f>
        <v>2511795</v>
      </c>
      <c r="F70" s="22">
        <f t="shared" ref="F70:J71" si="21">F61</f>
        <v>502359</v>
      </c>
      <c r="G70" s="115">
        <f t="shared" si="21"/>
        <v>502359</v>
      </c>
      <c r="H70" s="115">
        <f t="shared" si="21"/>
        <v>502359</v>
      </c>
      <c r="I70" s="22">
        <f t="shared" si="21"/>
        <v>502359</v>
      </c>
      <c r="J70" s="22">
        <f t="shared" si="21"/>
        <v>502359</v>
      </c>
      <c r="K70" s="39"/>
      <c r="M70" s="45"/>
    </row>
    <row r="71" spans="1:13" s="2" customFormat="1" ht="27.75" customHeight="1" x14ac:dyDescent="0.25">
      <c r="A71" s="214"/>
      <c r="B71" s="215"/>
      <c r="C71" s="216"/>
      <c r="D71" s="13" t="s">
        <v>2</v>
      </c>
      <c r="E71" s="51">
        <f>SUM(F71:J71)</f>
        <v>135876.4</v>
      </c>
      <c r="F71" s="22">
        <f t="shared" si="21"/>
        <v>27175.279999999999</v>
      </c>
      <c r="G71" s="115">
        <f t="shared" si="21"/>
        <v>27175.279999999999</v>
      </c>
      <c r="H71" s="51">
        <f t="shared" si="21"/>
        <v>27175.279999999999</v>
      </c>
      <c r="I71" s="22">
        <f t="shared" si="21"/>
        <v>27175.279999999999</v>
      </c>
      <c r="J71" s="22">
        <f t="shared" si="21"/>
        <v>27175.279999999999</v>
      </c>
      <c r="K71" s="18"/>
      <c r="M71" s="48"/>
    </row>
    <row r="72" spans="1:13" s="12" customFormat="1" ht="21.75" customHeight="1" x14ac:dyDescent="0.25">
      <c r="A72" s="200" t="s">
        <v>44</v>
      </c>
      <c r="B72" s="201"/>
      <c r="C72" s="201"/>
      <c r="D72" s="201"/>
      <c r="E72" s="201"/>
      <c r="F72" s="201"/>
      <c r="G72" s="201"/>
      <c r="H72" s="201"/>
      <c r="I72" s="201"/>
      <c r="J72" s="201"/>
      <c r="K72" s="202"/>
      <c r="M72" s="49"/>
    </row>
    <row r="73" spans="1:13" s="2" customFormat="1" ht="15.75" customHeight="1" x14ac:dyDescent="0.25">
      <c r="A73" s="74" t="s">
        <v>13</v>
      </c>
      <c r="B73" s="206" t="s">
        <v>51</v>
      </c>
      <c r="C73" s="97" t="s">
        <v>139</v>
      </c>
      <c r="D73" s="17" t="s">
        <v>4</v>
      </c>
      <c r="E73" s="51">
        <f>SUM(F73:J73)</f>
        <v>198884.17915000001</v>
      </c>
      <c r="F73" s="33">
        <f>SUM(F74:F74)</f>
        <v>39776.835830000004</v>
      </c>
      <c r="G73" s="116">
        <f>SUM(G74:G74)</f>
        <v>39776.835830000004</v>
      </c>
      <c r="H73" s="123">
        <f>SUM(H74:H74)</f>
        <v>39776.835830000004</v>
      </c>
      <c r="I73" s="33">
        <f>SUM(I74:I74)</f>
        <v>39776.835830000004</v>
      </c>
      <c r="J73" s="33">
        <f>SUM(J74:J74)</f>
        <v>39776.835830000004</v>
      </c>
      <c r="K73" s="69" t="s">
        <v>5</v>
      </c>
      <c r="M73" s="48"/>
    </row>
    <row r="74" spans="1:13" s="12" customFormat="1" ht="44.25" customHeight="1" x14ac:dyDescent="0.25">
      <c r="A74" s="75"/>
      <c r="B74" s="207"/>
      <c r="C74" s="107"/>
      <c r="D74" s="11" t="s">
        <v>9</v>
      </c>
      <c r="E74" s="51">
        <f>E76</f>
        <v>198884.17915000001</v>
      </c>
      <c r="F74" s="22">
        <f>F76</f>
        <v>39776.835830000004</v>
      </c>
      <c r="G74" s="115">
        <f>G76</f>
        <v>39776.835830000004</v>
      </c>
      <c r="H74" s="51">
        <f t="shared" ref="H74" si="22">H76</f>
        <v>39776.835830000004</v>
      </c>
      <c r="I74" s="22">
        <f>I76</f>
        <v>39776.835830000004</v>
      </c>
      <c r="J74" s="22">
        <f>J76</f>
        <v>39776.835830000004</v>
      </c>
      <c r="K74" s="71"/>
      <c r="M74" s="49"/>
    </row>
    <row r="75" spans="1:13" s="12" customFormat="1" ht="18" customHeight="1" x14ac:dyDescent="0.25">
      <c r="A75" s="69" t="s">
        <v>6</v>
      </c>
      <c r="B75" s="203" t="s">
        <v>18</v>
      </c>
      <c r="C75" s="100" t="s">
        <v>139</v>
      </c>
      <c r="D75" s="3" t="s">
        <v>4</v>
      </c>
      <c r="E75" s="56">
        <f t="shared" ref="E75:J75" si="23">SUM(E76:E76)</f>
        <v>198884.17915000001</v>
      </c>
      <c r="F75" s="34">
        <f t="shared" si="23"/>
        <v>39776.835830000004</v>
      </c>
      <c r="G75" s="117">
        <f t="shared" si="23"/>
        <v>39776.835830000004</v>
      </c>
      <c r="H75" s="56">
        <f t="shared" si="23"/>
        <v>39776.835830000004</v>
      </c>
      <c r="I75" s="34">
        <f t="shared" si="23"/>
        <v>39776.835830000004</v>
      </c>
      <c r="J75" s="34">
        <f t="shared" si="23"/>
        <v>39776.835830000004</v>
      </c>
      <c r="K75" s="103"/>
      <c r="M75" s="49"/>
    </row>
    <row r="76" spans="1:13" s="12" customFormat="1" ht="39" customHeight="1" x14ac:dyDescent="0.25">
      <c r="A76" s="71"/>
      <c r="B76" s="205"/>
      <c r="C76" s="105"/>
      <c r="D76" s="5" t="s">
        <v>9</v>
      </c>
      <c r="E76" s="55">
        <f>SUM(F76:J76)</f>
        <v>198884.17915000001</v>
      </c>
      <c r="F76" s="31">
        <v>39776.835830000004</v>
      </c>
      <c r="G76" s="31">
        <v>39776.835830000004</v>
      </c>
      <c r="H76" s="31">
        <v>39776.835830000004</v>
      </c>
      <c r="I76" s="31">
        <v>39776.835830000004</v>
      </c>
      <c r="J76" s="31">
        <v>39776.835830000004</v>
      </c>
      <c r="K76" s="28"/>
      <c r="L76" s="113"/>
      <c r="M76" s="49"/>
    </row>
    <row r="77" spans="1:13" s="12" customFormat="1" ht="30" customHeight="1" x14ac:dyDescent="0.25">
      <c r="A77" s="57"/>
      <c r="B77" s="175" t="s">
        <v>37</v>
      </c>
      <c r="C77" s="103" t="s">
        <v>33</v>
      </c>
      <c r="D77" s="62" t="s">
        <v>33</v>
      </c>
      <c r="E77" s="52" t="s">
        <v>34</v>
      </c>
      <c r="F77" s="29" t="s">
        <v>22</v>
      </c>
      <c r="G77" s="29" t="s">
        <v>23</v>
      </c>
      <c r="H77" s="29" t="s">
        <v>136</v>
      </c>
      <c r="I77" s="29" t="s">
        <v>137</v>
      </c>
      <c r="J77" s="29" t="s">
        <v>138</v>
      </c>
      <c r="K77" s="28"/>
      <c r="M77" s="49"/>
    </row>
    <row r="78" spans="1:13" s="12" customFormat="1" ht="14.25" customHeight="1" x14ac:dyDescent="0.25">
      <c r="A78" s="58"/>
      <c r="B78" s="176"/>
      <c r="C78" s="28"/>
      <c r="D78" s="63"/>
      <c r="E78" s="183">
        <v>100</v>
      </c>
      <c r="F78" s="183">
        <v>100</v>
      </c>
      <c r="G78" s="181">
        <v>100</v>
      </c>
      <c r="H78" s="181">
        <v>100</v>
      </c>
      <c r="I78" s="181">
        <v>100</v>
      </c>
      <c r="J78" s="181">
        <v>100</v>
      </c>
      <c r="K78" s="82"/>
      <c r="M78" s="49"/>
    </row>
    <row r="79" spans="1:13" s="12" customFormat="1" ht="15" x14ac:dyDescent="0.25">
      <c r="A79" s="65"/>
      <c r="B79" s="177"/>
      <c r="C79" s="104"/>
      <c r="D79" s="64"/>
      <c r="E79" s="184"/>
      <c r="F79" s="184"/>
      <c r="G79" s="182"/>
      <c r="H79" s="182"/>
      <c r="I79" s="182"/>
      <c r="J79" s="182"/>
      <c r="K79" s="84"/>
      <c r="M79" s="49"/>
    </row>
    <row r="80" spans="1:13" s="12" customFormat="1" ht="16.5" customHeight="1" x14ac:dyDescent="0.25">
      <c r="A80" s="208" t="s">
        <v>21</v>
      </c>
      <c r="B80" s="209"/>
      <c r="C80" s="210"/>
      <c r="D80" s="11" t="s">
        <v>4</v>
      </c>
      <c r="E80" s="51">
        <f>SUM(F80:J80)</f>
        <v>198884.17915000001</v>
      </c>
      <c r="F80" s="22">
        <f>SUM(F81:F81)</f>
        <v>39776.835830000004</v>
      </c>
      <c r="G80" s="115">
        <f>SUM(G81:G81)</f>
        <v>39776.835830000004</v>
      </c>
      <c r="H80" s="51">
        <f>SUM(H81:H81)</f>
        <v>39776.835830000004</v>
      </c>
      <c r="I80" s="22">
        <f>SUM(I81:I81)</f>
        <v>39776.835830000004</v>
      </c>
      <c r="J80" s="22">
        <f>SUM(J81:J81)</f>
        <v>39776.835830000004</v>
      </c>
      <c r="K80" s="72"/>
      <c r="M80" s="49"/>
    </row>
    <row r="81" spans="1:13" s="12" customFormat="1" ht="42" customHeight="1" x14ac:dyDescent="0.25">
      <c r="A81" s="214"/>
      <c r="B81" s="215"/>
      <c r="C81" s="216"/>
      <c r="D81" s="11" t="s">
        <v>9</v>
      </c>
      <c r="E81" s="51">
        <f>E74</f>
        <v>198884.17915000001</v>
      </c>
      <c r="F81" s="22">
        <f t="shared" ref="F81:H81" si="24">F74</f>
        <v>39776.835830000004</v>
      </c>
      <c r="G81" s="115">
        <f t="shared" si="24"/>
        <v>39776.835830000004</v>
      </c>
      <c r="H81" s="51">
        <f t="shared" si="24"/>
        <v>39776.835830000004</v>
      </c>
      <c r="I81" s="22">
        <f t="shared" ref="I81:J81" si="25">I74</f>
        <v>39776.835830000004</v>
      </c>
      <c r="J81" s="22">
        <f t="shared" si="25"/>
        <v>39776.835830000004</v>
      </c>
      <c r="K81" s="73"/>
      <c r="M81" s="49"/>
    </row>
    <row r="82" spans="1:13" s="12" customFormat="1" ht="16.5" customHeight="1" x14ac:dyDescent="0.25">
      <c r="A82" s="217" t="s">
        <v>16</v>
      </c>
      <c r="B82" s="218"/>
      <c r="C82" s="219"/>
      <c r="D82" s="19" t="s">
        <v>4</v>
      </c>
      <c r="E82" s="51">
        <f>SUM(F82:J82)</f>
        <v>9930616.68915</v>
      </c>
      <c r="F82" s="22">
        <f>SUM(F83:F85)</f>
        <v>1473346.23383</v>
      </c>
      <c r="G82" s="115">
        <f>SUM(G83:G85)</f>
        <v>4383371.3638300002</v>
      </c>
      <c r="H82" s="51">
        <f>SUM(H83:H85)</f>
        <v>1357966.3638299999</v>
      </c>
      <c r="I82" s="22">
        <f>SUM(I83:I85)</f>
        <v>1357966.3638299999</v>
      </c>
      <c r="J82" s="22">
        <f>SUM(J83:J85)</f>
        <v>1357966.3638299999</v>
      </c>
      <c r="K82" s="118"/>
      <c r="M82" s="49"/>
    </row>
    <row r="83" spans="1:13" ht="27" customHeight="1" x14ac:dyDescent="0.2">
      <c r="A83" s="220"/>
      <c r="B83" s="221"/>
      <c r="C83" s="222"/>
      <c r="D83" s="11" t="s">
        <v>29</v>
      </c>
      <c r="E83" s="51">
        <f>SUM(F83:J83)</f>
        <v>55694.44</v>
      </c>
      <c r="F83" s="22">
        <f>F56</f>
        <v>55694.44</v>
      </c>
      <c r="G83" s="22">
        <f t="shared" ref="G83:J83" si="26">G56</f>
        <v>0</v>
      </c>
      <c r="H83" s="22">
        <f t="shared" si="26"/>
        <v>0</v>
      </c>
      <c r="I83" s="22">
        <f t="shared" si="26"/>
        <v>0</v>
      </c>
      <c r="J83" s="22">
        <f t="shared" si="26"/>
        <v>0</v>
      </c>
      <c r="K83" s="40"/>
    </row>
    <row r="84" spans="1:13" ht="39.75" customHeight="1" x14ac:dyDescent="0.2">
      <c r="A84" s="220"/>
      <c r="B84" s="221"/>
      <c r="C84" s="222"/>
      <c r="D84" s="19" t="s">
        <v>9</v>
      </c>
      <c r="E84" s="51">
        <f>SUM(F84:J84)</f>
        <v>6139874.543349999</v>
      </c>
      <c r="F84" s="22">
        <f>F57+F70+F81</f>
        <v>1258642.2526700001</v>
      </c>
      <c r="G84" s="115">
        <f>G57+G70+G81</f>
        <v>1224361.8226699999</v>
      </c>
      <c r="H84" s="51">
        <f>H57+H70+H81</f>
        <v>1218956.8226699999</v>
      </c>
      <c r="I84" s="22">
        <f>I57+I70+I81</f>
        <v>1218956.8226699999</v>
      </c>
      <c r="J84" s="22">
        <f>J57+J70+J81</f>
        <v>1218956.8226699999</v>
      </c>
      <c r="K84" s="40"/>
    </row>
    <row r="85" spans="1:13" ht="27" customHeight="1" x14ac:dyDescent="0.2">
      <c r="A85" s="223"/>
      <c r="B85" s="224"/>
      <c r="C85" s="225"/>
      <c r="D85" s="20" t="s">
        <v>2</v>
      </c>
      <c r="E85" s="51">
        <f>SUM(F85:J85)</f>
        <v>3735047.7058000001</v>
      </c>
      <c r="F85" s="22">
        <f>F58+F71</f>
        <v>159009.54115999999</v>
      </c>
      <c r="G85" s="115">
        <f>G58+G71</f>
        <v>3159009.54116</v>
      </c>
      <c r="H85" s="51">
        <f>H58+H71</f>
        <v>139009.54115999999</v>
      </c>
      <c r="I85" s="22">
        <f>I58+I71</f>
        <v>139009.54115999999</v>
      </c>
      <c r="J85" s="22">
        <f>J58+J71</f>
        <v>139009.54115999999</v>
      </c>
      <c r="K85" s="41"/>
    </row>
    <row r="86" spans="1:13" ht="19.5" customHeight="1" x14ac:dyDescent="0.2">
      <c r="K86" s="35"/>
    </row>
    <row r="87" spans="1:13" s="12" customFormat="1" ht="13.5" customHeight="1" x14ac:dyDescent="0.25">
      <c r="A87" s="23"/>
      <c r="B87" s="23"/>
      <c r="C87" s="90"/>
      <c r="D87" s="23"/>
      <c r="E87" s="90"/>
      <c r="F87" s="90"/>
      <c r="G87" s="93"/>
      <c r="H87" s="90"/>
      <c r="I87" s="90"/>
      <c r="J87" s="90"/>
      <c r="K87" s="38"/>
      <c r="M87" s="49"/>
    </row>
    <row r="89" spans="1:13" ht="18.75" x14ac:dyDescent="0.3">
      <c r="A89" s="24"/>
      <c r="B89" s="37" t="s">
        <v>66</v>
      </c>
      <c r="C89" s="91"/>
      <c r="D89" s="38"/>
      <c r="E89" s="91"/>
      <c r="F89" s="91"/>
      <c r="G89" s="91"/>
      <c r="H89" s="91"/>
      <c r="I89" s="91"/>
      <c r="J89" s="91"/>
    </row>
  </sheetData>
  <mergeCells count="91">
    <mergeCell ref="A82:C85"/>
    <mergeCell ref="E67:E68"/>
    <mergeCell ref="F78:F79"/>
    <mergeCell ref="A80:C81"/>
    <mergeCell ref="F53:F54"/>
    <mergeCell ref="B60:B62"/>
    <mergeCell ref="A55:C58"/>
    <mergeCell ref="B66:B68"/>
    <mergeCell ref="E53:E54"/>
    <mergeCell ref="B52:B54"/>
    <mergeCell ref="B77:B79"/>
    <mergeCell ref="H78:H79"/>
    <mergeCell ref="J32:J33"/>
    <mergeCell ref="B29:B30"/>
    <mergeCell ref="B50:B51"/>
    <mergeCell ref="G53:G54"/>
    <mergeCell ref="G67:G68"/>
    <mergeCell ref="I39:I40"/>
    <mergeCell ref="B36:B37"/>
    <mergeCell ref="B38:B40"/>
    <mergeCell ref="E39:E40"/>
    <mergeCell ref="F39:F40"/>
    <mergeCell ref="G39:G40"/>
    <mergeCell ref="H39:H40"/>
    <mergeCell ref="G78:G79"/>
    <mergeCell ref="A59:K59"/>
    <mergeCell ref="B63:B65"/>
    <mergeCell ref="K63:K65"/>
    <mergeCell ref="H53:H54"/>
    <mergeCell ref="H67:H68"/>
    <mergeCell ref="F67:F68"/>
    <mergeCell ref="I67:I68"/>
    <mergeCell ref="J67:J68"/>
    <mergeCell ref="A72:K72"/>
    <mergeCell ref="I78:I79"/>
    <mergeCell ref="J78:J79"/>
    <mergeCell ref="B73:B74"/>
    <mergeCell ref="E78:E79"/>
    <mergeCell ref="A69:C71"/>
    <mergeCell ref="B75:B76"/>
    <mergeCell ref="F32:F33"/>
    <mergeCell ref="B34:B35"/>
    <mergeCell ref="E32:E33"/>
    <mergeCell ref="F48:F49"/>
    <mergeCell ref="G48:G49"/>
    <mergeCell ref="B44:B46"/>
    <mergeCell ref="B47:B49"/>
    <mergeCell ref="E48:E49"/>
    <mergeCell ref="B41:B43"/>
    <mergeCell ref="G32:G33"/>
    <mergeCell ref="B31:B33"/>
    <mergeCell ref="I53:I54"/>
    <mergeCell ref="H27:H28"/>
    <mergeCell ref="H32:H33"/>
    <mergeCell ref="H48:H49"/>
    <mergeCell ref="K34:K35"/>
    <mergeCell ref="I48:I49"/>
    <mergeCell ref="I32:I33"/>
    <mergeCell ref="I27:I28"/>
    <mergeCell ref="I1:K1"/>
    <mergeCell ref="A2:K2"/>
    <mergeCell ref="F3:J3"/>
    <mergeCell ref="A6:K6"/>
    <mergeCell ref="I15:I16"/>
    <mergeCell ref="E15:E16"/>
    <mergeCell ref="B14:B16"/>
    <mergeCell ref="B11:B13"/>
    <mergeCell ref="B17:B18"/>
    <mergeCell ref="B3:B4"/>
    <mergeCell ref="K3:K4"/>
    <mergeCell ref="D3:D4"/>
    <mergeCell ref="B7:B10"/>
    <mergeCell ref="G15:G16"/>
    <mergeCell ref="H15:H16"/>
    <mergeCell ref="F15:F16"/>
    <mergeCell ref="J15:J16"/>
    <mergeCell ref="E3:E4"/>
    <mergeCell ref="B22:B24"/>
    <mergeCell ref="B26:B28"/>
    <mergeCell ref="G20:G21"/>
    <mergeCell ref="I20:I21"/>
    <mergeCell ref="J20:J21"/>
    <mergeCell ref="E27:E28"/>
    <mergeCell ref="F27:F28"/>
    <mergeCell ref="H20:H21"/>
    <mergeCell ref="B19:B21"/>
    <mergeCell ref="E20:E21"/>
    <mergeCell ref="F20:F21"/>
    <mergeCell ref="J27:J28"/>
    <mergeCell ref="C26:C28"/>
    <mergeCell ref="G27:G28"/>
  </mergeCells>
  <pageMargins left="0.31496062992125984" right="0.31496062992125984" top="0.55118110236220474" bottom="0.35433070866141736" header="0.31496062992125984" footer="0.31496062992125984"/>
  <pageSetup paperSize="9" scale="69" orientation="landscape" r:id="rId1"/>
  <headerFooter differentFirst="1">
    <oddHeader>&amp;C&amp;P</oddHeader>
  </headerFooter>
  <rowBreaks count="3" manualBreakCount="3">
    <brk id="28" max="10" man="1"/>
    <brk id="54" max="10" man="1"/>
    <brk id="7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24F8-35B4-449A-BB5C-7F0331AFF1D5}">
  <dimension ref="A1:M20"/>
  <sheetViews>
    <sheetView tabSelected="1" view="pageBreakPreview" topLeftCell="A10" zoomScale="60" zoomScaleNormal="100" workbookViewId="0">
      <selection activeCell="C8" sqref="C8"/>
    </sheetView>
  </sheetViews>
  <sheetFormatPr defaultRowHeight="15" x14ac:dyDescent="0.25"/>
  <cols>
    <col min="1" max="1" width="6.875" style="160" customWidth="1"/>
    <col min="2" max="2" width="50.75" style="12" customWidth="1"/>
    <col min="3" max="3" width="20.75" style="12" customWidth="1"/>
    <col min="4" max="4" width="12.875" style="12" customWidth="1"/>
    <col min="5" max="5" width="17.125" style="12" customWidth="1"/>
    <col min="6" max="6" width="7.375" style="12" customWidth="1"/>
    <col min="7" max="7" width="7.625" style="12" customWidth="1"/>
    <col min="8" max="8" width="7.5" style="12" customWidth="1"/>
    <col min="9" max="9" width="7" style="12" customWidth="1"/>
    <col min="10" max="10" width="6.625" style="12" customWidth="1"/>
    <col min="11" max="11" width="16.125" style="12" customWidth="1"/>
    <col min="12" max="12" width="16.5" style="12" customWidth="1"/>
    <col min="13" max="16384" width="9" style="12"/>
  </cols>
  <sheetData>
    <row r="1" spans="1:13" ht="15.75" x14ac:dyDescent="0.25">
      <c r="A1" s="124"/>
      <c r="B1" s="124"/>
      <c r="C1" s="124"/>
      <c r="D1" s="124"/>
      <c r="E1" s="124"/>
      <c r="F1" s="124"/>
      <c r="G1" s="125"/>
      <c r="H1" s="234"/>
      <c r="I1" s="234"/>
      <c r="J1" s="234"/>
      <c r="K1" s="234"/>
      <c r="L1" s="234"/>
      <c r="M1" s="126"/>
    </row>
    <row r="2" spans="1:13" ht="15.75" x14ac:dyDescent="0.25">
      <c r="A2" s="124"/>
      <c r="B2" s="124"/>
      <c r="C2" s="124"/>
      <c r="D2" s="124"/>
      <c r="E2" s="124"/>
      <c r="F2" s="124"/>
      <c r="G2" s="126"/>
      <c r="H2" s="190" t="s">
        <v>140</v>
      </c>
      <c r="I2" s="190"/>
      <c r="J2" s="190"/>
      <c r="K2" s="190"/>
      <c r="L2" s="190"/>
      <c r="M2" s="126"/>
    </row>
    <row r="3" spans="1:13" s="127" customFormat="1" ht="69" customHeight="1" x14ac:dyDescent="0.25">
      <c r="A3" s="235" t="s">
        <v>150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</row>
    <row r="4" spans="1:13" s="127" customFormat="1" ht="15.75" x14ac:dyDescent="0.25">
      <c r="A4" s="236" t="s">
        <v>14</v>
      </c>
      <c r="B4" s="230" t="s">
        <v>67</v>
      </c>
      <c r="C4" s="230" t="s">
        <v>68</v>
      </c>
      <c r="D4" s="230" t="s">
        <v>69</v>
      </c>
      <c r="E4" s="230" t="s">
        <v>141</v>
      </c>
      <c r="F4" s="230" t="s">
        <v>70</v>
      </c>
      <c r="G4" s="230"/>
      <c r="H4" s="230"/>
      <c r="I4" s="230"/>
      <c r="J4" s="230"/>
      <c r="K4" s="237" t="s">
        <v>71</v>
      </c>
      <c r="L4" s="230" t="s">
        <v>72</v>
      </c>
    </row>
    <row r="5" spans="1:13" s="127" customFormat="1" ht="15.75" x14ac:dyDescent="0.25">
      <c r="A5" s="236"/>
      <c r="B5" s="230"/>
      <c r="C5" s="230"/>
      <c r="D5" s="230"/>
      <c r="E5" s="230"/>
      <c r="F5" s="129">
        <v>2026</v>
      </c>
      <c r="G5" s="129">
        <v>2027</v>
      </c>
      <c r="H5" s="129">
        <v>2028</v>
      </c>
      <c r="I5" s="129">
        <v>2029</v>
      </c>
      <c r="J5" s="129">
        <v>2030</v>
      </c>
      <c r="K5" s="238"/>
      <c r="L5" s="230"/>
    </row>
    <row r="6" spans="1:13" s="127" customFormat="1" ht="15.75" x14ac:dyDescent="0.25">
      <c r="A6" s="128">
        <v>1</v>
      </c>
      <c r="B6" s="128">
        <v>2</v>
      </c>
      <c r="C6" s="128">
        <v>3</v>
      </c>
      <c r="D6" s="128">
        <v>4</v>
      </c>
      <c r="E6" s="128">
        <v>5</v>
      </c>
      <c r="F6" s="128">
        <v>6</v>
      </c>
      <c r="G6" s="128">
        <v>7</v>
      </c>
      <c r="H6" s="128">
        <v>8</v>
      </c>
      <c r="I6" s="128">
        <v>9</v>
      </c>
      <c r="J6" s="128">
        <v>10</v>
      </c>
      <c r="K6" s="128"/>
      <c r="L6" s="130">
        <v>11</v>
      </c>
    </row>
    <row r="7" spans="1:13" s="127" customFormat="1" ht="15.75" x14ac:dyDescent="0.25">
      <c r="A7" s="131">
        <v>1</v>
      </c>
      <c r="B7" s="231" t="s">
        <v>73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</row>
    <row r="8" spans="1:13" s="127" customFormat="1" ht="140.25" x14ac:dyDescent="0.25">
      <c r="A8" s="132" t="s">
        <v>74</v>
      </c>
      <c r="B8" s="133" t="s">
        <v>75</v>
      </c>
      <c r="C8" s="134" t="s">
        <v>76</v>
      </c>
      <c r="D8" s="135" t="s">
        <v>77</v>
      </c>
      <c r="E8" s="136">
        <v>58.2</v>
      </c>
      <c r="F8" s="136">
        <v>58.3</v>
      </c>
      <c r="G8" s="136">
        <v>58.4</v>
      </c>
      <c r="H8" s="136">
        <v>58.4</v>
      </c>
      <c r="I8" s="136">
        <v>58.4</v>
      </c>
      <c r="J8" s="136">
        <v>58.4</v>
      </c>
      <c r="K8" s="136" t="s">
        <v>5</v>
      </c>
      <c r="L8" s="137" t="s">
        <v>78</v>
      </c>
      <c r="M8" s="138"/>
    </row>
    <row r="9" spans="1:13" s="127" customFormat="1" ht="89.25" x14ac:dyDescent="0.25">
      <c r="A9" s="132" t="s">
        <v>30</v>
      </c>
      <c r="B9" s="139" t="s">
        <v>79</v>
      </c>
      <c r="C9" s="134" t="s">
        <v>80</v>
      </c>
      <c r="D9" s="140" t="s">
        <v>77</v>
      </c>
      <c r="E9" s="141">
        <v>31.7</v>
      </c>
      <c r="F9" s="141">
        <v>31.7</v>
      </c>
      <c r="G9" s="141">
        <v>31.7</v>
      </c>
      <c r="H9" s="141">
        <v>31.7</v>
      </c>
      <c r="I9" s="141">
        <v>31.7</v>
      </c>
      <c r="J9" s="141">
        <v>31.7</v>
      </c>
      <c r="K9" s="136" t="s">
        <v>5</v>
      </c>
      <c r="L9" s="142" t="s">
        <v>81</v>
      </c>
      <c r="M9" s="138"/>
    </row>
    <row r="10" spans="1:13" s="127" customFormat="1" ht="55.5" customHeight="1" x14ac:dyDescent="0.25">
      <c r="A10" s="132" t="s">
        <v>54</v>
      </c>
      <c r="B10" s="139" t="s">
        <v>82</v>
      </c>
      <c r="C10" s="134" t="s">
        <v>83</v>
      </c>
      <c r="D10" s="140" t="s">
        <v>77</v>
      </c>
      <c r="E10" s="135">
        <v>77.599999999999994</v>
      </c>
      <c r="F10" s="135">
        <v>78.099999999999994</v>
      </c>
      <c r="G10" s="135">
        <v>78.599999999999994</v>
      </c>
      <c r="H10" s="135">
        <v>78.599999999999994</v>
      </c>
      <c r="I10" s="135">
        <v>78.599999999999994</v>
      </c>
      <c r="J10" s="135">
        <v>78.599999999999994</v>
      </c>
      <c r="K10" s="143" t="s">
        <v>5</v>
      </c>
      <c r="L10" s="142" t="s">
        <v>84</v>
      </c>
    </row>
    <row r="11" spans="1:13" s="127" customFormat="1" ht="63.75" x14ac:dyDescent="0.25">
      <c r="A11" s="132" t="s">
        <v>85</v>
      </c>
      <c r="B11" s="133" t="s">
        <v>86</v>
      </c>
      <c r="C11" s="134" t="s">
        <v>83</v>
      </c>
      <c r="D11" s="140" t="s">
        <v>77</v>
      </c>
      <c r="E11" s="144">
        <v>19</v>
      </c>
      <c r="F11" s="144">
        <v>21</v>
      </c>
      <c r="G11" s="144">
        <v>21</v>
      </c>
      <c r="H11" s="144">
        <v>21</v>
      </c>
      <c r="I11" s="144">
        <v>21</v>
      </c>
      <c r="J11" s="144">
        <v>21</v>
      </c>
      <c r="K11" s="136" t="s">
        <v>5</v>
      </c>
      <c r="L11" s="142" t="s">
        <v>87</v>
      </c>
    </row>
    <row r="12" spans="1:13" s="127" customFormat="1" ht="102" x14ac:dyDescent="0.25">
      <c r="A12" s="132" t="s">
        <v>88</v>
      </c>
      <c r="B12" s="145" t="s">
        <v>89</v>
      </c>
      <c r="C12" s="134" t="s">
        <v>83</v>
      </c>
      <c r="D12" s="135" t="s">
        <v>77</v>
      </c>
      <c r="E12" s="146">
        <v>100</v>
      </c>
      <c r="F12" s="146">
        <v>100</v>
      </c>
      <c r="G12" s="146">
        <v>100</v>
      </c>
      <c r="H12" s="146">
        <v>100</v>
      </c>
      <c r="I12" s="146">
        <v>100</v>
      </c>
      <c r="J12" s="146">
        <v>100</v>
      </c>
      <c r="K12" s="136" t="s">
        <v>5</v>
      </c>
      <c r="L12" s="137" t="s">
        <v>90</v>
      </c>
      <c r="M12" s="138"/>
    </row>
    <row r="13" spans="1:13" s="127" customFormat="1" ht="15.75" x14ac:dyDescent="0.25">
      <c r="A13" s="147">
        <v>2</v>
      </c>
      <c r="B13" s="231" t="s">
        <v>91</v>
      </c>
      <c r="C13" s="231"/>
      <c r="D13" s="231"/>
      <c r="E13" s="231"/>
      <c r="F13" s="231"/>
      <c r="G13" s="231"/>
      <c r="H13" s="231"/>
      <c r="I13" s="231"/>
      <c r="J13" s="231"/>
      <c r="K13" s="231"/>
      <c r="L13" s="231"/>
    </row>
    <row r="14" spans="1:13" s="148" customFormat="1" ht="76.5" x14ac:dyDescent="0.25">
      <c r="A14" s="137" t="s">
        <v>92</v>
      </c>
      <c r="B14" s="139" t="s">
        <v>93</v>
      </c>
      <c r="C14" s="139" t="s">
        <v>83</v>
      </c>
      <c r="D14" s="135" t="s">
        <v>77</v>
      </c>
      <c r="E14" s="135">
        <v>100</v>
      </c>
      <c r="F14" s="135">
        <v>100</v>
      </c>
      <c r="G14" s="135">
        <v>100</v>
      </c>
      <c r="H14" s="135">
        <v>100</v>
      </c>
      <c r="I14" s="135">
        <v>100</v>
      </c>
      <c r="J14" s="135">
        <v>100</v>
      </c>
      <c r="K14" s="135" t="s">
        <v>5</v>
      </c>
      <c r="L14" s="137" t="s">
        <v>94</v>
      </c>
      <c r="M14" s="138"/>
    </row>
    <row r="15" spans="1:13" s="148" customFormat="1" ht="76.5" x14ac:dyDescent="0.25">
      <c r="A15" s="137" t="s">
        <v>95</v>
      </c>
      <c r="B15" s="149" t="s">
        <v>96</v>
      </c>
      <c r="C15" s="149" t="s">
        <v>97</v>
      </c>
      <c r="D15" s="135" t="s">
        <v>77</v>
      </c>
      <c r="E15" s="135">
        <v>100</v>
      </c>
      <c r="F15" s="135">
        <v>100</v>
      </c>
      <c r="G15" s="135">
        <v>100</v>
      </c>
      <c r="H15" s="135">
        <v>100</v>
      </c>
      <c r="I15" s="135">
        <v>100</v>
      </c>
      <c r="J15" s="135">
        <v>100</v>
      </c>
      <c r="K15" s="135" t="s">
        <v>5</v>
      </c>
      <c r="L15" s="137" t="s">
        <v>98</v>
      </c>
      <c r="M15" s="138"/>
    </row>
    <row r="16" spans="1:13" s="148" customFormat="1" ht="63.75" x14ac:dyDescent="0.25">
      <c r="A16" s="137" t="s">
        <v>99</v>
      </c>
      <c r="B16" s="149" t="s">
        <v>100</v>
      </c>
      <c r="C16" s="149" t="s">
        <v>101</v>
      </c>
      <c r="D16" s="135" t="s">
        <v>77</v>
      </c>
      <c r="E16" s="135">
        <v>100</v>
      </c>
      <c r="F16" s="135">
        <v>100</v>
      </c>
      <c r="G16" s="135">
        <v>100</v>
      </c>
      <c r="H16" s="135">
        <v>100</v>
      </c>
      <c r="I16" s="135">
        <v>100</v>
      </c>
      <c r="J16" s="135">
        <v>100</v>
      </c>
      <c r="K16" s="135" t="s">
        <v>5</v>
      </c>
      <c r="L16" s="137" t="s">
        <v>98</v>
      </c>
      <c r="M16" s="138"/>
    </row>
    <row r="17" spans="1:13" s="148" customFormat="1" ht="31.5" customHeight="1" x14ac:dyDescent="0.25">
      <c r="A17" s="137" t="s">
        <v>102</v>
      </c>
      <c r="B17" s="139" t="s">
        <v>103</v>
      </c>
      <c r="C17" s="139" t="s">
        <v>104</v>
      </c>
      <c r="D17" s="135" t="s">
        <v>105</v>
      </c>
      <c r="E17" s="135">
        <v>1</v>
      </c>
      <c r="F17" s="135">
        <v>1</v>
      </c>
      <c r="G17" s="135">
        <v>1</v>
      </c>
      <c r="H17" s="135">
        <v>0</v>
      </c>
      <c r="I17" s="135">
        <v>0</v>
      </c>
      <c r="J17" s="135">
        <v>0</v>
      </c>
      <c r="K17" s="135" t="s">
        <v>5</v>
      </c>
      <c r="L17" s="137" t="s">
        <v>106</v>
      </c>
      <c r="M17" s="138"/>
    </row>
    <row r="18" spans="1:13" s="153" customFormat="1" x14ac:dyDescent="0.25">
      <c r="A18" s="150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2" t="s">
        <v>46</v>
      </c>
    </row>
    <row r="19" spans="1:13" s="158" customFormat="1" x14ac:dyDescent="0.25">
      <c r="A19" s="154"/>
      <c r="B19" s="155"/>
      <c r="C19" s="155"/>
      <c r="D19" s="155"/>
      <c r="E19" s="156" t="s">
        <v>107</v>
      </c>
      <c r="F19" s="156"/>
      <c r="G19" s="156"/>
      <c r="H19" s="156"/>
      <c r="I19" s="156"/>
      <c r="J19" s="156"/>
      <c r="K19" s="156"/>
      <c r="L19" s="157"/>
    </row>
    <row r="20" spans="1:13" ht="18.75" x14ac:dyDescent="0.3">
      <c r="A20" s="159"/>
      <c r="B20" s="232" t="s">
        <v>66</v>
      </c>
      <c r="C20" s="233"/>
      <c r="D20" s="233"/>
      <c r="E20" s="233"/>
      <c r="F20" s="233"/>
      <c r="G20" s="233"/>
      <c r="H20" s="233"/>
      <c r="I20" s="233"/>
      <c r="J20" s="233"/>
      <c r="K20" s="233"/>
      <c r="L20" s="233"/>
    </row>
  </sheetData>
  <mergeCells count="14">
    <mergeCell ref="L4:L5"/>
    <mergeCell ref="B7:L7"/>
    <mergeCell ref="B13:L13"/>
    <mergeCell ref="B20:L20"/>
    <mergeCell ref="H1:L1"/>
    <mergeCell ref="H2:L2"/>
    <mergeCell ref="A3:L3"/>
    <mergeCell ref="A4:A5"/>
    <mergeCell ref="B4:B5"/>
    <mergeCell ref="C4:C5"/>
    <mergeCell ref="D4:D5"/>
    <mergeCell ref="E4:E5"/>
    <mergeCell ref="F4:J4"/>
    <mergeCell ref="K4:K5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7A5BF-DD3F-448F-9288-AF63C602A43D}">
  <dimension ref="A1:R23"/>
  <sheetViews>
    <sheetView view="pageBreakPreview" zoomScale="60" zoomScaleNormal="100" workbookViewId="0">
      <selection activeCell="I30" sqref="I30"/>
    </sheetView>
  </sheetViews>
  <sheetFormatPr defaultRowHeight="14.25" x14ac:dyDescent="0.2"/>
  <cols>
    <col min="1" max="1" width="4.75" customWidth="1"/>
    <col min="2" max="2" width="41.625" customWidth="1"/>
    <col min="3" max="3" width="21.5" customWidth="1"/>
    <col min="4" max="4" width="12.625" customWidth="1"/>
    <col min="5" max="5" width="13.375" customWidth="1"/>
    <col min="6" max="6" width="14.25" customWidth="1"/>
    <col min="8" max="8" width="13.875" customWidth="1"/>
    <col min="9" max="9" width="11.875" customWidth="1"/>
    <col min="10" max="10" width="15.125" customWidth="1"/>
    <col min="11" max="11" width="14.875" customWidth="1"/>
    <col min="12" max="12" width="11.5" customWidth="1"/>
    <col min="13" max="13" width="12.75" customWidth="1"/>
    <col min="14" max="14" width="11.625" customWidth="1"/>
    <col min="15" max="15" width="11.5" customWidth="1"/>
    <col min="16" max="16" width="13.5" customWidth="1"/>
    <col min="17" max="17" width="13.125" customWidth="1"/>
    <col min="18" max="18" width="12.875" customWidth="1"/>
  </cols>
  <sheetData>
    <row r="1" spans="1:18" s="1" customFormat="1" ht="15.75" x14ac:dyDescent="0.25">
      <c r="F1" s="88"/>
      <c r="G1" s="87"/>
      <c r="H1" s="88"/>
      <c r="I1" s="88"/>
      <c r="J1" s="88"/>
      <c r="K1" s="87"/>
      <c r="O1" s="234"/>
      <c r="P1" s="234"/>
      <c r="Q1" s="234"/>
      <c r="R1" s="234"/>
    </row>
    <row r="2" spans="1:18" s="1" customFormat="1" ht="15.75" x14ac:dyDescent="0.25">
      <c r="A2" s="21"/>
      <c r="F2" s="89"/>
      <c r="G2" s="92"/>
      <c r="H2" s="92"/>
      <c r="I2" s="89"/>
      <c r="J2" s="89"/>
      <c r="K2" s="89"/>
      <c r="O2" s="89"/>
      <c r="P2" s="190" t="s">
        <v>142</v>
      </c>
      <c r="Q2" s="190"/>
      <c r="R2" s="190"/>
    </row>
    <row r="3" spans="1:18" ht="53.25" customHeight="1" x14ac:dyDescent="0.2">
      <c r="A3" s="269" t="s">
        <v>151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</row>
    <row r="4" spans="1:18" ht="15" x14ac:dyDescent="0.2">
      <c r="A4" s="268" t="s">
        <v>108</v>
      </c>
      <c r="B4" s="268" t="s">
        <v>109</v>
      </c>
      <c r="C4" s="268" t="s">
        <v>110</v>
      </c>
      <c r="D4" s="265" t="s">
        <v>111</v>
      </c>
      <c r="E4" s="265" t="s">
        <v>112</v>
      </c>
      <c r="F4" s="272" t="s">
        <v>113</v>
      </c>
      <c r="G4" s="268" t="s">
        <v>114</v>
      </c>
      <c r="H4" s="265" t="s">
        <v>115</v>
      </c>
      <c r="I4" s="268" t="s">
        <v>149</v>
      </c>
      <c r="J4" s="268" t="s">
        <v>116</v>
      </c>
      <c r="K4" s="268" t="s">
        <v>117</v>
      </c>
      <c r="L4" s="268"/>
      <c r="M4" s="268"/>
      <c r="N4" s="268"/>
      <c r="O4" s="268"/>
      <c r="P4" s="268"/>
      <c r="Q4" s="268" t="s">
        <v>118</v>
      </c>
      <c r="R4" s="268" t="s">
        <v>119</v>
      </c>
    </row>
    <row r="5" spans="1:18" ht="116.25" customHeight="1" x14ac:dyDescent="0.2">
      <c r="A5" s="268"/>
      <c r="B5" s="268"/>
      <c r="C5" s="268"/>
      <c r="D5" s="271"/>
      <c r="E5" s="271"/>
      <c r="F5" s="272"/>
      <c r="G5" s="268"/>
      <c r="H5" s="271"/>
      <c r="I5" s="268"/>
      <c r="J5" s="268"/>
      <c r="K5" s="161" t="s">
        <v>120</v>
      </c>
      <c r="L5" s="161">
        <v>2026</v>
      </c>
      <c r="M5" s="161">
        <v>2027</v>
      </c>
      <c r="N5" s="161">
        <v>2028</v>
      </c>
      <c r="O5" s="161">
        <v>2029</v>
      </c>
      <c r="P5" s="161">
        <v>2030</v>
      </c>
      <c r="Q5" s="273"/>
      <c r="R5" s="268"/>
    </row>
    <row r="6" spans="1:18" ht="15" x14ac:dyDescent="0.2">
      <c r="A6" s="161">
        <v>1</v>
      </c>
      <c r="B6" s="161">
        <v>2</v>
      </c>
      <c r="C6" s="162">
        <v>3</v>
      </c>
      <c r="D6" s="162">
        <v>4</v>
      </c>
      <c r="E6" s="162">
        <v>5</v>
      </c>
      <c r="F6" s="162">
        <v>6</v>
      </c>
      <c r="G6" s="162">
        <v>7</v>
      </c>
      <c r="H6" s="162">
        <v>8</v>
      </c>
      <c r="I6" s="162">
        <v>9</v>
      </c>
      <c r="J6" s="161">
        <v>10</v>
      </c>
      <c r="K6" s="161">
        <v>11</v>
      </c>
      <c r="L6" s="161">
        <v>12</v>
      </c>
      <c r="M6" s="161">
        <v>13</v>
      </c>
      <c r="N6" s="161">
        <v>14</v>
      </c>
      <c r="O6" s="161">
        <v>15</v>
      </c>
      <c r="P6" s="161">
        <v>16</v>
      </c>
      <c r="Q6" s="162">
        <v>17</v>
      </c>
      <c r="R6" s="161">
        <v>18</v>
      </c>
    </row>
    <row r="7" spans="1:18" ht="19.5" customHeight="1" x14ac:dyDescent="0.2">
      <c r="A7" s="260" t="s">
        <v>42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2"/>
    </row>
    <row r="8" spans="1:18" s="163" customFormat="1" ht="30.75" customHeight="1" x14ac:dyDescent="0.2">
      <c r="A8" s="260" t="s">
        <v>121</v>
      </c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2"/>
    </row>
    <row r="9" spans="1:18" s="163" customFormat="1" ht="15" x14ac:dyDescent="0.2">
      <c r="A9" s="260" t="s">
        <v>122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2"/>
    </row>
    <row r="10" spans="1:18" s="163" customFormat="1" ht="15" x14ac:dyDescent="0.2">
      <c r="A10" s="263">
        <v>1</v>
      </c>
      <c r="B10" s="249" t="s">
        <v>123</v>
      </c>
      <c r="C10" s="239"/>
      <c r="D10" s="239"/>
      <c r="E10" s="239"/>
      <c r="F10" s="265"/>
      <c r="G10" s="265"/>
      <c r="H10" s="265"/>
      <c r="I10" s="243"/>
      <c r="J10" s="164" t="s">
        <v>124</v>
      </c>
      <c r="K10" s="165">
        <f>K11</f>
        <v>3040000</v>
      </c>
      <c r="L10" s="165">
        <f t="shared" ref="L10:P10" si="0">L11</f>
        <v>20000</v>
      </c>
      <c r="M10" s="165">
        <f t="shared" si="0"/>
        <v>3020000</v>
      </c>
      <c r="N10" s="165">
        <f t="shared" si="0"/>
        <v>0</v>
      </c>
      <c r="O10" s="165">
        <f t="shared" si="0"/>
        <v>0</v>
      </c>
      <c r="P10" s="165">
        <f t="shared" si="0"/>
        <v>0</v>
      </c>
      <c r="Q10" s="161"/>
      <c r="R10" s="245" t="s">
        <v>5</v>
      </c>
    </row>
    <row r="11" spans="1:18" s="163" customFormat="1" ht="30" x14ac:dyDescent="0.2">
      <c r="A11" s="263"/>
      <c r="B11" s="258"/>
      <c r="C11" s="264"/>
      <c r="D11" s="264"/>
      <c r="E11" s="264"/>
      <c r="F11" s="266"/>
      <c r="G11" s="266"/>
      <c r="H11" s="267"/>
      <c r="I11" s="255"/>
      <c r="J11" s="164" t="s">
        <v>125</v>
      </c>
      <c r="K11" s="166">
        <f>K12+K14+K16+K18</f>
        <v>3040000</v>
      </c>
      <c r="L11" s="166">
        <f t="shared" ref="L11:P11" si="1">L12+L14+L16+L18</f>
        <v>20000</v>
      </c>
      <c r="M11" s="166">
        <f t="shared" si="1"/>
        <v>3020000</v>
      </c>
      <c r="N11" s="166">
        <f t="shared" si="1"/>
        <v>0</v>
      </c>
      <c r="O11" s="166">
        <f t="shared" si="1"/>
        <v>0</v>
      </c>
      <c r="P11" s="166">
        <f t="shared" si="1"/>
        <v>0</v>
      </c>
      <c r="Q11" s="161"/>
      <c r="R11" s="256"/>
    </row>
    <row r="12" spans="1:18" s="163" customFormat="1" ht="18.75" customHeight="1" x14ac:dyDescent="0.2">
      <c r="A12" s="247" t="s">
        <v>10</v>
      </c>
      <c r="B12" s="249" t="s">
        <v>127</v>
      </c>
      <c r="C12" s="251" t="s">
        <v>128</v>
      </c>
      <c r="D12" s="239" t="s">
        <v>129</v>
      </c>
      <c r="E12" s="239" t="s">
        <v>126</v>
      </c>
      <c r="F12" s="239">
        <v>2027</v>
      </c>
      <c r="G12" s="241"/>
      <c r="H12" s="241">
        <v>3000000</v>
      </c>
      <c r="I12" s="243"/>
      <c r="J12" s="167" t="s">
        <v>124</v>
      </c>
      <c r="K12" s="166">
        <f>SUM(K13)</f>
        <v>3000000</v>
      </c>
      <c r="L12" s="166">
        <f>SUM(L13)</f>
        <v>0</v>
      </c>
      <c r="M12" s="166">
        <f>SUM(M13)</f>
        <v>3000000</v>
      </c>
      <c r="N12" s="166">
        <f t="shared" ref="N12" si="2">SUM(N13)</f>
        <v>0</v>
      </c>
      <c r="O12" s="166">
        <f>SUM(O13)</f>
        <v>0</v>
      </c>
      <c r="P12" s="166">
        <f>SUM(P13)</f>
        <v>0</v>
      </c>
      <c r="Q12" s="168"/>
      <c r="R12" s="245" t="s">
        <v>5</v>
      </c>
    </row>
    <row r="13" spans="1:18" s="163" customFormat="1" ht="87.75" customHeight="1" x14ac:dyDescent="0.2">
      <c r="A13" s="257"/>
      <c r="B13" s="258"/>
      <c r="C13" s="259"/>
      <c r="D13" s="253"/>
      <c r="E13" s="253"/>
      <c r="F13" s="253"/>
      <c r="G13" s="254"/>
      <c r="H13" s="254"/>
      <c r="I13" s="255"/>
      <c r="J13" s="164" t="s">
        <v>125</v>
      </c>
      <c r="K13" s="169">
        <f>SUM(L13:P13)</f>
        <v>3000000</v>
      </c>
      <c r="L13" s="169">
        <v>0</v>
      </c>
      <c r="M13" s="169">
        <v>3000000</v>
      </c>
      <c r="N13" s="169">
        <v>0</v>
      </c>
      <c r="O13" s="169">
        <v>0</v>
      </c>
      <c r="P13" s="169">
        <v>0</v>
      </c>
      <c r="Q13" s="170"/>
      <c r="R13" s="256"/>
    </row>
    <row r="14" spans="1:18" s="163" customFormat="1" ht="15" x14ac:dyDescent="0.2">
      <c r="A14" s="247" t="s">
        <v>11</v>
      </c>
      <c r="B14" s="249" t="s">
        <v>130</v>
      </c>
      <c r="C14" s="251" t="s">
        <v>131</v>
      </c>
      <c r="D14" s="239" t="s">
        <v>132</v>
      </c>
      <c r="E14" s="239" t="s">
        <v>126</v>
      </c>
      <c r="F14" s="239" t="s">
        <v>133</v>
      </c>
      <c r="G14" s="241"/>
      <c r="H14" s="241">
        <v>15000</v>
      </c>
      <c r="I14" s="243"/>
      <c r="J14" s="167" t="s">
        <v>124</v>
      </c>
      <c r="K14" s="166">
        <f>K15</f>
        <v>15000</v>
      </c>
      <c r="L14" s="166">
        <f>L15</f>
        <v>5000</v>
      </c>
      <c r="M14" s="166">
        <f>M15</f>
        <v>10000</v>
      </c>
      <c r="N14" s="166">
        <f t="shared" ref="N14:N18" si="3">N15</f>
        <v>0</v>
      </c>
      <c r="O14" s="166">
        <f>O15</f>
        <v>0</v>
      </c>
      <c r="P14" s="166">
        <f>P15</f>
        <v>0</v>
      </c>
      <c r="Q14" s="168"/>
      <c r="R14" s="245" t="s">
        <v>5</v>
      </c>
    </row>
    <row r="15" spans="1:18" s="163" customFormat="1" ht="68.25" customHeight="1" x14ac:dyDescent="0.2">
      <c r="A15" s="248"/>
      <c r="B15" s="250"/>
      <c r="C15" s="252"/>
      <c r="D15" s="240"/>
      <c r="E15" s="240"/>
      <c r="F15" s="240"/>
      <c r="G15" s="242"/>
      <c r="H15" s="242"/>
      <c r="I15" s="244"/>
      <c r="J15" s="164" t="s">
        <v>125</v>
      </c>
      <c r="K15" s="169">
        <f>SUM(L15:P15)</f>
        <v>15000</v>
      </c>
      <c r="L15" s="169">
        <v>5000</v>
      </c>
      <c r="M15" s="169">
        <v>10000</v>
      </c>
      <c r="N15" s="169">
        <v>0</v>
      </c>
      <c r="O15" s="169">
        <v>0</v>
      </c>
      <c r="P15" s="169">
        <v>0</v>
      </c>
      <c r="Q15" s="170"/>
      <c r="R15" s="246"/>
    </row>
    <row r="16" spans="1:18" s="163" customFormat="1" ht="15" x14ac:dyDescent="0.2">
      <c r="A16" s="247" t="s">
        <v>12</v>
      </c>
      <c r="B16" s="249" t="s">
        <v>143</v>
      </c>
      <c r="C16" s="251" t="s">
        <v>144</v>
      </c>
      <c r="D16" s="239" t="s">
        <v>145</v>
      </c>
      <c r="E16" s="239" t="s">
        <v>126</v>
      </c>
      <c r="F16" s="239" t="s">
        <v>133</v>
      </c>
      <c r="G16" s="241"/>
      <c r="H16" s="241">
        <v>5000</v>
      </c>
      <c r="I16" s="243"/>
      <c r="J16" s="167" t="s">
        <v>124</v>
      </c>
      <c r="K16" s="166">
        <f>K17</f>
        <v>5000</v>
      </c>
      <c r="L16" s="166">
        <f>L17</f>
        <v>5000</v>
      </c>
      <c r="M16" s="166">
        <f>M17</f>
        <v>0</v>
      </c>
      <c r="N16" s="166">
        <f t="shared" si="3"/>
        <v>0</v>
      </c>
      <c r="O16" s="166">
        <f>O17</f>
        <v>0</v>
      </c>
      <c r="P16" s="166">
        <f>P17</f>
        <v>0</v>
      </c>
      <c r="Q16" s="168"/>
      <c r="R16" s="245" t="s">
        <v>5</v>
      </c>
    </row>
    <row r="17" spans="1:18" s="163" customFormat="1" ht="49.5" customHeight="1" x14ac:dyDescent="0.2">
      <c r="A17" s="248"/>
      <c r="B17" s="250"/>
      <c r="C17" s="252"/>
      <c r="D17" s="240"/>
      <c r="E17" s="240"/>
      <c r="F17" s="240"/>
      <c r="G17" s="242"/>
      <c r="H17" s="242"/>
      <c r="I17" s="244"/>
      <c r="J17" s="164" t="s">
        <v>125</v>
      </c>
      <c r="K17" s="169">
        <f>SUM(L17:P17)</f>
        <v>5000</v>
      </c>
      <c r="L17" s="169">
        <v>5000</v>
      </c>
      <c r="M17" s="169">
        <v>0</v>
      </c>
      <c r="N17" s="169">
        <v>0</v>
      </c>
      <c r="O17" s="169">
        <v>0</v>
      </c>
      <c r="P17" s="169">
        <v>0</v>
      </c>
      <c r="Q17" s="170"/>
      <c r="R17" s="246"/>
    </row>
    <row r="18" spans="1:18" s="163" customFormat="1" ht="15" x14ac:dyDescent="0.2">
      <c r="A18" s="247" t="s">
        <v>28</v>
      </c>
      <c r="B18" s="249" t="s">
        <v>146</v>
      </c>
      <c r="C18" s="251" t="s">
        <v>147</v>
      </c>
      <c r="D18" s="239" t="s">
        <v>129</v>
      </c>
      <c r="E18" s="239" t="s">
        <v>126</v>
      </c>
      <c r="F18" s="239" t="s">
        <v>133</v>
      </c>
      <c r="G18" s="241"/>
      <c r="H18" s="241">
        <v>20000</v>
      </c>
      <c r="I18" s="243"/>
      <c r="J18" s="167" t="s">
        <v>124</v>
      </c>
      <c r="K18" s="166">
        <f>K19</f>
        <v>20000</v>
      </c>
      <c r="L18" s="166">
        <f>L19</f>
        <v>10000</v>
      </c>
      <c r="M18" s="166">
        <f>M19</f>
        <v>10000</v>
      </c>
      <c r="N18" s="166">
        <f t="shared" si="3"/>
        <v>0</v>
      </c>
      <c r="O18" s="166">
        <f>O19</f>
        <v>0</v>
      </c>
      <c r="P18" s="166">
        <f>P19</f>
        <v>0</v>
      </c>
      <c r="Q18" s="168"/>
      <c r="R18" s="245" t="s">
        <v>5</v>
      </c>
    </row>
    <row r="19" spans="1:18" s="163" customFormat="1" ht="80.25" customHeight="1" x14ac:dyDescent="0.2">
      <c r="A19" s="248"/>
      <c r="B19" s="250"/>
      <c r="C19" s="252"/>
      <c r="D19" s="240"/>
      <c r="E19" s="240"/>
      <c r="F19" s="240"/>
      <c r="G19" s="242"/>
      <c r="H19" s="242"/>
      <c r="I19" s="244"/>
      <c r="J19" s="164" t="s">
        <v>125</v>
      </c>
      <c r="K19" s="169">
        <f>SUM(L19:P19)</f>
        <v>20000</v>
      </c>
      <c r="L19" s="169">
        <v>10000</v>
      </c>
      <c r="M19" s="169">
        <v>10000</v>
      </c>
      <c r="N19" s="169">
        <v>0</v>
      </c>
      <c r="O19" s="169">
        <v>0</v>
      </c>
      <c r="P19" s="169">
        <v>0</v>
      </c>
      <c r="Q19" s="170"/>
      <c r="R19" s="246"/>
    </row>
    <row r="21" spans="1:18" ht="18.75" x14ac:dyDescent="0.2">
      <c r="R21" s="171"/>
    </row>
    <row r="23" spans="1:18" s="23" customFormat="1" ht="18.75" x14ac:dyDescent="0.3">
      <c r="A23" s="24"/>
      <c r="B23" s="37" t="s">
        <v>148</v>
      </c>
      <c r="C23" s="91"/>
      <c r="D23" s="38"/>
      <c r="E23" s="91"/>
      <c r="F23" s="91"/>
      <c r="G23" s="91"/>
      <c r="H23" s="91"/>
      <c r="I23" s="91"/>
      <c r="J23" s="91"/>
      <c r="K23" s="91"/>
      <c r="L23" s="91"/>
      <c r="M23" s="91"/>
      <c r="N23" s="91"/>
      <c r="Q23" s="44"/>
    </row>
  </sheetData>
  <mergeCells count="69">
    <mergeCell ref="R4:R5"/>
    <mergeCell ref="O1:R1"/>
    <mergeCell ref="P2:R2"/>
    <mergeCell ref="A3:R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P4"/>
    <mergeCell ref="Q4:Q5"/>
    <mergeCell ref="A7:R7"/>
    <mergeCell ref="A8:R8"/>
    <mergeCell ref="A9:R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R10:R11"/>
    <mergeCell ref="A12:A13"/>
    <mergeCell ref="B12:B13"/>
    <mergeCell ref="C12:C13"/>
    <mergeCell ref="D12:D13"/>
    <mergeCell ref="E12:E13"/>
    <mergeCell ref="I14:I15"/>
    <mergeCell ref="R14:R15"/>
    <mergeCell ref="H12:H13"/>
    <mergeCell ref="I12:I13"/>
    <mergeCell ref="R12:R13"/>
    <mergeCell ref="F14:F15"/>
    <mergeCell ref="G14:G15"/>
    <mergeCell ref="F12:F13"/>
    <mergeCell ref="G12:G13"/>
    <mergeCell ref="H14:H15"/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R16:R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R18:R19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2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1</vt:lpstr>
      <vt:lpstr>Приложение 2</vt:lpstr>
      <vt:lpstr>Приложение 4</vt:lpstr>
      <vt:lpstr>'Приложение 1'!Заголовки_для_печати</vt:lpstr>
      <vt:lpstr>'Приложение 1'!Область_печати</vt:lpstr>
    </vt:vector>
  </TitlesOfParts>
  <Company>KDMKS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</dc:creator>
  <cp:lastModifiedBy>User</cp:lastModifiedBy>
  <cp:revision>3</cp:revision>
  <cp:lastPrinted>2025-09-29T06:12:08Z</cp:lastPrinted>
  <dcterms:created xsi:type="dcterms:W3CDTF">2015-08-24T11:11:17Z</dcterms:created>
  <dcterms:modified xsi:type="dcterms:W3CDTF">2025-09-29T06:12:23Z</dcterms:modified>
</cp:coreProperties>
</file>