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Муниципальные программы\Программа\2026\Программа 2026 февраль\"/>
    </mc:Choice>
  </mc:AlternateContent>
  <xr:revisionPtr revIDLastSave="0" documentId="13_ncr:1_{F528C090-AC12-4D1E-BDCD-179319376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" sheetId="20" r:id="rId1"/>
    <sheet name="Приложение 2" sheetId="21" r:id="rId2"/>
    <sheet name="Приложение 3" sheetId="22" r:id="rId3"/>
  </sheets>
  <definedNames>
    <definedName name="_xlnm.Print_Titles" localSheetId="0">'Приложение 1'!$4:$5</definedName>
    <definedName name="_xlnm.Print_Titles" localSheetId="1">'Приложение 2'!$4:$6</definedName>
    <definedName name="_xlnm.Print_Area" localSheetId="0">'Приложение 1'!$A$2:$O$115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20" l="1"/>
  <c r="F10" i="20" s="1"/>
  <c r="L11" i="20"/>
  <c r="M11" i="20"/>
  <c r="N11" i="20"/>
  <c r="K14" i="20"/>
  <c r="K11" i="20" s="1"/>
  <c r="F14" i="20"/>
  <c r="F11" i="20" s="1"/>
  <c r="F71" i="20"/>
  <c r="F73" i="20"/>
  <c r="F72" i="20"/>
  <c r="L87" i="20"/>
  <c r="M87" i="20"/>
  <c r="N87" i="20"/>
  <c r="K87" i="20"/>
  <c r="E89" i="20"/>
  <c r="E90" i="20"/>
  <c r="E88" i="20"/>
  <c r="F87" i="20"/>
  <c r="F70" i="20" l="1"/>
  <c r="F96" i="20"/>
  <c r="E71" i="20"/>
  <c r="E87" i="20"/>
  <c r="E96" i="20" l="1"/>
  <c r="F108" i="20"/>
  <c r="E108" i="20" s="1"/>
  <c r="F48" i="20"/>
  <c r="F74" i="20"/>
  <c r="F23" i="20"/>
  <c r="M47" i="20" l="1"/>
  <c r="K47" i="20"/>
  <c r="L47" i="20"/>
  <c r="N47" i="20"/>
  <c r="F47" i="20"/>
  <c r="F46" i="20"/>
  <c r="F97" i="20"/>
  <c r="E50" i="20"/>
  <c r="E49" i="20"/>
  <c r="N48" i="20"/>
  <c r="M48" i="20"/>
  <c r="L48" i="20"/>
  <c r="K48" i="20"/>
  <c r="N46" i="20"/>
  <c r="M46" i="20"/>
  <c r="L46" i="20"/>
  <c r="K46" i="20"/>
  <c r="E46" i="20" l="1"/>
  <c r="E48" i="20"/>
  <c r="E82" i="20"/>
  <c r="E81" i="20" s="1"/>
  <c r="N81" i="20"/>
  <c r="M81" i="20"/>
  <c r="L81" i="20"/>
  <c r="K81" i="20"/>
  <c r="F81" i="20"/>
  <c r="E76" i="20"/>
  <c r="E75" i="20"/>
  <c r="N74" i="20"/>
  <c r="M74" i="20"/>
  <c r="L74" i="20"/>
  <c r="K74" i="20"/>
  <c r="N73" i="20"/>
  <c r="M73" i="20"/>
  <c r="L73" i="20"/>
  <c r="K73" i="20"/>
  <c r="N72" i="20"/>
  <c r="N97" i="20" s="1"/>
  <c r="M72" i="20"/>
  <c r="M97" i="20" s="1"/>
  <c r="L72" i="20"/>
  <c r="L97" i="20" s="1"/>
  <c r="K72" i="20"/>
  <c r="K97" i="20" l="1"/>
  <c r="K70" i="20"/>
  <c r="L70" i="20"/>
  <c r="E74" i="20"/>
  <c r="E97" i="20"/>
  <c r="N70" i="20"/>
  <c r="M70" i="20"/>
  <c r="E73" i="20"/>
  <c r="E72" i="20"/>
  <c r="E70" i="20" l="1"/>
  <c r="N39" i="20"/>
  <c r="N13" i="20"/>
  <c r="N10" i="20" s="1"/>
  <c r="M13" i="20"/>
  <c r="M10" i="20" s="1"/>
  <c r="L13" i="20"/>
  <c r="L10" i="20" s="1"/>
  <c r="K13" i="20"/>
  <c r="K10" i="20" s="1"/>
  <c r="N64" i="20"/>
  <c r="M64" i="20"/>
  <c r="L64" i="20"/>
  <c r="K64" i="20"/>
  <c r="F64" i="20"/>
  <c r="L11" i="22"/>
  <c r="M11" i="22"/>
  <c r="N11" i="22"/>
  <c r="O11" i="22"/>
  <c r="P11" i="22"/>
  <c r="K11" i="22"/>
  <c r="M18" i="22"/>
  <c r="L18" i="22"/>
  <c r="M16" i="22"/>
  <c r="L16" i="22"/>
  <c r="M14" i="22"/>
  <c r="L14" i="22"/>
  <c r="M12" i="22"/>
  <c r="L12" i="22"/>
  <c r="L10" i="22" s="1"/>
  <c r="M10" i="22"/>
  <c r="K19" i="22"/>
  <c r="P18" i="22"/>
  <c r="O18" i="22"/>
  <c r="N18" i="22"/>
  <c r="K18" i="22"/>
  <c r="K17" i="22"/>
  <c r="K16" i="22" s="1"/>
  <c r="P16" i="22"/>
  <c r="O16" i="22"/>
  <c r="N16" i="22"/>
  <c r="K15" i="22"/>
  <c r="K14" i="22" s="1"/>
  <c r="P14" i="22"/>
  <c r="O14" i="22"/>
  <c r="N14" i="22"/>
  <c r="K13" i="22"/>
  <c r="P12" i="22"/>
  <c r="O12" i="22"/>
  <c r="N12" i="22"/>
  <c r="N10" i="22" s="1"/>
  <c r="K12" i="22"/>
  <c r="P10" i="22" l="1"/>
  <c r="O10" i="22"/>
  <c r="K10" i="22"/>
  <c r="L63" i="20" l="1"/>
  <c r="K63" i="20"/>
  <c r="F63" i="20"/>
  <c r="M39" i="20"/>
  <c r="M32" i="20"/>
  <c r="M31" i="20"/>
  <c r="M30" i="20"/>
  <c r="M56" i="20" s="1"/>
  <c r="M23" i="20"/>
  <c r="L39" i="20"/>
  <c r="L32" i="20"/>
  <c r="L31" i="20"/>
  <c r="L30" i="20"/>
  <c r="L56" i="20" s="1"/>
  <c r="L23" i="20"/>
  <c r="L12" i="20"/>
  <c r="K39" i="20"/>
  <c r="F39" i="20"/>
  <c r="K32" i="20"/>
  <c r="F32" i="20"/>
  <c r="K31" i="20"/>
  <c r="F31" i="20"/>
  <c r="F57" i="20" s="1"/>
  <c r="K30" i="20"/>
  <c r="K56" i="20" s="1"/>
  <c r="F30" i="20"/>
  <c r="K23" i="20"/>
  <c r="K12" i="20"/>
  <c r="F12" i="20"/>
  <c r="F56" i="20" l="1"/>
  <c r="F109" i="20" s="1"/>
  <c r="F29" i="20"/>
  <c r="M57" i="20"/>
  <c r="K57" i="20"/>
  <c r="L57" i="20"/>
  <c r="M29" i="20"/>
  <c r="L29" i="20"/>
  <c r="F58" i="20"/>
  <c r="K29" i="20"/>
  <c r="M58" i="20"/>
  <c r="M12" i="20"/>
  <c r="L58" i="20"/>
  <c r="L45" i="20" l="1"/>
  <c r="L109" i="20"/>
  <c r="M109" i="20"/>
  <c r="M45" i="20"/>
  <c r="K109" i="20"/>
  <c r="K45" i="20"/>
  <c r="F45" i="20"/>
  <c r="F55" i="20"/>
  <c r="M8" i="20"/>
  <c r="F8" i="20"/>
  <c r="M55" i="20"/>
  <c r="K58" i="20"/>
  <c r="K55" i="20" s="1"/>
  <c r="K8" i="20"/>
  <c r="L8" i="20"/>
  <c r="L55" i="20"/>
  <c r="N103" i="20"/>
  <c r="M103" i="20"/>
  <c r="L103" i="20" l="1"/>
  <c r="L62" i="20"/>
  <c r="L99" i="20" s="1"/>
  <c r="L102" i="20" l="1"/>
  <c r="L106" i="20" s="1"/>
  <c r="L111" i="20"/>
  <c r="L61" i="20"/>
  <c r="L98" i="20" l="1"/>
  <c r="L95" i="20" s="1"/>
  <c r="L105" i="20"/>
  <c r="L101" i="20"/>
  <c r="L60" i="20"/>
  <c r="K103" i="20"/>
  <c r="L110" i="20" l="1"/>
  <c r="L107" i="20" s="1"/>
  <c r="N31" i="20"/>
  <c r="N57" i="20" s="1"/>
  <c r="N30" i="20"/>
  <c r="N56" i="20" s="1"/>
  <c r="E30" i="20" l="1"/>
  <c r="N29" i="20"/>
  <c r="E13" i="20" l="1"/>
  <c r="N32" i="20"/>
  <c r="E33" i="20"/>
  <c r="E34" i="20"/>
  <c r="E32" i="20" l="1"/>
  <c r="E40" i="20" l="1"/>
  <c r="E31" i="20"/>
  <c r="E29" i="20" s="1"/>
  <c r="E39" i="20" l="1"/>
  <c r="F103" i="20"/>
  <c r="N109" i="20" l="1"/>
  <c r="E9" i="20"/>
  <c r="N45" i="20" l="1"/>
  <c r="E47" i="20"/>
  <c r="E45" i="20" s="1"/>
  <c r="E56" i="20"/>
  <c r="E11" i="20"/>
  <c r="M102" i="20"/>
  <c r="E65" i="20"/>
  <c r="N63" i="20"/>
  <c r="M63" i="20"/>
  <c r="F61" i="20"/>
  <c r="F98" i="20" s="1"/>
  <c r="N62" i="20"/>
  <c r="M62" i="20"/>
  <c r="K62" i="20"/>
  <c r="F62" i="20"/>
  <c r="E24" i="20"/>
  <c r="N23" i="20"/>
  <c r="E14" i="20"/>
  <c r="N12" i="20"/>
  <c r="N58" i="20"/>
  <c r="M101" i="20" l="1"/>
  <c r="M106" i="20"/>
  <c r="M105" i="20" s="1"/>
  <c r="E23" i="20"/>
  <c r="E109" i="20"/>
  <c r="E12" i="20"/>
  <c r="F99" i="20"/>
  <c r="F95" i="20" s="1"/>
  <c r="N99" i="20"/>
  <c r="N111" i="20" s="1"/>
  <c r="M99" i="20"/>
  <c r="M111" i="20" s="1"/>
  <c r="K99" i="20"/>
  <c r="F60" i="20"/>
  <c r="N61" i="20"/>
  <c r="N98" i="20" s="1"/>
  <c r="E10" i="20"/>
  <c r="E62" i="20"/>
  <c r="K61" i="20"/>
  <c r="E64" i="20"/>
  <c r="E63" i="20" s="1"/>
  <c r="F102" i="20"/>
  <c r="N102" i="20"/>
  <c r="K102" i="20"/>
  <c r="K101" i="20" s="1"/>
  <c r="E58" i="20"/>
  <c r="E104" i="20"/>
  <c r="E103" i="20" s="1"/>
  <c r="N8" i="20"/>
  <c r="M61" i="20"/>
  <c r="M98" i="20" s="1"/>
  <c r="F101" i="20" l="1"/>
  <c r="F106" i="20"/>
  <c r="F110" i="20" s="1"/>
  <c r="M95" i="20"/>
  <c r="M110" i="20"/>
  <c r="M107" i="20" s="1"/>
  <c r="N101" i="20"/>
  <c r="N106" i="20"/>
  <c r="N110" i="20" s="1"/>
  <c r="N107" i="20" s="1"/>
  <c r="N95" i="20"/>
  <c r="K60" i="20"/>
  <c r="K98" i="20"/>
  <c r="F111" i="20"/>
  <c r="E99" i="20"/>
  <c r="K111" i="20"/>
  <c r="E57" i="20"/>
  <c r="K106" i="20"/>
  <c r="K105" i="20" s="1"/>
  <c r="N60" i="20"/>
  <c r="E61" i="20"/>
  <c r="N55" i="20"/>
  <c r="E102" i="20"/>
  <c r="E106" i="20" s="1"/>
  <c r="M60" i="20"/>
  <c r="F107" i="20" l="1"/>
  <c r="E101" i="20"/>
  <c r="N105" i="20"/>
  <c r="K95" i="20"/>
  <c r="E95" i="20" s="1"/>
  <c r="K110" i="20"/>
  <c r="K107" i="20" s="1"/>
  <c r="E107" i="20" s="1"/>
  <c r="F105" i="20"/>
  <c r="E60" i="20"/>
  <c r="E111" i="20"/>
  <c r="E98" i="20"/>
  <c r="E8" i="20"/>
  <c r="E55" i="20"/>
  <c r="E105" i="20" l="1"/>
  <c r="E110" i="20"/>
</calcChain>
</file>

<file path=xl/sharedStrings.xml><?xml version="1.0" encoding="utf-8"?>
<sst xmlns="http://schemas.openxmlformats.org/spreadsheetml/2006/main" count="419" uniqueCount="160">
  <si>
    <t>Источники финансирования</t>
  </si>
  <si>
    <t>ИТОГО:</t>
  </si>
  <si>
    <t>Внебюджетные средства</t>
  </si>
  <si>
    <t>Срок исполнения мероприятий</t>
  </si>
  <si>
    <t xml:space="preserve">Итого:         </t>
  </si>
  <si>
    <t>КФКиС</t>
  </si>
  <si>
    <t>1.1.</t>
  </si>
  <si>
    <t>Мероприятия подпрограммы</t>
  </si>
  <si>
    <t>Итого:</t>
  </si>
  <si>
    <t xml:space="preserve">Средства бюджета Одинцовского городского округа </t>
  </si>
  <si>
    <t>1.1</t>
  </si>
  <si>
    <t>1.2</t>
  </si>
  <si>
    <t>1.3</t>
  </si>
  <si>
    <t>1.</t>
  </si>
  <si>
    <t>№ п/п</t>
  </si>
  <si>
    <t>Всего
(тыс. руб.)</t>
  </si>
  <si>
    <t xml:space="preserve">Итого по программе </t>
  </si>
  <si>
    <t>Мероприятие 01.01
Обеспечение деятельности органов местного самоуправления</t>
  </si>
  <si>
    <t>Подпрограмма
 «Развитие физической культуры и спорта»</t>
  </si>
  <si>
    <t>Подпрограмма 
«Подготовка спортивного резерва»</t>
  </si>
  <si>
    <t>Подпрограмма 
 «Обеспечивающая подпрограмма»</t>
  </si>
  <si>
    <t>2026 год</t>
  </si>
  <si>
    <t>2027 год</t>
  </si>
  <si>
    <t>не забыть про ХЭС</t>
  </si>
  <si>
    <t>Мероприятие 01.04
Организация и проведение  физкультурно-оздоровительных и спортивных мероприятий</t>
  </si>
  <si>
    <t>Объем финансирования по годам  (тыс. руб.)</t>
  </si>
  <si>
    <t>1.4</t>
  </si>
  <si>
    <t>Средства бюджета Московской области</t>
  </si>
  <si>
    <t>2</t>
  </si>
  <si>
    <t>2.1</t>
  </si>
  <si>
    <t>КФКиС, МКУ ХЭС</t>
  </si>
  <si>
    <t>Х</t>
  </si>
  <si>
    <t xml:space="preserve">Всего: </t>
  </si>
  <si>
    <t>Количество проведённых физкультурных и спортивных мероприятий (ед.)</t>
  </si>
  <si>
    <t xml:space="preserve">Ответственный за выполнение мероприятия </t>
  </si>
  <si>
    <t>Финансовое обеспечение муниципальных учреждений, осуществляющих деятельность в сфере физической культуры и спорта, (процент, нарастающим итогом)</t>
  </si>
  <si>
    <t>Основное мероприятие 01
Обеспечение условий для развития на территории городского округа физической культуры, школьного спорта и массового спорта</t>
  </si>
  <si>
    <t>Подпрограмма 1 «Развитие физической культуры и спорта»</t>
  </si>
  <si>
    <t>Подпрограмма 2 «Подготовка спортивного резерва»</t>
  </si>
  <si>
    <t>Подпрограмма 3 «Обеспечивающая подпрограмма»</t>
  </si>
  <si>
    <t>Мероприятие 01.01
Расходы на обеспечение деятельности муниципальных учреждений, реализующих дополнительные образовательные программы спортивной подготовки</t>
  </si>
  <si>
    <t>Мероприятие 01.01
Расходы на обеспечение деятельности муниципальных учреждений в области физической культуры и спорта</t>
  </si>
  <si>
    <t>Финансовое обеспечение муници-пальных учреждений, оказывающих муниципальные услуги (выполнение работ) в сфере дополнительного образования в области физической культуры и спорта, (процент, нарас-тающим итогом)</t>
  </si>
  <si>
    <t>Основное мероприятие 01 
Создание условий для реализации полномочий органов местного самоуправления</t>
  </si>
  <si>
    <t xml:space="preserve">Основное мероприятие 01  Подготовка спортивных сборных команд
</t>
  </si>
  <si>
    <t>Основное мероприятие 02
Создание условий для занятий физической культурой и спортом</t>
  </si>
  <si>
    <t>3</t>
  </si>
  <si>
    <t>2.2</t>
  </si>
  <si>
    <t xml:space="preserve">Мероприятие 02.04
Подготовка основания, приобретение и установка плоскостных спортивных сооружений </t>
  </si>
  <si>
    <t>Мероприятие 02.10
Устройство универсальных спортивных площадок</t>
  </si>
  <si>
    <t>Количество установленных в муниципальных образованиях Московской области универсальных спортивных площадок (ед.)</t>
  </si>
  <si>
    <t xml:space="preserve">Количество установленных плоскостных спортивных сооружений  (ед.)
 </t>
  </si>
  <si>
    <t>Председатель Комитета  физической культуры и спорта                                                                                                     А.Ю. Олянич</t>
  </si>
  <si>
    <t>Наименование целевых показателей</t>
  </si>
  <si>
    <t>Тип показателя</t>
  </si>
  <si>
    <t xml:space="preserve">Еденица 
измерения </t>
  </si>
  <si>
    <t>Планируемое значение по годам реализации программы</t>
  </si>
  <si>
    <t>Ответственный за достижение показателя</t>
  </si>
  <si>
    <t>Номер подпрограммы, мероприятий оказывающих влияние на достижение показателя</t>
  </si>
  <si>
    <t xml:space="preserve">Создание в Одинцовском городском округе Московской области условий для занятий физической культурой и спортом </t>
  </si>
  <si>
    <t>1</t>
  </si>
  <si>
    <t>процент</t>
  </si>
  <si>
    <t>Уровень обеспеченности граждан спортивными сооружениями исходя из единовременной пропускной способности объектов спорта</t>
  </si>
  <si>
    <t>Отраслевой показатель</t>
  </si>
  <si>
    <t xml:space="preserve">1.01.01
</t>
  </si>
  <si>
    <t>4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</si>
  <si>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указанной категории населения, проживающего в Московской области, не имеющего противопоказаний для занятий физической культурой и спортом</t>
  </si>
  <si>
    <t>5</t>
  </si>
  <si>
    <t xml:space="preserve"> Эффективность использования существующих объектов спорта (отношение фактической посещаемости к нормативной пропускной способности)</t>
  </si>
  <si>
    <t xml:space="preserve">Совершенствование подготовки спортивного резерва для спортивных сборных команд Одинцовского городского округа Московской области и Московской области, 
развитие спорта высших достижений </t>
  </si>
  <si>
    <t>6</t>
  </si>
  <si>
    <t>Сохранена сеть организаций, реализующих дополнительные образовательные программы спортивной подготовки, в ведении органов управления в сфере физической культуры и спорта</t>
  </si>
  <si>
    <t>7</t>
  </si>
  <si>
    <t xml:space="preserve">Достижение уровня заработной платы медицинских работников муниципальных учреждений сферы физической культуры и спорта </t>
  </si>
  <si>
    <t>8</t>
  </si>
  <si>
    <t>Достижение уровня заработной платы педагогический работников муниципальных учреждений сферы физической культуры и спорта</t>
  </si>
  <si>
    <t>9</t>
  </si>
  <si>
    <t>Количество установленных в муниципальных образованиях Московской области универсальных спортивных площадок</t>
  </si>
  <si>
    <t>едениц</t>
  </si>
  <si>
    <t>1.02.10</t>
  </si>
  <si>
    <t xml:space="preserve"> </t>
  </si>
  <si>
    <t>N п/п</t>
  </si>
  <si>
    <t>Наименование объекта, сведения о регистрации права собственности</t>
  </si>
  <si>
    <t>Мощность/прирост мощности объекта (кв.метр, погонный метр, место, койко-место и т.д.)</t>
  </si>
  <si>
    <t>Адрес объекта</t>
  </si>
  <si>
    <t>Направление инвестирования</t>
  </si>
  <si>
    <t>Сроки проведения работ по проектированию, строительству/реконструкции объектов (дд.мм.гг)</t>
  </si>
  <si>
    <t>Открытие объекта/завершение работ (дд.мм.гг)</t>
  </si>
  <si>
    <t>Предельная стоимость объекта капитального строительства/работ, тыс.руб.</t>
  </si>
  <si>
    <t>Источники финансирования, в том числе по годам реализации программы (тыс.руб.)</t>
  </si>
  <si>
    <t>Финансирование, тыс. рублей</t>
  </si>
  <si>
    <t>Остаток сметной стоимости до ввода в эксплуатацию объекта капитального строительства/до завершения работ (тыс.руб.)</t>
  </si>
  <si>
    <t>Наименование главного распорядителя средств бюджета Одинцовского городского округа</t>
  </si>
  <si>
    <t>Всего</t>
  </si>
  <si>
    <t xml:space="preserve">Основное мероприятие 01«Обеспечение условий для развития на территории городского округа физической культуры, школьного спорта и массового спорта»
</t>
  </si>
  <si>
    <t xml:space="preserve">
Мероприятие 01.03 Капитальный ремонт, текущий ремонт, обустройство и техническое переоснащение, благоустройство территорий объектов спорта</t>
  </si>
  <si>
    <t>Итого</t>
  </si>
  <si>
    <t>Внебюджетные источники</t>
  </si>
  <si>
    <t>размещение</t>
  </si>
  <si>
    <t>К№ 50:20:0050330:3478, К№50:20:0010336:27627, 
К№ 50:20:0010411:12941, К№ 50:20:0010411:12942, 
К№ 50:20:0050330:3480, 
К№ 50:20:0010411:12943, 
К№ 50:20:0010411:12944</t>
  </si>
  <si>
    <t>Звенигородское лесничество, Подушкинское участковое лесничество</t>
  </si>
  <si>
    <t>К№ 50:20:0010516:4573</t>
  </si>
  <si>
    <t>Истринское лесничество, Серебряноборское участковое лесничество</t>
  </si>
  <si>
    <t>2025-2027</t>
  </si>
  <si>
    <t>Приложение 1 к муниципальной программе</t>
  </si>
  <si>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ПЕРЕЧЕНЬ МЕРОПРИЯТИЙ МУНИЦИПАЛЬНОЙ ПРОГРАММЫ 
ОДИНЦОВСКОГО ГОРОДСКОГО ОКРУГА МОСКОВСКОЙ ОБЛАСТИ
«Спорт» на 2026-2030 годы</t>
    </r>
  </si>
  <si>
    <t>2028 год</t>
  </si>
  <si>
    <t>2029 год</t>
  </si>
  <si>
    <t>2030 год</t>
  </si>
  <si>
    <t>2026-2030 гг</t>
  </si>
  <si>
    <t>Приложение 2 к муниципальной программе</t>
  </si>
  <si>
    <t>Базовое значение 
(2025 год)</t>
  </si>
  <si>
    <t>К№ 50:20:0040648:1704</t>
  </si>
  <si>
    <t>Зенигородское лесничество, Пионерское участковое лесничество</t>
  </si>
  <si>
    <t>К№ 50:20:0010411:610,
К№ 50:20:0010411:611,
К№ 50:20:0010411:612,
К№ 50:20:0010411:10856</t>
  </si>
  <si>
    <t>Председатель Комитета  физической культуры и спорта                                                                                                    А.Ю. Олянич</t>
  </si>
  <si>
    <t>Профинансировано на 01.10.2025 (тыс. руб.)</t>
  </si>
  <si>
    <t>ЦЕЛЕВЫЕ ПОКАЗАТЕЛИ РЕАЛИЗАЦИИ МУНИЦИПАЛЬНОЙ ПРОГРАММЫ 
ОДИНЦОВСКОГО ГОРОДСКОГО ОКРУГА МОСКОВСКОЙ ОБЛАСТИ
«Спорт» на 2026-2030 годы</t>
  </si>
  <si>
    <t>Адресный перечень объектов спорта, размещаемых на территории Одинцовского городского округа Московской области 
за счет внебюджетных средств в рамках муниципальной программой Одинцовского городского округа Московской области «Спорт» на 2026-2030 годы</t>
  </si>
  <si>
    <t>Мероприятие 02.11.
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</si>
  <si>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Муниципальные организации дополнительного образования сферы физической культуры и спорта Московской области с высоким уровнем достижений работы коллектива, в отношении которых проведены мероприятия по укреплению материально-технической базы, ед.</t>
  </si>
  <si>
    <t>Основное мероприятие 02 Подготовка спортивного резерва учреждениями, реализующими дополнительные образовательные программы спортивной подготовки</t>
  </si>
  <si>
    <t>Мероприятие 02.12.
Обеспечение стимулирующих выплат отдельным категориям работников организаций дополнительного образования сферы физической культуры и спорта 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</si>
  <si>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Доля руководителей и тренеров-преподавателей организации дополнительного образования, получивших стимулирующие выплаты за счет средств иного межбюджетного трансферта, в общей численности руководителей и тренеров-преподавателей организации дополнительного образования, которым предусмотрены стимулирующие выплаты в соответствующем периоде, процент</t>
  </si>
  <si>
    <t>3.1</t>
  </si>
  <si>
    <t>Мероприятие 03.06
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</si>
  <si>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>Основное мероприятие 03
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</si>
  <si>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>Приложение 3 к муниципальной программе</t>
  </si>
  <si>
    <t xml:space="preserve">Объект 1. Обустройство объекта спорта Московская область, Одинцовский городской округ, Звенигородское лесничество, Подушкинское участковое лесничество
</t>
  </si>
  <si>
    <t xml:space="preserve">Объект 2. Обустройство объекта спорта Московская область, Одинцовский городской округ, Истринское лесничество, Серебряноборское участковое лесничество, квартал 12, часть выделов 4, 7, квартал 13, выдел 12, часть выдела 10
</t>
  </si>
  <si>
    <t xml:space="preserve">Объект 3.Обустройство объекта спорта Московская область, Одинцовский городской округ, Зенигородское лесничество, Пионерское участковое лесничество, квартал 8, выдел 1
</t>
  </si>
  <si>
    <t xml:space="preserve">Объект 4. Обустройство объекта спорта Московская область, Одинцовский городской округ, Звенигородское лесничество, Подушкинское участковое лесничество, квартал 5, выделы 2, 11, квартал 5 выделы 6, 11 квартал 5 выделы 1, 5, 7, 8, 10, квартал 5, выделы 1,2,5,6,9
</t>
  </si>
  <si>
    <t>Количество муниципальных учреждений, где произведена модернизация материально-технической базы муниципальных объектов физической культуры и спорта (ед.)</t>
  </si>
  <si>
    <t>В том числе по кварталам:</t>
  </si>
  <si>
    <t>I</t>
  </si>
  <si>
    <t>II</t>
  </si>
  <si>
    <t>III</t>
  </si>
  <si>
    <t>IV</t>
  </si>
  <si>
    <t>Итого
2026 год</t>
  </si>
  <si>
    <t>КФКиС
(приложение 3 к муниципальной программе)</t>
  </si>
  <si>
    <t>2.3</t>
  </si>
  <si>
    <t>Муниципальные учреждения дополнительного образования использующие в своем наименовании слово "олимпийский", которым 
поставлено новое
спортивное оборудование
и инвентарь, ед.</t>
  </si>
  <si>
    <t>Мероприятие 02.14.
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</si>
  <si>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Средства Федерального бюджета</t>
  </si>
  <si>
    <t>Средства бюджета Одинцовского городского округа</t>
  </si>
  <si>
    <t>Количество обустроенных объектов спорта на территории Одинцовского городского округа (ед.)</t>
  </si>
  <si>
    <t xml:space="preserve">1.01.01
1.01.04
1.02.04
1.02.10
2.01.01
</t>
  </si>
  <si>
    <t>1.01.01
1.02.10
2.01.01</t>
  </si>
  <si>
    <t>1.01.01
1.02.04
1.03.06
2.01.01</t>
  </si>
  <si>
    <t>1.01.01
1.01.04
1.03.06
2.01.01
3.01.01</t>
  </si>
  <si>
    <t>1.01.01
2.01.01</t>
  </si>
  <si>
    <t xml:space="preserve">Отраслевой показатель </t>
  </si>
  <si>
    <t>Доля жителей муниципального образования, приступивших к выполнению нормативов испытаний (тестов) Всероссийского комплекса «Готов к труду и обороне» (ГТО), в общей численности населения муниципального образования в возрасте от 6 лет</t>
  </si>
  <si>
    <t>Соглашение</t>
  </si>
  <si>
    <t>Доля граждан, систематически занимающихся физической культурой 
и спортом</t>
  </si>
  <si>
    <t>Приоритетный показатель</t>
  </si>
  <si>
    <t>Соглашение
Приоритетный показатель</t>
  </si>
  <si>
    <t>Приложение 1 к Постановлению Администрации
Одинцовского городского округа  
Московской области
от ____________ №_______</t>
  </si>
  <si>
    <t>Приложение 2 к Постановлению Администрации
Одинцовского городского округа  
Московской области
от ____________ №_______</t>
  </si>
  <si>
    <t>Приложение 3 к Постановлению Администрации
Одинцовского городского округа  
Московской области
от ____________ №_______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</si>
</sst>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#,##0.00000"/>
    <numFmt numFmtId="168" formatCode="#,##0.000"/>
  </numFmts>
  <fonts count="23" x14ac:knownFonts="1">
    <font>
      <sz val="11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2" fillId="0" borderId="0"/>
    <xf numFmtId="0" fontId="1" fillId="0" borderId="0"/>
  </cellStyleXfs>
  <cellXfs count="337">
    <xf numFmtId="0" fontId="0" fillId="0" borderId="0" xfId="0"/>
    <xf numFmtId="0" fontId="4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left"/>
      <protection locked="0"/>
    </xf>
    <xf numFmtId="166" fontId="7" fillId="2" borderId="1" xfId="0" applyNumberFormat="1" applyFont="1" applyFill="1" applyBorder="1" applyAlignment="1">
      <alignment horizontal="left" vertical="top" wrapText="1"/>
    </xf>
    <xf numFmtId="166" fontId="7" fillId="2" borderId="1" xfId="0" applyNumberFormat="1" applyFont="1" applyFill="1" applyBorder="1" applyAlignment="1" applyProtection="1">
      <alignment horizontal="left" vertical="top" wrapText="1"/>
      <protection locked="0"/>
    </xf>
    <xf numFmtId="166" fontId="7" fillId="2" borderId="1" xfId="1" applyNumberFormat="1" applyFont="1" applyFill="1" applyBorder="1" applyAlignment="1">
      <alignment vertical="top" wrapText="1"/>
    </xf>
    <xf numFmtId="166" fontId="7" fillId="2" borderId="1" xfId="1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 vertical="top"/>
      <protection locked="0"/>
    </xf>
    <xf numFmtId="0" fontId="9" fillId="2" borderId="0" xfId="0" applyFont="1" applyFill="1" applyProtection="1"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66" fontId="6" fillId="2" borderId="1" xfId="1" applyNumberFormat="1" applyFont="1" applyFill="1" applyBorder="1" applyAlignment="1">
      <alignment vertical="top" wrapText="1"/>
    </xf>
    <xf numFmtId="0" fontId="10" fillId="2" borderId="0" xfId="1" applyFont="1" applyFill="1"/>
    <xf numFmtId="166" fontId="6" fillId="2" borderId="1" xfId="1" applyNumberFormat="1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1" fillId="2" borderId="0" xfId="1" applyFont="1" applyFill="1"/>
    <xf numFmtId="166" fontId="6" fillId="2" borderId="1" xfId="0" applyNumberFormat="1" applyFont="1" applyFill="1" applyBorder="1" applyAlignment="1">
      <alignment horizontal="left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right" vertical="top"/>
      <protection locked="0"/>
    </xf>
    <xf numFmtId="165" fontId="8" fillId="2" borderId="1" xfId="1" applyNumberFormat="1" applyFont="1" applyFill="1" applyBorder="1" applyAlignment="1">
      <alignment horizontal="center" vertical="top" wrapText="1"/>
    </xf>
    <xf numFmtId="0" fontId="13" fillId="2" borderId="0" xfId="0" applyFont="1" applyFill="1"/>
    <xf numFmtId="0" fontId="7" fillId="2" borderId="0" xfId="0" applyFont="1" applyFill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 applyProtection="1">
      <alignment horizontal="center" vertical="top"/>
      <protection locked="0"/>
    </xf>
    <xf numFmtId="165" fontId="9" fillId="2" borderId="1" xfId="1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6" fontId="9" fillId="2" borderId="3" xfId="0" applyNumberFormat="1" applyFont="1" applyFill="1" applyBorder="1" applyAlignment="1">
      <alignment horizontal="center" vertical="top" wrapText="1"/>
    </xf>
    <xf numFmtId="0" fontId="14" fillId="2" borderId="0" xfId="3" applyFont="1" applyFill="1"/>
    <xf numFmtId="0" fontId="4" fillId="2" borderId="0" xfId="3" applyFont="1" applyFill="1"/>
    <xf numFmtId="166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right"/>
    </xf>
    <xf numFmtId="0" fontId="15" fillId="2" borderId="0" xfId="1" applyFont="1" applyFill="1"/>
    <xf numFmtId="167" fontId="4" fillId="2" borderId="0" xfId="0" applyNumberFormat="1" applyFont="1" applyFill="1" applyProtection="1">
      <protection locked="0"/>
    </xf>
    <xf numFmtId="167" fontId="13" fillId="2" borderId="0" xfId="0" applyNumberFormat="1" applyFont="1" applyFill="1"/>
    <xf numFmtId="167" fontId="9" fillId="2" borderId="0" xfId="0" applyNumberFormat="1" applyFont="1" applyFill="1" applyProtection="1">
      <protection locked="0"/>
    </xf>
    <xf numFmtId="167" fontId="8" fillId="2" borderId="0" xfId="0" applyNumberFormat="1" applyFont="1" applyFill="1" applyAlignment="1" applyProtection="1">
      <alignment horizontal="left"/>
      <protection locked="0"/>
    </xf>
    <xf numFmtId="167" fontId="11" fillId="2" borderId="0" xfId="1" applyNumberFormat="1" applyFont="1" applyFill="1"/>
    <xf numFmtId="167" fontId="9" fillId="2" borderId="0" xfId="0" applyNumberFormat="1" applyFont="1" applyFill="1" applyAlignment="1" applyProtection="1">
      <alignment horizontal="left"/>
      <protection locked="0"/>
    </xf>
    <xf numFmtId="167" fontId="10" fillId="2" borderId="0" xfId="1" applyNumberFormat="1" applyFont="1" applyFill="1"/>
    <xf numFmtId="167" fontId="15" fillId="2" borderId="0" xfId="1" applyNumberFormat="1" applyFont="1" applyFill="1"/>
    <xf numFmtId="165" fontId="8" fillId="2" borderId="13" xfId="1" applyNumberFormat="1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 applyProtection="1">
      <alignment horizontal="center" vertical="top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165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5" fontId="9" fillId="2" borderId="13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 applyProtection="1">
      <alignment vertical="top"/>
      <protection locked="0"/>
    </xf>
    <xf numFmtId="49" fontId="9" fillId="2" borderId="3" xfId="0" applyNumberFormat="1" applyFont="1" applyFill="1" applyBorder="1" applyAlignment="1" applyProtection="1">
      <alignment vertical="top"/>
      <protection locked="0"/>
    </xf>
    <xf numFmtId="166" fontId="9" fillId="2" borderId="2" xfId="0" applyNumberFormat="1" applyFont="1" applyFill="1" applyBorder="1" applyAlignment="1" applyProtection="1">
      <alignment vertical="center" wrapText="1"/>
      <protection locked="0"/>
    </xf>
    <xf numFmtId="166" fontId="9" fillId="2" borderId="3" xfId="0" applyNumberFormat="1" applyFont="1" applyFill="1" applyBorder="1" applyAlignment="1" applyProtection="1">
      <alignment vertical="center" wrapText="1"/>
      <protection locked="0"/>
    </xf>
    <xf numFmtId="166" fontId="7" fillId="2" borderId="2" xfId="1" applyNumberFormat="1" applyFont="1" applyFill="1" applyBorder="1" applyAlignment="1">
      <alignment vertical="center" wrapText="1"/>
    </xf>
    <xf numFmtId="166" fontId="7" fillId="2" borderId="3" xfId="1" applyNumberFormat="1" applyFont="1" applyFill="1" applyBorder="1" applyAlignment="1">
      <alignment vertical="center" wrapText="1"/>
    </xf>
    <xf numFmtId="166" fontId="7" fillId="2" borderId="5" xfId="1" applyNumberFormat="1" applyFont="1" applyFill="1" applyBorder="1" applyAlignment="1">
      <alignment vertical="center" wrapText="1"/>
    </xf>
    <xf numFmtId="49" fontId="9" fillId="2" borderId="5" xfId="0" applyNumberFormat="1" applyFont="1" applyFill="1" applyBorder="1" applyAlignment="1" applyProtection="1">
      <alignment vertical="top"/>
      <protection locked="0"/>
    </xf>
    <xf numFmtId="166" fontId="8" fillId="2" borderId="2" xfId="0" applyNumberFormat="1" applyFont="1" applyFill="1" applyBorder="1" applyAlignment="1" applyProtection="1">
      <alignment vertical="top" wrapText="1"/>
      <protection locked="0"/>
    </xf>
    <xf numFmtId="166" fontId="8" fillId="2" borderId="3" xfId="0" applyNumberFormat="1" applyFont="1" applyFill="1" applyBorder="1" applyAlignment="1" applyProtection="1">
      <alignment vertical="top" wrapText="1"/>
      <protection locked="0"/>
    </xf>
    <xf numFmtId="166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0" applyNumberFormat="1" applyFont="1" applyFill="1" applyBorder="1" applyAlignment="1">
      <alignment vertical="top" wrapText="1"/>
    </xf>
    <xf numFmtId="166" fontId="9" fillId="2" borderId="3" xfId="0" applyNumberFormat="1" applyFont="1" applyFill="1" applyBorder="1" applyAlignment="1">
      <alignment vertical="top" wrapText="1"/>
    </xf>
    <xf numFmtId="166" fontId="9" fillId="2" borderId="5" xfId="0" applyNumberFormat="1" applyFont="1" applyFill="1" applyBorder="1" applyAlignment="1">
      <alignment vertical="top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2" borderId="5" xfId="1" applyNumberFormat="1" applyFont="1" applyFill="1" applyBorder="1" applyAlignment="1">
      <alignment vertical="center" wrapText="1"/>
    </xf>
    <xf numFmtId="166" fontId="8" fillId="2" borderId="2" xfId="0" applyNumberFormat="1" applyFont="1" applyFill="1" applyBorder="1" applyAlignment="1">
      <alignment vertical="top" wrapText="1"/>
    </xf>
    <xf numFmtId="166" fontId="8" fillId="2" borderId="5" xfId="0" applyNumberFormat="1" applyFont="1" applyFill="1" applyBorder="1" applyAlignment="1">
      <alignment vertical="top" wrapText="1"/>
    </xf>
    <xf numFmtId="49" fontId="9" fillId="2" borderId="2" xfId="0" applyNumberFormat="1" applyFont="1" applyFill="1" applyBorder="1" applyAlignment="1">
      <alignment vertical="top" wrapText="1"/>
    </xf>
    <xf numFmtId="49" fontId="9" fillId="2" borderId="5" xfId="0" applyNumberFormat="1" applyFont="1" applyFill="1" applyBorder="1" applyAlignment="1">
      <alignment vertical="top" wrapText="1"/>
    </xf>
    <xf numFmtId="49" fontId="8" fillId="2" borderId="2" xfId="0" applyNumberFormat="1" applyFont="1" applyFill="1" applyBorder="1" applyAlignment="1">
      <alignment vertical="top" wrapText="1"/>
    </xf>
    <xf numFmtId="49" fontId="8" fillId="2" borderId="5" xfId="0" applyNumberFormat="1" applyFont="1" applyFill="1" applyBorder="1" applyAlignment="1">
      <alignment vertical="top" wrapText="1"/>
    </xf>
    <xf numFmtId="1" fontId="8" fillId="2" borderId="3" xfId="0" applyNumberFormat="1" applyFont="1" applyFill="1" applyBorder="1" applyAlignment="1" applyProtection="1">
      <alignment vertical="top" wrapText="1"/>
      <protection locked="0"/>
    </xf>
    <xf numFmtId="1" fontId="8" fillId="2" borderId="5" xfId="0" applyNumberFormat="1" applyFont="1" applyFill="1" applyBorder="1" applyAlignment="1" applyProtection="1">
      <alignment vertical="top" wrapText="1"/>
      <protection locked="0"/>
    </xf>
    <xf numFmtId="166" fontId="9" fillId="2" borderId="2" xfId="1" applyNumberFormat="1" applyFont="1" applyFill="1" applyBorder="1" applyAlignment="1">
      <alignment vertical="center" wrapText="1"/>
    </xf>
    <xf numFmtId="166" fontId="9" fillId="2" borderId="3" xfId="1" applyNumberFormat="1" applyFont="1" applyFill="1" applyBorder="1" applyAlignment="1">
      <alignment vertical="center" wrapText="1"/>
    </xf>
    <xf numFmtId="166" fontId="9" fillId="2" borderId="5" xfId="1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vertical="top" wrapText="1"/>
    </xf>
    <xf numFmtId="49" fontId="9" fillId="2" borderId="3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13" fillId="2" borderId="0" xfId="0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6" fontId="8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3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5" xfId="0" applyNumberFormat="1" applyFont="1" applyFill="1" applyBorder="1" applyAlignment="1" applyProtection="1">
      <alignment horizontal="center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>
      <alignment horizontal="center" vertical="top" wrapText="1"/>
    </xf>
    <xf numFmtId="166" fontId="8" fillId="2" borderId="3" xfId="0" applyNumberFormat="1" applyFont="1" applyFill="1" applyBorder="1" applyAlignment="1">
      <alignment horizontal="center" vertical="top" wrapText="1"/>
    </xf>
    <xf numFmtId="166" fontId="8" fillId="2" borderId="5" xfId="0" applyNumberFormat="1" applyFont="1" applyFill="1" applyBorder="1" applyAlignment="1">
      <alignment horizontal="center" vertical="top" wrapText="1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 applyProtection="1">
      <alignment horizontal="left" vertical="top" wrapText="1"/>
      <protection locked="0"/>
    </xf>
    <xf numFmtId="1" fontId="8" fillId="2" borderId="3" xfId="0" applyNumberFormat="1" applyFont="1" applyFill="1" applyBorder="1" applyAlignment="1" applyProtection="1">
      <alignment horizontal="left" vertical="top" wrapText="1"/>
      <protection locked="0"/>
    </xf>
    <xf numFmtId="165" fontId="9" fillId="2" borderId="0" xfId="0" applyNumberFormat="1" applyFont="1" applyFill="1" applyAlignment="1" applyProtection="1">
      <alignment horizontal="left"/>
      <protection locked="0"/>
    </xf>
    <xf numFmtId="165" fontId="10" fillId="2" borderId="0" xfId="1" applyNumberFormat="1" applyFont="1" applyFill="1"/>
    <xf numFmtId="0" fontId="8" fillId="2" borderId="13" xfId="0" applyFont="1" applyFill="1" applyBorder="1" applyAlignment="1">
      <alignment horizontal="center" vertical="top" wrapText="1"/>
    </xf>
    <xf numFmtId="165" fontId="8" fillId="2" borderId="1" xfId="1" applyNumberFormat="1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vertical="top" wrapText="1"/>
    </xf>
    <xf numFmtId="164" fontId="9" fillId="2" borderId="1" xfId="1" applyNumberFormat="1" applyFont="1" applyFill="1" applyBorder="1" applyAlignment="1">
      <alignment vertical="center" wrapText="1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165" fontId="8" fillId="2" borderId="13" xfId="0" applyNumberFormat="1" applyFont="1" applyFill="1" applyBorder="1" applyAlignment="1">
      <alignment horizontal="center" vertical="top" wrapText="1"/>
    </xf>
    <xf numFmtId="0" fontId="4" fillId="2" borderId="0" xfId="1" applyFont="1" applyFill="1" applyAlignment="1" applyProtection="1">
      <alignment horizontal="right" vertical="center" wrapText="1"/>
      <protection locked="0"/>
    </xf>
    <xf numFmtId="0" fontId="4" fillId="2" borderId="0" xfId="1" applyFont="1" applyFill="1" applyAlignment="1">
      <alignment vertical="top" wrapText="1"/>
    </xf>
    <xf numFmtId="0" fontId="4" fillId="2" borderId="0" xfId="1" applyFont="1" applyFill="1" applyAlignment="1">
      <alignment horizontal="right" vertical="top" wrapText="1"/>
    </xf>
    <xf numFmtId="0" fontId="4" fillId="2" borderId="0" xfId="1" applyFont="1" applyFill="1" applyProtection="1"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 applyProtection="1">
      <alignment horizontal="center"/>
      <protection locked="0"/>
    </xf>
    <xf numFmtId="49" fontId="7" fillId="2" borderId="1" xfId="1" applyNumberFormat="1" applyFont="1" applyFill="1" applyBorder="1" applyAlignment="1" applyProtection="1">
      <alignment horizontal="center" vertical="top" wrapText="1"/>
      <protection locked="0"/>
    </xf>
    <xf numFmtId="0" fontId="7" fillId="2" borderId="1" xfId="1" applyFont="1" applyFill="1" applyBorder="1" applyAlignment="1" applyProtection="1">
      <alignment vertical="top" wrapText="1"/>
      <protection locked="0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Alignment="1" applyProtection="1">
      <alignment vertical="center" wrapText="1"/>
      <protection locked="0"/>
    </xf>
    <xf numFmtId="0" fontId="7" fillId="2" borderId="1" xfId="1" applyFont="1" applyFill="1" applyBorder="1" applyAlignment="1">
      <alignment vertical="top" wrapText="1"/>
    </xf>
    <xf numFmtId="0" fontId="7" fillId="2" borderId="13" xfId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2" borderId="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top"/>
      <protection locked="0"/>
    </xf>
    <xf numFmtId="0" fontId="9" fillId="2" borderId="0" xfId="1" applyFont="1" applyFill="1" applyAlignment="1" applyProtection="1">
      <alignment horizontal="left"/>
      <protection locked="0"/>
    </xf>
    <xf numFmtId="0" fontId="7" fillId="2" borderId="1" xfId="0" applyFont="1" applyFill="1" applyBorder="1" applyAlignment="1">
      <alignment vertical="center" wrapText="1"/>
    </xf>
    <xf numFmtId="49" fontId="7" fillId="2" borderId="0" xfId="1" applyNumberFormat="1" applyFont="1" applyFill="1" applyAlignment="1">
      <alignment horizontal="right" vertical="center" wrapText="1"/>
    </xf>
    <xf numFmtId="0" fontId="7" fillId="2" borderId="0" xfId="1" applyFont="1" applyFill="1" applyAlignment="1">
      <alignment horizontal="right" vertical="center" wrapText="1"/>
    </xf>
    <xf numFmtId="0" fontId="9" fillId="2" borderId="0" xfId="1" applyFont="1" applyFill="1" applyAlignment="1" applyProtection="1">
      <alignment horizontal="right"/>
      <protection locked="0"/>
    </xf>
    <xf numFmtId="49" fontId="7" fillId="2" borderId="0" xfId="1" applyNumberFormat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10" fillId="2" borderId="0" xfId="4" applyFont="1" applyFill="1"/>
    <xf numFmtId="0" fontId="7" fillId="2" borderId="0" xfId="1" applyFont="1" applyFill="1" applyAlignment="1">
      <alignment horizontal="center" vertical="top" wrapText="1"/>
    </xf>
    <xf numFmtId="0" fontId="10" fillId="2" borderId="0" xfId="1" applyFont="1" applyFill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0" fillId="2" borderId="0" xfId="0" applyFill="1"/>
    <xf numFmtId="0" fontId="19" fillId="0" borderId="1" xfId="0" applyFont="1" applyBorder="1" applyAlignment="1">
      <alignment vertical="top" wrapText="1"/>
    </xf>
    <xf numFmtId="167" fontId="9" fillId="0" borderId="1" xfId="0" applyNumberFormat="1" applyFont="1" applyBorder="1" applyAlignment="1">
      <alignment horizontal="center" vertical="top" wrapText="1"/>
    </xf>
    <xf numFmtId="167" fontId="19" fillId="0" borderId="1" xfId="0" applyNumberFormat="1" applyFont="1" applyBorder="1" applyAlignment="1">
      <alignment horizontal="center" vertical="top" wrapText="1"/>
    </xf>
    <xf numFmtId="0" fontId="19" fillId="0" borderId="14" xfId="0" applyFont="1" applyBorder="1" applyAlignment="1">
      <alignment vertical="top" wrapText="1"/>
    </xf>
    <xf numFmtId="4" fontId="19" fillId="0" borderId="1" xfId="0" applyNumberFormat="1" applyFont="1" applyBorder="1" applyAlignment="1">
      <alignment horizontal="center" vertical="top" wrapText="1"/>
    </xf>
    <xf numFmtId="167" fontId="19" fillId="0" borderId="5" xfId="0" applyNumberFormat="1" applyFont="1" applyBorder="1" applyAlignment="1">
      <alignment horizontal="center" vertical="top" wrapText="1"/>
    </xf>
    <xf numFmtId="4" fontId="19" fillId="0" borderId="5" xfId="0" applyNumberFormat="1" applyFont="1" applyBorder="1" applyAlignment="1">
      <alignment horizontal="center" vertical="top" wrapText="1"/>
    </xf>
    <xf numFmtId="0" fontId="21" fillId="0" borderId="0" xfId="0" applyFont="1" applyAlignment="1">
      <alignment horizontal="right" vertical="center"/>
    </xf>
    <xf numFmtId="4" fontId="13" fillId="2" borderId="0" xfId="0" applyNumberFormat="1" applyFont="1" applyFill="1"/>
    <xf numFmtId="4" fontId="13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right"/>
    </xf>
    <xf numFmtId="4" fontId="4" fillId="2" borderId="0" xfId="3" applyNumberFormat="1" applyFont="1" applyFill="1"/>
    <xf numFmtId="4" fontId="10" fillId="2" borderId="0" xfId="1" applyNumberFormat="1" applyFont="1" applyFill="1"/>
    <xf numFmtId="168" fontId="13" fillId="2" borderId="0" xfId="0" applyNumberFormat="1" applyFont="1" applyFill="1" applyAlignment="1">
      <alignment horizontal="center"/>
    </xf>
    <xf numFmtId="168" fontId="4" fillId="2" borderId="0" xfId="3" applyNumberFormat="1" applyFont="1" applyFill="1" applyAlignment="1">
      <alignment horizontal="center"/>
    </xf>
    <xf numFmtId="0" fontId="5" fillId="2" borderId="1" xfId="1" applyFont="1" applyFill="1" applyBorder="1" applyAlignment="1" applyProtection="1">
      <alignment horizontal="center" vertical="top"/>
      <protection locked="0"/>
    </xf>
    <xf numFmtId="49" fontId="7" fillId="2" borderId="14" xfId="1" applyNumberFormat="1" applyFont="1" applyFill="1" applyBorder="1" applyAlignment="1">
      <alignment horizontal="center" vertical="center" wrapText="1"/>
    </xf>
    <xf numFmtId="164" fontId="7" fillId="2" borderId="0" xfId="1" applyNumberFormat="1" applyFont="1" applyFill="1" applyAlignment="1">
      <alignment horizontal="right" vertical="top" wrapText="1"/>
    </xf>
    <xf numFmtId="164" fontId="7" fillId="2" borderId="0" xfId="1" applyNumberFormat="1" applyFont="1" applyFill="1" applyAlignment="1">
      <alignment horizontal="left" vertical="top" wrapText="1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13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 applyProtection="1">
      <alignment horizontal="center" vertical="center"/>
      <protection locked="0"/>
    </xf>
    <xf numFmtId="165" fontId="9" fillId="2" borderId="0" xfId="0" applyNumberFormat="1" applyFont="1" applyFill="1" applyAlignment="1" applyProtection="1">
      <alignment horizontal="center" vertical="top"/>
      <protection locked="0"/>
    </xf>
    <xf numFmtId="165" fontId="8" fillId="2" borderId="0" xfId="0" applyNumberFormat="1" applyFont="1" applyFill="1" applyAlignment="1" applyProtection="1">
      <alignment horizontal="center" vertical="top"/>
      <protection locked="0"/>
    </xf>
    <xf numFmtId="165" fontId="8" fillId="2" borderId="0" xfId="1" applyNumberFormat="1" applyFont="1" applyFill="1" applyAlignment="1">
      <alignment horizontal="center" vertical="top" wrapText="1"/>
    </xf>
    <xf numFmtId="165" fontId="8" fillId="2" borderId="0" xfId="0" applyNumberFormat="1" applyFont="1" applyFill="1" applyAlignment="1">
      <alignment horizontal="center" vertical="top" wrapText="1"/>
    </xf>
    <xf numFmtId="165" fontId="9" fillId="2" borderId="0" xfId="0" applyNumberFormat="1" applyFont="1" applyFill="1" applyAlignment="1">
      <alignment horizontal="center" vertical="top" wrapText="1"/>
    </xf>
    <xf numFmtId="165" fontId="9" fillId="2" borderId="0" xfId="1" applyNumberFormat="1" applyFont="1" applyFill="1" applyAlignment="1">
      <alignment horizontal="center" vertical="top" wrapText="1"/>
    </xf>
    <xf numFmtId="166" fontId="7" fillId="2" borderId="3" xfId="1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top" wrapText="1"/>
    </xf>
    <xf numFmtId="1" fontId="9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166" fontId="9" fillId="2" borderId="2" xfId="0" applyNumberFormat="1" applyFont="1" applyFill="1" applyBorder="1" applyAlignment="1" applyProtection="1">
      <alignment horizontal="left" vertical="top" wrapText="1"/>
      <protection locked="0"/>
    </xf>
    <xf numFmtId="166" fontId="9" fillId="2" borderId="3" xfId="0" applyNumberFormat="1" applyFont="1" applyFill="1" applyBorder="1" applyAlignment="1" applyProtection="1">
      <alignment horizontal="left" vertical="top" wrapText="1"/>
      <protection locked="0"/>
    </xf>
    <xf numFmtId="166" fontId="9" fillId="2" borderId="5" xfId="0" applyNumberFormat="1" applyFont="1" applyFill="1" applyBorder="1" applyAlignment="1" applyProtection="1">
      <alignment horizontal="left" vertical="top" wrapText="1"/>
      <protection locked="0"/>
    </xf>
    <xf numFmtId="166" fontId="9" fillId="2" borderId="6" xfId="0" applyNumberFormat="1" applyFont="1" applyFill="1" applyBorder="1" applyAlignment="1" applyProtection="1">
      <alignment horizontal="left" vertical="top" wrapText="1"/>
      <protection locked="0"/>
    </xf>
    <xf numFmtId="166" fontId="9" fillId="2" borderId="11" xfId="0" applyNumberFormat="1" applyFont="1" applyFill="1" applyBorder="1" applyAlignment="1" applyProtection="1">
      <alignment horizontal="left" vertical="top" wrapText="1"/>
      <protection locked="0"/>
    </xf>
    <xf numFmtId="166" fontId="9" fillId="2" borderId="9" xfId="0" applyNumberFormat="1" applyFont="1" applyFill="1" applyBorder="1" applyAlignment="1" applyProtection="1">
      <alignment horizontal="left" vertical="top" wrapText="1"/>
      <protection locked="0"/>
    </xf>
    <xf numFmtId="16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3" xfId="1" applyNumberFormat="1" applyFont="1" applyFill="1" applyBorder="1" applyAlignment="1">
      <alignment horizontal="center" vertical="center" wrapText="1"/>
    </xf>
    <xf numFmtId="1" fontId="9" fillId="2" borderId="15" xfId="1" applyNumberFormat="1" applyFont="1" applyFill="1" applyBorder="1" applyAlignment="1">
      <alignment horizontal="center" vertical="center" wrapText="1"/>
    </xf>
    <xf numFmtId="1" fontId="9" fillId="2" borderId="14" xfId="1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 applyProtection="1">
      <alignment horizontal="center" vertical="center"/>
      <protection locked="0"/>
    </xf>
    <xf numFmtId="1" fontId="9" fillId="2" borderId="5" xfId="0" applyNumberFormat="1" applyFont="1" applyFill="1" applyBorder="1" applyAlignment="1" applyProtection="1">
      <alignment horizontal="center" vertical="center"/>
      <protection locked="0"/>
    </xf>
    <xf numFmtId="165" fontId="8" fillId="2" borderId="13" xfId="1" applyNumberFormat="1" applyFont="1" applyFill="1" applyBorder="1" applyAlignment="1">
      <alignment horizontal="center" vertical="top" wrapText="1"/>
    </xf>
    <xf numFmtId="165" fontId="8" fillId="2" borderId="15" xfId="1" applyNumberFormat="1" applyFont="1" applyFill="1" applyBorder="1" applyAlignment="1">
      <alignment horizontal="center" vertical="top" wrapText="1"/>
    </xf>
    <xf numFmtId="165" fontId="8" fillId="2" borderId="14" xfId="1" applyNumberFormat="1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 applyProtection="1">
      <alignment horizontal="center" vertical="top"/>
      <protection locked="0"/>
    </xf>
    <xf numFmtId="165" fontId="9" fillId="2" borderId="15" xfId="0" applyNumberFormat="1" applyFont="1" applyFill="1" applyBorder="1" applyAlignment="1" applyProtection="1">
      <alignment horizontal="center" vertical="top"/>
      <protection locked="0"/>
    </xf>
    <xf numFmtId="165" fontId="9" fillId="2" borderId="14" xfId="0" applyNumberFormat="1" applyFont="1" applyFill="1" applyBorder="1" applyAlignment="1" applyProtection="1">
      <alignment horizontal="center" vertical="top"/>
      <protection locked="0"/>
    </xf>
    <xf numFmtId="1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66" fontId="8" fillId="2" borderId="2" xfId="0" applyNumberFormat="1" applyFont="1" applyFill="1" applyBorder="1" applyAlignment="1" applyProtection="1">
      <alignment horizontal="left" vertical="top" wrapText="1"/>
      <protection locked="0"/>
    </xf>
    <xf numFmtId="166" fontId="8" fillId="2" borderId="3" xfId="0" applyNumberFormat="1" applyFont="1" applyFill="1" applyBorder="1" applyAlignment="1" applyProtection="1">
      <alignment horizontal="left" vertical="top" wrapText="1"/>
      <protection locked="0"/>
    </xf>
    <xf numFmtId="166" fontId="8" fillId="2" borderId="5" xfId="0" applyNumberFormat="1" applyFont="1" applyFill="1" applyBorder="1" applyAlignment="1" applyProtection="1">
      <alignment horizontal="left" vertical="top" wrapText="1"/>
      <protection locked="0"/>
    </xf>
    <xf numFmtId="1" fontId="9" fillId="2" borderId="2" xfId="1" applyNumberFormat="1" applyFont="1" applyFill="1" applyBorder="1" applyAlignment="1">
      <alignment horizontal="center" vertical="center" wrapText="1"/>
    </xf>
    <xf numFmtId="1" fontId="9" fillId="2" borderId="3" xfId="1" applyNumberFormat="1" applyFon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left" vertical="top" wrapText="1"/>
    </xf>
    <xf numFmtId="166" fontId="9" fillId="2" borderId="3" xfId="0" applyNumberFormat="1" applyFont="1" applyFill="1" applyBorder="1" applyAlignment="1">
      <alignment horizontal="left" vertical="top" wrapText="1"/>
    </xf>
    <xf numFmtId="166" fontId="9" fillId="2" borderId="5" xfId="0" applyNumberFormat="1" applyFont="1" applyFill="1" applyBorder="1" applyAlignment="1">
      <alignment horizontal="left" vertical="top" wrapText="1"/>
    </xf>
    <xf numFmtId="165" fontId="9" fillId="2" borderId="13" xfId="1" applyNumberFormat="1" applyFont="1" applyFill="1" applyBorder="1" applyAlignment="1">
      <alignment horizontal="center" vertical="top" wrapText="1"/>
    </xf>
    <xf numFmtId="165" fontId="9" fillId="2" borderId="15" xfId="1" applyNumberFormat="1" applyFont="1" applyFill="1" applyBorder="1" applyAlignment="1">
      <alignment horizontal="center" vertical="top" wrapText="1"/>
    </xf>
    <xf numFmtId="165" fontId="9" fillId="2" borderId="14" xfId="1" applyNumberFormat="1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 applyProtection="1">
      <alignment horizontal="center" vertical="center"/>
      <protection locked="0"/>
    </xf>
    <xf numFmtId="165" fontId="9" fillId="2" borderId="15" xfId="0" applyNumberFormat="1" applyFont="1" applyFill="1" applyBorder="1" applyAlignment="1" applyProtection="1">
      <alignment horizontal="center" vertical="center"/>
      <protection locked="0"/>
    </xf>
    <xf numFmtId="165" fontId="9" fillId="2" borderId="14" xfId="0" applyNumberFormat="1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1" fontId="9" fillId="2" borderId="1" xfId="1" applyNumberFormat="1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5" xfId="0" applyNumberFormat="1" applyFont="1" applyFill="1" applyBorder="1" applyAlignment="1" applyProtection="1">
      <alignment horizontal="center" vertical="top" wrapText="1"/>
      <protection locked="0"/>
    </xf>
    <xf numFmtId="165" fontId="8" fillId="2" borderId="14" xfId="0" applyNumberFormat="1" applyFont="1" applyFill="1" applyBorder="1" applyAlignment="1" applyProtection="1">
      <alignment horizontal="center" vertical="top" wrapText="1"/>
      <protection locked="0"/>
    </xf>
    <xf numFmtId="166" fontId="8" fillId="2" borderId="2" xfId="0" applyNumberFormat="1" applyFont="1" applyFill="1" applyBorder="1" applyAlignment="1">
      <alignment horizontal="left" vertical="top" wrapText="1"/>
    </xf>
    <xf numFmtId="166" fontId="8" fillId="2" borderId="3" xfId="0" applyNumberFormat="1" applyFont="1" applyFill="1" applyBorder="1" applyAlignment="1">
      <alignment horizontal="left" vertical="top" wrapText="1"/>
    </xf>
    <xf numFmtId="166" fontId="8" fillId="2" borderId="5" xfId="0" applyNumberFormat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166" fontId="8" fillId="2" borderId="6" xfId="1" applyNumberFormat="1" applyFont="1" applyFill="1" applyBorder="1" applyAlignment="1">
      <alignment horizontal="center" vertical="center" wrapText="1"/>
    </xf>
    <xf numFmtId="166" fontId="8" fillId="2" borderId="7" xfId="1" applyNumberFormat="1" applyFont="1" applyFill="1" applyBorder="1" applyAlignment="1">
      <alignment horizontal="center" vertical="center" wrapText="1"/>
    </xf>
    <xf numFmtId="166" fontId="8" fillId="2" borderId="8" xfId="1" applyNumberFormat="1" applyFont="1" applyFill="1" applyBorder="1" applyAlignment="1">
      <alignment horizontal="center" vertical="center" wrapText="1"/>
    </xf>
    <xf numFmtId="166" fontId="8" fillId="2" borderId="9" xfId="1" applyNumberFormat="1" applyFont="1" applyFill="1" applyBorder="1" applyAlignment="1">
      <alignment horizontal="center" vertical="center" wrapText="1"/>
    </xf>
    <xf numFmtId="166" fontId="8" fillId="2" borderId="4" xfId="1" applyNumberFormat="1" applyFont="1" applyFill="1" applyBorder="1" applyAlignment="1">
      <alignment horizontal="center" vertical="center" wrapText="1"/>
    </xf>
    <xf numFmtId="166" fontId="8" fillId="2" borderId="10" xfId="1" applyNumberFormat="1" applyFont="1" applyFill="1" applyBorder="1" applyAlignment="1">
      <alignment horizontal="center" vertical="center" wrapText="1"/>
    </xf>
    <xf numFmtId="166" fontId="8" fillId="2" borderId="11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horizontal="center" vertical="center" wrapText="1"/>
    </xf>
    <xf numFmtId="166" fontId="8" fillId="2" borderId="12" xfId="1" applyNumberFormat="1" applyFont="1" applyFill="1" applyBorder="1" applyAlignment="1">
      <alignment horizontal="center" vertical="center" wrapText="1"/>
    </xf>
    <xf numFmtId="166" fontId="5" fillId="2" borderId="13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5" xfId="0" applyNumberFormat="1" applyFont="1" applyFill="1" applyBorder="1" applyAlignment="1" applyProtection="1">
      <alignment horizontal="center" vertical="top" wrapText="1"/>
      <protection locked="0"/>
    </xf>
    <xf numFmtId="166" fontId="5" fillId="2" borderId="14" xfId="0" applyNumberFormat="1" applyFont="1" applyFill="1" applyBorder="1" applyAlignment="1" applyProtection="1">
      <alignment horizontal="center" vertical="top" wrapText="1"/>
      <protection locked="0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5" fontId="8" fillId="2" borderId="13" xfId="0" applyNumberFormat="1" applyFont="1" applyFill="1" applyBorder="1" applyAlignment="1">
      <alignment horizontal="center" vertical="top" wrapText="1"/>
    </xf>
    <xf numFmtId="165" fontId="8" fillId="2" borderId="15" xfId="0" applyNumberFormat="1" applyFont="1" applyFill="1" applyBorder="1" applyAlignment="1">
      <alignment horizontal="center" vertical="top" wrapText="1"/>
    </xf>
    <xf numFmtId="165" fontId="8" fillId="2" borderId="14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9" fillId="2" borderId="13" xfId="0" applyNumberFormat="1" applyFont="1" applyFill="1" applyBorder="1" applyAlignment="1">
      <alignment horizontal="center" vertical="top" wrapText="1"/>
    </xf>
    <xf numFmtId="165" fontId="9" fillId="2" borderId="15" xfId="0" applyNumberFormat="1" applyFont="1" applyFill="1" applyBorder="1" applyAlignment="1">
      <alignment horizontal="center" vertical="top" wrapText="1"/>
    </xf>
    <xf numFmtId="165" fontId="9" fillId="2" borderId="14" xfId="0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 applyProtection="1">
      <alignment horizontal="center" vertical="top" wrapText="1"/>
      <protection locked="0"/>
    </xf>
    <xf numFmtId="0" fontId="14" fillId="2" borderId="0" xfId="3" applyFont="1" applyFill="1"/>
    <xf numFmtId="0" fontId="4" fillId="2" borderId="0" xfId="3" applyFont="1" applyFill="1"/>
    <xf numFmtId="0" fontId="4" fillId="2" borderId="0" xfId="0" applyFont="1" applyFill="1" applyAlignment="1">
      <alignment horizontal="right" vertical="center" wrapText="1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2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167" fontId="19" fillId="0" borderId="2" xfId="0" applyNumberFormat="1" applyFont="1" applyBorder="1" applyAlignment="1">
      <alignment horizontal="center" vertical="top" wrapText="1"/>
    </xf>
    <xf numFmtId="167" fontId="19" fillId="0" borderId="5" xfId="0" applyNumberFormat="1" applyFont="1" applyBorder="1" applyAlignment="1">
      <alignment horizontal="center" vertical="top" wrapText="1"/>
    </xf>
    <xf numFmtId="165" fontId="19" fillId="0" borderId="2" xfId="0" applyNumberFormat="1" applyFont="1" applyBorder="1" applyAlignment="1">
      <alignment horizontal="center" vertical="top" wrapText="1"/>
    </xf>
    <xf numFmtId="165" fontId="19" fillId="0" borderId="5" xfId="0" applyNumberFormat="1" applyFont="1" applyBorder="1" applyAlignment="1">
      <alignment horizontal="center" vertical="top" wrapText="1"/>
    </xf>
    <xf numFmtId="4" fontId="19" fillId="0" borderId="2" xfId="0" applyNumberFormat="1" applyFont="1" applyBorder="1" applyAlignment="1">
      <alignment horizontal="center" vertical="top" wrapText="1"/>
    </xf>
    <xf numFmtId="4" fontId="19" fillId="0" borderId="5" xfId="0" applyNumberFormat="1" applyFont="1" applyBorder="1" applyAlignment="1">
      <alignment horizontal="center" vertical="top" wrapText="1"/>
    </xf>
    <xf numFmtId="49" fontId="19" fillId="0" borderId="2" xfId="0" applyNumberFormat="1" applyFont="1" applyBorder="1" applyAlignment="1">
      <alignment horizontal="center" vertical="top" wrapText="1"/>
    </xf>
    <xf numFmtId="49" fontId="19" fillId="0" borderId="5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167" fontId="19" fillId="0" borderId="3" xfId="0" applyNumberFormat="1" applyFont="1" applyBorder="1" applyAlignment="1">
      <alignment horizontal="center" vertical="top" wrapText="1"/>
    </xf>
    <xf numFmtId="165" fontId="19" fillId="0" borderId="3" xfId="0" applyNumberFormat="1" applyFont="1" applyBorder="1" applyAlignment="1">
      <alignment horizontal="center" vertical="top" wrapText="1"/>
    </xf>
    <xf numFmtId="4" fontId="19" fillId="0" borderId="3" xfId="0" applyNumberFormat="1" applyFont="1" applyBorder="1" applyAlignment="1">
      <alignment horizontal="center" vertical="top" wrapText="1"/>
    </xf>
    <xf numFmtId="49" fontId="19" fillId="0" borderId="3" xfId="0" applyNumberFormat="1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top" wrapText="1"/>
    </xf>
    <xf numFmtId="166" fontId="6" fillId="2" borderId="1" xfId="0" applyNumberFormat="1" applyFont="1" applyFill="1" applyBorder="1" applyAlignment="1" applyProtection="1">
      <alignment horizontal="left" vertical="top" wrapText="1"/>
      <protection locked="0"/>
    </xf>
    <xf numFmtId="166" fontId="8" fillId="2" borderId="0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65" fontId="8" fillId="2" borderId="13" xfId="1" applyNumberFormat="1" applyFont="1" applyFill="1" applyBorder="1" applyAlignment="1">
      <alignment horizontal="center" vertical="center" wrapText="1"/>
    </xf>
    <xf numFmtId="165" fontId="8" fillId="2" borderId="15" xfId="1" applyNumberFormat="1" applyFont="1" applyFill="1" applyBorder="1" applyAlignment="1">
      <alignment horizontal="center" vertical="center" wrapText="1"/>
    </xf>
    <xf numFmtId="165" fontId="8" fillId="2" borderId="14" xfId="1" applyNumberFormat="1" applyFont="1" applyFill="1" applyBorder="1" applyAlignment="1">
      <alignment horizontal="center" vertical="center" wrapText="1"/>
    </xf>
    <xf numFmtId="165" fontId="8" fillId="2" borderId="13" xfId="1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166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66" fontId="9" fillId="2" borderId="3" xfId="0" applyNumberFormat="1" applyFont="1" applyFill="1" applyBorder="1" applyAlignment="1" applyProtection="1">
      <alignment horizontal="left" vertical="center" wrapText="1"/>
      <protection locked="0"/>
    </xf>
    <xf numFmtId="166" fontId="9" fillId="2" borderId="5" xfId="0" applyNumberFormat="1" applyFont="1" applyFill="1" applyBorder="1" applyAlignment="1" applyProtection="1">
      <alignment horizontal="left" vertical="center" wrapText="1"/>
      <protection locked="0"/>
    </xf>
    <xf numFmtId="166" fontId="7" fillId="2" borderId="2" xfId="1" applyNumberFormat="1" applyFont="1" applyFill="1" applyBorder="1" applyAlignment="1">
      <alignment horizontal="center" vertical="center" wrapText="1"/>
    </xf>
    <xf numFmtId="166" fontId="7" fillId="2" borderId="3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3" xfId="3" xr:uid="{00000000-0005-0000-0000-000003000000}"/>
    <cellStyle name="Обычный 5 2" xfId="2" xr:uid="{00000000-0005-0000-0000-000004000000}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6"/>
  <sheetViews>
    <sheetView tabSelected="1" zoomScale="80" zoomScaleNormal="80" zoomScaleSheetLayoutView="70" workbookViewId="0">
      <selection activeCell="E13" sqref="E13"/>
    </sheetView>
  </sheetViews>
  <sheetFormatPr defaultColWidth="9" defaultRowHeight="14.25" x14ac:dyDescent="0.2"/>
  <cols>
    <col min="1" max="1" width="5.75" style="23" customWidth="1"/>
    <col min="2" max="2" width="31.25" style="23" customWidth="1"/>
    <col min="3" max="3" width="12.375" style="85" customWidth="1"/>
    <col min="4" max="4" width="17.875" style="23" customWidth="1"/>
    <col min="5" max="5" width="15" style="85" customWidth="1"/>
    <col min="6" max="6" width="7.875" style="85" customWidth="1"/>
    <col min="7" max="7" width="8.25" style="85" customWidth="1"/>
    <col min="8" max="9" width="5.625" style="85" customWidth="1"/>
    <col min="10" max="10" width="11.375" style="85" customWidth="1"/>
    <col min="11" max="14" width="13.5" style="85" bestFit="1" customWidth="1"/>
    <col min="15" max="15" width="15" style="23" customWidth="1"/>
    <col min="16" max="16" width="12.875" style="23" customWidth="1"/>
    <col min="17" max="17" width="13.25" style="41" customWidth="1"/>
    <col min="18" max="16384" width="9" style="23"/>
  </cols>
  <sheetData>
    <row r="1" spans="1:17" s="1" customFormat="1" ht="67.5" customHeight="1" x14ac:dyDescent="0.25">
      <c r="C1" s="83"/>
      <c r="E1" s="83"/>
      <c r="F1" s="83"/>
      <c r="G1" s="82"/>
      <c r="H1" s="83"/>
      <c r="I1" s="83"/>
      <c r="J1" s="83"/>
      <c r="K1" s="82"/>
      <c r="L1" s="279" t="s">
        <v>157</v>
      </c>
      <c r="M1" s="279"/>
      <c r="N1" s="279"/>
      <c r="O1" s="279"/>
      <c r="P1" s="181"/>
      <c r="Q1" s="40"/>
    </row>
    <row r="2" spans="1:17" s="1" customFormat="1" ht="19.5" customHeight="1" x14ac:dyDescent="0.25">
      <c r="A2" s="21"/>
      <c r="B2" s="21"/>
      <c r="C2" s="84"/>
      <c r="D2" s="21"/>
      <c r="E2" s="84"/>
      <c r="F2" s="84"/>
      <c r="G2" s="84"/>
      <c r="H2" s="84"/>
      <c r="I2" s="84"/>
      <c r="J2" s="84"/>
      <c r="K2" s="87"/>
      <c r="L2" s="87"/>
      <c r="M2" s="224" t="s">
        <v>104</v>
      </c>
      <c r="N2" s="224"/>
      <c r="O2" s="224"/>
      <c r="Q2" s="40"/>
    </row>
    <row r="3" spans="1:17" ht="59.25" customHeight="1" x14ac:dyDescent="0.2">
      <c r="A3" s="225" t="s">
        <v>105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1:17" s="8" customFormat="1" ht="15" customHeight="1" x14ac:dyDescent="0.25">
      <c r="A4" s="112" t="s">
        <v>14</v>
      </c>
      <c r="B4" s="229" t="s">
        <v>7</v>
      </c>
      <c r="C4" s="89" t="s">
        <v>3</v>
      </c>
      <c r="D4" s="229" t="s">
        <v>0</v>
      </c>
      <c r="E4" s="229" t="s">
        <v>15</v>
      </c>
      <c r="F4" s="234" t="s">
        <v>25</v>
      </c>
      <c r="G4" s="235"/>
      <c r="H4" s="235"/>
      <c r="I4" s="235"/>
      <c r="J4" s="235"/>
      <c r="K4" s="235"/>
      <c r="L4" s="235"/>
      <c r="M4" s="235"/>
      <c r="N4" s="236"/>
      <c r="O4" s="229" t="s">
        <v>34</v>
      </c>
      <c r="Q4" s="42"/>
    </row>
    <row r="5" spans="1:17" s="8" customFormat="1" ht="29.25" customHeight="1" x14ac:dyDescent="0.25">
      <c r="A5" s="88"/>
      <c r="B5" s="230"/>
      <c r="C5" s="90"/>
      <c r="D5" s="230"/>
      <c r="E5" s="230"/>
      <c r="F5" s="266" t="s">
        <v>21</v>
      </c>
      <c r="G5" s="266"/>
      <c r="H5" s="266"/>
      <c r="I5" s="266"/>
      <c r="J5" s="266"/>
      <c r="K5" s="108" t="s">
        <v>22</v>
      </c>
      <c r="L5" s="25" t="s">
        <v>106</v>
      </c>
      <c r="M5" s="25" t="s">
        <v>107</v>
      </c>
      <c r="N5" s="25" t="s">
        <v>108</v>
      </c>
      <c r="O5" s="230"/>
      <c r="Q5" s="42"/>
    </row>
    <row r="6" spans="1:17" s="8" customFormat="1" ht="15" x14ac:dyDescent="0.25">
      <c r="A6" s="9">
        <v>1</v>
      </c>
      <c r="B6" s="10">
        <v>2</v>
      </c>
      <c r="C6" s="10">
        <v>3</v>
      </c>
      <c r="D6" s="10">
        <v>4</v>
      </c>
      <c r="E6" s="50">
        <v>5</v>
      </c>
      <c r="F6" s="231">
        <v>6</v>
      </c>
      <c r="G6" s="232"/>
      <c r="H6" s="232"/>
      <c r="I6" s="232"/>
      <c r="J6" s="233"/>
      <c r="K6" s="50">
        <v>7</v>
      </c>
      <c r="L6" s="10">
        <v>8</v>
      </c>
      <c r="M6" s="10">
        <v>9</v>
      </c>
      <c r="N6" s="10">
        <v>10</v>
      </c>
      <c r="O6" s="7">
        <v>11</v>
      </c>
      <c r="Q6" s="42"/>
    </row>
    <row r="7" spans="1:17" s="1" customFormat="1" ht="19.899999999999999" customHeight="1" x14ac:dyDescent="0.25">
      <c r="A7" s="226" t="s">
        <v>37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8"/>
      <c r="Q7" s="40"/>
    </row>
    <row r="8" spans="1:17" s="15" customFormat="1" ht="16.5" customHeight="1" x14ac:dyDescent="0.2">
      <c r="A8" s="104">
        <v>1</v>
      </c>
      <c r="B8" s="205" t="s">
        <v>36</v>
      </c>
      <c r="C8" s="91" t="s">
        <v>109</v>
      </c>
      <c r="D8" s="14" t="s">
        <v>8</v>
      </c>
      <c r="E8" s="51">
        <f t="shared" ref="E8:E14" si="0">SUM(F8:N8)</f>
        <v>6194011.2233499996</v>
      </c>
      <c r="F8" s="238">
        <f>F10+F11+F9</f>
        <v>681330.40466999984</v>
      </c>
      <c r="G8" s="239"/>
      <c r="H8" s="239"/>
      <c r="I8" s="239"/>
      <c r="J8" s="240"/>
      <c r="K8" s="30">
        <f t="shared" ref="K8:M8" si="1">K10+K11+K9</f>
        <v>3643170.2046699999</v>
      </c>
      <c r="L8" s="30">
        <f t="shared" si="1"/>
        <v>623170.20466999989</v>
      </c>
      <c r="M8" s="30">
        <f t="shared" si="1"/>
        <v>623170.20466999989</v>
      </c>
      <c r="N8" s="30">
        <f t="shared" ref="N8" si="2">N10+N11+N9</f>
        <v>623170.20466999989</v>
      </c>
      <c r="O8" s="61"/>
      <c r="Q8" s="43"/>
    </row>
    <row r="9" spans="1:17" s="15" customFormat="1" ht="28.5" customHeight="1" x14ac:dyDescent="0.2">
      <c r="A9" s="75"/>
      <c r="B9" s="206"/>
      <c r="C9" s="92"/>
      <c r="D9" s="14" t="s">
        <v>27</v>
      </c>
      <c r="E9" s="51">
        <f t="shared" si="0"/>
        <v>0</v>
      </c>
      <c r="F9" s="238">
        <v>0</v>
      </c>
      <c r="G9" s="239"/>
      <c r="H9" s="239"/>
      <c r="I9" s="239"/>
      <c r="J9" s="240"/>
      <c r="K9" s="30">
        <v>0</v>
      </c>
      <c r="L9" s="30">
        <v>0</v>
      </c>
      <c r="M9" s="30">
        <v>0</v>
      </c>
      <c r="N9" s="30">
        <v>0</v>
      </c>
      <c r="O9" s="62"/>
      <c r="Q9" s="43"/>
    </row>
    <row r="10" spans="1:17" s="16" customFormat="1" ht="41.25" customHeight="1" x14ac:dyDescent="0.25">
      <c r="A10" s="75"/>
      <c r="B10" s="206"/>
      <c r="C10" s="92"/>
      <c r="D10" s="11" t="s">
        <v>9</v>
      </c>
      <c r="E10" s="51">
        <f t="shared" si="0"/>
        <v>2633403.0433499999</v>
      </c>
      <c r="F10" s="196">
        <f>F13+F24</f>
        <v>557208.7686699999</v>
      </c>
      <c r="G10" s="197"/>
      <c r="H10" s="197"/>
      <c r="I10" s="197"/>
      <c r="J10" s="198"/>
      <c r="K10" s="22">
        <f>K13+K24</f>
        <v>519048.56866999995</v>
      </c>
      <c r="L10" s="22">
        <f t="shared" ref="L10:N10" si="3">L13+L24</f>
        <v>519048.56866999995</v>
      </c>
      <c r="M10" s="22">
        <f t="shared" si="3"/>
        <v>519048.56866999995</v>
      </c>
      <c r="N10" s="22">
        <f t="shared" si="3"/>
        <v>519048.56866999995</v>
      </c>
      <c r="O10" s="62"/>
      <c r="Q10" s="44"/>
    </row>
    <row r="11" spans="1:17" s="16" customFormat="1" ht="28.5" customHeight="1" x14ac:dyDescent="0.25">
      <c r="A11" s="76"/>
      <c r="B11" s="207"/>
      <c r="C11" s="93"/>
      <c r="D11" s="13" t="s">
        <v>2</v>
      </c>
      <c r="E11" s="51">
        <f t="shared" si="0"/>
        <v>3560608.1799999997</v>
      </c>
      <c r="F11" s="196">
        <f>F14</f>
        <v>124121.636</v>
      </c>
      <c r="G11" s="197"/>
      <c r="H11" s="197"/>
      <c r="I11" s="197"/>
      <c r="J11" s="198"/>
      <c r="K11" s="22">
        <f>K14</f>
        <v>3124121.6359999999</v>
      </c>
      <c r="L11" s="22">
        <f t="shared" ref="L11:N11" si="4">L14</f>
        <v>104121.636</v>
      </c>
      <c r="M11" s="22">
        <f t="shared" si="4"/>
        <v>104121.636</v>
      </c>
      <c r="N11" s="22">
        <f t="shared" si="4"/>
        <v>104121.636</v>
      </c>
      <c r="O11" s="63"/>
      <c r="Q11" s="44"/>
    </row>
    <row r="12" spans="1:17" s="2" customFormat="1" ht="15" customHeight="1" x14ac:dyDescent="0.25">
      <c r="A12" s="53" t="s">
        <v>10</v>
      </c>
      <c r="B12" s="182" t="s">
        <v>41</v>
      </c>
      <c r="C12" s="94" t="s">
        <v>109</v>
      </c>
      <c r="D12" s="4" t="s">
        <v>1</v>
      </c>
      <c r="E12" s="49">
        <f t="shared" si="0"/>
        <v>5365548.8186799996</v>
      </c>
      <c r="F12" s="199">
        <f>SUM(J13:J14)</f>
        <v>0</v>
      </c>
      <c r="G12" s="200"/>
      <c r="H12" s="200"/>
      <c r="I12" s="200"/>
      <c r="J12" s="201"/>
      <c r="K12" s="28">
        <f>SUM(K13:K14)</f>
        <v>3606387.2046699999</v>
      </c>
      <c r="L12" s="28">
        <f>SUM(L13:L14)</f>
        <v>586387.20466999989</v>
      </c>
      <c r="M12" s="28">
        <f>SUM(M13:M14)</f>
        <v>586387.20466999989</v>
      </c>
      <c r="N12" s="28">
        <f>SUM(N13:N14)</f>
        <v>586387.20466999989</v>
      </c>
      <c r="O12" s="330" t="s">
        <v>139</v>
      </c>
      <c r="P12" s="106"/>
      <c r="Q12" s="45"/>
    </row>
    <row r="13" spans="1:17" s="12" customFormat="1" ht="42.75" customHeight="1" x14ac:dyDescent="0.25">
      <c r="A13" s="54"/>
      <c r="B13" s="183"/>
      <c r="C13" s="95"/>
      <c r="D13" s="5" t="s">
        <v>9</v>
      </c>
      <c r="E13" s="49">
        <f t="shared" si="0"/>
        <v>2449488.0433499999</v>
      </c>
      <c r="F13" s="214">
        <f>21074.95767+461190.611+39685.43-1525.23</f>
        <v>520425.76866999996</v>
      </c>
      <c r="G13" s="215"/>
      <c r="H13" s="215"/>
      <c r="I13" s="215"/>
      <c r="J13" s="216"/>
      <c r="K13" s="29">
        <f>21074.95767+461190.611</f>
        <v>482265.56866999995</v>
      </c>
      <c r="L13" s="29">
        <f>21074.95767+461190.611</f>
        <v>482265.56866999995</v>
      </c>
      <c r="M13" s="29">
        <f>21074.95767+461190.611</f>
        <v>482265.56866999995</v>
      </c>
      <c r="N13" s="29">
        <f>21074.95767+461190.611</f>
        <v>482265.56866999995</v>
      </c>
      <c r="O13" s="331"/>
      <c r="P13" s="106"/>
      <c r="Q13" s="45"/>
    </row>
    <row r="14" spans="1:17" s="12" customFormat="1" ht="29.25" customHeight="1" x14ac:dyDescent="0.25">
      <c r="A14" s="60"/>
      <c r="B14" s="184"/>
      <c r="C14" s="96"/>
      <c r="D14" s="6" t="s">
        <v>2</v>
      </c>
      <c r="E14" s="49">
        <f t="shared" si="0"/>
        <v>3560608.1799999997</v>
      </c>
      <c r="F14" s="199">
        <f>104121.636+20000</f>
        <v>124121.636</v>
      </c>
      <c r="G14" s="200"/>
      <c r="H14" s="200"/>
      <c r="I14" s="200"/>
      <c r="J14" s="201"/>
      <c r="K14" s="28">
        <f>104121.636+3010000+10000</f>
        <v>3124121.6359999999</v>
      </c>
      <c r="L14" s="28">
        <v>104121.636</v>
      </c>
      <c r="M14" s="28">
        <v>104121.636</v>
      </c>
      <c r="N14" s="28">
        <v>104121.636</v>
      </c>
      <c r="O14" s="332"/>
      <c r="P14" s="106"/>
      <c r="Q14" s="45"/>
    </row>
    <row r="15" spans="1:17" s="12" customFormat="1" ht="28.5" customHeight="1" x14ac:dyDescent="0.25">
      <c r="A15" s="53"/>
      <c r="B15" s="182" t="s">
        <v>35</v>
      </c>
      <c r="C15" s="188" t="s">
        <v>31</v>
      </c>
      <c r="D15" s="333" t="s">
        <v>31</v>
      </c>
      <c r="E15" s="49" t="s">
        <v>32</v>
      </c>
      <c r="F15" s="217" t="s">
        <v>21</v>
      </c>
      <c r="G15" s="218"/>
      <c r="H15" s="218"/>
      <c r="I15" s="218"/>
      <c r="J15" s="219"/>
      <c r="K15" s="27" t="s">
        <v>22</v>
      </c>
      <c r="L15" s="27" t="s">
        <v>106</v>
      </c>
      <c r="M15" s="27" t="s">
        <v>107</v>
      </c>
      <c r="N15" s="27" t="s">
        <v>108</v>
      </c>
      <c r="O15" s="26"/>
      <c r="Q15" s="46"/>
    </row>
    <row r="16" spans="1:17" s="12" customFormat="1" ht="45" customHeight="1" x14ac:dyDescent="0.25">
      <c r="A16" s="54"/>
      <c r="B16" s="183"/>
      <c r="C16" s="189"/>
      <c r="D16" s="334"/>
      <c r="E16" s="202">
        <v>100</v>
      </c>
      <c r="F16" s="27" t="s">
        <v>138</v>
      </c>
      <c r="G16" s="191" t="s">
        <v>133</v>
      </c>
      <c r="H16" s="192"/>
      <c r="I16" s="192"/>
      <c r="J16" s="193"/>
      <c r="K16" s="208">
        <v>100</v>
      </c>
      <c r="L16" s="208">
        <v>100</v>
      </c>
      <c r="M16" s="208">
        <v>100</v>
      </c>
      <c r="N16" s="208">
        <v>100</v>
      </c>
      <c r="O16" s="26"/>
      <c r="Q16" s="46"/>
    </row>
    <row r="17" spans="1:17" s="12" customFormat="1" ht="45" customHeight="1" x14ac:dyDescent="0.25">
      <c r="A17" s="54"/>
      <c r="B17" s="183"/>
      <c r="C17" s="189"/>
      <c r="D17" s="334"/>
      <c r="E17" s="203"/>
      <c r="F17" s="208">
        <v>100</v>
      </c>
      <c r="G17" s="168" t="s">
        <v>134</v>
      </c>
      <c r="H17" s="168" t="s">
        <v>135</v>
      </c>
      <c r="I17" s="168" t="s">
        <v>136</v>
      </c>
      <c r="J17" s="169" t="s">
        <v>137</v>
      </c>
      <c r="K17" s="209"/>
      <c r="L17" s="209"/>
      <c r="M17" s="209"/>
      <c r="N17" s="209"/>
      <c r="O17" s="26"/>
      <c r="Q17" s="46"/>
    </row>
    <row r="18" spans="1:17" s="12" customFormat="1" ht="33" customHeight="1" x14ac:dyDescent="0.25">
      <c r="A18" s="60"/>
      <c r="B18" s="184"/>
      <c r="C18" s="190"/>
      <c r="D18" s="335"/>
      <c r="E18" s="204"/>
      <c r="F18" s="210"/>
      <c r="G18" s="169">
        <v>28</v>
      </c>
      <c r="H18" s="169">
        <v>53</v>
      </c>
      <c r="I18" s="169">
        <v>77</v>
      </c>
      <c r="J18" s="169">
        <v>100</v>
      </c>
      <c r="K18" s="210"/>
      <c r="L18" s="210"/>
      <c r="M18" s="210"/>
      <c r="N18" s="210"/>
      <c r="O18" s="26"/>
      <c r="Q18" s="46"/>
    </row>
    <row r="19" spans="1:17" s="12" customFormat="1" ht="30" customHeight="1" x14ac:dyDescent="0.25">
      <c r="A19" s="53"/>
      <c r="B19" s="185" t="s">
        <v>145</v>
      </c>
      <c r="C19" s="188" t="s">
        <v>31</v>
      </c>
      <c r="D19" s="333" t="s">
        <v>31</v>
      </c>
      <c r="E19" s="28" t="s">
        <v>32</v>
      </c>
      <c r="F19" s="217" t="s">
        <v>21</v>
      </c>
      <c r="G19" s="218"/>
      <c r="H19" s="218"/>
      <c r="I19" s="218"/>
      <c r="J19" s="219"/>
      <c r="K19" s="27" t="s">
        <v>22</v>
      </c>
      <c r="L19" s="27" t="s">
        <v>106</v>
      </c>
      <c r="M19" s="27" t="s">
        <v>107</v>
      </c>
      <c r="N19" s="27" t="s">
        <v>108</v>
      </c>
      <c r="O19" s="33"/>
      <c r="Q19" s="46"/>
    </row>
    <row r="20" spans="1:17" s="12" customFormat="1" ht="30" customHeight="1" x14ac:dyDescent="0.25">
      <c r="A20" s="54"/>
      <c r="B20" s="186"/>
      <c r="C20" s="189"/>
      <c r="D20" s="334"/>
      <c r="E20" s="202">
        <v>5</v>
      </c>
      <c r="F20" s="27" t="s">
        <v>138</v>
      </c>
      <c r="G20" s="191" t="s">
        <v>133</v>
      </c>
      <c r="H20" s="192"/>
      <c r="I20" s="192"/>
      <c r="J20" s="193"/>
      <c r="K20" s="208">
        <v>3</v>
      </c>
      <c r="L20" s="208">
        <v>0</v>
      </c>
      <c r="M20" s="208">
        <v>0</v>
      </c>
      <c r="N20" s="208">
        <v>0</v>
      </c>
      <c r="O20" s="33"/>
      <c r="Q20" s="46"/>
    </row>
    <row r="21" spans="1:17" s="12" customFormat="1" ht="15" x14ac:dyDescent="0.25">
      <c r="A21" s="54"/>
      <c r="B21" s="186"/>
      <c r="C21" s="189"/>
      <c r="D21" s="334"/>
      <c r="E21" s="203"/>
      <c r="F21" s="194">
        <v>2</v>
      </c>
      <c r="G21" s="168" t="s">
        <v>134</v>
      </c>
      <c r="H21" s="168" t="s">
        <v>135</v>
      </c>
      <c r="I21" s="168" t="s">
        <v>136</v>
      </c>
      <c r="J21" s="169" t="s">
        <v>137</v>
      </c>
      <c r="K21" s="209"/>
      <c r="L21" s="209"/>
      <c r="M21" s="209"/>
      <c r="N21" s="209"/>
      <c r="O21" s="33"/>
      <c r="Q21" s="46"/>
    </row>
    <row r="22" spans="1:17" s="12" customFormat="1" ht="15" x14ac:dyDescent="0.25">
      <c r="A22" s="60"/>
      <c r="B22" s="187"/>
      <c r="C22" s="190"/>
      <c r="D22" s="335"/>
      <c r="E22" s="204"/>
      <c r="F22" s="195"/>
      <c r="G22" s="179">
        <v>0</v>
      </c>
      <c r="H22" s="179">
        <v>0</v>
      </c>
      <c r="I22" s="179">
        <v>0</v>
      </c>
      <c r="J22" s="180">
        <v>2</v>
      </c>
      <c r="K22" s="210"/>
      <c r="L22" s="210"/>
      <c r="M22" s="210"/>
      <c r="N22" s="210"/>
      <c r="O22" s="33"/>
      <c r="Q22" s="46"/>
    </row>
    <row r="23" spans="1:17" s="2" customFormat="1" ht="15" customHeight="1" x14ac:dyDescent="0.25">
      <c r="A23" s="71" t="s">
        <v>11</v>
      </c>
      <c r="B23" s="182" t="s">
        <v>24</v>
      </c>
      <c r="C23" s="95" t="s">
        <v>109</v>
      </c>
      <c r="D23" s="4" t="s">
        <v>4</v>
      </c>
      <c r="E23" s="49">
        <f>SUM(J23:N23)</f>
        <v>147132</v>
      </c>
      <c r="F23" s="220">
        <f>F24</f>
        <v>36783</v>
      </c>
      <c r="G23" s="221"/>
      <c r="H23" s="221"/>
      <c r="I23" s="221"/>
      <c r="J23" s="222"/>
      <c r="K23" s="28">
        <f>SUM(K24:K24)</f>
        <v>36783</v>
      </c>
      <c r="L23" s="28">
        <f>SUM(L24:L24)</f>
        <v>36783</v>
      </c>
      <c r="M23" s="28">
        <f>SUM(M24:M24)</f>
        <v>36783</v>
      </c>
      <c r="N23" s="28">
        <f>SUM(N24:N24)</f>
        <v>36783</v>
      </c>
      <c r="O23" s="64" t="s">
        <v>5</v>
      </c>
      <c r="Q23" s="45"/>
    </row>
    <row r="24" spans="1:17" s="12" customFormat="1" ht="48.75" customHeight="1" x14ac:dyDescent="0.25">
      <c r="A24" s="72"/>
      <c r="B24" s="184"/>
      <c r="C24" s="99"/>
      <c r="D24" s="5" t="s">
        <v>9</v>
      </c>
      <c r="E24" s="49">
        <f>SUM(F24:N24)</f>
        <v>183915</v>
      </c>
      <c r="F24" s="223">
        <v>36783</v>
      </c>
      <c r="G24" s="223"/>
      <c r="H24" s="223"/>
      <c r="I24" s="223"/>
      <c r="J24" s="223"/>
      <c r="K24" s="28">
        <v>36783</v>
      </c>
      <c r="L24" s="28">
        <v>36783</v>
      </c>
      <c r="M24" s="28">
        <v>36783</v>
      </c>
      <c r="N24" s="28">
        <v>36783</v>
      </c>
      <c r="O24" s="65"/>
      <c r="Q24" s="46"/>
    </row>
    <row r="25" spans="1:17" s="12" customFormat="1" ht="30" customHeight="1" x14ac:dyDescent="0.25">
      <c r="A25" s="53"/>
      <c r="B25" s="182" t="s">
        <v>33</v>
      </c>
      <c r="C25" s="188" t="s">
        <v>31</v>
      </c>
      <c r="D25" s="333" t="s">
        <v>31</v>
      </c>
      <c r="E25" s="223" t="s">
        <v>32</v>
      </c>
      <c r="F25" s="267" t="s">
        <v>21</v>
      </c>
      <c r="G25" s="267"/>
      <c r="H25" s="267"/>
      <c r="I25" s="267"/>
      <c r="J25" s="267"/>
      <c r="K25" s="27" t="s">
        <v>22</v>
      </c>
      <c r="L25" s="27" t="s">
        <v>106</v>
      </c>
      <c r="M25" s="27" t="s">
        <v>107</v>
      </c>
      <c r="N25" s="27" t="s">
        <v>108</v>
      </c>
      <c r="O25" s="26"/>
      <c r="Q25" s="46"/>
    </row>
    <row r="26" spans="1:17" s="12" customFormat="1" ht="30" customHeight="1" x14ac:dyDescent="0.25">
      <c r="A26" s="54"/>
      <c r="B26" s="183"/>
      <c r="C26" s="189"/>
      <c r="D26" s="334"/>
      <c r="E26" s="223"/>
      <c r="F26" s="27" t="s">
        <v>138</v>
      </c>
      <c r="G26" s="191" t="s">
        <v>133</v>
      </c>
      <c r="H26" s="192"/>
      <c r="I26" s="192"/>
      <c r="J26" s="193"/>
      <c r="K26" s="208">
        <v>123</v>
      </c>
      <c r="L26" s="208">
        <v>124</v>
      </c>
      <c r="M26" s="208">
        <v>125</v>
      </c>
      <c r="N26" s="208">
        <v>126</v>
      </c>
      <c r="O26" s="26"/>
      <c r="Q26" s="46"/>
    </row>
    <row r="27" spans="1:17" s="12" customFormat="1" ht="15" x14ac:dyDescent="0.25">
      <c r="A27" s="54"/>
      <c r="B27" s="183"/>
      <c r="C27" s="189"/>
      <c r="D27" s="334"/>
      <c r="E27" s="237">
        <v>620</v>
      </c>
      <c r="F27" s="208">
        <v>122</v>
      </c>
      <c r="G27" s="168" t="s">
        <v>134</v>
      </c>
      <c r="H27" s="168" t="s">
        <v>135</v>
      </c>
      <c r="I27" s="168" t="s">
        <v>136</v>
      </c>
      <c r="J27" s="169" t="s">
        <v>137</v>
      </c>
      <c r="K27" s="209"/>
      <c r="L27" s="209"/>
      <c r="M27" s="209"/>
      <c r="N27" s="209"/>
      <c r="O27" s="26"/>
      <c r="Q27" s="46"/>
    </row>
    <row r="28" spans="1:17" s="12" customFormat="1" ht="21.75" customHeight="1" x14ac:dyDescent="0.25">
      <c r="A28" s="60"/>
      <c r="B28" s="184"/>
      <c r="C28" s="190"/>
      <c r="D28" s="335"/>
      <c r="E28" s="237"/>
      <c r="F28" s="210"/>
      <c r="G28" s="179">
        <v>30</v>
      </c>
      <c r="H28" s="179">
        <v>60</v>
      </c>
      <c r="I28" s="179">
        <v>90</v>
      </c>
      <c r="J28" s="180">
        <v>122</v>
      </c>
      <c r="K28" s="210"/>
      <c r="L28" s="210"/>
      <c r="M28" s="210"/>
      <c r="N28" s="210"/>
      <c r="O28" s="98"/>
      <c r="Q28" s="46"/>
    </row>
    <row r="29" spans="1:17" s="15" customFormat="1" ht="16.5" customHeight="1" x14ac:dyDescent="0.2">
      <c r="A29" s="104">
        <v>2</v>
      </c>
      <c r="B29" s="205" t="s">
        <v>45</v>
      </c>
      <c r="C29" s="91" t="s">
        <v>109</v>
      </c>
      <c r="D29" s="14" t="s">
        <v>8</v>
      </c>
      <c r="E29" s="30">
        <f t="shared" ref="E29:N29" si="5">E31+E30</f>
        <v>166974.48680000001</v>
      </c>
      <c r="F29" s="238">
        <f>F31+F30</f>
        <v>7195.6013599999997</v>
      </c>
      <c r="G29" s="239"/>
      <c r="H29" s="239"/>
      <c r="I29" s="239"/>
      <c r="J29" s="240"/>
      <c r="K29" s="30">
        <f t="shared" si="5"/>
        <v>138192.08136000001</v>
      </c>
      <c r="L29" s="30">
        <f t="shared" si="5"/>
        <v>7195.6013599999997</v>
      </c>
      <c r="M29" s="30">
        <f t="shared" si="5"/>
        <v>7195.6013599999997</v>
      </c>
      <c r="N29" s="30">
        <f t="shared" si="5"/>
        <v>7195.6013599999997</v>
      </c>
      <c r="O29" s="61"/>
      <c r="Q29" s="43"/>
    </row>
    <row r="30" spans="1:17" s="15" customFormat="1" ht="30" customHeight="1" x14ac:dyDescent="0.2">
      <c r="A30" s="105"/>
      <c r="B30" s="206"/>
      <c r="C30" s="92"/>
      <c r="D30" s="14" t="s">
        <v>27</v>
      </c>
      <c r="E30" s="30">
        <f>SUM(F30:N30)</f>
        <v>81479.81</v>
      </c>
      <c r="F30" s="238">
        <f>F33</f>
        <v>0</v>
      </c>
      <c r="G30" s="239"/>
      <c r="H30" s="239"/>
      <c r="I30" s="239"/>
      <c r="J30" s="240"/>
      <c r="K30" s="30">
        <f>K33</f>
        <v>81479.81</v>
      </c>
      <c r="L30" s="30">
        <f>L33</f>
        <v>0</v>
      </c>
      <c r="M30" s="30">
        <f>M33</f>
        <v>0</v>
      </c>
      <c r="N30" s="30">
        <f>N33</f>
        <v>0</v>
      </c>
      <c r="O30" s="62"/>
      <c r="Q30" s="43"/>
    </row>
    <row r="31" spans="1:17" s="16" customFormat="1" ht="41.25" customHeight="1" x14ac:dyDescent="0.25">
      <c r="A31" s="75"/>
      <c r="B31" s="206"/>
      <c r="C31" s="92"/>
      <c r="D31" s="11" t="s">
        <v>9</v>
      </c>
      <c r="E31" s="30">
        <f>SUM(F31:N31)</f>
        <v>85494.676800000001</v>
      </c>
      <c r="F31" s="196">
        <f>F40+F34</f>
        <v>7195.6013599999997</v>
      </c>
      <c r="G31" s="197"/>
      <c r="H31" s="197"/>
      <c r="I31" s="197"/>
      <c r="J31" s="198"/>
      <c r="K31" s="22">
        <f>K40+K34</f>
        <v>56712.271359999999</v>
      </c>
      <c r="L31" s="22">
        <f>L40+L34</f>
        <v>7195.6013599999997</v>
      </c>
      <c r="M31" s="22">
        <f>M40+M34</f>
        <v>7195.6013599999997</v>
      </c>
      <c r="N31" s="22">
        <f>N40+N34</f>
        <v>7195.6013599999997</v>
      </c>
      <c r="O31" s="62"/>
      <c r="Q31" s="44"/>
    </row>
    <row r="32" spans="1:17" s="2" customFormat="1" ht="15" customHeight="1" x14ac:dyDescent="0.25">
      <c r="A32" s="53" t="s">
        <v>29</v>
      </c>
      <c r="B32" s="182" t="s">
        <v>48</v>
      </c>
      <c r="C32" s="94" t="s">
        <v>109</v>
      </c>
      <c r="D32" s="4" t="s">
        <v>1</v>
      </c>
      <c r="E32" s="28">
        <f>SUM(F32:N32)</f>
        <v>130996.48</v>
      </c>
      <c r="F32" s="199">
        <f>SUM(J33:J34)</f>
        <v>0</v>
      </c>
      <c r="G32" s="200"/>
      <c r="H32" s="200"/>
      <c r="I32" s="200"/>
      <c r="J32" s="201"/>
      <c r="K32" s="28">
        <f t="shared" ref="K32:M32" si="6">SUM(K33:K34)</f>
        <v>130996.48</v>
      </c>
      <c r="L32" s="28">
        <f t="shared" si="6"/>
        <v>0</v>
      </c>
      <c r="M32" s="28">
        <f t="shared" si="6"/>
        <v>0</v>
      </c>
      <c r="N32" s="28">
        <f t="shared" ref="N32" si="7">SUM(N33:N34)</f>
        <v>0</v>
      </c>
      <c r="O32" s="55" t="s">
        <v>5</v>
      </c>
      <c r="Q32" s="45"/>
    </row>
    <row r="33" spans="1:17" s="2" customFormat="1" ht="26.25" customHeight="1" x14ac:dyDescent="0.25">
      <c r="A33" s="54"/>
      <c r="B33" s="183"/>
      <c r="C33" s="95"/>
      <c r="D33" s="4" t="s">
        <v>27</v>
      </c>
      <c r="E33" s="28">
        <f>SUM(F33:N33)</f>
        <v>81479.81</v>
      </c>
      <c r="F33" s="199">
        <v>0</v>
      </c>
      <c r="G33" s="200"/>
      <c r="H33" s="200"/>
      <c r="I33" s="200"/>
      <c r="J33" s="201"/>
      <c r="K33" s="28">
        <v>81479.81</v>
      </c>
      <c r="L33" s="28">
        <v>0</v>
      </c>
      <c r="M33" s="28">
        <v>0</v>
      </c>
      <c r="N33" s="28">
        <v>0</v>
      </c>
      <c r="O33" s="56"/>
      <c r="Q33" s="45"/>
    </row>
    <row r="34" spans="1:17" s="12" customFormat="1" ht="46.5" customHeight="1" x14ac:dyDescent="0.25">
      <c r="A34" s="54"/>
      <c r="B34" s="183"/>
      <c r="C34" s="95"/>
      <c r="D34" s="5" t="s">
        <v>9</v>
      </c>
      <c r="E34" s="28">
        <f>SUM(F34:N34)</f>
        <v>49516.67</v>
      </c>
      <c r="F34" s="214">
        <v>0</v>
      </c>
      <c r="G34" s="215"/>
      <c r="H34" s="215"/>
      <c r="I34" s="215"/>
      <c r="J34" s="216"/>
      <c r="K34" s="29">
        <v>49516.67</v>
      </c>
      <c r="L34" s="29">
        <v>0</v>
      </c>
      <c r="M34" s="29">
        <v>0</v>
      </c>
      <c r="N34" s="29">
        <v>0</v>
      </c>
      <c r="O34" s="56"/>
      <c r="Q34" s="45"/>
    </row>
    <row r="35" spans="1:17" s="12" customFormat="1" ht="29.25" customHeight="1" x14ac:dyDescent="0.25">
      <c r="A35" s="53"/>
      <c r="B35" s="182" t="s">
        <v>51</v>
      </c>
      <c r="C35" s="97" t="s">
        <v>31</v>
      </c>
      <c r="D35" s="102" t="s">
        <v>31</v>
      </c>
      <c r="E35" s="28" t="s">
        <v>32</v>
      </c>
      <c r="F35" s="217" t="s">
        <v>21</v>
      </c>
      <c r="G35" s="218"/>
      <c r="H35" s="218"/>
      <c r="I35" s="218"/>
      <c r="J35" s="219"/>
      <c r="K35" s="27" t="s">
        <v>22</v>
      </c>
      <c r="L35" s="27" t="s">
        <v>106</v>
      </c>
      <c r="M35" s="27" t="s">
        <v>107</v>
      </c>
      <c r="N35" s="27" t="s">
        <v>108</v>
      </c>
      <c r="O35" s="26"/>
      <c r="Q35" s="46"/>
    </row>
    <row r="36" spans="1:17" s="12" customFormat="1" ht="29.25" customHeight="1" x14ac:dyDescent="0.25">
      <c r="A36" s="54"/>
      <c r="B36" s="183"/>
      <c r="C36" s="26"/>
      <c r="D36" s="178"/>
      <c r="E36" s="202">
        <v>1</v>
      </c>
      <c r="F36" s="27" t="s">
        <v>138</v>
      </c>
      <c r="G36" s="191" t="s">
        <v>133</v>
      </c>
      <c r="H36" s="192"/>
      <c r="I36" s="192"/>
      <c r="J36" s="193"/>
      <c r="K36" s="208">
        <v>1</v>
      </c>
      <c r="L36" s="208">
        <v>0</v>
      </c>
      <c r="M36" s="208">
        <v>0</v>
      </c>
      <c r="N36" s="208">
        <v>0</v>
      </c>
      <c r="O36" s="26"/>
      <c r="Q36" s="46"/>
    </row>
    <row r="37" spans="1:17" s="12" customFormat="1" ht="15" x14ac:dyDescent="0.25">
      <c r="A37" s="54"/>
      <c r="B37" s="183"/>
      <c r="C37" s="26"/>
      <c r="D37" s="58"/>
      <c r="E37" s="203"/>
      <c r="F37" s="194">
        <v>0</v>
      </c>
      <c r="G37" s="168" t="s">
        <v>134</v>
      </c>
      <c r="H37" s="168" t="s">
        <v>135</v>
      </c>
      <c r="I37" s="168" t="s">
        <v>136</v>
      </c>
      <c r="J37" s="169" t="s">
        <v>137</v>
      </c>
      <c r="K37" s="209"/>
      <c r="L37" s="209"/>
      <c r="M37" s="209"/>
      <c r="N37" s="209"/>
      <c r="O37" s="26"/>
      <c r="Q37" s="46"/>
    </row>
    <row r="38" spans="1:17" s="12" customFormat="1" ht="27" customHeight="1" x14ac:dyDescent="0.25">
      <c r="A38" s="60"/>
      <c r="B38" s="184"/>
      <c r="C38" s="98"/>
      <c r="D38" s="103"/>
      <c r="E38" s="204"/>
      <c r="F38" s="195"/>
      <c r="G38" s="179">
        <v>0</v>
      </c>
      <c r="H38" s="179">
        <v>0</v>
      </c>
      <c r="I38" s="179">
        <v>0</v>
      </c>
      <c r="J38" s="180">
        <v>0</v>
      </c>
      <c r="K38" s="210"/>
      <c r="L38" s="210"/>
      <c r="M38" s="210"/>
      <c r="N38" s="210"/>
      <c r="O38" s="26"/>
      <c r="Q38" s="46"/>
    </row>
    <row r="39" spans="1:17" s="2" customFormat="1" ht="15" customHeight="1" x14ac:dyDescent="0.25">
      <c r="A39" s="53" t="s">
        <v>47</v>
      </c>
      <c r="B39" s="182" t="s">
        <v>49</v>
      </c>
      <c r="C39" s="94" t="s">
        <v>109</v>
      </c>
      <c r="D39" s="4" t="s">
        <v>1</v>
      </c>
      <c r="E39" s="28">
        <f>SUM(F39:N39)</f>
        <v>35978.006799999996</v>
      </c>
      <c r="F39" s="199">
        <f>SUM(F40:F40)</f>
        <v>7195.6013599999997</v>
      </c>
      <c r="G39" s="200"/>
      <c r="H39" s="200"/>
      <c r="I39" s="200"/>
      <c r="J39" s="201"/>
      <c r="K39" s="28">
        <f>SUM(K40:K40)</f>
        <v>7195.6013599999997</v>
      </c>
      <c r="L39" s="28">
        <f>SUM(L40:L40)</f>
        <v>7195.6013599999997</v>
      </c>
      <c r="M39" s="28">
        <f>SUM(M40:M40)</f>
        <v>7195.6013599999997</v>
      </c>
      <c r="N39" s="28">
        <f>SUM(N40:N40)</f>
        <v>7195.6013599999997</v>
      </c>
      <c r="O39" s="55" t="s">
        <v>5</v>
      </c>
      <c r="Q39" s="45"/>
    </row>
    <row r="40" spans="1:17" s="12" customFormat="1" ht="46.5" customHeight="1" x14ac:dyDescent="0.25">
      <c r="A40" s="54"/>
      <c r="B40" s="183"/>
      <c r="C40" s="95"/>
      <c r="D40" s="5" t="s">
        <v>9</v>
      </c>
      <c r="E40" s="28">
        <f>SUM(F40:N40)</f>
        <v>35978.006799999996</v>
      </c>
      <c r="F40" s="214">
        <v>7195.6013599999997</v>
      </c>
      <c r="G40" s="215"/>
      <c r="H40" s="215"/>
      <c r="I40" s="215"/>
      <c r="J40" s="216"/>
      <c r="K40" s="29">
        <v>7195.6013599999997</v>
      </c>
      <c r="L40" s="29">
        <v>7195.6013599999997</v>
      </c>
      <c r="M40" s="29">
        <v>7195.6013599999997</v>
      </c>
      <c r="N40" s="29">
        <v>7195.6013599999997</v>
      </c>
      <c r="O40" s="56"/>
      <c r="Q40" s="45"/>
    </row>
    <row r="41" spans="1:17" s="12" customFormat="1" ht="28.5" customHeight="1" x14ac:dyDescent="0.25">
      <c r="A41" s="53"/>
      <c r="B41" s="182" t="s">
        <v>50</v>
      </c>
      <c r="C41" s="97" t="s">
        <v>31</v>
      </c>
      <c r="D41" s="102" t="s">
        <v>31</v>
      </c>
      <c r="E41" s="28" t="s">
        <v>32</v>
      </c>
      <c r="F41" s="217" t="s">
        <v>21</v>
      </c>
      <c r="G41" s="218"/>
      <c r="H41" s="218"/>
      <c r="I41" s="218"/>
      <c r="J41" s="219"/>
      <c r="K41" s="27" t="s">
        <v>22</v>
      </c>
      <c r="L41" s="27" t="s">
        <v>106</v>
      </c>
      <c r="M41" s="27" t="s">
        <v>107</v>
      </c>
      <c r="N41" s="27" t="s">
        <v>108</v>
      </c>
      <c r="O41" s="26"/>
      <c r="Q41" s="46"/>
    </row>
    <row r="42" spans="1:17" s="12" customFormat="1" ht="28.5" customHeight="1" x14ac:dyDescent="0.25">
      <c r="A42" s="54"/>
      <c r="B42" s="183"/>
      <c r="C42" s="26"/>
      <c r="D42" s="178"/>
      <c r="E42" s="202">
        <v>5</v>
      </c>
      <c r="F42" s="27" t="s">
        <v>138</v>
      </c>
      <c r="G42" s="191" t="s">
        <v>133</v>
      </c>
      <c r="H42" s="192"/>
      <c r="I42" s="192"/>
      <c r="J42" s="193"/>
      <c r="K42" s="208">
        <v>1</v>
      </c>
      <c r="L42" s="208">
        <v>1</v>
      </c>
      <c r="M42" s="208">
        <v>1</v>
      </c>
      <c r="N42" s="208">
        <v>1</v>
      </c>
      <c r="O42" s="26"/>
      <c r="Q42" s="46"/>
    </row>
    <row r="43" spans="1:17" s="12" customFormat="1" ht="11.25" customHeight="1" x14ac:dyDescent="0.25">
      <c r="A43" s="54"/>
      <c r="B43" s="183"/>
      <c r="C43" s="26"/>
      <c r="D43" s="58"/>
      <c r="E43" s="203"/>
      <c r="F43" s="194">
        <v>1</v>
      </c>
      <c r="G43" s="168" t="s">
        <v>134</v>
      </c>
      <c r="H43" s="168" t="s">
        <v>135</v>
      </c>
      <c r="I43" s="168" t="s">
        <v>136</v>
      </c>
      <c r="J43" s="169" t="s">
        <v>137</v>
      </c>
      <c r="K43" s="209"/>
      <c r="L43" s="209"/>
      <c r="M43" s="209"/>
      <c r="N43" s="209"/>
      <c r="O43" s="26"/>
      <c r="Q43" s="46"/>
    </row>
    <row r="44" spans="1:17" s="12" customFormat="1" ht="25.5" customHeight="1" x14ac:dyDescent="0.25">
      <c r="A44" s="60"/>
      <c r="B44" s="184"/>
      <c r="C44" s="98"/>
      <c r="D44" s="103"/>
      <c r="E44" s="204"/>
      <c r="F44" s="195"/>
      <c r="G44" s="179">
        <v>0</v>
      </c>
      <c r="H44" s="179">
        <v>0</v>
      </c>
      <c r="I44" s="179">
        <v>0</v>
      </c>
      <c r="J44" s="180">
        <v>1</v>
      </c>
      <c r="K44" s="210"/>
      <c r="L44" s="210"/>
      <c r="M44" s="210"/>
      <c r="N44" s="210"/>
      <c r="O44" s="98"/>
      <c r="Q44" s="46"/>
    </row>
    <row r="45" spans="1:17" s="15" customFormat="1" ht="16.5" customHeight="1" x14ac:dyDescent="0.2">
      <c r="A45" s="104">
        <v>3</v>
      </c>
      <c r="B45" s="205" t="s">
        <v>126</v>
      </c>
      <c r="C45" s="91" t="s">
        <v>109</v>
      </c>
      <c r="D45" s="14" t="s">
        <v>8</v>
      </c>
      <c r="E45" s="30">
        <f t="shared" ref="E45:N45" si="8">E47+E46</f>
        <v>32513.9</v>
      </c>
      <c r="F45" s="238">
        <f>F47+F46</f>
        <v>31815</v>
      </c>
      <c r="G45" s="239"/>
      <c r="H45" s="239"/>
      <c r="I45" s="239"/>
      <c r="J45" s="240"/>
      <c r="K45" s="30">
        <f t="shared" si="8"/>
        <v>0</v>
      </c>
      <c r="L45" s="30">
        <f t="shared" si="8"/>
        <v>698.9</v>
      </c>
      <c r="M45" s="30">
        <f t="shared" si="8"/>
        <v>0</v>
      </c>
      <c r="N45" s="30">
        <f t="shared" si="8"/>
        <v>0</v>
      </c>
      <c r="O45" s="61"/>
      <c r="Q45" s="43"/>
    </row>
    <row r="46" spans="1:17" s="15" customFormat="1" ht="30" customHeight="1" x14ac:dyDescent="0.2">
      <c r="A46" s="105"/>
      <c r="B46" s="206"/>
      <c r="C46" s="92"/>
      <c r="D46" s="14" t="s">
        <v>27</v>
      </c>
      <c r="E46" s="30">
        <f>SUM(F46:N46)</f>
        <v>20223.64</v>
      </c>
      <c r="F46" s="238">
        <f>F49</f>
        <v>19788.93</v>
      </c>
      <c r="G46" s="239"/>
      <c r="H46" s="239"/>
      <c r="I46" s="239"/>
      <c r="J46" s="240"/>
      <c r="K46" s="30">
        <f>K49</f>
        <v>0</v>
      </c>
      <c r="L46" s="30">
        <f>L49</f>
        <v>434.71</v>
      </c>
      <c r="M46" s="30">
        <f>M49</f>
        <v>0</v>
      </c>
      <c r="N46" s="30">
        <f>N49</f>
        <v>0</v>
      </c>
      <c r="O46" s="62"/>
      <c r="Q46" s="43"/>
    </row>
    <row r="47" spans="1:17" s="16" customFormat="1" ht="56.25" customHeight="1" x14ac:dyDescent="0.25">
      <c r="A47" s="75"/>
      <c r="B47" s="206"/>
      <c r="C47" s="92"/>
      <c r="D47" s="11" t="s">
        <v>9</v>
      </c>
      <c r="E47" s="30">
        <f>SUM(F47:N47)</f>
        <v>12290.26</v>
      </c>
      <c r="F47" s="196">
        <f>F50</f>
        <v>12026.07</v>
      </c>
      <c r="G47" s="197"/>
      <c r="H47" s="197"/>
      <c r="I47" s="197"/>
      <c r="J47" s="198"/>
      <c r="K47" s="22">
        <f t="shared" ref="K47:N47" si="9">K50</f>
        <v>0</v>
      </c>
      <c r="L47" s="22">
        <f t="shared" si="9"/>
        <v>264.19</v>
      </c>
      <c r="M47" s="22">
        <f>M50</f>
        <v>0</v>
      </c>
      <c r="N47" s="22">
        <f t="shared" si="9"/>
        <v>0</v>
      </c>
      <c r="O47" s="62"/>
      <c r="Q47" s="44"/>
    </row>
    <row r="48" spans="1:17" s="2" customFormat="1" ht="15" customHeight="1" x14ac:dyDescent="0.25">
      <c r="A48" s="53" t="s">
        <v>124</v>
      </c>
      <c r="B48" s="182" t="s">
        <v>125</v>
      </c>
      <c r="C48" s="94" t="s">
        <v>109</v>
      </c>
      <c r="D48" s="4" t="s">
        <v>1</v>
      </c>
      <c r="E48" s="28">
        <f>SUM(F48:N48)</f>
        <v>32513.9</v>
      </c>
      <c r="F48" s="199">
        <f>SUM(F49:J50)</f>
        <v>31815</v>
      </c>
      <c r="G48" s="200"/>
      <c r="H48" s="200"/>
      <c r="I48" s="200"/>
      <c r="J48" s="201"/>
      <c r="K48" s="28">
        <f t="shared" ref="K48:N48" si="10">SUM(K49:K50)</f>
        <v>0</v>
      </c>
      <c r="L48" s="28">
        <f t="shared" si="10"/>
        <v>698.9</v>
      </c>
      <c r="M48" s="28">
        <f t="shared" si="10"/>
        <v>0</v>
      </c>
      <c r="N48" s="28">
        <f t="shared" si="10"/>
        <v>0</v>
      </c>
      <c r="O48" s="55" t="s">
        <v>5</v>
      </c>
      <c r="Q48" s="45"/>
    </row>
    <row r="49" spans="1:19" s="2" customFormat="1" ht="26.25" customHeight="1" x14ac:dyDescent="0.25">
      <c r="A49" s="54"/>
      <c r="B49" s="183"/>
      <c r="C49" s="95"/>
      <c r="D49" s="4" t="s">
        <v>27</v>
      </c>
      <c r="E49" s="28">
        <f>SUM(F49:N49)</f>
        <v>20223.64</v>
      </c>
      <c r="F49" s="199">
        <v>19788.93</v>
      </c>
      <c r="G49" s="200"/>
      <c r="H49" s="200"/>
      <c r="I49" s="200"/>
      <c r="J49" s="201"/>
      <c r="K49" s="28">
        <v>0</v>
      </c>
      <c r="L49" s="28">
        <v>434.71</v>
      </c>
      <c r="M49" s="28">
        <v>0</v>
      </c>
      <c r="N49" s="28">
        <v>0</v>
      </c>
      <c r="O49" s="56"/>
      <c r="Q49" s="45"/>
    </row>
    <row r="50" spans="1:19" s="12" customFormat="1" ht="54" customHeight="1" x14ac:dyDescent="0.25">
      <c r="A50" s="54"/>
      <c r="B50" s="183"/>
      <c r="C50" s="95"/>
      <c r="D50" s="5" t="s">
        <v>9</v>
      </c>
      <c r="E50" s="28">
        <f>SUM(F50:N50)</f>
        <v>12290.26</v>
      </c>
      <c r="F50" s="214">
        <v>12026.07</v>
      </c>
      <c r="G50" s="215"/>
      <c r="H50" s="215"/>
      <c r="I50" s="215"/>
      <c r="J50" s="216"/>
      <c r="K50" s="29">
        <v>0</v>
      </c>
      <c r="L50" s="29">
        <v>264.19</v>
      </c>
      <c r="M50" s="29">
        <v>0</v>
      </c>
      <c r="N50" s="29">
        <v>0</v>
      </c>
      <c r="O50" s="56"/>
      <c r="Q50" s="45"/>
    </row>
    <row r="51" spans="1:19" s="12" customFormat="1" ht="29.25" customHeight="1" x14ac:dyDescent="0.25">
      <c r="A51" s="53"/>
      <c r="B51" s="182" t="s">
        <v>132</v>
      </c>
      <c r="C51" s="97" t="s">
        <v>31</v>
      </c>
      <c r="D51" s="102" t="s">
        <v>31</v>
      </c>
      <c r="E51" s="28" t="s">
        <v>32</v>
      </c>
      <c r="F51" s="217" t="s">
        <v>21</v>
      </c>
      <c r="G51" s="218"/>
      <c r="H51" s="218"/>
      <c r="I51" s="218"/>
      <c r="J51" s="219"/>
      <c r="K51" s="27" t="s">
        <v>22</v>
      </c>
      <c r="L51" s="27" t="s">
        <v>106</v>
      </c>
      <c r="M51" s="27" t="s">
        <v>107</v>
      </c>
      <c r="N51" s="27" t="s">
        <v>108</v>
      </c>
      <c r="O51" s="26"/>
      <c r="Q51" s="46"/>
    </row>
    <row r="52" spans="1:19" s="12" customFormat="1" ht="29.25" customHeight="1" x14ac:dyDescent="0.25">
      <c r="A52" s="54"/>
      <c r="B52" s="183"/>
      <c r="C52" s="26"/>
      <c r="D52" s="178"/>
      <c r="E52" s="202">
        <v>2</v>
      </c>
      <c r="F52" s="27" t="s">
        <v>138</v>
      </c>
      <c r="G52" s="191" t="s">
        <v>133</v>
      </c>
      <c r="H52" s="192"/>
      <c r="I52" s="192"/>
      <c r="J52" s="193"/>
      <c r="K52" s="208">
        <v>0</v>
      </c>
      <c r="L52" s="208">
        <v>1</v>
      </c>
      <c r="M52" s="208">
        <v>0</v>
      </c>
      <c r="N52" s="208">
        <v>0</v>
      </c>
      <c r="O52" s="26"/>
      <c r="Q52" s="46"/>
    </row>
    <row r="53" spans="1:19" s="12" customFormat="1" ht="15" x14ac:dyDescent="0.25">
      <c r="A53" s="54"/>
      <c r="B53" s="183"/>
      <c r="C53" s="26"/>
      <c r="D53" s="58"/>
      <c r="E53" s="203"/>
      <c r="F53" s="194">
        <v>1</v>
      </c>
      <c r="G53" s="168" t="s">
        <v>134</v>
      </c>
      <c r="H53" s="168" t="s">
        <v>135</v>
      </c>
      <c r="I53" s="168" t="s">
        <v>136</v>
      </c>
      <c r="J53" s="169" t="s">
        <v>137</v>
      </c>
      <c r="K53" s="209"/>
      <c r="L53" s="209"/>
      <c r="M53" s="209"/>
      <c r="N53" s="209"/>
      <c r="O53" s="26"/>
      <c r="Q53" s="46"/>
    </row>
    <row r="54" spans="1:19" s="12" customFormat="1" ht="24.75" customHeight="1" x14ac:dyDescent="0.25">
      <c r="A54" s="60"/>
      <c r="B54" s="184"/>
      <c r="C54" s="98"/>
      <c r="D54" s="103"/>
      <c r="E54" s="204"/>
      <c r="F54" s="195"/>
      <c r="G54" s="179">
        <v>0</v>
      </c>
      <c r="H54" s="179">
        <v>0</v>
      </c>
      <c r="I54" s="179">
        <v>0</v>
      </c>
      <c r="J54" s="180">
        <v>1</v>
      </c>
      <c r="K54" s="210"/>
      <c r="L54" s="210"/>
      <c r="M54" s="210"/>
      <c r="N54" s="210"/>
      <c r="O54" s="26"/>
      <c r="Q54" s="46"/>
    </row>
    <row r="55" spans="1:19" s="12" customFormat="1" ht="20.45" customHeight="1" x14ac:dyDescent="0.25">
      <c r="A55" s="253" t="s">
        <v>18</v>
      </c>
      <c r="B55" s="254"/>
      <c r="C55" s="255"/>
      <c r="D55" s="11" t="s">
        <v>4</v>
      </c>
      <c r="E55" s="22">
        <f>SUM(F55:N55)</f>
        <v>6393499.6101499991</v>
      </c>
      <c r="F55" s="196">
        <f>F57+F58+F56</f>
        <v>720341.00602999993</v>
      </c>
      <c r="G55" s="197"/>
      <c r="H55" s="197"/>
      <c r="I55" s="197"/>
      <c r="J55" s="198"/>
      <c r="K55" s="22">
        <f t="shared" ref="K55:M55" si="11">K57+K58+K56</f>
        <v>3781362.2860300001</v>
      </c>
      <c r="L55" s="22">
        <f t="shared" si="11"/>
        <v>631064.70602999977</v>
      </c>
      <c r="M55" s="22">
        <f t="shared" si="11"/>
        <v>630365.80602999986</v>
      </c>
      <c r="N55" s="22">
        <f t="shared" ref="N55" si="12">N57+N58+N56</f>
        <v>630365.80602999986</v>
      </c>
      <c r="O55" s="77"/>
      <c r="Q55" s="46"/>
    </row>
    <row r="56" spans="1:19" s="12" customFormat="1" ht="25.5" customHeight="1" x14ac:dyDescent="0.25">
      <c r="A56" s="259"/>
      <c r="B56" s="260"/>
      <c r="C56" s="261"/>
      <c r="D56" s="11" t="s">
        <v>27</v>
      </c>
      <c r="E56" s="22">
        <f>SUM(F56:N56)</f>
        <v>101703.45</v>
      </c>
      <c r="F56" s="196">
        <f>F30+F9+F46</f>
        <v>19788.93</v>
      </c>
      <c r="G56" s="197"/>
      <c r="H56" s="197"/>
      <c r="I56" s="197"/>
      <c r="J56" s="198"/>
      <c r="K56" s="22">
        <f>K30+K9+K46</f>
        <v>81479.81</v>
      </c>
      <c r="L56" s="22">
        <f>L30+L9+L46</f>
        <v>434.71</v>
      </c>
      <c r="M56" s="22">
        <f>M30+M9+M46</f>
        <v>0</v>
      </c>
      <c r="N56" s="22">
        <f>N30+N9+N46</f>
        <v>0</v>
      </c>
      <c r="O56" s="78"/>
      <c r="Q56" s="46"/>
    </row>
    <row r="57" spans="1:19" s="12" customFormat="1" ht="39.75" customHeight="1" x14ac:dyDescent="0.25">
      <c r="A57" s="259"/>
      <c r="B57" s="260"/>
      <c r="C57" s="261"/>
      <c r="D57" s="11" t="s">
        <v>9</v>
      </c>
      <c r="E57" s="22">
        <f>SUM(F57:N57)</f>
        <v>2731187.9801499993</v>
      </c>
      <c r="F57" s="196">
        <f>F10+F31+F47</f>
        <v>576430.44002999982</v>
      </c>
      <c r="G57" s="197"/>
      <c r="H57" s="197"/>
      <c r="I57" s="197"/>
      <c r="J57" s="198"/>
      <c r="K57" s="22">
        <f>K10+K31+K47</f>
        <v>575760.84002999996</v>
      </c>
      <c r="L57" s="22">
        <f>L10+L31+L47</f>
        <v>526508.36002999987</v>
      </c>
      <c r="M57" s="22">
        <f>M10+M31+M47</f>
        <v>526244.17002999992</v>
      </c>
      <c r="N57" s="22">
        <f>N10+N31+N47</f>
        <v>526244.17002999992</v>
      </c>
      <c r="O57" s="78"/>
      <c r="Q57" s="46"/>
    </row>
    <row r="58" spans="1:19" s="12" customFormat="1" ht="25.5" x14ac:dyDescent="0.25">
      <c r="A58" s="256"/>
      <c r="B58" s="257"/>
      <c r="C58" s="258"/>
      <c r="D58" s="13" t="s">
        <v>2</v>
      </c>
      <c r="E58" s="22">
        <f>SUM(F58:N58)</f>
        <v>3560608.1799999997</v>
      </c>
      <c r="F58" s="196">
        <f>F11</f>
        <v>124121.636</v>
      </c>
      <c r="G58" s="197"/>
      <c r="H58" s="197"/>
      <c r="I58" s="197"/>
      <c r="J58" s="198"/>
      <c r="K58" s="22">
        <f>K11</f>
        <v>3124121.6359999999</v>
      </c>
      <c r="L58" s="22">
        <f>L11</f>
        <v>104121.636</v>
      </c>
      <c r="M58" s="22">
        <f>M11</f>
        <v>104121.636</v>
      </c>
      <c r="N58" s="22">
        <f>N11</f>
        <v>104121.636</v>
      </c>
      <c r="O58" s="79"/>
      <c r="Q58" s="46"/>
    </row>
    <row r="59" spans="1:19" s="8" customFormat="1" ht="18.600000000000001" customHeight="1" x14ac:dyDescent="0.25">
      <c r="A59" s="262" t="s">
        <v>38</v>
      </c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4"/>
      <c r="Q59" s="42"/>
    </row>
    <row r="60" spans="1:19" s="2" customFormat="1" ht="22.9" customHeight="1" x14ac:dyDescent="0.25">
      <c r="A60" s="73">
        <v>1</v>
      </c>
      <c r="B60" s="241" t="s">
        <v>44</v>
      </c>
      <c r="C60" s="91" t="s">
        <v>109</v>
      </c>
      <c r="D60" s="17" t="s">
        <v>4</v>
      </c>
      <c r="E60" s="22">
        <f>SUM(F60:N60)</f>
        <v>2777176.2850000001</v>
      </c>
      <c r="F60" s="268">
        <f>F61+F62</f>
        <v>555435.25699999998</v>
      </c>
      <c r="G60" s="269"/>
      <c r="H60" s="269"/>
      <c r="I60" s="269"/>
      <c r="J60" s="270"/>
      <c r="K60" s="110">
        <f>SUM(K61:K62)</f>
        <v>555435.25699999998</v>
      </c>
      <c r="L60" s="113">
        <f>SUM(L61:L62)</f>
        <v>555435.25699999998</v>
      </c>
      <c r="M60" s="31">
        <f>SUM(M61:M62)</f>
        <v>555435.25699999998</v>
      </c>
      <c r="N60" s="31">
        <f>SUM(N61:N62)</f>
        <v>555435.25699999998</v>
      </c>
      <c r="O60" s="18"/>
      <c r="Q60" s="45"/>
    </row>
    <row r="61" spans="1:19" s="12" customFormat="1" ht="38.25" x14ac:dyDescent="0.25">
      <c r="A61" s="80"/>
      <c r="B61" s="242"/>
      <c r="C61" s="100"/>
      <c r="D61" s="11" t="s">
        <v>9</v>
      </c>
      <c r="E61" s="22">
        <f>SUM(F61:N61)</f>
        <v>2634828.3850000002</v>
      </c>
      <c r="F61" s="196">
        <f>F64</f>
        <v>526965.67700000003</v>
      </c>
      <c r="G61" s="197"/>
      <c r="H61" s="197"/>
      <c r="I61" s="197"/>
      <c r="J61" s="198"/>
      <c r="K61" s="109">
        <f>K64</f>
        <v>526965.67700000003</v>
      </c>
      <c r="L61" s="48">
        <f t="shared" ref="L61" si="13">L64</f>
        <v>526965.67700000003</v>
      </c>
      <c r="M61" s="22">
        <f t="shared" ref="M61:N62" si="14">M64</f>
        <v>526965.67700000003</v>
      </c>
      <c r="N61" s="22">
        <f t="shared" si="14"/>
        <v>526965.67700000003</v>
      </c>
      <c r="O61" s="69"/>
      <c r="Q61" s="46"/>
    </row>
    <row r="62" spans="1:19" s="12" customFormat="1" ht="28.5" customHeight="1" x14ac:dyDescent="0.25">
      <c r="A62" s="74"/>
      <c r="B62" s="243"/>
      <c r="C62" s="101"/>
      <c r="D62" s="13" t="s">
        <v>2</v>
      </c>
      <c r="E62" s="22">
        <f>SUM(F62:N62)</f>
        <v>142347.90000000002</v>
      </c>
      <c r="F62" s="196">
        <f>F65</f>
        <v>28469.58</v>
      </c>
      <c r="G62" s="197"/>
      <c r="H62" s="197"/>
      <c r="I62" s="197"/>
      <c r="J62" s="198"/>
      <c r="K62" s="109">
        <f>K65</f>
        <v>28469.58</v>
      </c>
      <c r="L62" s="48">
        <f t="shared" ref="L62" si="15">L65</f>
        <v>28469.58</v>
      </c>
      <c r="M62" s="22">
        <f t="shared" si="14"/>
        <v>28469.58</v>
      </c>
      <c r="N62" s="22">
        <f t="shared" si="14"/>
        <v>28469.58</v>
      </c>
      <c r="O62" s="70"/>
      <c r="Q62" s="46"/>
    </row>
    <row r="63" spans="1:19" s="2" customFormat="1" ht="23.45" customHeight="1" x14ac:dyDescent="0.25">
      <c r="A63" s="71" t="s">
        <v>10</v>
      </c>
      <c r="B63" s="182" t="s">
        <v>40</v>
      </c>
      <c r="C63" s="94" t="s">
        <v>109</v>
      </c>
      <c r="D63" s="4" t="s">
        <v>4</v>
      </c>
      <c r="E63" s="28">
        <f t="shared" ref="E63:N63" si="16">SUM(E64:E65)</f>
        <v>2777176.2850000001</v>
      </c>
      <c r="F63" s="199">
        <f>SUM(J64:J65)</f>
        <v>0</v>
      </c>
      <c r="G63" s="200"/>
      <c r="H63" s="200"/>
      <c r="I63" s="200"/>
      <c r="J63" s="201"/>
      <c r="K63" s="28">
        <f t="shared" ref="K63:L63" si="17">SUM(K64:K65)</f>
        <v>555435.25699999998</v>
      </c>
      <c r="L63" s="28">
        <f t="shared" si="17"/>
        <v>555435.25699999998</v>
      </c>
      <c r="M63" s="28">
        <f t="shared" si="16"/>
        <v>555435.25699999998</v>
      </c>
      <c r="N63" s="28">
        <f t="shared" si="16"/>
        <v>555435.25699999998</v>
      </c>
      <c r="O63" s="211" t="s">
        <v>30</v>
      </c>
      <c r="Q63" s="45"/>
    </row>
    <row r="64" spans="1:19" s="12" customFormat="1" ht="39" customHeight="1" x14ac:dyDescent="0.25">
      <c r="A64" s="81"/>
      <c r="B64" s="183"/>
      <c r="C64" s="33"/>
      <c r="D64" s="5" t="s">
        <v>9</v>
      </c>
      <c r="E64" s="28">
        <f>SUM(F64:N64)</f>
        <v>2634828.3850000002</v>
      </c>
      <c r="F64" s="199">
        <f>525825.677+1140</f>
        <v>526965.67700000003</v>
      </c>
      <c r="G64" s="200"/>
      <c r="H64" s="200"/>
      <c r="I64" s="200"/>
      <c r="J64" s="201"/>
      <c r="K64" s="28">
        <f>525825.677+1140</f>
        <v>526965.67700000003</v>
      </c>
      <c r="L64" s="28">
        <f>525825.677+1140</f>
        <v>526965.67700000003</v>
      </c>
      <c r="M64" s="28">
        <f>525825.677+1140</f>
        <v>526965.67700000003</v>
      </c>
      <c r="N64" s="28">
        <f>525825.677+1140</f>
        <v>526965.67700000003</v>
      </c>
      <c r="O64" s="212"/>
      <c r="P64" s="107"/>
      <c r="Q64" s="47" t="s">
        <v>23</v>
      </c>
      <c r="R64" s="39"/>
      <c r="S64" s="12">
        <v>1140</v>
      </c>
    </row>
    <row r="65" spans="1:18" s="12" customFormat="1" ht="30.75" customHeight="1" x14ac:dyDescent="0.25">
      <c r="A65" s="72"/>
      <c r="B65" s="184"/>
      <c r="C65" s="99"/>
      <c r="D65" s="6" t="s">
        <v>2</v>
      </c>
      <c r="E65" s="28">
        <f>SUM(F65:N65)</f>
        <v>142347.90000000002</v>
      </c>
      <c r="F65" s="199">
        <v>28469.58</v>
      </c>
      <c r="G65" s="200"/>
      <c r="H65" s="200"/>
      <c r="I65" s="200"/>
      <c r="J65" s="201"/>
      <c r="K65" s="28">
        <v>28469.58</v>
      </c>
      <c r="L65" s="28">
        <v>28469.58</v>
      </c>
      <c r="M65" s="28">
        <v>28469.58</v>
      </c>
      <c r="N65" s="28">
        <v>28469.58</v>
      </c>
      <c r="O65" s="213"/>
      <c r="Q65" s="46"/>
    </row>
    <row r="66" spans="1:18" s="12" customFormat="1" ht="30" customHeight="1" x14ac:dyDescent="0.25">
      <c r="A66" s="53"/>
      <c r="B66" s="182" t="s">
        <v>42</v>
      </c>
      <c r="C66" s="97" t="s">
        <v>31</v>
      </c>
      <c r="D66" s="57" t="s">
        <v>31</v>
      </c>
      <c r="E66" s="28" t="s">
        <v>32</v>
      </c>
      <c r="F66" s="217" t="s">
        <v>21</v>
      </c>
      <c r="G66" s="218"/>
      <c r="H66" s="218"/>
      <c r="I66" s="218"/>
      <c r="J66" s="219"/>
      <c r="K66" s="27" t="s">
        <v>22</v>
      </c>
      <c r="L66" s="27" t="s">
        <v>106</v>
      </c>
      <c r="M66" s="27" t="s">
        <v>107</v>
      </c>
      <c r="N66" s="27" t="s">
        <v>108</v>
      </c>
      <c r="O66" s="26"/>
      <c r="Q66" s="46"/>
    </row>
    <row r="67" spans="1:18" s="12" customFormat="1" ht="30" customHeight="1" x14ac:dyDescent="0.25">
      <c r="A67" s="54"/>
      <c r="B67" s="183"/>
      <c r="C67" s="26"/>
      <c r="D67" s="58"/>
      <c r="E67" s="202">
        <v>100</v>
      </c>
      <c r="F67" s="27" t="s">
        <v>138</v>
      </c>
      <c r="G67" s="191" t="s">
        <v>133</v>
      </c>
      <c r="H67" s="192"/>
      <c r="I67" s="192"/>
      <c r="J67" s="193"/>
      <c r="K67" s="208">
        <v>100</v>
      </c>
      <c r="L67" s="208">
        <v>100</v>
      </c>
      <c r="M67" s="208">
        <v>100</v>
      </c>
      <c r="N67" s="208">
        <v>100</v>
      </c>
      <c r="O67" s="26"/>
      <c r="Q67" s="46"/>
    </row>
    <row r="68" spans="1:18" s="12" customFormat="1" ht="15" x14ac:dyDescent="0.25">
      <c r="A68" s="54"/>
      <c r="B68" s="183"/>
      <c r="C68" s="26"/>
      <c r="D68" s="58"/>
      <c r="E68" s="203"/>
      <c r="F68" s="208">
        <v>100</v>
      </c>
      <c r="G68" s="168" t="s">
        <v>134</v>
      </c>
      <c r="H68" s="168" t="s">
        <v>135</v>
      </c>
      <c r="I68" s="168" t="s">
        <v>136</v>
      </c>
      <c r="J68" s="169" t="s">
        <v>137</v>
      </c>
      <c r="K68" s="209"/>
      <c r="L68" s="209"/>
      <c r="M68" s="209"/>
      <c r="N68" s="209"/>
      <c r="O68" s="26"/>
      <c r="Q68" s="46"/>
    </row>
    <row r="69" spans="1:18" s="12" customFormat="1" ht="34.5" customHeight="1" x14ac:dyDescent="0.25">
      <c r="A69" s="60"/>
      <c r="B69" s="184"/>
      <c r="C69" s="98"/>
      <c r="D69" s="59"/>
      <c r="E69" s="204"/>
      <c r="F69" s="210"/>
      <c r="G69" s="169">
        <v>26</v>
      </c>
      <c r="H69" s="169">
        <v>58</v>
      </c>
      <c r="I69" s="169">
        <v>78</v>
      </c>
      <c r="J69" s="169">
        <v>100</v>
      </c>
      <c r="K69" s="210"/>
      <c r="L69" s="210"/>
      <c r="M69" s="210"/>
      <c r="N69" s="210"/>
      <c r="O69" s="26"/>
      <c r="Q69" s="46"/>
    </row>
    <row r="70" spans="1:18" s="2" customFormat="1" ht="22.9" customHeight="1" x14ac:dyDescent="0.25">
      <c r="A70" s="73" t="s">
        <v>28</v>
      </c>
      <c r="B70" s="241" t="s">
        <v>121</v>
      </c>
      <c r="C70" s="91" t="s">
        <v>109</v>
      </c>
      <c r="D70" s="17" t="s">
        <v>4</v>
      </c>
      <c r="E70" s="22">
        <f>SUM(F70:N70)</f>
        <v>21969.68</v>
      </c>
      <c r="F70" s="268">
        <f>SUM(F71:J73)</f>
        <v>21969.68</v>
      </c>
      <c r="G70" s="269"/>
      <c r="H70" s="269"/>
      <c r="I70" s="269"/>
      <c r="J70" s="270"/>
      <c r="K70" s="31">
        <f>SUM(K71:K73)</f>
        <v>0</v>
      </c>
      <c r="L70" s="113">
        <f>SUM(L72:L73)</f>
        <v>0</v>
      </c>
      <c r="M70" s="31">
        <f>SUM(M72:M73)</f>
        <v>0</v>
      </c>
      <c r="N70" s="31">
        <f>SUM(N72:N73)</f>
        <v>0</v>
      </c>
      <c r="O70" s="18"/>
      <c r="Q70" s="45"/>
    </row>
    <row r="71" spans="1:18" s="2" customFormat="1" ht="40.5" customHeight="1" x14ac:dyDescent="0.25">
      <c r="A71" s="80"/>
      <c r="B71" s="242"/>
      <c r="C71" s="92"/>
      <c r="D71" s="322" t="s">
        <v>143</v>
      </c>
      <c r="E71" s="22">
        <f>SUM(F71:N71)</f>
        <v>1305.0787600000001</v>
      </c>
      <c r="F71" s="268">
        <f>F88</f>
        <v>1305.0787600000001</v>
      </c>
      <c r="G71" s="269"/>
      <c r="H71" s="269"/>
      <c r="I71" s="269"/>
      <c r="J71" s="270"/>
      <c r="K71" s="31">
        <v>0</v>
      </c>
      <c r="L71" s="31">
        <v>0</v>
      </c>
      <c r="M71" s="31">
        <v>0</v>
      </c>
      <c r="N71" s="31">
        <v>0</v>
      </c>
      <c r="O71" s="321"/>
      <c r="Q71" s="45"/>
    </row>
    <row r="72" spans="1:18" s="12" customFormat="1" ht="31.5" customHeight="1" x14ac:dyDescent="0.25">
      <c r="A72" s="80"/>
      <c r="B72" s="242"/>
      <c r="C72" s="100"/>
      <c r="D72" s="322" t="s">
        <v>27</v>
      </c>
      <c r="E72" s="22">
        <f>SUM(F72:N72)</f>
        <v>13062.641240000001</v>
      </c>
      <c r="F72" s="196">
        <f>F75+F82+F89</f>
        <v>13062.641240000001</v>
      </c>
      <c r="G72" s="197"/>
      <c r="H72" s="197"/>
      <c r="I72" s="197"/>
      <c r="J72" s="198"/>
      <c r="K72" s="22">
        <f>K75</f>
        <v>0</v>
      </c>
      <c r="L72" s="48">
        <f t="shared" ref="L72:N72" si="18">L75</f>
        <v>0</v>
      </c>
      <c r="M72" s="22">
        <f t="shared" si="18"/>
        <v>0</v>
      </c>
      <c r="N72" s="22">
        <f t="shared" si="18"/>
        <v>0</v>
      </c>
      <c r="O72" s="69"/>
      <c r="Q72" s="46"/>
    </row>
    <row r="73" spans="1:18" s="12" customFormat="1" ht="50.25" customHeight="1" x14ac:dyDescent="0.25">
      <c r="A73" s="74"/>
      <c r="B73" s="243"/>
      <c r="C73" s="101"/>
      <c r="D73" s="11" t="s">
        <v>9</v>
      </c>
      <c r="E73" s="22">
        <f>SUM(F73:N73)</f>
        <v>7601.9599999999991</v>
      </c>
      <c r="F73" s="196">
        <f>F76+F90</f>
        <v>7601.9599999999991</v>
      </c>
      <c r="G73" s="197"/>
      <c r="H73" s="197"/>
      <c r="I73" s="197"/>
      <c r="J73" s="198"/>
      <c r="K73" s="22">
        <f>K76</f>
        <v>0</v>
      </c>
      <c r="L73" s="48">
        <f t="shared" ref="L73:N73" si="19">L76</f>
        <v>0</v>
      </c>
      <c r="M73" s="22">
        <f t="shared" si="19"/>
        <v>0</v>
      </c>
      <c r="N73" s="22">
        <f t="shared" si="19"/>
        <v>0</v>
      </c>
      <c r="O73" s="70"/>
      <c r="Q73" s="46"/>
    </row>
    <row r="74" spans="1:18" s="2" customFormat="1" ht="23.45" customHeight="1" x14ac:dyDescent="0.25">
      <c r="A74" s="71" t="s">
        <v>29</v>
      </c>
      <c r="B74" s="182" t="s">
        <v>119</v>
      </c>
      <c r="C74" s="94" t="s">
        <v>109</v>
      </c>
      <c r="D74" s="4" t="s">
        <v>4</v>
      </c>
      <c r="E74" s="28">
        <f t="shared" ref="E74:N74" si="20">SUM(E75:E76)</f>
        <v>16076</v>
      </c>
      <c r="F74" s="199">
        <f>SUM(F75:J76)</f>
        <v>16076</v>
      </c>
      <c r="G74" s="200"/>
      <c r="H74" s="200"/>
      <c r="I74" s="200"/>
      <c r="J74" s="201"/>
      <c r="K74" s="28">
        <f t="shared" si="20"/>
        <v>0</v>
      </c>
      <c r="L74" s="28">
        <f t="shared" si="20"/>
        <v>0</v>
      </c>
      <c r="M74" s="28">
        <f t="shared" si="20"/>
        <v>0</v>
      </c>
      <c r="N74" s="28">
        <f t="shared" si="20"/>
        <v>0</v>
      </c>
      <c r="O74" s="211" t="s">
        <v>5</v>
      </c>
      <c r="Q74" s="45"/>
    </row>
    <row r="75" spans="1:18" s="12" customFormat="1" ht="39" customHeight="1" x14ac:dyDescent="0.25">
      <c r="A75" s="81"/>
      <c r="B75" s="183"/>
      <c r="C75" s="33"/>
      <c r="D75" s="4" t="s">
        <v>27</v>
      </c>
      <c r="E75" s="28">
        <f>SUM(F75:N75)</f>
        <v>9999.27</v>
      </c>
      <c r="F75" s="199">
        <v>9999.27</v>
      </c>
      <c r="G75" s="200"/>
      <c r="H75" s="200"/>
      <c r="I75" s="200"/>
      <c r="J75" s="201"/>
      <c r="K75" s="28">
        <v>0</v>
      </c>
      <c r="L75" s="28">
        <v>0</v>
      </c>
      <c r="M75" s="28">
        <v>0</v>
      </c>
      <c r="N75" s="28">
        <v>0</v>
      </c>
      <c r="O75" s="212"/>
      <c r="P75" s="107"/>
      <c r="Q75" s="47"/>
      <c r="R75" s="39"/>
    </row>
    <row r="76" spans="1:18" s="12" customFormat="1" ht="54" customHeight="1" x14ac:dyDescent="0.25">
      <c r="A76" s="72"/>
      <c r="B76" s="184"/>
      <c r="C76" s="99"/>
      <c r="D76" s="5" t="s">
        <v>9</v>
      </c>
      <c r="E76" s="28">
        <f>SUM(F76:N76)</f>
        <v>6076.73</v>
      </c>
      <c r="F76" s="199">
        <v>6076.73</v>
      </c>
      <c r="G76" s="200"/>
      <c r="H76" s="200"/>
      <c r="I76" s="200"/>
      <c r="J76" s="201"/>
      <c r="K76" s="28">
        <v>0</v>
      </c>
      <c r="L76" s="28">
        <v>0</v>
      </c>
      <c r="M76" s="28">
        <v>0</v>
      </c>
      <c r="N76" s="28">
        <v>0</v>
      </c>
      <c r="O76" s="213"/>
      <c r="Q76" s="46"/>
    </row>
    <row r="77" spans="1:18" s="12" customFormat="1" ht="30" customHeight="1" x14ac:dyDescent="0.25">
      <c r="A77" s="53"/>
      <c r="B77" s="182" t="s">
        <v>120</v>
      </c>
      <c r="C77" s="97" t="s">
        <v>31</v>
      </c>
      <c r="D77" s="57" t="s">
        <v>31</v>
      </c>
      <c r="E77" s="28" t="s">
        <v>32</v>
      </c>
      <c r="F77" s="217" t="s">
        <v>21</v>
      </c>
      <c r="G77" s="218"/>
      <c r="H77" s="218"/>
      <c r="I77" s="218"/>
      <c r="J77" s="219"/>
      <c r="K77" s="27" t="s">
        <v>22</v>
      </c>
      <c r="L77" s="27" t="s">
        <v>106</v>
      </c>
      <c r="M77" s="27" t="s">
        <v>107</v>
      </c>
      <c r="N77" s="27" t="s">
        <v>108</v>
      </c>
      <c r="O77" s="26"/>
      <c r="Q77" s="46"/>
    </row>
    <row r="78" spans="1:18" s="12" customFormat="1" ht="30" x14ac:dyDescent="0.25">
      <c r="A78" s="54"/>
      <c r="B78" s="183"/>
      <c r="C78" s="26"/>
      <c r="D78" s="58"/>
      <c r="E78" s="265">
        <v>2</v>
      </c>
      <c r="F78" s="27" t="s">
        <v>138</v>
      </c>
      <c r="G78" s="191" t="s">
        <v>133</v>
      </c>
      <c r="H78" s="192"/>
      <c r="I78" s="192"/>
      <c r="J78" s="193"/>
      <c r="K78" s="208">
        <v>0</v>
      </c>
      <c r="L78" s="208">
        <v>0</v>
      </c>
      <c r="M78" s="208">
        <v>0</v>
      </c>
      <c r="N78" s="208">
        <v>0</v>
      </c>
      <c r="O78" s="26"/>
      <c r="Q78" s="46"/>
    </row>
    <row r="79" spans="1:18" s="12" customFormat="1" ht="15" x14ac:dyDescent="0.25">
      <c r="A79" s="54"/>
      <c r="B79" s="183"/>
      <c r="C79" s="26"/>
      <c r="D79" s="58"/>
      <c r="E79" s="265"/>
      <c r="F79" s="208">
        <v>2</v>
      </c>
      <c r="G79" s="168" t="s">
        <v>134</v>
      </c>
      <c r="H79" s="168" t="s">
        <v>135</v>
      </c>
      <c r="I79" s="168" t="s">
        <v>136</v>
      </c>
      <c r="J79" s="169" t="s">
        <v>137</v>
      </c>
      <c r="K79" s="209"/>
      <c r="L79" s="209"/>
      <c r="M79" s="209"/>
      <c r="N79" s="209"/>
      <c r="O79" s="26"/>
      <c r="Q79" s="46"/>
    </row>
    <row r="80" spans="1:18" s="12" customFormat="1" ht="61.5" customHeight="1" x14ac:dyDescent="0.25">
      <c r="A80" s="60"/>
      <c r="B80" s="184"/>
      <c r="C80" s="98"/>
      <c r="D80" s="59"/>
      <c r="E80" s="265"/>
      <c r="F80" s="210"/>
      <c r="G80" s="169">
        <v>0</v>
      </c>
      <c r="H80" s="169">
        <v>0</v>
      </c>
      <c r="I80" s="169">
        <v>0</v>
      </c>
      <c r="J80" s="169">
        <v>2</v>
      </c>
      <c r="K80" s="210"/>
      <c r="L80" s="210"/>
      <c r="M80" s="210"/>
      <c r="N80" s="210"/>
      <c r="O80" s="26"/>
      <c r="Q80" s="46"/>
    </row>
    <row r="81" spans="1:18" s="2" customFormat="1" ht="23.45" customHeight="1" x14ac:dyDescent="0.25">
      <c r="A81" s="71" t="s">
        <v>47</v>
      </c>
      <c r="B81" s="182" t="s">
        <v>122</v>
      </c>
      <c r="C81" s="94" t="s">
        <v>109</v>
      </c>
      <c r="D81" s="4" t="s">
        <v>4</v>
      </c>
      <c r="E81" s="28">
        <f t="shared" ref="E81:N81" si="21">SUM(E82:E82)</f>
        <v>1858.68</v>
      </c>
      <c r="F81" s="199">
        <f>SUM(F82:F82)</f>
        <v>1858.68</v>
      </c>
      <c r="G81" s="200"/>
      <c r="H81" s="200"/>
      <c r="I81" s="200"/>
      <c r="J81" s="201"/>
      <c r="K81" s="28">
        <f t="shared" si="21"/>
        <v>0</v>
      </c>
      <c r="L81" s="28">
        <f t="shared" si="21"/>
        <v>0</v>
      </c>
      <c r="M81" s="28">
        <f t="shared" si="21"/>
        <v>0</v>
      </c>
      <c r="N81" s="28">
        <f t="shared" si="21"/>
        <v>0</v>
      </c>
      <c r="O81" s="211" t="s">
        <v>5</v>
      </c>
      <c r="Q81" s="45"/>
    </row>
    <row r="82" spans="1:18" s="12" customFormat="1" ht="180" customHeight="1" x14ac:dyDescent="0.25">
      <c r="A82" s="81"/>
      <c r="B82" s="183"/>
      <c r="C82" s="33"/>
      <c r="D82" s="4" t="s">
        <v>27</v>
      </c>
      <c r="E82" s="28">
        <f>SUM(F82:N82)</f>
        <v>1858.68</v>
      </c>
      <c r="F82" s="199">
        <v>1858.68</v>
      </c>
      <c r="G82" s="200"/>
      <c r="H82" s="200"/>
      <c r="I82" s="200"/>
      <c r="J82" s="201"/>
      <c r="K82" s="28">
        <v>0</v>
      </c>
      <c r="L82" s="28">
        <v>0</v>
      </c>
      <c r="M82" s="28">
        <v>0</v>
      </c>
      <c r="N82" s="28">
        <v>0</v>
      </c>
      <c r="O82" s="212"/>
      <c r="P82" s="107"/>
      <c r="Q82" s="47"/>
      <c r="R82" s="39"/>
    </row>
    <row r="83" spans="1:18" s="12" customFormat="1" ht="30" customHeight="1" x14ac:dyDescent="0.25">
      <c r="A83" s="53"/>
      <c r="B83" s="182" t="s">
        <v>123</v>
      </c>
      <c r="C83" s="97" t="s">
        <v>31</v>
      </c>
      <c r="D83" s="57" t="s">
        <v>31</v>
      </c>
      <c r="E83" s="28" t="s">
        <v>32</v>
      </c>
      <c r="F83" s="217" t="s">
        <v>21</v>
      </c>
      <c r="G83" s="218"/>
      <c r="H83" s="218"/>
      <c r="I83" s="218"/>
      <c r="J83" s="219"/>
      <c r="K83" s="27" t="s">
        <v>22</v>
      </c>
      <c r="L83" s="27" t="s">
        <v>106</v>
      </c>
      <c r="M83" s="27" t="s">
        <v>107</v>
      </c>
      <c r="N83" s="27" t="s">
        <v>108</v>
      </c>
      <c r="O83" s="26"/>
      <c r="Q83" s="46"/>
    </row>
    <row r="84" spans="1:18" s="12" customFormat="1" ht="30" x14ac:dyDescent="0.25">
      <c r="A84" s="54"/>
      <c r="B84" s="183"/>
      <c r="C84" s="26"/>
      <c r="D84" s="58"/>
      <c r="E84" s="265">
        <v>100</v>
      </c>
      <c r="F84" s="27" t="s">
        <v>138</v>
      </c>
      <c r="G84" s="191" t="s">
        <v>133</v>
      </c>
      <c r="H84" s="192"/>
      <c r="I84" s="192"/>
      <c r="J84" s="193"/>
      <c r="K84" s="208">
        <v>0</v>
      </c>
      <c r="L84" s="208">
        <v>0</v>
      </c>
      <c r="M84" s="208">
        <v>0</v>
      </c>
      <c r="N84" s="208">
        <v>0</v>
      </c>
      <c r="O84" s="26"/>
      <c r="Q84" s="46"/>
    </row>
    <row r="85" spans="1:18" s="12" customFormat="1" ht="15" x14ac:dyDescent="0.25">
      <c r="A85" s="54"/>
      <c r="B85" s="183"/>
      <c r="C85" s="26"/>
      <c r="D85" s="58"/>
      <c r="E85" s="265"/>
      <c r="F85" s="208">
        <v>100</v>
      </c>
      <c r="G85" s="168" t="s">
        <v>134</v>
      </c>
      <c r="H85" s="168" t="s">
        <v>135</v>
      </c>
      <c r="I85" s="168" t="s">
        <v>136</v>
      </c>
      <c r="J85" s="169" t="s">
        <v>137</v>
      </c>
      <c r="K85" s="209"/>
      <c r="L85" s="209"/>
      <c r="M85" s="209"/>
      <c r="N85" s="209"/>
      <c r="O85" s="26"/>
      <c r="Q85" s="46"/>
    </row>
    <row r="86" spans="1:18" s="12" customFormat="1" ht="116.25" customHeight="1" x14ac:dyDescent="0.25">
      <c r="A86" s="60"/>
      <c r="B86" s="184"/>
      <c r="C86" s="98"/>
      <c r="D86" s="59"/>
      <c r="E86" s="265"/>
      <c r="F86" s="210"/>
      <c r="G86" s="169">
        <v>0</v>
      </c>
      <c r="H86" s="169">
        <v>0</v>
      </c>
      <c r="I86" s="169">
        <v>0</v>
      </c>
      <c r="J86" s="169">
        <v>100</v>
      </c>
      <c r="K86" s="210"/>
      <c r="L86" s="210"/>
      <c r="M86" s="210"/>
      <c r="N86" s="210"/>
      <c r="O86" s="26"/>
      <c r="Q86" s="46"/>
    </row>
    <row r="87" spans="1:18" s="2" customFormat="1" ht="23.45" customHeight="1" x14ac:dyDescent="0.25">
      <c r="A87" s="71" t="s">
        <v>140</v>
      </c>
      <c r="B87" s="182" t="s">
        <v>142</v>
      </c>
      <c r="C87" s="94" t="s">
        <v>109</v>
      </c>
      <c r="D87" s="4" t="s">
        <v>4</v>
      </c>
      <c r="E87" s="28">
        <f>SUM(E88:E90)</f>
        <v>4035.0000000000005</v>
      </c>
      <c r="F87" s="199">
        <f>SUM(F88:J90)</f>
        <v>4035.0000000000005</v>
      </c>
      <c r="G87" s="200"/>
      <c r="H87" s="200"/>
      <c r="I87" s="200"/>
      <c r="J87" s="201"/>
      <c r="K87" s="28">
        <f>SUM(K88:K90)</f>
        <v>0</v>
      </c>
      <c r="L87" s="28">
        <f t="shared" ref="L87:N87" si="22">SUM(L88:L90)</f>
        <v>0</v>
      </c>
      <c r="M87" s="28">
        <f t="shared" si="22"/>
        <v>0</v>
      </c>
      <c r="N87" s="28">
        <f t="shared" si="22"/>
        <v>0</v>
      </c>
      <c r="O87" s="211" t="s">
        <v>5</v>
      </c>
      <c r="Q87" s="45"/>
    </row>
    <row r="88" spans="1:18" s="2" customFormat="1" ht="39.75" customHeight="1" x14ac:dyDescent="0.25">
      <c r="A88" s="81"/>
      <c r="B88" s="183"/>
      <c r="C88" s="95"/>
      <c r="D88" s="4" t="s">
        <v>143</v>
      </c>
      <c r="E88" s="28">
        <f>SUM(F88:N88)</f>
        <v>1305.0787600000001</v>
      </c>
      <c r="F88" s="199">
        <v>1305.0787600000001</v>
      </c>
      <c r="G88" s="200"/>
      <c r="H88" s="200"/>
      <c r="I88" s="200"/>
      <c r="J88" s="201"/>
      <c r="K88" s="28">
        <v>0</v>
      </c>
      <c r="L88" s="28">
        <v>0</v>
      </c>
      <c r="M88" s="28">
        <v>0</v>
      </c>
      <c r="N88" s="28">
        <v>0</v>
      </c>
      <c r="O88" s="212"/>
      <c r="Q88" s="45"/>
    </row>
    <row r="89" spans="1:18" s="2" customFormat="1" ht="31.5" customHeight="1" x14ac:dyDescent="0.25">
      <c r="A89" s="81"/>
      <c r="B89" s="183"/>
      <c r="C89" s="95"/>
      <c r="D89" s="5" t="s">
        <v>27</v>
      </c>
      <c r="E89" s="28">
        <f t="shared" ref="E89:E90" si="23">SUM(F89:N89)</f>
        <v>1204.6912400000001</v>
      </c>
      <c r="F89" s="199">
        <v>1204.6912400000001</v>
      </c>
      <c r="G89" s="200"/>
      <c r="H89" s="200"/>
      <c r="I89" s="200"/>
      <c r="J89" s="201"/>
      <c r="K89" s="28">
        <v>0</v>
      </c>
      <c r="L89" s="28">
        <v>0</v>
      </c>
      <c r="M89" s="28">
        <v>0</v>
      </c>
      <c r="N89" s="28">
        <v>0</v>
      </c>
      <c r="O89" s="212"/>
      <c r="Q89" s="45"/>
    </row>
    <row r="90" spans="1:18" s="12" customFormat="1" ht="38.25" x14ac:dyDescent="0.25">
      <c r="A90" s="81"/>
      <c r="B90" s="183"/>
      <c r="C90" s="33"/>
      <c r="D90" s="5" t="s">
        <v>144</v>
      </c>
      <c r="E90" s="28">
        <f t="shared" si="23"/>
        <v>1525.23</v>
      </c>
      <c r="F90" s="199">
        <v>1525.23</v>
      </c>
      <c r="G90" s="200"/>
      <c r="H90" s="200"/>
      <c r="I90" s="200"/>
      <c r="J90" s="201"/>
      <c r="K90" s="28">
        <v>0</v>
      </c>
      <c r="L90" s="28">
        <v>0</v>
      </c>
      <c r="M90" s="28">
        <v>0</v>
      </c>
      <c r="N90" s="28">
        <v>0</v>
      </c>
      <c r="O90" s="212"/>
      <c r="P90" s="107"/>
      <c r="Q90" s="47"/>
      <c r="R90" s="39"/>
    </row>
    <row r="91" spans="1:18" s="12" customFormat="1" ht="30" customHeight="1" x14ac:dyDescent="0.25">
      <c r="A91" s="53"/>
      <c r="B91" s="182" t="s">
        <v>141</v>
      </c>
      <c r="C91" s="97" t="s">
        <v>31</v>
      </c>
      <c r="D91" s="57" t="s">
        <v>31</v>
      </c>
      <c r="E91" s="28" t="s">
        <v>32</v>
      </c>
      <c r="F91" s="217" t="s">
        <v>21</v>
      </c>
      <c r="G91" s="218"/>
      <c r="H91" s="218"/>
      <c r="I91" s="218"/>
      <c r="J91" s="219"/>
      <c r="K91" s="27" t="s">
        <v>22</v>
      </c>
      <c r="L91" s="27" t="s">
        <v>106</v>
      </c>
      <c r="M91" s="27" t="s">
        <v>107</v>
      </c>
      <c r="N91" s="27" t="s">
        <v>108</v>
      </c>
      <c r="O91" s="26"/>
      <c r="Q91" s="46"/>
    </row>
    <row r="92" spans="1:18" s="12" customFormat="1" ht="30" x14ac:dyDescent="0.25">
      <c r="A92" s="54"/>
      <c r="B92" s="183"/>
      <c r="C92" s="26"/>
      <c r="D92" s="58"/>
      <c r="E92" s="265">
        <v>1</v>
      </c>
      <c r="F92" s="27" t="s">
        <v>138</v>
      </c>
      <c r="G92" s="191" t="s">
        <v>133</v>
      </c>
      <c r="H92" s="192"/>
      <c r="I92" s="192"/>
      <c r="J92" s="193"/>
      <c r="K92" s="208">
        <v>0</v>
      </c>
      <c r="L92" s="208">
        <v>0</v>
      </c>
      <c r="M92" s="208">
        <v>0</v>
      </c>
      <c r="N92" s="208">
        <v>0</v>
      </c>
      <c r="O92" s="26"/>
      <c r="Q92" s="46"/>
    </row>
    <row r="93" spans="1:18" s="12" customFormat="1" ht="15" x14ac:dyDescent="0.25">
      <c r="A93" s="54"/>
      <c r="B93" s="183"/>
      <c r="C93" s="26"/>
      <c r="D93" s="58"/>
      <c r="E93" s="265"/>
      <c r="F93" s="208">
        <v>1</v>
      </c>
      <c r="G93" s="168" t="s">
        <v>134</v>
      </c>
      <c r="H93" s="168" t="s">
        <v>135</v>
      </c>
      <c r="I93" s="168" t="s">
        <v>136</v>
      </c>
      <c r="J93" s="169" t="s">
        <v>137</v>
      </c>
      <c r="K93" s="209"/>
      <c r="L93" s="209"/>
      <c r="M93" s="209"/>
      <c r="N93" s="209"/>
      <c r="O93" s="26"/>
      <c r="Q93" s="46"/>
    </row>
    <row r="94" spans="1:18" s="12" customFormat="1" ht="36.75" customHeight="1" x14ac:dyDescent="0.25">
      <c r="A94" s="60"/>
      <c r="B94" s="184"/>
      <c r="C94" s="98"/>
      <c r="D94" s="59"/>
      <c r="E94" s="265"/>
      <c r="F94" s="210"/>
      <c r="G94" s="169">
        <v>0</v>
      </c>
      <c r="H94" s="169">
        <v>0</v>
      </c>
      <c r="I94" s="169">
        <v>0</v>
      </c>
      <c r="J94" s="169">
        <v>1</v>
      </c>
      <c r="K94" s="210"/>
      <c r="L94" s="210"/>
      <c r="M94" s="210"/>
      <c r="N94" s="210"/>
      <c r="O94" s="26"/>
      <c r="Q94" s="46"/>
    </row>
    <row r="95" spans="1:18" s="12" customFormat="1" ht="15" customHeight="1" x14ac:dyDescent="0.25">
      <c r="A95" s="253" t="s">
        <v>19</v>
      </c>
      <c r="B95" s="254"/>
      <c r="C95" s="255"/>
      <c r="D95" s="11" t="s">
        <v>4</v>
      </c>
      <c r="E95" s="324">
        <f>SUM(F95:N95)</f>
        <v>2797840.8862399999</v>
      </c>
      <c r="F95" s="325">
        <f>F98+F99+F97</f>
        <v>576099.85823999997</v>
      </c>
      <c r="G95" s="326"/>
      <c r="H95" s="326"/>
      <c r="I95" s="326"/>
      <c r="J95" s="327"/>
      <c r="K95" s="324">
        <f t="shared" ref="K95:N95" si="24">K98+K99+K97</f>
        <v>555435.25699999998</v>
      </c>
      <c r="L95" s="324">
        <f t="shared" si="24"/>
        <v>555435.25699999998</v>
      </c>
      <c r="M95" s="324">
        <f t="shared" si="24"/>
        <v>555435.25699999998</v>
      </c>
      <c r="N95" s="324">
        <f t="shared" si="24"/>
        <v>555435.25699999998</v>
      </c>
      <c r="O95" s="78"/>
      <c r="Q95" s="46"/>
    </row>
    <row r="96" spans="1:18" s="12" customFormat="1" ht="42.75" customHeight="1" x14ac:dyDescent="0.25">
      <c r="A96" s="259"/>
      <c r="B96" s="323"/>
      <c r="C96" s="261"/>
      <c r="D96" s="322" t="s">
        <v>143</v>
      </c>
      <c r="E96" s="324">
        <f>SUM(F96:N96)</f>
        <v>1305.0787600000001</v>
      </c>
      <c r="F96" s="325">
        <f>F71</f>
        <v>1305.0787600000001</v>
      </c>
      <c r="G96" s="326"/>
      <c r="H96" s="326"/>
      <c r="I96" s="326"/>
      <c r="J96" s="327"/>
      <c r="K96" s="324">
        <v>0</v>
      </c>
      <c r="L96" s="324">
        <v>0</v>
      </c>
      <c r="M96" s="324">
        <v>0</v>
      </c>
      <c r="N96" s="324">
        <v>0</v>
      </c>
      <c r="O96" s="78"/>
      <c r="Q96" s="46"/>
    </row>
    <row r="97" spans="1:17" s="12" customFormat="1" ht="39.75" customHeight="1" x14ac:dyDescent="0.25">
      <c r="A97" s="259"/>
      <c r="B97" s="260"/>
      <c r="C97" s="261"/>
      <c r="D97" s="11" t="s">
        <v>27</v>
      </c>
      <c r="E97" s="324">
        <f>SUM(F97:N97)</f>
        <v>13062.641240000001</v>
      </c>
      <c r="F97" s="325">
        <f>F72</f>
        <v>13062.641240000001</v>
      </c>
      <c r="G97" s="326"/>
      <c r="H97" s="326"/>
      <c r="I97" s="326"/>
      <c r="J97" s="327"/>
      <c r="K97" s="324">
        <f>K72</f>
        <v>0</v>
      </c>
      <c r="L97" s="324">
        <f>L72</f>
        <v>0</v>
      </c>
      <c r="M97" s="324">
        <f>M72</f>
        <v>0</v>
      </c>
      <c r="N97" s="324">
        <f>N72</f>
        <v>0</v>
      </c>
      <c r="O97" s="78"/>
      <c r="Q97" s="46"/>
    </row>
    <row r="98" spans="1:17" s="8" customFormat="1" ht="41.25" customHeight="1" x14ac:dyDescent="0.25">
      <c r="A98" s="259"/>
      <c r="B98" s="260"/>
      <c r="C98" s="261"/>
      <c r="D98" s="11" t="s">
        <v>9</v>
      </c>
      <c r="E98" s="324">
        <f>SUM(F98:N98)</f>
        <v>2642430.3450000002</v>
      </c>
      <c r="F98" s="325">
        <f>F61+F73</f>
        <v>534567.63699999999</v>
      </c>
      <c r="G98" s="326"/>
      <c r="H98" s="326"/>
      <c r="I98" s="326"/>
      <c r="J98" s="327"/>
      <c r="K98" s="324">
        <f>K61+K73</f>
        <v>526965.67700000003</v>
      </c>
      <c r="L98" s="324">
        <f>L61+L73</f>
        <v>526965.67700000003</v>
      </c>
      <c r="M98" s="324">
        <f>M61+M73</f>
        <v>526965.67700000003</v>
      </c>
      <c r="N98" s="324">
        <f>N61+N73</f>
        <v>526965.67700000003</v>
      </c>
      <c r="O98" s="36"/>
      <c r="Q98" s="42"/>
    </row>
    <row r="99" spans="1:17" s="2" customFormat="1" ht="27.75" customHeight="1" x14ac:dyDescent="0.25">
      <c r="A99" s="256"/>
      <c r="B99" s="257"/>
      <c r="C99" s="258"/>
      <c r="D99" s="13" t="s">
        <v>2</v>
      </c>
      <c r="E99" s="324">
        <f>SUM(F99:N99)</f>
        <v>142347.90000000002</v>
      </c>
      <c r="F99" s="325">
        <f>F62</f>
        <v>28469.58</v>
      </c>
      <c r="G99" s="326"/>
      <c r="H99" s="326"/>
      <c r="I99" s="326"/>
      <c r="J99" s="327"/>
      <c r="K99" s="324">
        <f>K62</f>
        <v>28469.58</v>
      </c>
      <c r="L99" s="328">
        <f>L62</f>
        <v>28469.58</v>
      </c>
      <c r="M99" s="324">
        <f>M62</f>
        <v>28469.58</v>
      </c>
      <c r="N99" s="324">
        <f>N62</f>
        <v>28469.58</v>
      </c>
      <c r="O99" s="18"/>
      <c r="Q99" s="45"/>
    </row>
    <row r="100" spans="1:17" s="12" customFormat="1" ht="21.75" customHeight="1" x14ac:dyDescent="0.25">
      <c r="A100" s="262" t="s">
        <v>39</v>
      </c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4"/>
      <c r="Q100" s="46"/>
    </row>
    <row r="101" spans="1:17" s="2" customFormat="1" ht="15.75" customHeight="1" x14ac:dyDescent="0.25">
      <c r="A101" s="69" t="s">
        <v>13</v>
      </c>
      <c r="B101" s="241" t="s">
        <v>43</v>
      </c>
      <c r="C101" s="91" t="s">
        <v>109</v>
      </c>
      <c r="D101" s="17" t="s">
        <v>4</v>
      </c>
      <c r="E101" s="22">
        <f>SUM(F101:N101)</f>
        <v>208786.36499999999</v>
      </c>
      <c r="F101" s="271">
        <f>SUM(F102:F102)</f>
        <v>41757.273000000001</v>
      </c>
      <c r="G101" s="271"/>
      <c r="H101" s="271"/>
      <c r="I101" s="271"/>
      <c r="J101" s="271"/>
      <c r="K101" s="110">
        <f>SUM(K102:K102)</f>
        <v>41757.273000000001</v>
      </c>
      <c r="L101" s="113">
        <f>SUM(L102:L102)</f>
        <v>41757.273000000001</v>
      </c>
      <c r="M101" s="31">
        <f>SUM(M102:M102)</f>
        <v>41757.273000000001</v>
      </c>
      <c r="N101" s="31">
        <f>SUM(N102:N102)</f>
        <v>41757.273000000001</v>
      </c>
      <c r="O101" s="64" t="s">
        <v>5</v>
      </c>
      <c r="Q101" s="45"/>
    </row>
    <row r="102" spans="1:17" s="12" customFormat="1" ht="44.25" customHeight="1" x14ac:dyDescent="0.25">
      <c r="A102" s="70"/>
      <c r="B102" s="243"/>
      <c r="C102" s="101"/>
      <c r="D102" s="11" t="s">
        <v>9</v>
      </c>
      <c r="E102" s="22">
        <f>E104</f>
        <v>208786.36499999999</v>
      </c>
      <c r="F102" s="196">
        <f>F104</f>
        <v>41757.273000000001</v>
      </c>
      <c r="G102" s="197"/>
      <c r="H102" s="197"/>
      <c r="I102" s="197"/>
      <c r="J102" s="198"/>
      <c r="K102" s="109">
        <f>K104</f>
        <v>41757.273000000001</v>
      </c>
      <c r="L102" s="48">
        <f t="shared" ref="L102" si="25">L104</f>
        <v>41757.273000000001</v>
      </c>
      <c r="M102" s="22">
        <f>M104</f>
        <v>41757.273000000001</v>
      </c>
      <c r="N102" s="22">
        <f>N104</f>
        <v>41757.273000000001</v>
      </c>
      <c r="O102" s="66"/>
      <c r="Q102" s="46"/>
    </row>
    <row r="103" spans="1:17" s="12" customFormat="1" ht="18" customHeight="1" x14ac:dyDescent="0.25">
      <c r="A103" s="64" t="s">
        <v>6</v>
      </c>
      <c r="B103" s="211" t="s">
        <v>17</v>
      </c>
      <c r="C103" s="94" t="s">
        <v>109</v>
      </c>
      <c r="D103" s="3" t="s">
        <v>4</v>
      </c>
      <c r="E103" s="32">
        <f t="shared" ref="E103:N103" si="26">SUM(E104:E104)</f>
        <v>208786.36499999999</v>
      </c>
      <c r="F103" s="272">
        <f>SUM(F104:F104)</f>
        <v>41757.273000000001</v>
      </c>
      <c r="G103" s="273"/>
      <c r="H103" s="273"/>
      <c r="I103" s="273"/>
      <c r="J103" s="274"/>
      <c r="K103" s="32">
        <f t="shared" si="26"/>
        <v>41757.273000000001</v>
      </c>
      <c r="L103" s="52">
        <f t="shared" si="26"/>
        <v>41757.273000000001</v>
      </c>
      <c r="M103" s="32">
        <f t="shared" si="26"/>
        <v>41757.273000000001</v>
      </c>
      <c r="N103" s="32">
        <f t="shared" si="26"/>
        <v>41757.273000000001</v>
      </c>
      <c r="O103" s="97"/>
      <c r="Q103" s="46"/>
    </row>
    <row r="104" spans="1:17" s="12" customFormat="1" ht="39" customHeight="1" x14ac:dyDescent="0.25">
      <c r="A104" s="66"/>
      <c r="B104" s="213"/>
      <c r="C104" s="99"/>
      <c r="D104" s="5" t="s">
        <v>9</v>
      </c>
      <c r="E104" s="29">
        <f>SUM(F104:N104)</f>
        <v>208786.36499999999</v>
      </c>
      <c r="F104" s="214">
        <v>41757.273000000001</v>
      </c>
      <c r="G104" s="215"/>
      <c r="H104" s="215"/>
      <c r="I104" s="215"/>
      <c r="J104" s="216"/>
      <c r="K104" s="29">
        <v>41757.273000000001</v>
      </c>
      <c r="L104" s="29">
        <v>41757.273000000001</v>
      </c>
      <c r="M104" s="29">
        <v>41757.273000000001</v>
      </c>
      <c r="N104" s="29">
        <v>41757.273000000001</v>
      </c>
      <c r="O104" s="26"/>
      <c r="P104" s="107"/>
      <c r="Q104" s="46"/>
    </row>
    <row r="105" spans="1:17" s="12" customFormat="1" ht="16.5" customHeight="1" x14ac:dyDescent="0.25">
      <c r="A105" s="253" t="s">
        <v>20</v>
      </c>
      <c r="B105" s="254"/>
      <c r="C105" s="255"/>
      <c r="D105" s="11" t="s">
        <v>4</v>
      </c>
      <c r="E105" s="22">
        <f>SUM(F105:N105)</f>
        <v>208786.36499999999</v>
      </c>
      <c r="F105" s="196">
        <f>SUM(F106:F106)</f>
        <v>41757.273000000001</v>
      </c>
      <c r="G105" s="197"/>
      <c r="H105" s="197"/>
      <c r="I105" s="197"/>
      <c r="J105" s="198"/>
      <c r="K105" s="109">
        <f>SUM(K106:K106)</f>
        <v>41757.273000000001</v>
      </c>
      <c r="L105" s="48">
        <f>SUM(L106:L106)</f>
        <v>41757.273000000001</v>
      </c>
      <c r="M105" s="22">
        <f>SUM(M106:M106)</f>
        <v>41757.273000000001</v>
      </c>
      <c r="N105" s="22">
        <f>SUM(N106:N106)</f>
        <v>41757.273000000001</v>
      </c>
      <c r="O105" s="67"/>
      <c r="Q105" s="46"/>
    </row>
    <row r="106" spans="1:17" s="12" customFormat="1" ht="42" customHeight="1" x14ac:dyDescent="0.25">
      <c r="A106" s="256"/>
      <c r="B106" s="257"/>
      <c r="C106" s="258"/>
      <c r="D106" s="11" t="s">
        <v>9</v>
      </c>
      <c r="E106" s="22">
        <f>E102</f>
        <v>208786.36499999999</v>
      </c>
      <c r="F106" s="196">
        <f>F102</f>
        <v>41757.273000000001</v>
      </c>
      <c r="G106" s="197"/>
      <c r="H106" s="197"/>
      <c r="I106" s="197"/>
      <c r="J106" s="198"/>
      <c r="K106" s="109">
        <f t="shared" ref="K106:N106" si="27">K102</f>
        <v>41757.273000000001</v>
      </c>
      <c r="L106" s="48">
        <f t="shared" si="27"/>
        <v>41757.273000000001</v>
      </c>
      <c r="M106" s="48">
        <f t="shared" si="27"/>
        <v>41757.273000000001</v>
      </c>
      <c r="N106" s="48">
        <f t="shared" si="27"/>
        <v>41757.273000000001</v>
      </c>
      <c r="O106" s="68"/>
      <c r="Q106" s="46"/>
    </row>
    <row r="107" spans="1:17" s="12" customFormat="1" ht="16.5" customHeight="1" x14ac:dyDescent="0.25">
      <c r="A107" s="244" t="s">
        <v>16</v>
      </c>
      <c r="B107" s="245"/>
      <c r="C107" s="246"/>
      <c r="D107" s="19" t="s">
        <v>4</v>
      </c>
      <c r="E107" s="324">
        <f>SUM(F107:N107)</f>
        <v>9401431.9401500002</v>
      </c>
      <c r="F107" s="325">
        <f>SUM(F108:J111)</f>
        <v>1339503.2160299998</v>
      </c>
      <c r="G107" s="326"/>
      <c r="H107" s="326"/>
      <c r="I107" s="326"/>
      <c r="J107" s="327"/>
      <c r="K107" s="324">
        <f>SUM(K108:K111)</f>
        <v>4378554.8160300003</v>
      </c>
      <c r="L107" s="324">
        <f t="shared" ref="L107:N107" si="28">SUM(L108:L111)</f>
        <v>1228257.2360299998</v>
      </c>
      <c r="M107" s="324">
        <f t="shared" si="28"/>
        <v>1227558.3360299999</v>
      </c>
      <c r="N107" s="324">
        <f t="shared" si="28"/>
        <v>1227558.3360299999</v>
      </c>
      <c r="O107" s="111"/>
      <c r="Q107" s="46"/>
    </row>
    <row r="108" spans="1:17" s="12" customFormat="1" ht="47.25" customHeight="1" x14ac:dyDescent="0.25">
      <c r="A108" s="247"/>
      <c r="B108" s="329"/>
      <c r="C108" s="249"/>
      <c r="D108" s="322" t="s">
        <v>143</v>
      </c>
      <c r="E108" s="324">
        <f>SUM(F108:N108)</f>
        <v>1305.0787600000001</v>
      </c>
      <c r="F108" s="325">
        <f>F96</f>
        <v>1305.0787600000001</v>
      </c>
      <c r="G108" s="326"/>
      <c r="H108" s="326"/>
      <c r="I108" s="326"/>
      <c r="J108" s="327"/>
      <c r="K108" s="324">
        <v>0</v>
      </c>
      <c r="L108" s="328">
        <v>0</v>
      </c>
      <c r="M108" s="324">
        <v>0</v>
      </c>
      <c r="N108" s="324">
        <v>0</v>
      </c>
      <c r="O108" s="111"/>
      <c r="Q108" s="46"/>
    </row>
    <row r="109" spans="1:17" ht="27" customHeight="1" x14ac:dyDescent="0.2">
      <c r="A109" s="247"/>
      <c r="B109" s="248"/>
      <c r="C109" s="249"/>
      <c r="D109" s="11" t="s">
        <v>27</v>
      </c>
      <c r="E109" s="324">
        <f>SUM(F109:N109)</f>
        <v>114766.09124000001</v>
      </c>
      <c r="F109" s="325">
        <f>F56+F97</f>
        <v>32851.571240000005</v>
      </c>
      <c r="G109" s="326"/>
      <c r="H109" s="326"/>
      <c r="I109" s="326"/>
      <c r="J109" s="327"/>
      <c r="K109" s="324">
        <f>K56+K97</f>
        <v>81479.81</v>
      </c>
      <c r="L109" s="324">
        <f>L56+L97</f>
        <v>434.71</v>
      </c>
      <c r="M109" s="324">
        <f>M56+M97</f>
        <v>0</v>
      </c>
      <c r="N109" s="324">
        <f>N56+N97</f>
        <v>0</v>
      </c>
      <c r="O109" s="37"/>
    </row>
    <row r="110" spans="1:17" ht="39.75" customHeight="1" x14ac:dyDescent="0.2">
      <c r="A110" s="247"/>
      <c r="B110" s="248"/>
      <c r="C110" s="249"/>
      <c r="D110" s="19" t="s">
        <v>9</v>
      </c>
      <c r="E110" s="324">
        <f>SUM(F110:N110)</f>
        <v>5582404.6901499992</v>
      </c>
      <c r="F110" s="325">
        <f>F57+F98+F106</f>
        <v>1152755.3500299999</v>
      </c>
      <c r="G110" s="326"/>
      <c r="H110" s="326"/>
      <c r="I110" s="326"/>
      <c r="J110" s="327"/>
      <c r="K110" s="324">
        <f>K57+K98+K106</f>
        <v>1144483.79003</v>
      </c>
      <c r="L110" s="328">
        <f>L57+L98+L106</f>
        <v>1095231.3100299998</v>
      </c>
      <c r="M110" s="328">
        <f>M57+M98+M106</f>
        <v>1094967.1200299999</v>
      </c>
      <c r="N110" s="328">
        <f>N57+N98+N106</f>
        <v>1094967.1200299999</v>
      </c>
      <c r="O110" s="37"/>
    </row>
    <row r="111" spans="1:17" ht="27" customHeight="1" x14ac:dyDescent="0.2">
      <c r="A111" s="250"/>
      <c r="B111" s="251"/>
      <c r="C111" s="252"/>
      <c r="D111" s="20" t="s">
        <v>2</v>
      </c>
      <c r="E111" s="324">
        <f>SUM(F111:N111)</f>
        <v>3702956.08</v>
      </c>
      <c r="F111" s="325">
        <f>F58+F99</f>
        <v>152591.21600000001</v>
      </c>
      <c r="G111" s="326"/>
      <c r="H111" s="326"/>
      <c r="I111" s="326"/>
      <c r="J111" s="327"/>
      <c r="K111" s="324">
        <f>K58+K99</f>
        <v>3152591.216</v>
      </c>
      <c r="L111" s="328">
        <f>L58+L99</f>
        <v>132591.21600000001</v>
      </c>
      <c r="M111" s="324">
        <f>M58+M99</f>
        <v>132591.21600000001</v>
      </c>
      <c r="N111" s="324">
        <f>N58+N99</f>
        <v>132591.21600000001</v>
      </c>
      <c r="O111" s="38"/>
    </row>
    <row r="112" spans="1:17" s="157" customFormat="1" ht="19.5" customHeight="1" x14ac:dyDescent="0.2">
      <c r="C112" s="158"/>
      <c r="E112" s="158"/>
      <c r="F112" s="171"/>
      <c r="G112" s="171"/>
      <c r="H112" s="171"/>
      <c r="I112" s="171"/>
      <c r="J112" s="162"/>
      <c r="K112" s="162"/>
      <c r="L112" s="162"/>
      <c r="M112" s="162"/>
      <c r="N112" s="162"/>
      <c r="O112" s="159"/>
    </row>
    <row r="113" spans="1:15" s="161" customFormat="1" ht="13.5" customHeight="1" x14ac:dyDescent="0.25">
      <c r="A113" s="157"/>
      <c r="B113" s="157"/>
      <c r="C113" s="158"/>
      <c r="D113" s="157"/>
      <c r="E113" s="158"/>
      <c r="F113" s="172"/>
      <c r="G113" s="172"/>
      <c r="H113" s="172"/>
      <c r="I113" s="172"/>
      <c r="J113" s="162"/>
      <c r="K113" s="162"/>
      <c r="L113" s="162"/>
      <c r="M113" s="162"/>
      <c r="N113" s="162"/>
      <c r="O113" s="160"/>
    </row>
    <row r="114" spans="1:15" s="157" customFormat="1" ht="15" x14ac:dyDescent="0.2">
      <c r="C114" s="158"/>
      <c r="E114" s="158"/>
      <c r="F114" s="172"/>
      <c r="G114" s="172"/>
      <c r="H114" s="172"/>
      <c r="I114" s="172"/>
      <c r="J114" s="162"/>
      <c r="K114" s="162"/>
      <c r="L114" s="162"/>
      <c r="M114" s="162"/>
      <c r="N114" s="162"/>
    </row>
    <row r="115" spans="1:15" ht="18.75" x14ac:dyDescent="0.3">
      <c r="A115" s="24"/>
      <c r="B115" s="34" t="s">
        <v>52</v>
      </c>
      <c r="C115" s="86"/>
      <c r="D115" s="35"/>
      <c r="E115" s="86"/>
      <c r="F115" s="172"/>
      <c r="G115" s="172"/>
      <c r="H115" s="172"/>
      <c r="I115" s="172"/>
      <c r="J115" s="163"/>
      <c r="K115" s="163"/>
      <c r="L115" s="163"/>
      <c r="M115" s="163"/>
      <c r="N115" s="163"/>
    </row>
    <row r="116" spans="1:15" ht="15" x14ac:dyDescent="0.2">
      <c r="F116" s="171"/>
      <c r="G116" s="171"/>
      <c r="H116" s="171"/>
      <c r="I116" s="171"/>
      <c r="J116" s="162"/>
      <c r="K116" s="162"/>
      <c r="L116" s="162"/>
      <c r="M116" s="162"/>
      <c r="N116" s="162"/>
    </row>
    <row r="117" spans="1:15" ht="15" x14ac:dyDescent="0.2">
      <c r="F117" s="171"/>
      <c r="G117" s="171"/>
      <c r="H117" s="171"/>
      <c r="I117" s="171"/>
      <c r="J117" s="162"/>
      <c r="K117" s="162"/>
      <c r="L117" s="162"/>
      <c r="M117" s="162"/>
      <c r="N117" s="162"/>
    </row>
    <row r="118" spans="1:15" ht="15" x14ac:dyDescent="0.2">
      <c r="F118" s="172"/>
      <c r="G118" s="172"/>
      <c r="H118" s="172"/>
      <c r="I118" s="172"/>
      <c r="J118" s="162"/>
      <c r="K118" s="162"/>
      <c r="L118" s="162"/>
      <c r="M118" s="162"/>
      <c r="N118" s="162"/>
    </row>
    <row r="119" spans="1:15" ht="15" x14ac:dyDescent="0.2">
      <c r="F119" s="172"/>
      <c r="G119" s="172"/>
      <c r="H119" s="172"/>
      <c r="I119" s="172"/>
      <c r="J119" s="162"/>
      <c r="K119" s="162"/>
      <c r="L119" s="162"/>
      <c r="M119" s="162"/>
      <c r="N119" s="162"/>
    </row>
    <row r="120" spans="1:15" ht="15" x14ac:dyDescent="0.2">
      <c r="F120" s="172"/>
      <c r="G120" s="172"/>
      <c r="H120" s="172"/>
      <c r="I120" s="172"/>
      <c r="J120" s="162"/>
      <c r="K120" s="162"/>
      <c r="L120" s="162"/>
      <c r="M120" s="162"/>
      <c r="N120" s="162"/>
    </row>
    <row r="121" spans="1:15" ht="15" x14ac:dyDescent="0.2">
      <c r="F121" s="172"/>
      <c r="G121" s="172"/>
      <c r="H121" s="172"/>
      <c r="I121" s="172"/>
    </row>
    <row r="122" spans="1:15" ht="15" x14ac:dyDescent="0.2">
      <c r="F122" s="172"/>
      <c r="G122" s="172"/>
      <c r="H122" s="172"/>
      <c r="I122" s="172"/>
    </row>
    <row r="123" spans="1:15" ht="15" x14ac:dyDescent="0.2">
      <c r="F123" s="171"/>
      <c r="G123" s="171"/>
      <c r="H123" s="171"/>
      <c r="I123" s="171"/>
    </row>
    <row r="124" spans="1:15" ht="15" x14ac:dyDescent="0.2">
      <c r="F124" s="171"/>
      <c r="G124" s="171"/>
      <c r="H124" s="171"/>
      <c r="I124" s="171"/>
    </row>
    <row r="125" spans="1:15" x14ac:dyDescent="0.2">
      <c r="F125" s="173"/>
      <c r="G125" s="173"/>
      <c r="H125" s="173"/>
      <c r="I125" s="173"/>
    </row>
    <row r="126" spans="1:15" x14ac:dyDescent="0.2">
      <c r="F126" s="173"/>
      <c r="G126" s="173"/>
      <c r="H126" s="173"/>
      <c r="I126" s="173"/>
    </row>
    <row r="127" spans="1:15" ht="15" x14ac:dyDescent="0.2">
      <c r="F127" s="172"/>
      <c r="G127" s="172"/>
      <c r="H127" s="172"/>
      <c r="I127" s="172"/>
    </row>
    <row r="128" spans="1:15" ht="15" x14ac:dyDescent="0.2">
      <c r="F128" s="172"/>
      <c r="G128" s="172"/>
      <c r="H128" s="172"/>
      <c r="I128" s="172"/>
    </row>
    <row r="129" spans="6:9" ht="15" x14ac:dyDescent="0.2">
      <c r="F129" s="172"/>
      <c r="G129" s="172"/>
      <c r="H129" s="172"/>
      <c r="I129" s="172"/>
    </row>
    <row r="130" spans="6:9" ht="15" x14ac:dyDescent="0.2">
      <c r="F130" s="171"/>
      <c r="G130" s="171"/>
      <c r="H130" s="171"/>
      <c r="I130" s="171"/>
    </row>
    <row r="131" spans="6:9" ht="15" x14ac:dyDescent="0.2">
      <c r="F131" s="171"/>
      <c r="G131" s="171"/>
      <c r="H131" s="171"/>
      <c r="I131" s="171"/>
    </row>
    <row r="132" spans="6:9" ht="15" x14ac:dyDescent="0.2">
      <c r="F132" s="172"/>
      <c r="G132" s="172"/>
      <c r="H132" s="172"/>
      <c r="I132" s="172"/>
    </row>
    <row r="133" spans="6:9" ht="15" x14ac:dyDescent="0.2">
      <c r="F133" s="172"/>
      <c r="G133" s="172"/>
      <c r="H133" s="172"/>
      <c r="I133" s="172"/>
    </row>
    <row r="134" spans="6:9" ht="15" x14ac:dyDescent="0.2">
      <c r="F134" s="172"/>
      <c r="G134" s="172"/>
      <c r="H134" s="172"/>
      <c r="I134" s="172"/>
    </row>
    <row r="135" spans="6:9" ht="15" x14ac:dyDescent="0.2">
      <c r="F135" s="171"/>
      <c r="G135" s="171"/>
      <c r="H135" s="171"/>
      <c r="I135" s="171"/>
    </row>
    <row r="136" spans="6:9" ht="15" x14ac:dyDescent="0.2">
      <c r="F136" s="171"/>
      <c r="G136" s="171"/>
      <c r="H136" s="171"/>
      <c r="I136" s="171"/>
    </row>
    <row r="137" spans="6:9" ht="15" x14ac:dyDescent="0.2">
      <c r="F137" s="172"/>
      <c r="G137" s="172"/>
      <c r="H137" s="172"/>
      <c r="I137" s="172"/>
    </row>
    <row r="138" spans="6:9" ht="15" x14ac:dyDescent="0.2">
      <c r="F138" s="171"/>
      <c r="G138" s="171"/>
      <c r="H138" s="171"/>
      <c r="I138" s="171"/>
    </row>
    <row r="139" spans="6:9" ht="15" x14ac:dyDescent="0.2">
      <c r="F139" s="171"/>
      <c r="G139" s="171"/>
      <c r="H139" s="171"/>
      <c r="I139" s="171"/>
    </row>
    <row r="140" spans="6:9" x14ac:dyDescent="0.2">
      <c r="F140" s="174"/>
      <c r="G140" s="174"/>
      <c r="H140" s="174"/>
      <c r="I140" s="174"/>
    </row>
    <row r="141" spans="6:9" x14ac:dyDescent="0.2">
      <c r="F141" s="174"/>
      <c r="G141" s="174"/>
      <c r="H141" s="174"/>
      <c r="I141" s="174"/>
    </row>
    <row r="142" spans="6:9" x14ac:dyDescent="0.2">
      <c r="F142" s="174"/>
      <c r="G142" s="174"/>
      <c r="H142" s="174"/>
      <c r="I142" s="174"/>
    </row>
    <row r="143" spans="6:9" x14ac:dyDescent="0.2">
      <c r="F143" s="174"/>
      <c r="G143" s="174"/>
      <c r="H143" s="174"/>
      <c r="I143" s="174"/>
    </row>
    <row r="144" spans="6:9" x14ac:dyDescent="0.2">
      <c r="F144" s="174"/>
      <c r="G144" s="174"/>
      <c r="H144" s="174"/>
      <c r="I144" s="174"/>
    </row>
    <row r="146" spans="6:9" x14ac:dyDescent="0.2">
      <c r="F146" s="175"/>
      <c r="G146" s="175"/>
      <c r="H146" s="175"/>
      <c r="I146" s="175"/>
    </row>
    <row r="147" spans="6:9" x14ac:dyDescent="0.2">
      <c r="F147" s="174"/>
      <c r="G147" s="174"/>
      <c r="H147" s="174"/>
      <c r="I147" s="174"/>
    </row>
    <row r="148" spans="6:9" x14ac:dyDescent="0.2">
      <c r="F148" s="174"/>
      <c r="G148" s="174"/>
      <c r="H148" s="174"/>
      <c r="I148" s="174"/>
    </row>
    <row r="149" spans="6:9" ht="15" x14ac:dyDescent="0.2">
      <c r="F149" s="176"/>
      <c r="G149" s="176"/>
      <c r="H149" s="176"/>
      <c r="I149" s="176"/>
    </row>
    <row r="150" spans="6:9" ht="15" x14ac:dyDescent="0.2">
      <c r="F150" s="177"/>
      <c r="G150" s="177"/>
      <c r="H150" s="177"/>
      <c r="I150" s="177"/>
    </row>
    <row r="151" spans="6:9" ht="15" x14ac:dyDescent="0.2">
      <c r="F151" s="177"/>
      <c r="G151" s="177"/>
      <c r="H151" s="177"/>
      <c r="I151" s="177"/>
    </row>
    <row r="152" spans="6:9" ht="15" x14ac:dyDescent="0.2">
      <c r="F152" s="172"/>
      <c r="G152" s="172"/>
      <c r="H152" s="172"/>
      <c r="I152" s="172"/>
    </row>
    <row r="153" spans="6:9" ht="15" x14ac:dyDescent="0.2">
      <c r="F153" s="171"/>
      <c r="G153" s="171"/>
      <c r="H153" s="171"/>
      <c r="I153" s="171"/>
    </row>
    <row r="154" spans="6:9" ht="15" x14ac:dyDescent="0.2">
      <c r="F154" s="171"/>
      <c r="G154" s="171"/>
      <c r="H154" s="171"/>
      <c r="I154" s="171"/>
    </row>
    <row r="155" spans="6:9" x14ac:dyDescent="0.2">
      <c r="F155" s="174"/>
      <c r="G155" s="174"/>
      <c r="H155" s="174"/>
      <c r="I155" s="174"/>
    </row>
    <row r="156" spans="6:9" x14ac:dyDescent="0.2">
      <c r="F156" s="174"/>
      <c r="G156" s="174"/>
      <c r="H156" s="174"/>
      <c r="I156" s="174"/>
    </row>
    <row r="157" spans="6:9" x14ac:dyDescent="0.2">
      <c r="F157" s="174"/>
      <c r="G157" s="174"/>
      <c r="H157" s="174"/>
      <c r="I157" s="174"/>
    </row>
    <row r="158" spans="6:9" x14ac:dyDescent="0.2">
      <c r="F158" s="174"/>
      <c r="G158" s="174"/>
      <c r="H158" s="174"/>
      <c r="I158" s="174"/>
    </row>
    <row r="159" spans="6:9" x14ac:dyDescent="0.2">
      <c r="F159" s="174"/>
      <c r="G159" s="174"/>
      <c r="H159" s="174"/>
      <c r="I159" s="174"/>
    </row>
    <row r="160" spans="6:9" x14ac:dyDescent="0.2">
      <c r="F160" s="174"/>
      <c r="G160" s="174"/>
      <c r="H160" s="174"/>
      <c r="I160" s="174"/>
    </row>
    <row r="161" spans="6:9" x14ac:dyDescent="0.2">
      <c r="F161" s="174"/>
      <c r="G161" s="174"/>
      <c r="H161" s="174"/>
      <c r="I161" s="174"/>
    </row>
    <row r="162" spans="6:9" x14ac:dyDescent="0.2">
      <c r="F162" s="174"/>
      <c r="G162" s="174"/>
      <c r="H162" s="174"/>
      <c r="I162" s="174"/>
    </row>
    <row r="164" spans="6:9" x14ac:dyDescent="0.2">
      <c r="F164" s="170"/>
      <c r="G164" s="170"/>
      <c r="H164" s="170"/>
      <c r="I164" s="170"/>
    </row>
    <row r="166" spans="6:9" ht="15.75" x14ac:dyDescent="0.25">
      <c r="F166" s="86"/>
      <c r="G166" s="86"/>
      <c r="H166" s="86"/>
      <c r="I166" s="86"/>
    </row>
  </sheetData>
  <mergeCells count="197">
    <mergeCell ref="L1:O1"/>
    <mergeCell ref="F96:J96"/>
    <mergeCell ref="F108:J108"/>
    <mergeCell ref="K20:K22"/>
    <mergeCell ref="L20:L22"/>
    <mergeCell ref="M20:M22"/>
    <mergeCell ref="N20:N22"/>
    <mergeCell ref="O12:O14"/>
    <mergeCell ref="D15:D18"/>
    <mergeCell ref="C15:C18"/>
    <mergeCell ref="D19:D22"/>
    <mergeCell ref="C25:C28"/>
    <mergeCell ref="D25:D28"/>
    <mergeCell ref="G92:J92"/>
    <mergeCell ref="K92:K94"/>
    <mergeCell ref="L92:L94"/>
    <mergeCell ref="M92:M94"/>
    <mergeCell ref="N92:N94"/>
    <mergeCell ref="F93:F94"/>
    <mergeCell ref="F88:J88"/>
    <mergeCell ref="F89:J89"/>
    <mergeCell ref="F71:J71"/>
    <mergeCell ref="F111:J111"/>
    <mergeCell ref="G67:J67"/>
    <mergeCell ref="F68:F69"/>
    <mergeCell ref="E67:E69"/>
    <mergeCell ref="K67:K69"/>
    <mergeCell ref="L67:L69"/>
    <mergeCell ref="M67:M69"/>
    <mergeCell ref="N67:N69"/>
    <mergeCell ref="G78:J78"/>
    <mergeCell ref="F79:F80"/>
    <mergeCell ref="G84:J84"/>
    <mergeCell ref="F85:F86"/>
    <mergeCell ref="L84:L86"/>
    <mergeCell ref="F102:J102"/>
    <mergeCell ref="F103:J103"/>
    <mergeCell ref="F105:J105"/>
    <mergeCell ref="F106:J106"/>
    <mergeCell ref="F107:J107"/>
    <mergeCell ref="F109:J109"/>
    <mergeCell ref="F110:J110"/>
    <mergeCell ref="F72:J72"/>
    <mergeCell ref="F87:J87"/>
    <mergeCell ref="F90:J90"/>
    <mergeCell ref="F91:J91"/>
    <mergeCell ref="M52:M54"/>
    <mergeCell ref="N52:N54"/>
    <mergeCell ref="F61:J61"/>
    <mergeCell ref="F62:J62"/>
    <mergeCell ref="F63:J63"/>
    <mergeCell ref="F70:J70"/>
    <mergeCell ref="K36:K38"/>
    <mergeCell ref="L36:L38"/>
    <mergeCell ref="M36:M38"/>
    <mergeCell ref="N36:N38"/>
    <mergeCell ref="F45:J45"/>
    <mergeCell ref="F46:J46"/>
    <mergeCell ref="F49:J49"/>
    <mergeCell ref="F50:J50"/>
    <mergeCell ref="F51:J51"/>
    <mergeCell ref="F58:J58"/>
    <mergeCell ref="G52:J52"/>
    <mergeCell ref="F53:F54"/>
    <mergeCell ref="K52:K54"/>
    <mergeCell ref="L52:L54"/>
    <mergeCell ref="E36:E38"/>
    <mergeCell ref="K42:K44"/>
    <mergeCell ref="L42:L44"/>
    <mergeCell ref="M42:M44"/>
    <mergeCell ref="N42:N44"/>
    <mergeCell ref="E42:E44"/>
    <mergeCell ref="F30:J30"/>
    <mergeCell ref="F31:J31"/>
    <mergeCell ref="F32:J32"/>
    <mergeCell ref="F35:J35"/>
    <mergeCell ref="G36:J36"/>
    <mergeCell ref="F37:F38"/>
    <mergeCell ref="F39:J39"/>
    <mergeCell ref="F40:J40"/>
    <mergeCell ref="F41:J41"/>
    <mergeCell ref="F104:J104"/>
    <mergeCell ref="F82:J82"/>
    <mergeCell ref="F60:J60"/>
    <mergeCell ref="F64:J64"/>
    <mergeCell ref="F65:J65"/>
    <mergeCell ref="F66:J66"/>
    <mergeCell ref="F55:J55"/>
    <mergeCell ref="F56:J56"/>
    <mergeCell ref="F57:J57"/>
    <mergeCell ref="F73:J73"/>
    <mergeCell ref="F77:J77"/>
    <mergeCell ref="F83:J83"/>
    <mergeCell ref="F95:J95"/>
    <mergeCell ref="F97:J97"/>
    <mergeCell ref="F98:J98"/>
    <mergeCell ref="F101:J101"/>
    <mergeCell ref="F99:J99"/>
    <mergeCell ref="A59:O59"/>
    <mergeCell ref="B63:B65"/>
    <mergeCell ref="O63:O65"/>
    <mergeCell ref="B87:B90"/>
    <mergeCell ref="O87:O90"/>
    <mergeCell ref="B91:B94"/>
    <mergeCell ref="E92:E94"/>
    <mergeCell ref="L78:L80"/>
    <mergeCell ref="M78:M80"/>
    <mergeCell ref="N78:N80"/>
    <mergeCell ref="F74:J74"/>
    <mergeCell ref="F75:J75"/>
    <mergeCell ref="F76:J76"/>
    <mergeCell ref="F81:J81"/>
    <mergeCell ref="F5:J5"/>
    <mergeCell ref="F8:J8"/>
    <mergeCell ref="F9:J9"/>
    <mergeCell ref="F10:J10"/>
    <mergeCell ref="F11:J11"/>
    <mergeCell ref="F12:J12"/>
    <mergeCell ref="F21:F22"/>
    <mergeCell ref="F24:J24"/>
    <mergeCell ref="F25:J25"/>
    <mergeCell ref="G26:J26"/>
    <mergeCell ref="F27:F28"/>
    <mergeCell ref="F19:J19"/>
    <mergeCell ref="G20:J20"/>
    <mergeCell ref="B70:B73"/>
    <mergeCell ref="A107:C111"/>
    <mergeCell ref="A105:C106"/>
    <mergeCell ref="B60:B62"/>
    <mergeCell ref="A55:C58"/>
    <mergeCell ref="B66:B69"/>
    <mergeCell ref="B41:B44"/>
    <mergeCell ref="A100:O100"/>
    <mergeCell ref="B101:B102"/>
    <mergeCell ref="A95:C99"/>
    <mergeCell ref="B103:B104"/>
    <mergeCell ref="B74:B76"/>
    <mergeCell ref="B81:B82"/>
    <mergeCell ref="B45:B47"/>
    <mergeCell ref="O81:O82"/>
    <mergeCell ref="B83:B86"/>
    <mergeCell ref="E84:E86"/>
    <mergeCell ref="K84:K86"/>
    <mergeCell ref="M84:M86"/>
    <mergeCell ref="N84:N86"/>
    <mergeCell ref="O74:O76"/>
    <mergeCell ref="B77:B80"/>
    <mergeCell ref="E78:E80"/>
    <mergeCell ref="K78:K80"/>
    <mergeCell ref="E25:E26"/>
    <mergeCell ref="K26:K28"/>
    <mergeCell ref="L26:L28"/>
    <mergeCell ref="M2:O2"/>
    <mergeCell ref="A3:O3"/>
    <mergeCell ref="A7:O7"/>
    <mergeCell ref="M16:M18"/>
    <mergeCell ref="E16:E18"/>
    <mergeCell ref="B15:B18"/>
    <mergeCell ref="B12:B14"/>
    <mergeCell ref="B4:B5"/>
    <mergeCell ref="O4:O5"/>
    <mergeCell ref="D4:D5"/>
    <mergeCell ref="N16:N18"/>
    <mergeCell ref="E4:E5"/>
    <mergeCell ref="F6:J6"/>
    <mergeCell ref="G16:J16"/>
    <mergeCell ref="F17:F18"/>
    <mergeCell ref="F4:N4"/>
    <mergeCell ref="B8:B11"/>
    <mergeCell ref="K16:K18"/>
    <mergeCell ref="L16:L18"/>
    <mergeCell ref="F13:J13"/>
    <mergeCell ref="F14:J14"/>
    <mergeCell ref="F15:J15"/>
    <mergeCell ref="F23:J23"/>
    <mergeCell ref="B48:B50"/>
    <mergeCell ref="B23:B24"/>
    <mergeCell ref="M26:M28"/>
    <mergeCell ref="N26:N28"/>
    <mergeCell ref="E27:E28"/>
    <mergeCell ref="B25:B28"/>
    <mergeCell ref="B32:B34"/>
    <mergeCell ref="B35:B38"/>
    <mergeCell ref="B29:B31"/>
    <mergeCell ref="F29:J29"/>
    <mergeCell ref="F33:J33"/>
    <mergeCell ref="F34:J34"/>
    <mergeCell ref="B51:B54"/>
    <mergeCell ref="B19:B22"/>
    <mergeCell ref="C19:C22"/>
    <mergeCell ref="G42:J42"/>
    <mergeCell ref="F43:F44"/>
    <mergeCell ref="F47:J47"/>
    <mergeCell ref="F48:J48"/>
    <mergeCell ref="B39:B40"/>
    <mergeCell ref="E20:E22"/>
    <mergeCell ref="E52:E54"/>
  </mergeCells>
  <pageMargins left="0.31496062992125984" right="0.31496062992125984" top="0.55118110236220474" bottom="0.35433070866141736" header="0.31496062992125984" footer="0.31496062992125984"/>
  <pageSetup paperSize="9" scale="68" orientation="landscape" r:id="rId1"/>
  <headerFooter differentFirst="1">
    <oddHeader>&amp;C&amp;P</oddHeader>
  </headerFooter>
  <rowBreaks count="2" manualBreakCount="2">
    <brk id="44" max="14" man="1"/>
    <brk id="6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24F8-35B4-449A-BB5C-7F0331AFF1D5}">
  <dimension ref="A1:M20"/>
  <sheetViews>
    <sheetView view="pageBreakPreview" topLeftCell="A13" zoomScale="90" zoomScaleNormal="90" zoomScaleSheetLayoutView="90" workbookViewId="0">
      <selection sqref="A1:XFD1"/>
    </sheetView>
  </sheetViews>
  <sheetFormatPr defaultRowHeight="15" x14ac:dyDescent="0.25"/>
  <cols>
    <col min="1" max="1" width="6.875" style="145" customWidth="1"/>
    <col min="2" max="2" width="50.75" style="12" customWidth="1"/>
    <col min="3" max="3" width="20.75" style="12" customWidth="1"/>
    <col min="4" max="4" width="12.875" style="12" customWidth="1"/>
    <col min="5" max="5" width="17.125" style="12" customWidth="1"/>
    <col min="6" max="6" width="7.375" style="12" customWidth="1"/>
    <col min="7" max="7" width="7.625" style="12" customWidth="1"/>
    <col min="8" max="8" width="7.5" style="12" customWidth="1"/>
    <col min="9" max="9" width="7" style="12" customWidth="1"/>
    <col min="10" max="10" width="6.625" style="12" customWidth="1"/>
    <col min="11" max="11" width="16.125" style="12" customWidth="1"/>
    <col min="12" max="12" width="16.5" style="12" customWidth="1"/>
    <col min="13" max="16384" width="9" style="12"/>
  </cols>
  <sheetData>
    <row r="1" spans="1:13" ht="63.75" customHeight="1" x14ac:dyDescent="0.25">
      <c r="A1" s="114"/>
      <c r="B1" s="114"/>
      <c r="C1" s="114"/>
      <c r="D1" s="114"/>
      <c r="E1" s="114"/>
      <c r="F1" s="114"/>
      <c r="G1" s="115"/>
      <c r="H1" s="279" t="s">
        <v>158</v>
      </c>
      <c r="I1" s="279"/>
      <c r="J1" s="279"/>
      <c r="K1" s="279"/>
      <c r="L1" s="279"/>
      <c r="M1" s="116"/>
    </row>
    <row r="2" spans="1:13" ht="15.75" x14ac:dyDescent="0.25">
      <c r="A2" s="114"/>
      <c r="B2" s="114"/>
      <c r="C2" s="114"/>
      <c r="D2" s="114"/>
      <c r="E2" s="114"/>
      <c r="F2" s="114"/>
      <c r="G2" s="116"/>
      <c r="H2" s="224" t="s">
        <v>110</v>
      </c>
      <c r="I2" s="224"/>
      <c r="J2" s="224"/>
      <c r="K2" s="224"/>
      <c r="L2" s="224"/>
      <c r="M2" s="116"/>
    </row>
    <row r="3" spans="1:13" s="117" customFormat="1" ht="69" customHeight="1" x14ac:dyDescent="0.25">
      <c r="A3" s="280" t="s">
        <v>117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</row>
    <row r="4" spans="1:13" s="117" customFormat="1" ht="42" customHeight="1" x14ac:dyDescent="0.25">
      <c r="A4" s="281" t="s">
        <v>14</v>
      </c>
      <c r="B4" s="275" t="s">
        <v>53</v>
      </c>
      <c r="C4" s="275" t="s">
        <v>54</v>
      </c>
      <c r="D4" s="275" t="s">
        <v>55</v>
      </c>
      <c r="E4" s="275" t="s">
        <v>111</v>
      </c>
      <c r="F4" s="275" t="s">
        <v>56</v>
      </c>
      <c r="G4" s="275"/>
      <c r="H4" s="275"/>
      <c r="I4" s="275"/>
      <c r="J4" s="275"/>
      <c r="K4" s="282" t="s">
        <v>57</v>
      </c>
      <c r="L4" s="275" t="s">
        <v>58</v>
      </c>
    </row>
    <row r="5" spans="1:13" s="117" customFormat="1" ht="18.75" customHeight="1" x14ac:dyDescent="0.25">
      <c r="A5" s="281"/>
      <c r="B5" s="275"/>
      <c r="C5" s="275"/>
      <c r="D5" s="275"/>
      <c r="E5" s="275"/>
      <c r="F5" s="119">
        <v>2026</v>
      </c>
      <c r="G5" s="119">
        <v>2027</v>
      </c>
      <c r="H5" s="119">
        <v>2028</v>
      </c>
      <c r="I5" s="119">
        <v>2029</v>
      </c>
      <c r="J5" s="119">
        <v>2030</v>
      </c>
      <c r="K5" s="283"/>
      <c r="L5" s="275"/>
    </row>
    <row r="6" spans="1:13" s="117" customFormat="1" ht="15.75" x14ac:dyDescent="0.25">
      <c r="A6" s="118">
        <v>1</v>
      </c>
      <c r="B6" s="118">
        <v>2</v>
      </c>
      <c r="C6" s="118">
        <v>3</v>
      </c>
      <c r="D6" s="118">
        <v>4</v>
      </c>
      <c r="E6" s="118">
        <v>5</v>
      </c>
      <c r="F6" s="118">
        <v>6</v>
      </c>
      <c r="G6" s="118">
        <v>7</v>
      </c>
      <c r="H6" s="118">
        <v>8</v>
      </c>
      <c r="I6" s="118">
        <v>9</v>
      </c>
      <c r="J6" s="118">
        <v>10</v>
      </c>
      <c r="K6" s="118"/>
      <c r="L6" s="164">
        <v>11</v>
      </c>
    </row>
    <row r="7" spans="1:13" s="117" customFormat="1" ht="15.75" x14ac:dyDescent="0.25">
      <c r="A7" s="120">
        <v>1</v>
      </c>
      <c r="B7" s="276" t="s">
        <v>59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</row>
    <row r="8" spans="1:13" s="117" customFormat="1" ht="89.25" x14ac:dyDescent="0.25">
      <c r="A8" s="121" t="s">
        <v>60</v>
      </c>
      <c r="B8" s="122" t="s">
        <v>154</v>
      </c>
      <c r="C8" s="123" t="s">
        <v>156</v>
      </c>
      <c r="D8" s="124" t="s">
        <v>61</v>
      </c>
      <c r="E8" s="125">
        <v>58.2</v>
      </c>
      <c r="F8" s="125">
        <v>58.3</v>
      </c>
      <c r="G8" s="125">
        <v>58.4</v>
      </c>
      <c r="H8" s="125">
        <v>58.4</v>
      </c>
      <c r="I8" s="125">
        <v>58.4</v>
      </c>
      <c r="J8" s="125">
        <v>58.4</v>
      </c>
      <c r="K8" s="125" t="s">
        <v>5</v>
      </c>
      <c r="L8" s="126" t="s">
        <v>146</v>
      </c>
      <c r="M8" s="127"/>
    </row>
    <row r="9" spans="1:13" s="117" customFormat="1" ht="38.25" x14ac:dyDescent="0.25">
      <c r="A9" s="121" t="s">
        <v>28</v>
      </c>
      <c r="B9" s="128" t="s">
        <v>62</v>
      </c>
      <c r="C9" s="123" t="s">
        <v>155</v>
      </c>
      <c r="D9" s="129" t="s">
        <v>61</v>
      </c>
      <c r="E9" s="130">
        <v>31.7</v>
      </c>
      <c r="F9" s="130">
        <v>31.7</v>
      </c>
      <c r="G9" s="130">
        <v>31.7</v>
      </c>
      <c r="H9" s="130">
        <v>31.7</v>
      </c>
      <c r="I9" s="130">
        <v>31.7</v>
      </c>
      <c r="J9" s="130">
        <v>31.7</v>
      </c>
      <c r="K9" s="125" t="s">
        <v>5</v>
      </c>
      <c r="L9" s="165" t="s">
        <v>147</v>
      </c>
      <c r="M9" s="127"/>
    </row>
    <row r="10" spans="1:13" s="117" customFormat="1" ht="55.5" customHeight="1" x14ac:dyDescent="0.25">
      <c r="A10" s="121" t="s">
        <v>46</v>
      </c>
      <c r="B10" s="128" t="s">
        <v>152</v>
      </c>
      <c r="C10" s="123" t="s">
        <v>153</v>
      </c>
      <c r="D10" s="129" t="s">
        <v>61</v>
      </c>
      <c r="E10" s="125">
        <v>0.8</v>
      </c>
      <c r="F10" s="125">
        <v>1.2</v>
      </c>
      <c r="G10" s="125">
        <v>1.4</v>
      </c>
      <c r="H10" s="125">
        <v>1.6</v>
      </c>
      <c r="I10" s="125">
        <v>1.8</v>
      </c>
      <c r="J10" s="125">
        <v>2</v>
      </c>
      <c r="K10" s="131" t="s">
        <v>5</v>
      </c>
      <c r="L10" s="165" t="s">
        <v>64</v>
      </c>
    </row>
    <row r="11" spans="1:13" s="117" customFormat="1" ht="63.75" x14ac:dyDescent="0.25">
      <c r="A11" s="121" t="s">
        <v>65</v>
      </c>
      <c r="B11" s="122" t="s">
        <v>66</v>
      </c>
      <c r="C11" s="123" t="s">
        <v>63</v>
      </c>
      <c r="D11" s="129" t="s">
        <v>61</v>
      </c>
      <c r="E11" s="336">
        <v>15.5</v>
      </c>
      <c r="F11" s="336">
        <v>21</v>
      </c>
      <c r="G11" s="336">
        <v>22</v>
      </c>
      <c r="H11" s="336">
        <v>22.5</v>
      </c>
      <c r="I11" s="336">
        <v>23</v>
      </c>
      <c r="J11" s="336">
        <v>23.5</v>
      </c>
      <c r="K11" s="131" t="s">
        <v>5</v>
      </c>
      <c r="L11" s="165" t="s">
        <v>64</v>
      </c>
    </row>
    <row r="12" spans="1:13" s="117" customFormat="1" ht="51" x14ac:dyDescent="0.25">
      <c r="A12" s="121" t="s">
        <v>67</v>
      </c>
      <c r="B12" s="132" t="s">
        <v>68</v>
      </c>
      <c r="C12" s="123" t="s">
        <v>63</v>
      </c>
      <c r="D12" s="124" t="s">
        <v>61</v>
      </c>
      <c r="E12" s="133">
        <v>100</v>
      </c>
      <c r="F12" s="133">
        <v>100</v>
      </c>
      <c r="G12" s="133">
        <v>100</v>
      </c>
      <c r="H12" s="133">
        <v>100</v>
      </c>
      <c r="I12" s="133">
        <v>100</v>
      </c>
      <c r="J12" s="133">
        <v>100</v>
      </c>
      <c r="K12" s="125" t="s">
        <v>5</v>
      </c>
      <c r="L12" s="126" t="s">
        <v>148</v>
      </c>
      <c r="M12" s="127"/>
    </row>
    <row r="13" spans="1:13" s="117" customFormat="1" ht="15.75" x14ac:dyDescent="0.25">
      <c r="A13" s="134">
        <v>2</v>
      </c>
      <c r="B13" s="276" t="s">
        <v>69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</row>
    <row r="14" spans="1:13" s="135" customFormat="1" ht="63.75" x14ac:dyDescent="0.25">
      <c r="A14" s="126" t="s">
        <v>70</v>
      </c>
      <c r="B14" s="128" t="s">
        <v>71</v>
      </c>
      <c r="C14" s="128" t="s">
        <v>63</v>
      </c>
      <c r="D14" s="124" t="s">
        <v>61</v>
      </c>
      <c r="E14" s="124">
        <v>100</v>
      </c>
      <c r="F14" s="124">
        <v>100</v>
      </c>
      <c r="G14" s="124">
        <v>100</v>
      </c>
      <c r="H14" s="124">
        <v>100</v>
      </c>
      <c r="I14" s="124">
        <v>100</v>
      </c>
      <c r="J14" s="124">
        <v>100</v>
      </c>
      <c r="K14" s="124" t="s">
        <v>5</v>
      </c>
      <c r="L14" s="126" t="s">
        <v>149</v>
      </c>
      <c r="M14" s="127"/>
    </row>
    <row r="15" spans="1:13" s="135" customFormat="1" ht="25.5" x14ac:dyDescent="0.25">
      <c r="A15" s="126" t="s">
        <v>72</v>
      </c>
      <c r="B15" s="136" t="s">
        <v>73</v>
      </c>
      <c r="C15" s="123" t="s">
        <v>63</v>
      </c>
      <c r="D15" s="124" t="s">
        <v>61</v>
      </c>
      <c r="E15" s="124">
        <v>100</v>
      </c>
      <c r="F15" s="124">
        <v>100</v>
      </c>
      <c r="G15" s="124">
        <v>100</v>
      </c>
      <c r="H15" s="124">
        <v>100</v>
      </c>
      <c r="I15" s="124">
        <v>100</v>
      </c>
      <c r="J15" s="124">
        <v>100</v>
      </c>
      <c r="K15" s="124" t="s">
        <v>5</v>
      </c>
      <c r="L15" s="126" t="s">
        <v>150</v>
      </c>
      <c r="M15" s="127"/>
    </row>
    <row r="16" spans="1:13" s="135" customFormat="1" ht="25.5" x14ac:dyDescent="0.25">
      <c r="A16" s="126" t="s">
        <v>74</v>
      </c>
      <c r="B16" s="136" t="s">
        <v>75</v>
      </c>
      <c r="C16" s="123" t="s">
        <v>63</v>
      </c>
      <c r="D16" s="124" t="s">
        <v>61</v>
      </c>
      <c r="E16" s="124">
        <v>100</v>
      </c>
      <c r="F16" s="124">
        <v>100</v>
      </c>
      <c r="G16" s="124">
        <v>100</v>
      </c>
      <c r="H16" s="124">
        <v>100</v>
      </c>
      <c r="I16" s="124">
        <v>100</v>
      </c>
      <c r="J16" s="124">
        <v>100</v>
      </c>
      <c r="K16" s="124" t="s">
        <v>5</v>
      </c>
      <c r="L16" s="126" t="s">
        <v>150</v>
      </c>
      <c r="M16" s="127"/>
    </row>
    <row r="17" spans="1:13" s="135" customFormat="1" ht="31.5" customHeight="1" x14ac:dyDescent="0.25">
      <c r="A17" s="126" t="s">
        <v>76</v>
      </c>
      <c r="B17" s="128" t="s">
        <v>77</v>
      </c>
      <c r="C17" s="128" t="s">
        <v>151</v>
      </c>
      <c r="D17" s="124" t="s">
        <v>78</v>
      </c>
      <c r="E17" s="124">
        <v>1</v>
      </c>
      <c r="F17" s="124">
        <v>1</v>
      </c>
      <c r="G17" s="124">
        <v>1</v>
      </c>
      <c r="H17" s="124">
        <v>1</v>
      </c>
      <c r="I17" s="124">
        <v>1</v>
      </c>
      <c r="J17" s="124">
        <v>1</v>
      </c>
      <c r="K17" s="124" t="s">
        <v>5</v>
      </c>
      <c r="L17" s="126" t="s">
        <v>79</v>
      </c>
      <c r="M17" s="127"/>
    </row>
    <row r="18" spans="1:13" s="139" customFormat="1" x14ac:dyDescent="0.25">
      <c r="A18" s="137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66"/>
    </row>
    <row r="19" spans="1:13" s="143" customFormat="1" x14ac:dyDescent="0.25">
      <c r="A19" s="140"/>
      <c r="B19" s="141"/>
      <c r="C19" s="141"/>
      <c r="D19" s="141"/>
      <c r="E19" s="142" t="s">
        <v>80</v>
      </c>
      <c r="F19" s="142"/>
      <c r="G19" s="142"/>
      <c r="H19" s="142"/>
      <c r="I19" s="142"/>
      <c r="J19" s="142"/>
      <c r="K19" s="142"/>
      <c r="L19" s="167"/>
    </row>
    <row r="20" spans="1:13" ht="18.75" x14ac:dyDescent="0.3">
      <c r="A20" s="144"/>
      <c r="B20" s="277" t="s">
        <v>52</v>
      </c>
      <c r="C20" s="278"/>
      <c r="D20" s="278"/>
      <c r="E20" s="278"/>
      <c r="F20" s="278"/>
      <c r="G20" s="278"/>
      <c r="H20" s="278"/>
      <c r="I20" s="278"/>
      <c r="J20" s="278"/>
      <c r="K20" s="278"/>
      <c r="L20" s="278"/>
    </row>
  </sheetData>
  <mergeCells count="14">
    <mergeCell ref="L4:L5"/>
    <mergeCell ref="B7:L7"/>
    <mergeCell ref="B13:L13"/>
    <mergeCell ref="B20:L20"/>
    <mergeCell ref="H1:L1"/>
    <mergeCell ref="H2:L2"/>
    <mergeCell ref="A3:L3"/>
    <mergeCell ref="A4:A5"/>
    <mergeCell ref="B4:B5"/>
    <mergeCell ref="C4:C5"/>
    <mergeCell ref="D4:D5"/>
    <mergeCell ref="E4:E5"/>
    <mergeCell ref="F4:J4"/>
    <mergeCell ref="K4:K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A5BF-DD3F-448F-9288-AF63C602A43D}">
  <dimension ref="A1:R23"/>
  <sheetViews>
    <sheetView view="pageBreakPreview" zoomScale="60" zoomScaleNormal="80" workbookViewId="0">
      <selection activeCell="N10" sqref="N10"/>
    </sheetView>
  </sheetViews>
  <sheetFormatPr defaultRowHeight="14.25" x14ac:dyDescent="0.2"/>
  <cols>
    <col min="1" max="1" width="4.75" customWidth="1"/>
    <col min="2" max="2" width="41.625" customWidth="1"/>
    <col min="3" max="3" width="21.5" customWidth="1"/>
    <col min="4" max="4" width="12.625" customWidth="1"/>
    <col min="5" max="5" width="13.375" customWidth="1"/>
    <col min="6" max="6" width="15.625" customWidth="1"/>
    <col min="8" max="8" width="13.875" customWidth="1"/>
    <col min="9" max="9" width="11.875" customWidth="1"/>
    <col min="10" max="10" width="15.125" customWidth="1"/>
    <col min="11" max="11" width="14.875" customWidth="1"/>
    <col min="12" max="12" width="11.5" customWidth="1"/>
    <col min="13" max="13" width="13.375" customWidth="1"/>
    <col min="14" max="14" width="11.625" customWidth="1"/>
    <col min="15" max="15" width="11.5" customWidth="1"/>
    <col min="16" max="16" width="13.5" customWidth="1"/>
    <col min="17" max="17" width="13.125" customWidth="1"/>
    <col min="18" max="18" width="12.875" customWidth="1"/>
  </cols>
  <sheetData>
    <row r="1" spans="1:18" s="12" customFormat="1" ht="63.75" customHeight="1" x14ac:dyDescent="0.25">
      <c r="A1" s="114"/>
      <c r="B1" s="114"/>
      <c r="C1" s="114"/>
      <c r="D1" s="114"/>
      <c r="E1" s="114"/>
      <c r="F1" s="114"/>
      <c r="G1" s="115"/>
      <c r="M1" s="116"/>
      <c r="N1" s="279" t="s">
        <v>159</v>
      </c>
      <c r="O1" s="279"/>
      <c r="P1" s="279"/>
      <c r="Q1" s="279"/>
      <c r="R1" s="279"/>
    </row>
    <row r="2" spans="1:18" s="1" customFormat="1" ht="33" customHeight="1" x14ac:dyDescent="0.25">
      <c r="A2" s="21"/>
      <c r="F2" s="84"/>
      <c r="G2" s="87"/>
      <c r="H2" s="87"/>
      <c r="I2" s="84"/>
      <c r="J2" s="84"/>
      <c r="K2" s="84"/>
      <c r="O2" s="84"/>
      <c r="P2" s="224" t="s">
        <v>127</v>
      </c>
      <c r="Q2" s="224"/>
      <c r="R2" s="224"/>
    </row>
    <row r="3" spans="1:18" ht="53.25" customHeight="1" x14ac:dyDescent="0.2">
      <c r="A3" s="316" t="s">
        <v>118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</row>
    <row r="4" spans="1:18" ht="15" x14ac:dyDescent="0.2">
      <c r="A4" s="315" t="s">
        <v>81</v>
      </c>
      <c r="B4" s="315" t="s">
        <v>82</v>
      </c>
      <c r="C4" s="315" t="s">
        <v>83</v>
      </c>
      <c r="D4" s="312" t="s">
        <v>84</v>
      </c>
      <c r="E4" s="312" t="s">
        <v>85</v>
      </c>
      <c r="F4" s="319" t="s">
        <v>86</v>
      </c>
      <c r="G4" s="315" t="s">
        <v>87</v>
      </c>
      <c r="H4" s="312" t="s">
        <v>88</v>
      </c>
      <c r="I4" s="315" t="s">
        <v>116</v>
      </c>
      <c r="J4" s="315" t="s">
        <v>89</v>
      </c>
      <c r="K4" s="315" t="s">
        <v>90</v>
      </c>
      <c r="L4" s="315"/>
      <c r="M4" s="315"/>
      <c r="N4" s="315"/>
      <c r="O4" s="315"/>
      <c r="P4" s="315"/>
      <c r="Q4" s="315" t="s">
        <v>91</v>
      </c>
      <c r="R4" s="315" t="s">
        <v>92</v>
      </c>
    </row>
    <row r="5" spans="1:18" ht="116.25" customHeight="1" x14ac:dyDescent="0.2">
      <c r="A5" s="315"/>
      <c r="B5" s="315"/>
      <c r="C5" s="315"/>
      <c r="D5" s="318"/>
      <c r="E5" s="318"/>
      <c r="F5" s="319"/>
      <c r="G5" s="315"/>
      <c r="H5" s="318"/>
      <c r="I5" s="315"/>
      <c r="J5" s="315"/>
      <c r="K5" s="146" t="s">
        <v>93</v>
      </c>
      <c r="L5" s="146">
        <v>2026</v>
      </c>
      <c r="M5" s="146">
        <v>2027</v>
      </c>
      <c r="N5" s="146">
        <v>2028</v>
      </c>
      <c r="O5" s="146">
        <v>2029</v>
      </c>
      <c r="P5" s="146">
        <v>2030</v>
      </c>
      <c r="Q5" s="320"/>
      <c r="R5" s="315"/>
    </row>
    <row r="6" spans="1:18" ht="15" x14ac:dyDescent="0.2">
      <c r="A6" s="146">
        <v>1</v>
      </c>
      <c r="B6" s="146">
        <v>2</v>
      </c>
      <c r="C6" s="147">
        <v>3</v>
      </c>
      <c r="D6" s="147">
        <v>4</v>
      </c>
      <c r="E6" s="147">
        <v>5</v>
      </c>
      <c r="F6" s="147">
        <v>6</v>
      </c>
      <c r="G6" s="147">
        <v>7</v>
      </c>
      <c r="H6" s="147">
        <v>8</v>
      </c>
      <c r="I6" s="147">
        <v>9</v>
      </c>
      <c r="J6" s="146">
        <v>10</v>
      </c>
      <c r="K6" s="146">
        <v>11</v>
      </c>
      <c r="L6" s="146">
        <v>12</v>
      </c>
      <c r="M6" s="146">
        <v>13</v>
      </c>
      <c r="N6" s="146">
        <v>14</v>
      </c>
      <c r="O6" s="146">
        <v>15</v>
      </c>
      <c r="P6" s="146">
        <v>16</v>
      </c>
      <c r="Q6" s="147">
        <v>17</v>
      </c>
      <c r="R6" s="146">
        <v>18</v>
      </c>
    </row>
    <row r="7" spans="1:18" ht="19.5" customHeight="1" x14ac:dyDescent="0.2">
      <c r="A7" s="305" t="s">
        <v>37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7"/>
    </row>
    <row r="8" spans="1:18" s="148" customFormat="1" ht="30.75" customHeight="1" x14ac:dyDescent="0.2">
      <c r="A8" s="305" t="s">
        <v>94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7"/>
    </row>
    <row r="9" spans="1:18" s="148" customFormat="1" ht="15" x14ac:dyDescent="0.2">
      <c r="A9" s="305" t="s">
        <v>95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7"/>
    </row>
    <row r="10" spans="1:18" s="148" customFormat="1" ht="15" x14ac:dyDescent="0.2">
      <c r="A10" s="308">
        <v>1</v>
      </c>
      <c r="B10" s="309" t="s">
        <v>41</v>
      </c>
      <c r="C10" s="284"/>
      <c r="D10" s="284"/>
      <c r="E10" s="284"/>
      <c r="F10" s="312"/>
      <c r="G10" s="312"/>
      <c r="H10" s="312"/>
      <c r="I10" s="288"/>
      <c r="J10" s="149" t="s">
        <v>96</v>
      </c>
      <c r="K10" s="150">
        <f>K11</f>
        <v>3040000</v>
      </c>
      <c r="L10" s="150">
        <f t="shared" ref="L10:P10" si="0">L11</f>
        <v>20000</v>
      </c>
      <c r="M10" s="150">
        <f t="shared" si="0"/>
        <v>3020000</v>
      </c>
      <c r="N10" s="150">
        <f t="shared" si="0"/>
        <v>0</v>
      </c>
      <c r="O10" s="150">
        <f t="shared" si="0"/>
        <v>0</v>
      </c>
      <c r="P10" s="150">
        <f t="shared" si="0"/>
        <v>0</v>
      </c>
      <c r="Q10" s="146"/>
      <c r="R10" s="290" t="s">
        <v>5</v>
      </c>
    </row>
    <row r="11" spans="1:18" s="148" customFormat="1" ht="48" customHeight="1" x14ac:dyDescent="0.2">
      <c r="A11" s="308"/>
      <c r="B11" s="310"/>
      <c r="C11" s="311"/>
      <c r="D11" s="311"/>
      <c r="E11" s="311"/>
      <c r="F11" s="313"/>
      <c r="G11" s="313"/>
      <c r="H11" s="314"/>
      <c r="I11" s="300"/>
      <c r="J11" s="149" t="s">
        <v>97</v>
      </c>
      <c r="K11" s="151">
        <f>K12+K14+K16+K18</f>
        <v>3040000</v>
      </c>
      <c r="L11" s="151">
        <f t="shared" ref="L11:P11" si="1">L12+L14+L16+L18</f>
        <v>20000</v>
      </c>
      <c r="M11" s="151">
        <f t="shared" si="1"/>
        <v>3020000</v>
      </c>
      <c r="N11" s="151">
        <f t="shared" si="1"/>
        <v>0</v>
      </c>
      <c r="O11" s="151">
        <f t="shared" si="1"/>
        <v>0</v>
      </c>
      <c r="P11" s="151">
        <f t="shared" si="1"/>
        <v>0</v>
      </c>
      <c r="Q11" s="146"/>
      <c r="R11" s="301"/>
    </row>
    <row r="12" spans="1:18" s="148" customFormat="1" ht="18.75" customHeight="1" x14ac:dyDescent="0.2">
      <c r="A12" s="292" t="s">
        <v>10</v>
      </c>
      <c r="B12" s="294" t="s">
        <v>128</v>
      </c>
      <c r="C12" s="296" t="s">
        <v>99</v>
      </c>
      <c r="D12" s="284" t="s">
        <v>100</v>
      </c>
      <c r="E12" s="284" t="s">
        <v>98</v>
      </c>
      <c r="F12" s="284">
        <v>2027</v>
      </c>
      <c r="G12" s="286"/>
      <c r="H12" s="286">
        <v>3000000</v>
      </c>
      <c r="I12" s="288"/>
      <c r="J12" s="152" t="s">
        <v>96</v>
      </c>
      <c r="K12" s="151">
        <f>SUM(K13)</f>
        <v>3000000</v>
      </c>
      <c r="L12" s="151">
        <f>SUM(L13)</f>
        <v>0</v>
      </c>
      <c r="M12" s="151">
        <f>SUM(M13)</f>
        <v>3000000</v>
      </c>
      <c r="N12" s="151">
        <f t="shared" ref="N12" si="2">SUM(N13)</f>
        <v>0</v>
      </c>
      <c r="O12" s="151">
        <f>SUM(O13)</f>
        <v>0</v>
      </c>
      <c r="P12" s="151">
        <f>SUM(P13)</f>
        <v>0</v>
      </c>
      <c r="Q12" s="153"/>
      <c r="R12" s="290" t="s">
        <v>5</v>
      </c>
    </row>
    <row r="13" spans="1:18" s="148" customFormat="1" ht="80.25" customHeight="1" x14ac:dyDescent="0.2">
      <c r="A13" s="302"/>
      <c r="B13" s="303"/>
      <c r="C13" s="304"/>
      <c r="D13" s="298"/>
      <c r="E13" s="298"/>
      <c r="F13" s="298"/>
      <c r="G13" s="299"/>
      <c r="H13" s="299"/>
      <c r="I13" s="300"/>
      <c r="J13" s="149" t="s">
        <v>97</v>
      </c>
      <c r="K13" s="154">
        <f>SUM(L13:P13)</f>
        <v>3000000</v>
      </c>
      <c r="L13" s="154">
        <v>0</v>
      </c>
      <c r="M13" s="154">
        <v>3000000</v>
      </c>
      <c r="N13" s="154">
        <v>0</v>
      </c>
      <c r="O13" s="154">
        <v>0</v>
      </c>
      <c r="P13" s="154">
        <v>0</v>
      </c>
      <c r="Q13" s="155"/>
      <c r="R13" s="301"/>
    </row>
    <row r="14" spans="1:18" s="148" customFormat="1" ht="15" x14ac:dyDescent="0.2">
      <c r="A14" s="292" t="s">
        <v>11</v>
      </c>
      <c r="B14" s="294" t="s">
        <v>129</v>
      </c>
      <c r="C14" s="296" t="s">
        <v>101</v>
      </c>
      <c r="D14" s="284" t="s">
        <v>102</v>
      </c>
      <c r="E14" s="284" t="s">
        <v>98</v>
      </c>
      <c r="F14" s="284" t="s">
        <v>103</v>
      </c>
      <c r="G14" s="286"/>
      <c r="H14" s="286">
        <v>15000</v>
      </c>
      <c r="I14" s="288"/>
      <c r="J14" s="152" t="s">
        <v>96</v>
      </c>
      <c r="K14" s="151">
        <f>K15</f>
        <v>15000</v>
      </c>
      <c r="L14" s="151">
        <f>L15</f>
        <v>5000</v>
      </c>
      <c r="M14" s="151">
        <f>M15</f>
        <v>10000</v>
      </c>
      <c r="N14" s="151">
        <f t="shared" ref="N14:N18" si="3">N15</f>
        <v>0</v>
      </c>
      <c r="O14" s="151">
        <f>O15</f>
        <v>0</v>
      </c>
      <c r="P14" s="151">
        <f>P15</f>
        <v>0</v>
      </c>
      <c r="Q14" s="153"/>
      <c r="R14" s="290" t="s">
        <v>5</v>
      </c>
    </row>
    <row r="15" spans="1:18" s="148" customFormat="1" ht="76.5" customHeight="1" x14ac:dyDescent="0.2">
      <c r="A15" s="293"/>
      <c r="B15" s="295"/>
      <c r="C15" s="297"/>
      <c r="D15" s="285"/>
      <c r="E15" s="285"/>
      <c r="F15" s="285"/>
      <c r="G15" s="287"/>
      <c r="H15" s="287"/>
      <c r="I15" s="289"/>
      <c r="J15" s="149" t="s">
        <v>97</v>
      </c>
      <c r="K15" s="154">
        <f>SUM(L15:P15)</f>
        <v>15000</v>
      </c>
      <c r="L15" s="154">
        <v>5000</v>
      </c>
      <c r="M15" s="154">
        <v>10000</v>
      </c>
      <c r="N15" s="154">
        <v>0</v>
      </c>
      <c r="O15" s="154">
        <v>0</v>
      </c>
      <c r="P15" s="154">
        <v>0</v>
      </c>
      <c r="Q15" s="155"/>
      <c r="R15" s="291"/>
    </row>
    <row r="16" spans="1:18" s="148" customFormat="1" ht="15" x14ac:dyDescent="0.2">
      <c r="A16" s="292" t="s">
        <v>12</v>
      </c>
      <c r="B16" s="294" t="s">
        <v>130</v>
      </c>
      <c r="C16" s="296" t="s">
        <v>112</v>
      </c>
      <c r="D16" s="284" t="s">
        <v>113</v>
      </c>
      <c r="E16" s="284" t="s">
        <v>98</v>
      </c>
      <c r="F16" s="284" t="s">
        <v>103</v>
      </c>
      <c r="G16" s="286"/>
      <c r="H16" s="286">
        <v>5000</v>
      </c>
      <c r="I16" s="288"/>
      <c r="J16" s="152" t="s">
        <v>96</v>
      </c>
      <c r="K16" s="151">
        <f>K17</f>
        <v>5000</v>
      </c>
      <c r="L16" s="151">
        <f>L17</f>
        <v>5000</v>
      </c>
      <c r="M16" s="151">
        <f>M17</f>
        <v>0</v>
      </c>
      <c r="N16" s="151">
        <f t="shared" si="3"/>
        <v>0</v>
      </c>
      <c r="O16" s="151">
        <f>O17</f>
        <v>0</v>
      </c>
      <c r="P16" s="151">
        <f>P17</f>
        <v>0</v>
      </c>
      <c r="Q16" s="153"/>
      <c r="R16" s="290" t="s">
        <v>5</v>
      </c>
    </row>
    <row r="17" spans="1:18" s="148" customFormat="1" ht="49.5" customHeight="1" x14ac:dyDescent="0.2">
      <c r="A17" s="293"/>
      <c r="B17" s="295"/>
      <c r="C17" s="297"/>
      <c r="D17" s="285"/>
      <c r="E17" s="285"/>
      <c r="F17" s="285"/>
      <c r="G17" s="287"/>
      <c r="H17" s="287"/>
      <c r="I17" s="289"/>
      <c r="J17" s="149" t="s">
        <v>97</v>
      </c>
      <c r="K17" s="154">
        <f>SUM(L17:P17)</f>
        <v>5000</v>
      </c>
      <c r="L17" s="154">
        <v>5000</v>
      </c>
      <c r="M17" s="154">
        <v>0</v>
      </c>
      <c r="N17" s="154">
        <v>0</v>
      </c>
      <c r="O17" s="154">
        <v>0</v>
      </c>
      <c r="P17" s="154">
        <v>0</v>
      </c>
      <c r="Q17" s="155"/>
      <c r="R17" s="291"/>
    </row>
    <row r="18" spans="1:18" s="148" customFormat="1" ht="15" x14ac:dyDescent="0.2">
      <c r="A18" s="292" t="s">
        <v>26</v>
      </c>
      <c r="B18" s="294" t="s">
        <v>131</v>
      </c>
      <c r="C18" s="296" t="s">
        <v>114</v>
      </c>
      <c r="D18" s="284" t="s">
        <v>100</v>
      </c>
      <c r="E18" s="284" t="s">
        <v>98</v>
      </c>
      <c r="F18" s="284" t="s">
        <v>103</v>
      </c>
      <c r="G18" s="286"/>
      <c r="H18" s="286">
        <v>20000</v>
      </c>
      <c r="I18" s="288"/>
      <c r="J18" s="152" t="s">
        <v>96</v>
      </c>
      <c r="K18" s="151">
        <f>K19</f>
        <v>20000</v>
      </c>
      <c r="L18" s="151">
        <f>L19</f>
        <v>10000</v>
      </c>
      <c r="M18" s="151">
        <f>M19</f>
        <v>10000</v>
      </c>
      <c r="N18" s="151">
        <f t="shared" si="3"/>
        <v>0</v>
      </c>
      <c r="O18" s="151">
        <f>O19</f>
        <v>0</v>
      </c>
      <c r="P18" s="151">
        <f>P19</f>
        <v>0</v>
      </c>
      <c r="Q18" s="153"/>
      <c r="R18" s="290" t="s">
        <v>5</v>
      </c>
    </row>
    <row r="19" spans="1:18" s="148" customFormat="1" ht="91.5" customHeight="1" x14ac:dyDescent="0.2">
      <c r="A19" s="293"/>
      <c r="B19" s="295"/>
      <c r="C19" s="297"/>
      <c r="D19" s="285"/>
      <c r="E19" s="285"/>
      <c r="F19" s="285"/>
      <c r="G19" s="287"/>
      <c r="H19" s="287"/>
      <c r="I19" s="289"/>
      <c r="J19" s="149" t="s">
        <v>97</v>
      </c>
      <c r="K19" s="154">
        <f>SUM(L19:P19)</f>
        <v>20000</v>
      </c>
      <c r="L19" s="154">
        <v>10000</v>
      </c>
      <c r="M19" s="154">
        <v>10000</v>
      </c>
      <c r="N19" s="154">
        <v>0</v>
      </c>
      <c r="O19" s="154">
        <v>0</v>
      </c>
      <c r="P19" s="154">
        <v>0</v>
      </c>
      <c r="Q19" s="155"/>
      <c r="R19" s="291"/>
    </row>
    <row r="21" spans="1:18" ht="18.75" x14ac:dyDescent="0.2">
      <c r="R21" s="156"/>
    </row>
    <row r="23" spans="1:18" s="23" customFormat="1" ht="18.75" x14ac:dyDescent="0.3">
      <c r="A23" s="24"/>
      <c r="B23" s="34" t="s">
        <v>115</v>
      </c>
      <c r="C23" s="86"/>
      <c r="D23" s="35"/>
      <c r="E23" s="86"/>
      <c r="F23" s="86"/>
      <c r="G23" s="86"/>
      <c r="H23" s="86"/>
      <c r="I23" s="86"/>
      <c r="J23" s="86"/>
      <c r="K23" s="86"/>
      <c r="L23" s="86"/>
      <c r="M23" s="86"/>
      <c r="N23" s="86"/>
      <c r="Q23" s="41"/>
    </row>
  </sheetData>
  <mergeCells count="69">
    <mergeCell ref="N1:R1"/>
    <mergeCell ref="R4:R5"/>
    <mergeCell ref="P2:R2"/>
    <mergeCell ref="A3:R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P4"/>
    <mergeCell ref="Q4:Q5"/>
    <mergeCell ref="A7:R7"/>
    <mergeCell ref="A8:R8"/>
    <mergeCell ref="A9:R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R10:R11"/>
    <mergeCell ref="A12:A13"/>
    <mergeCell ref="B12:B13"/>
    <mergeCell ref="C12:C13"/>
    <mergeCell ref="D12:D13"/>
    <mergeCell ref="E12:E13"/>
    <mergeCell ref="I14:I15"/>
    <mergeCell ref="R14:R15"/>
    <mergeCell ref="H12:H13"/>
    <mergeCell ref="I12:I13"/>
    <mergeCell ref="R12:R13"/>
    <mergeCell ref="F14:F15"/>
    <mergeCell ref="G14:G15"/>
    <mergeCell ref="F12:F13"/>
    <mergeCell ref="G12:G13"/>
    <mergeCell ref="H14:H15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R16:R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R18:R19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2'!Заголовки_для_печати</vt:lpstr>
      <vt:lpstr>'Приложение 1'!Область_печати</vt:lpstr>
    </vt:vector>
  </TitlesOfParts>
  <Company>KDMKS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User</cp:lastModifiedBy>
  <cp:revision>3</cp:revision>
  <cp:lastPrinted>2025-11-18T06:31:59Z</cp:lastPrinted>
  <dcterms:created xsi:type="dcterms:W3CDTF">2015-08-24T11:11:17Z</dcterms:created>
  <dcterms:modified xsi:type="dcterms:W3CDTF">2026-01-27T09:46:22Z</dcterms:modified>
</cp:coreProperties>
</file>