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_krykova\Documents\Документы КОА\МП 08 Безопасность\2026-2030\2 по новому шаблону на 2026\Публикация на сайте\Антикорр экспретиза (УДАЛЯТЬ СОГЛАСОВАНО!)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Titles" localSheetId="0">Лист1!$7:$8</definedName>
    <definedName name="_xlnm.Print_Area" localSheetId="0">Лист1!$A$1:$O$374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9" i="1" l="1"/>
  <c r="F235" i="1"/>
  <c r="F139" i="1"/>
  <c r="F125" i="1"/>
  <c r="L124" i="1" l="1"/>
  <c r="M124" i="1"/>
  <c r="N124" i="1"/>
  <c r="K124" i="1"/>
  <c r="F124" i="1"/>
  <c r="F123" i="1"/>
  <c r="L123" i="1"/>
  <c r="M123" i="1"/>
  <c r="N123" i="1"/>
  <c r="K123" i="1"/>
  <c r="E163" i="1"/>
  <c r="E159" i="1"/>
  <c r="E155" i="1"/>
  <c r="M122" i="1" l="1"/>
  <c r="L122" i="1"/>
  <c r="F122" i="1"/>
  <c r="K122" i="1"/>
  <c r="E123" i="1"/>
  <c r="N122" i="1"/>
  <c r="E124" i="1"/>
  <c r="F311" i="1"/>
  <c r="F315" i="1"/>
  <c r="K285" i="1" l="1"/>
  <c r="F285" i="1"/>
  <c r="E65" i="1" l="1"/>
  <c r="N285" i="1" l="1"/>
  <c r="M285" i="1"/>
  <c r="E73" i="1" l="1"/>
  <c r="F64" i="1"/>
  <c r="E64" i="1" s="1"/>
  <c r="F349" i="1" l="1"/>
  <c r="F345" i="1"/>
  <c r="F341" i="1"/>
  <c r="F331" i="1"/>
  <c r="F327" i="1"/>
  <c r="F322" i="1"/>
  <c r="F318" i="1"/>
  <c r="F314" i="1"/>
  <c r="F310" i="1"/>
  <c r="F306" i="1"/>
  <c r="F302" i="1"/>
  <c r="F298" i="1"/>
  <c r="F294" i="1"/>
  <c r="F290" i="1"/>
  <c r="F280" i="1"/>
  <c r="F276" i="1"/>
  <c r="F272" i="1"/>
  <c r="F268" i="1"/>
  <c r="F264" i="1"/>
  <c r="F256" i="1"/>
  <c r="F242" i="1" l="1"/>
  <c r="E242" i="1" s="1"/>
  <c r="F238" i="1"/>
  <c r="F228" i="1"/>
  <c r="F221" i="1"/>
  <c r="F216" i="1"/>
  <c r="F212" i="1"/>
  <c r="F208" i="1"/>
  <c r="F204" i="1"/>
  <c r="F200" i="1"/>
  <c r="F196" i="1"/>
  <c r="F187" i="1"/>
  <c r="F180" i="1"/>
  <c r="F176" i="1"/>
  <c r="F154" i="1"/>
  <c r="F146" i="1"/>
  <c r="F142" i="1"/>
  <c r="F132" i="1"/>
  <c r="F128" i="1"/>
  <c r="F121" i="1"/>
  <c r="F113" i="1"/>
  <c r="F109" i="1"/>
  <c r="F105" i="1"/>
  <c r="F100" i="1"/>
  <c r="F94" i="1"/>
  <c r="E94" i="1" s="1"/>
  <c r="F88" i="1"/>
  <c r="F84" i="1"/>
  <c r="J80" i="1"/>
  <c r="F80" i="1" s="1"/>
  <c r="I80" i="1"/>
  <c r="H80" i="1"/>
  <c r="J76" i="1"/>
  <c r="F76" i="1" s="1"/>
  <c r="I76" i="1"/>
  <c r="H76" i="1"/>
  <c r="F60" i="1"/>
  <c r="F56" i="1"/>
  <c r="F52" i="1"/>
  <c r="F48" i="1"/>
  <c r="F18" i="1"/>
  <c r="F14" i="1"/>
  <c r="E322" i="1" l="1"/>
  <c r="E318" i="1"/>
  <c r="E314" i="1"/>
  <c r="E310" i="1"/>
  <c r="E306" i="1"/>
  <c r="E302" i="1"/>
  <c r="E298" i="1"/>
  <c r="E294" i="1"/>
  <c r="E290" i="1"/>
  <c r="E272" i="1"/>
  <c r="E264" i="1"/>
  <c r="E256" i="1"/>
  <c r="E228" i="1"/>
  <c r="E208" i="1"/>
  <c r="E204" i="1"/>
  <c r="E200" i="1"/>
  <c r="E196" i="1"/>
  <c r="E187" i="1"/>
  <c r="E113" i="1"/>
  <c r="E105" i="1"/>
  <c r="E109" i="1"/>
  <c r="E60" i="1"/>
  <c r="E56" i="1"/>
  <c r="E52" i="1"/>
  <c r="E48" i="1"/>
  <c r="F31" i="1"/>
  <c r="F27" i="1"/>
  <c r="F22" i="1"/>
  <c r="E349" i="1"/>
  <c r="E345" i="1"/>
  <c r="E341" i="1"/>
  <c r="E327" i="1"/>
  <c r="E121" i="1"/>
  <c r="E80" i="1"/>
  <c r="E76" i="1"/>
  <c r="E357" i="1"/>
  <c r="E355" i="1"/>
  <c r="E354" i="1"/>
  <c r="E346" i="1"/>
  <c r="E342" i="1"/>
  <c r="E328" i="1"/>
  <c r="E323" i="1"/>
  <c r="E319" i="1"/>
  <c r="E315" i="1"/>
  <c r="E307" i="1"/>
  <c r="E299" i="1"/>
  <c r="E295" i="1"/>
  <c r="E277" i="1"/>
  <c r="E273" i="1"/>
  <c r="E269" i="1"/>
  <c r="E244" i="1"/>
  <c r="E239" i="1"/>
  <c r="E235" i="1"/>
  <c r="E218" i="1"/>
  <c r="E217" i="1"/>
  <c r="E213" i="1"/>
  <c r="E209" i="1"/>
  <c r="E205" i="1"/>
  <c r="E201" i="1"/>
  <c r="E197" i="1"/>
  <c r="E193" i="1"/>
  <c r="E183" i="1"/>
  <c r="E177" i="1"/>
  <c r="E173" i="1"/>
  <c r="E151" i="1"/>
  <c r="E147" i="1"/>
  <c r="E143" i="1"/>
  <c r="E139" i="1"/>
  <c r="E138" i="1"/>
  <c r="E133" i="1"/>
  <c r="E129" i="1"/>
  <c r="E125" i="1"/>
  <c r="E114" i="1"/>
  <c r="E102" i="1"/>
  <c r="E97" i="1"/>
  <c r="E96" i="1"/>
  <c r="E95" i="1"/>
  <c r="E91" i="1"/>
  <c r="E90" i="1"/>
  <c r="E61" i="1"/>
  <c r="E57" i="1"/>
  <c r="E53" i="1"/>
  <c r="E49" i="1"/>
  <c r="E45" i="1"/>
  <c r="E40" i="1"/>
  <c r="E36" i="1"/>
  <c r="E32" i="1"/>
  <c r="E28" i="1"/>
  <c r="E24" i="1"/>
  <c r="E19" i="1"/>
  <c r="E15" i="1"/>
  <c r="E11" i="1"/>
  <c r="F10" i="1"/>
  <c r="K10" i="1"/>
  <c r="L10" i="1"/>
  <c r="M10" i="1"/>
  <c r="N10" i="1"/>
  <c r="F23" i="1"/>
  <c r="K23" i="1"/>
  <c r="L23" i="1"/>
  <c r="M23" i="1"/>
  <c r="N23" i="1"/>
  <c r="E14" i="1"/>
  <c r="E18" i="1"/>
  <c r="E23" i="1" l="1"/>
  <c r="E10" i="1"/>
  <c r="E311" i="1" l="1"/>
  <c r="E287" i="1" l="1"/>
  <c r="L285" i="1"/>
  <c r="N44" i="1"/>
  <c r="M44" i="1"/>
  <c r="L44" i="1"/>
  <c r="K44" i="1"/>
  <c r="N356" i="1" l="1"/>
  <c r="M356" i="1"/>
  <c r="L356" i="1"/>
  <c r="K356" i="1"/>
  <c r="F356" i="1"/>
  <c r="E356" i="1" l="1"/>
  <c r="K81" i="1"/>
  <c r="E81" i="1" s="1"/>
  <c r="F191" i="1" l="1"/>
  <c r="K190" i="1"/>
  <c r="M190" i="1"/>
  <c r="N190" i="1"/>
  <c r="L190" i="1"/>
  <c r="F190" i="1"/>
  <c r="E190" i="1" l="1"/>
  <c r="M137" i="1" l="1"/>
  <c r="N137" i="1"/>
  <c r="L137" i="1"/>
  <c r="K137" i="1"/>
  <c r="F137" i="1" l="1"/>
  <c r="E137" i="1" s="1"/>
  <c r="M172" i="1" l="1"/>
  <c r="N172" i="1"/>
  <c r="L172" i="1"/>
  <c r="K172" i="1"/>
  <c r="F172" i="1"/>
  <c r="E172" i="1" l="1"/>
  <c r="K353" i="1"/>
  <c r="K358" i="1" s="1"/>
  <c r="F44" i="1" l="1"/>
  <c r="E44" i="1" s="1"/>
  <c r="F336" i="1" l="1"/>
  <c r="F181" i="1" l="1"/>
  <c r="F353" i="1" l="1"/>
  <c r="F358" i="1" l="1"/>
  <c r="N353" i="1"/>
  <c r="N358" i="1" s="1"/>
  <c r="M353" i="1"/>
  <c r="M358" i="1" s="1"/>
  <c r="L353" i="1"/>
  <c r="E353" i="1" l="1"/>
  <c r="L358" i="1"/>
  <c r="E358" i="1" s="1"/>
  <c r="N336" i="1" l="1"/>
  <c r="N350" i="1" s="1"/>
  <c r="M336" i="1"/>
  <c r="M350" i="1" s="1"/>
  <c r="L336" i="1"/>
  <c r="L350" i="1" s="1"/>
  <c r="K336" i="1"/>
  <c r="K350" i="1" l="1"/>
  <c r="E336" i="1"/>
  <c r="F350" i="1"/>
  <c r="E350" i="1" l="1"/>
  <c r="N333" i="1"/>
  <c r="N332" i="1" s="1"/>
  <c r="M333" i="1"/>
  <c r="M332" i="1" s="1"/>
  <c r="L333" i="1"/>
  <c r="L332" i="1" s="1"/>
  <c r="K333" i="1"/>
  <c r="F333" i="1" l="1"/>
  <c r="F332" i="1" s="1"/>
  <c r="E285" i="1"/>
  <c r="K332" i="1"/>
  <c r="N250" i="1"/>
  <c r="N248" i="1" s="1"/>
  <c r="M250" i="1"/>
  <c r="M248" i="1" s="1"/>
  <c r="L250" i="1"/>
  <c r="L248" i="1" s="1"/>
  <c r="K250" i="1"/>
  <c r="K248" i="1" s="1"/>
  <c r="F250" i="1"/>
  <c r="N243" i="1"/>
  <c r="M243" i="1"/>
  <c r="L243" i="1"/>
  <c r="K243" i="1"/>
  <c r="F243" i="1"/>
  <c r="F248" i="1" l="1"/>
  <c r="E248" i="1" s="1"/>
  <c r="E250" i="1"/>
  <c r="E243" i="1"/>
  <c r="E333" i="1"/>
  <c r="E332" i="1"/>
  <c r="K234" i="1"/>
  <c r="K282" i="1" s="1"/>
  <c r="K281" i="1" s="1"/>
  <c r="M234" i="1"/>
  <c r="M282" i="1" s="1"/>
  <c r="M281" i="1" s="1"/>
  <c r="N234" i="1"/>
  <c r="N282" i="1" s="1"/>
  <c r="N281" i="1" s="1"/>
  <c r="F234" i="1"/>
  <c r="L234" i="1"/>
  <c r="L282" i="1" s="1"/>
  <c r="L281" i="1" s="1"/>
  <c r="F282" i="1" l="1"/>
  <c r="E234" i="1"/>
  <c r="N191" i="1"/>
  <c r="M191" i="1"/>
  <c r="L191" i="1"/>
  <c r="K191" i="1"/>
  <c r="N188" i="1"/>
  <c r="M188" i="1"/>
  <c r="L188" i="1"/>
  <c r="K188" i="1"/>
  <c r="N181" i="1"/>
  <c r="M181" i="1"/>
  <c r="L181" i="1"/>
  <c r="K181" i="1"/>
  <c r="E181" i="1" l="1"/>
  <c r="E191" i="1"/>
  <c r="F281" i="1"/>
  <c r="E281" i="1" s="1"/>
  <c r="E282" i="1"/>
  <c r="K231" i="1"/>
  <c r="F231" i="1"/>
  <c r="L231" i="1"/>
  <c r="L229" i="1" s="1"/>
  <c r="M231" i="1"/>
  <c r="M229" i="1" s="1"/>
  <c r="N231" i="1"/>
  <c r="N229" i="1" s="1"/>
  <c r="F188" i="1"/>
  <c r="E188" i="1" s="1"/>
  <c r="F229" i="1" l="1"/>
  <c r="E231" i="1"/>
  <c r="K229" i="1"/>
  <c r="E229" i="1" l="1"/>
  <c r="N101" i="1"/>
  <c r="M101" i="1"/>
  <c r="L101" i="1"/>
  <c r="K101" i="1"/>
  <c r="F101" i="1"/>
  <c r="N89" i="1"/>
  <c r="M89" i="1"/>
  <c r="L89" i="1"/>
  <c r="K89" i="1"/>
  <c r="F89" i="1"/>
  <c r="N71" i="1"/>
  <c r="M71" i="1"/>
  <c r="L71" i="1"/>
  <c r="K71" i="1"/>
  <c r="F71" i="1"/>
  <c r="N70" i="1"/>
  <c r="N168" i="1" s="1"/>
  <c r="M70" i="1"/>
  <c r="L70" i="1"/>
  <c r="L168" i="1" s="1"/>
  <c r="K70" i="1"/>
  <c r="K168" i="1" s="1"/>
  <c r="F70" i="1"/>
  <c r="L361" i="1" l="1"/>
  <c r="N361" i="1"/>
  <c r="E101" i="1"/>
  <c r="E70" i="1"/>
  <c r="E89" i="1"/>
  <c r="E71" i="1"/>
  <c r="F168" i="1"/>
  <c r="M69" i="1"/>
  <c r="L69" i="1"/>
  <c r="K69" i="1"/>
  <c r="M168" i="1"/>
  <c r="K361" i="1"/>
  <c r="F69" i="1"/>
  <c r="N69" i="1"/>
  <c r="M361" i="1" l="1"/>
  <c r="F361" i="1"/>
  <c r="E168" i="1"/>
  <c r="E69" i="1"/>
  <c r="M169" i="1"/>
  <c r="M362" i="1" s="1"/>
  <c r="N169" i="1"/>
  <c r="M359" i="1" l="1"/>
  <c r="E361" i="1"/>
  <c r="M167" i="1"/>
  <c r="N362" i="1"/>
  <c r="N359" i="1" s="1"/>
  <c r="N167" i="1"/>
  <c r="E122" i="1"/>
  <c r="L169" i="1"/>
  <c r="L362" i="1" l="1"/>
  <c r="L359" i="1" s="1"/>
  <c r="L167" i="1"/>
  <c r="K169" i="1"/>
  <c r="K362" i="1" l="1"/>
  <c r="K359" i="1" s="1"/>
  <c r="K167" i="1"/>
  <c r="F169" i="1" l="1"/>
  <c r="F167" i="1" s="1"/>
  <c r="F362" i="1" l="1"/>
  <c r="E169" i="1"/>
  <c r="E167" i="1"/>
  <c r="E362" i="1" l="1"/>
  <c r="F359" i="1"/>
  <c r="E359" i="1" s="1"/>
</calcChain>
</file>

<file path=xl/sharedStrings.xml><?xml version="1.0" encoding="utf-8"?>
<sst xmlns="http://schemas.openxmlformats.org/spreadsheetml/2006/main" count="1831" uniqueCount="301">
  <si>
    <t>Сроки исполнения мероприятия</t>
  </si>
  <si>
    <t>Источники финансирования</t>
  </si>
  <si>
    <t>Объем финансирования по годам (тыс. руб.)</t>
  </si>
  <si>
    <t>Средства бюджета Одинцовского городского округа</t>
  </si>
  <si>
    <t>№ п/п</t>
  </si>
  <si>
    <t xml:space="preserve">Всего (тыс. руб.) </t>
  </si>
  <si>
    <t>1.1.</t>
  </si>
  <si>
    <t>1.2.</t>
  </si>
  <si>
    <t>1.3.</t>
  </si>
  <si>
    <t>Мероприятие подпрограммы</t>
  </si>
  <si>
    <t>2.1.</t>
  </si>
  <si>
    <t>3.</t>
  </si>
  <si>
    <t>3.1.</t>
  </si>
  <si>
    <t>3.2.</t>
  </si>
  <si>
    <t>4.</t>
  </si>
  <si>
    <t>4.1.</t>
  </si>
  <si>
    <t>5.</t>
  </si>
  <si>
    <t>5.1.</t>
  </si>
  <si>
    <t>2.</t>
  </si>
  <si>
    <t>Средства бюджета Московской области</t>
  </si>
  <si>
    <t xml:space="preserve"> -</t>
  </si>
  <si>
    <t xml:space="preserve">Средства федерального бюджета </t>
  </si>
  <si>
    <t>Внебюджетные средства</t>
  </si>
  <si>
    <t>2.2.</t>
  </si>
  <si>
    <r>
      <rPr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.</t>
    </r>
  </si>
  <si>
    <t>Согласовано:</t>
  </si>
  <si>
    <t>Управление образования</t>
  </si>
  <si>
    <t>В пределах средств, предусмотренных на оказание услуг по предоставлению видеоизображения для системы технологического обеспечения региональной общественной безопасности и оперативного управления «Безопасный регион»</t>
  </si>
  <si>
    <t>Управление образования, Одинцовский наркодиспансер</t>
  </si>
  <si>
    <t>В пределах средств, предусмотренных  на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информирование о рисках, связанных с наркотиками;  стимулирование подростков и молодежи и их родителей к обращению за психологической и иной профессиональной помощью</t>
  </si>
  <si>
    <t>Итого</t>
  </si>
  <si>
    <t>2.3.</t>
  </si>
  <si>
    <t>2.4.</t>
  </si>
  <si>
    <t>2.5.</t>
  </si>
  <si>
    <t>3.3.</t>
  </si>
  <si>
    <t>4.2.</t>
  </si>
  <si>
    <t>4.3.</t>
  </si>
  <si>
    <t>4.4.</t>
  </si>
  <si>
    <t>3.4.</t>
  </si>
  <si>
    <t xml:space="preserve">ПЕРЕЧЕНЬ МЕРОПРИЯТИЙ МУНИЦИПАЛЬНОЙ ПРОГРАММЫ </t>
  </si>
  <si>
    <t>5.2.</t>
  </si>
  <si>
    <t>5.3.</t>
  </si>
  <si>
    <t>5.4.</t>
  </si>
  <si>
    <t>5.5.</t>
  </si>
  <si>
    <t>В пределах средств, предусмотренных на обеспечение деятельности Администрации Одинцовского городского округа Московской области</t>
  </si>
  <si>
    <t>Управление развития потребительского рынка и услуг</t>
  </si>
  <si>
    <t>Управление по вопросам ТБ, ГО и ЧС</t>
  </si>
  <si>
    <t>Управление по вопросам ТБ, ГО и ЧС, УМВД России по Одинцовскому городскому округу</t>
  </si>
  <si>
    <t xml:space="preserve">Управление по вопросам ТБ, ГО и ЧС </t>
  </si>
  <si>
    <t>Мероприятие 01.02.:  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</si>
  <si>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Основное мероприятие 02: Обеспечение деятельности общественных объединений правоохранительной направленности</t>
  </si>
  <si>
    <t>Мероприятие 02.01.: Проведение мероприятий по привлечению граждан, принимающих участие в деятельности народных дружин</t>
  </si>
  <si>
    <t>Мероприятие 02.02.: Материальное стимулирование народных дружинников</t>
  </si>
  <si>
    <t>Мероприятие 02.03.: Материально-техническое обеспечение деятельности народных дружин</t>
  </si>
  <si>
    <t>Мероприятие 02.04.: Проведение мероприятий по обеспечению правопорядка и безопасности граждан</t>
  </si>
  <si>
    <t>Мероприятие 02.05.: Осуществление мероприятий по обучению народных дружинников</t>
  </si>
  <si>
    <t>Основное мероприятие 05: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</si>
  <si>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Мероприятие 05.01.: 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</si>
  <si>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Мероприятие 05.02.: 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</si>
  <si>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Мероприятие 05.03.: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</si>
  <si>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4.5.</t>
  </si>
  <si>
    <t>2026 год</t>
  </si>
  <si>
    <t>2027 год</t>
  </si>
  <si>
    <t xml:space="preserve">Основное мероприятие 03: Реализация мероприятий по обеспечению общественного порядка и общественной безопасности, профилактике проявлений экстремизма </t>
  </si>
  <si>
    <t>Мероприятие 03.01.: 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</si>
  <si>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Мероприятие 03.02.: Проведение мероприятий по профилактике экстремизма</t>
  </si>
  <si>
    <t>Мероприятие 03.04.: 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</si>
  <si>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Мероприятие 05.04.: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                       - стимулирование подростков и молодежи и их родителей к обращению за психологической и иной профессиональной помощью</t>
  </si>
  <si>
    <t xml:space="preserve">Основное мероприятие 07: Развитие похоронного дела </t>
  </si>
  <si>
    <t>Основное мероприятие 04: Организация деятельности аварийно-спасательных формирований на территории муниципального образования Московской области</t>
  </si>
  <si>
    <t xml:space="preserve">Мероприятие 04.01.: Создание, содержание аварийно-спасательных формирований на территории муниципального образования </t>
  </si>
  <si>
    <t>Мероприятие 01.02.: 
Содержание пожарных гидрантов, обеспечение их исправного состояния 
и готовности к забору воды в любое время года</t>
  </si>
  <si>
    <t>Мероприятие 01.05.: 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</si>
  <si>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Мероприятие 01.11.: Опашка территорий по границам населенных пунктов муниципальных образований Московской области</t>
  </si>
  <si>
    <t>Основное мероприятие 01: 
Выполнение мероприятий по безопасности населения на водных объектах, расположенных на территории Московской области</t>
  </si>
  <si>
    <t>Мероприятие 01.01.: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</t>
  </si>
  <si>
    <t>Мероприятие 01.02.: 
Создание безопасных мест отдыха для населения на водных объектах</t>
  </si>
  <si>
    <t>Мероприятие 01.03.: Обучение населения, прежде всего детей, плаванию и приемам спасания на воде</t>
  </si>
  <si>
    <t>Основное мероприятие 01: Создание условий для реализации полномочий органов местного самоуправления</t>
  </si>
  <si>
    <t>1.</t>
  </si>
  <si>
    <t>3.5.</t>
  </si>
  <si>
    <t>1.4.</t>
  </si>
  <si>
    <t>3</t>
  </si>
  <si>
    <t>1.5</t>
  </si>
  <si>
    <t>1.6.</t>
  </si>
  <si>
    <t>1.7.</t>
  </si>
  <si>
    <t>1.8.</t>
  </si>
  <si>
    <t>1.9.</t>
  </si>
  <si>
    <t>1.10.</t>
  </si>
  <si>
    <t>МКУ "Центр гражданской защиты Одинцовского городского округа"</t>
  </si>
  <si>
    <t>Всего</t>
  </si>
  <si>
    <t>В пределах средств, предусмотренных на подготовку должностных лиц на базе УМЦ ГКУ «Специальный центр «Звенигород»</t>
  </si>
  <si>
    <t>Мероприятие 07.04.:  Расходы на обеспечение деятельности (оказание услуг) в сфере похоронного дела</t>
  </si>
  <si>
    <t xml:space="preserve">Мероприятие 07.09.:  Проведение инвентаризации мест захоронений
</t>
  </si>
  <si>
    <t>Управление по вопросам ТБ, ГО и ЧС, Управление образования, учреждения и организации Одинцовского городского округа</t>
  </si>
  <si>
    <t>В пределах средств, предусмотренных Правительством МО</t>
  </si>
  <si>
    <t>ГУ ГЗ МО, ГУ МЧС России по МО</t>
  </si>
  <si>
    <t>В пределах средств, предусмотренных на подготовку должностных лиц на базе УМЦ ГКУ «Специальный центр «Звенигород», в пределах средств, предусмотренных Правительством МО</t>
  </si>
  <si>
    <t>Управление по вопросам ТБ, ГО и ЧС, организации-балансодержатели ЗС ГО</t>
  </si>
  <si>
    <t>В пределах собственных средств организаций на территории Одинцовского городского округа</t>
  </si>
  <si>
    <t>За счет собственных средств организаций-балансодержателей ЗС ГО</t>
  </si>
  <si>
    <t>Категорированные организации на территории Одинцовского городского округа</t>
  </si>
  <si>
    <t>В пределах собственных средств организаций-балансодержателей источников наружного противопожарного водоснабжения</t>
  </si>
  <si>
    <t>Организации-балансодержатели источников наружного противопожарного водоснабжения</t>
  </si>
  <si>
    <t>В пределах средств, предусмотренных на содержание МКД, объектов образования, культуры и спорта, находящихся в муниципальной собственности</t>
  </si>
  <si>
    <t>Собственники (арендаторы) земельных участков</t>
  </si>
  <si>
    <t>В пределах собственных средств организаций, содержащих пляжи</t>
  </si>
  <si>
    <t>Организации, содержащие пляжи</t>
  </si>
  <si>
    <t>Управление по вопросам ТБ, ГО и ЧС, ТУ</t>
  </si>
  <si>
    <t>В пределах средств организаций-участников реализации муниципальной программы</t>
  </si>
  <si>
    <t>ГКУ МО "Специальный центр "Звенигород"</t>
  </si>
  <si>
    <t>Управляющие организации, которые содержат объекты недвижимости, находящиеся в  муниципальной собственности</t>
  </si>
  <si>
    <t>В пределах собственных средств организаций, на объектах которых системы видеонаблюдения интегрируются в систему "Безопасный регион"</t>
  </si>
  <si>
    <t>6.2.</t>
  </si>
  <si>
    <t>6.4.</t>
  </si>
  <si>
    <t>6.5.</t>
  </si>
  <si>
    <t>6.6.</t>
  </si>
  <si>
    <t>6.7.</t>
  </si>
  <si>
    <t>6.8.</t>
  </si>
  <si>
    <t>6.9.</t>
  </si>
  <si>
    <t>6.</t>
  </si>
  <si>
    <t xml:space="preserve">Всего  </t>
  </si>
  <si>
    <t>I</t>
  </si>
  <si>
    <t>II</t>
  </si>
  <si>
    <t>III</t>
  </si>
  <si>
    <t>IV</t>
  </si>
  <si>
    <t>В том числе по кварталам: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</si>
  <si>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</si>
  <si>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Количество граждан вновь привлеченных, участвующих в деятельности народных дружин (ед.)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</si>
  <si>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</si>
  <si>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Количество закупленного имущества на обеспечение народных дружин необходимой материально-технической базой (ед.)</t>
  </si>
  <si>
    <t>Количество дополнительных мероприятий по обеспечению правопорядка и безопасности граждан (ед.)</t>
  </si>
  <si>
    <t>Количество обученных народных дружинников (ед.)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</si>
  <si>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</si>
  <si>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Количество мероприятий по профилактике экстремизма (ед.)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</si>
  <si>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</si>
  <si>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</si>
  <si>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</si>
  <si>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Количество обученных педагогов и волонтеров методикам проведения профилактических занятий (ед.)</t>
  </si>
  <si>
    <t>Количество рекламных баннеров, агитационных материалов антинаркотической направленности (ед.)</t>
  </si>
  <si>
    <t>Ежегодное проведение мероприятий в рамках антинаркотических месячников (дата, месяц, ед.)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</si>
  <si>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</si>
  <si>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Основное мероприятие 02: 
Создание резервов материальных ресурсов для ликвидации чрезвычайных ситуаций муниципального характера на территории Московской области</t>
  </si>
  <si>
    <t xml:space="preserve">Мероприятие 02.01.: 
Формирование, хранение, использование и восполнение резервного фонда для ликвидации чрезвычайных ситуаций муниципального характера </t>
  </si>
  <si>
    <t>Приобретено материальных средств резервного фонда для ликвидации чрезвычайных ситуаций муниципального характера (по позициям), ед.</t>
  </si>
  <si>
    <t xml:space="preserve">Мероприятие 03.01.: Подготовка должностных лиц по вопросам гражданской обороны и предупреждения и ликвидации чрезвычайных ситуаций </t>
  </si>
  <si>
    <t>Мероприятие 03.02.: Создание и обеспечение функционирования учебно-консультационных пунктов на территории муниципального образования Московской области</t>
  </si>
  <si>
    <t>Оборудовано учебно-консультационных пунктов, ед.</t>
  </si>
  <si>
    <t>Проведено учений, тренировок, 
смотр-конкурсов, ед.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</si>
  <si>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образования, ед.</t>
  </si>
  <si>
    <t>Обеспечена готовность технических средств оповещения, %</t>
  </si>
  <si>
    <t>Развернуты современные технические средства оповещения, ед.</t>
  </si>
  <si>
    <t>Основное мероприятие 03: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</t>
  </si>
  <si>
    <t>Мероприятие 03.01.: Обеспечение готовности объектов гражданской обороны</t>
  </si>
  <si>
    <t>Количество объектов гражданской обороны, ед.</t>
  </si>
  <si>
    <t>Мероприятие 03.02.: Проведение учений и тренировок по гражданской обороне</t>
  </si>
  <si>
    <t>Количество проведенных тренировок и учений, ед.</t>
  </si>
  <si>
    <t>Количество пожарных гидрантов в готовности к забору воды в любое время года, ед.</t>
  </si>
  <si>
    <t>Мероприятие 01.03.: Создание, содержание пожарных водоемов и создание условий для забора воды из них 
в любое время года (обустройство подъездов с площадками с твердым покрытием для установки пожарных автомобилей)</t>
  </si>
  <si>
    <t>Количество пожарных водоемов, ед.</t>
  </si>
  <si>
    <t>Мероприятие 01.04.: 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</t>
  </si>
  <si>
    <t>Количество работающих извещателей, ед.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</si>
  <si>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</si>
  <si>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Количество обученного населения мерам пожарной безопасности, чел.</t>
  </si>
  <si>
    <t>Количество мероприятий в условиях особого противопожарного режима, ед.</t>
  </si>
  <si>
    <t xml:space="preserve">Мероприятие 01.10.: Поддержание общественных объединений добровольной пожарной охраны </t>
  </si>
  <si>
    <t>Количество поддерживаемых общественных объединений добровольной пожарной охраны, ед.</t>
  </si>
  <si>
    <t>Работы по опашке территорий по границам населенных пунктов муниципальных образований Московской области, ед.</t>
  </si>
  <si>
    <t>Количество проведенных мероприятий по обеспечению безопасности людей на водных объектах, охране их жизни и здоровья, ед.</t>
  </si>
  <si>
    <t>Обучение населения, прежде всего детей, плаванию и приемам спасания на воде, чел.</t>
  </si>
  <si>
    <t>Количество подготовленных безопасных районов для размещения населения, материальных и культурных ценностей, подлежащих эвакуации, ед.</t>
  </si>
  <si>
    <t xml:space="preserve"> - </t>
  </si>
  <si>
    <t>Х</t>
  </si>
  <si>
    <t>Подпрограмма 3 «Обеспечение мероприятий гражданской обороны на территории муниципального образования Московской области»</t>
  </si>
  <si>
    <t>Итого по подпрограмме 3 «Обеспечение мероприятий гражданской обороны на территории муниципального образования Московской области», в том числе</t>
  </si>
  <si>
    <t>Подпрограмма 4 «Обеспечение пожарной безопасности на территории муниципального образования Московской области»</t>
  </si>
  <si>
    <t>Итого по подпрограмме 4 «Обеспечение пожарной безопасности на территории муниципального образования Московской области», в том числе:</t>
  </si>
  <si>
    <t>Итого по подпрограмме 5 «Обеспечение безопасности населения на водных объектах,  расположенных на территории муниципального образования Московской области», в том числе:</t>
  </si>
  <si>
    <t>Подпрограмма 6 «Обеспечивающая подпрограмма»</t>
  </si>
  <si>
    <t>Итого по подпрограмме 6 «Обеспечивающая подпрограмма», в том числе:</t>
  </si>
  <si>
    <t>Мероприятие 01.03.: 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</si>
  <si>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Основное мероприятие 02: 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</si>
  <si>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Мероприятие 01.01.: 
Первичные меры пожарной безопасности на территории муниципального образования</t>
  </si>
  <si>
    <t>Мероприятие 01.06.: Организация обучения населения мерам пожарной безопасности</t>
  </si>
  <si>
    <t xml:space="preserve">Ответственный за выполнение мероприятия  </t>
  </si>
  <si>
    <t>Количество выполненных мероприятий по первичным мерам пожарной безопасности, ед.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</si>
  <si>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ед.</t>
  </si>
  <si>
    <t>Мероприятие 03.04.: 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</si>
  <si>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Мероприятие 03.04.: Пропаганда знаний в области гражданской обороны </t>
  </si>
  <si>
    <t>Мероприятие 01.02.: 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</si>
  <si>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>Мероприятие 01.07.: Пропаганда в области пожарной безопасности, содействие распространению пожарно-технических знаний</t>
  </si>
  <si>
    <t>1.12.</t>
  </si>
  <si>
    <t xml:space="preserve">Мероприятие 01.08.: Дополнительные мероприятия в условиях особого противопожарного режима </t>
  </si>
  <si>
    <t>Мероприятие 01.13.: 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</t>
  </si>
  <si>
    <t>Мероприятие 03.05.: Подготовка безопасных районов для размещения населения, материальных и культурных ценностей, подлежащих эвакуации</t>
  </si>
  <si>
    <t>Мероприятие 01.01.: 
Обеспечение деятельности муниципального учреждения "Единая дежурная диспетчерская служба муниципального образования Московской области"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</si>
  <si>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</si>
  <si>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>-</t>
  </si>
  <si>
    <t>В пределах собственных средств собственников (арендаторов) земельных участков</t>
  </si>
  <si>
    <t>Итого по муниципальной программе, в том числе:</t>
  </si>
  <si>
    <t>В пределах собственных средств организаций-балансодержателей источников наружного противопожарного водоснабжения, собственных средств собственников (арендаторов) земельных участков</t>
  </si>
  <si>
    <t>Приобретено материально-технических, продовольственных и иных средств, для целей гражданской обороны, ед.</t>
  </si>
  <si>
    <t>Мероприятие 03.03.: Организация и проведение "круглых столов"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</si>
  <si>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Количество проведенных  "круглых столов" по формированию толерантных межнациональных отношений (ед.) </t>
  </si>
  <si>
    <t>Основное мероприятие 01: 
Развитие и эксплуатация Системы-112</t>
  </si>
  <si>
    <t xml:space="preserve">Мероприятие 01.01.:
Развитие Системы-112 </t>
  </si>
  <si>
    <t>Обеспечено развитие 
Системы-112, ед.</t>
  </si>
  <si>
    <t xml:space="preserve">Мероприятие 01.02.:
Содержание и эксплуатация Системы-112 </t>
  </si>
  <si>
    <t>Обеспечено функционирование
Системы-112, ед.</t>
  </si>
  <si>
    <t>Основное мероприятие 03: 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</si>
  <si>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 xml:space="preserve">Мероприятие 03.03.: Пропаганда знаний в области гражданской обороны, защиты населения и территории от чрезвычайных ситуаций </t>
  </si>
  <si>
    <t>Издано листовок, учебных пособий, ед.</t>
  </si>
  <si>
    <t>Основное мероприятие 05: Создание, содержание системно-аппаратного комплекса "Безопасный город" на территории муниципального образования Московской области</t>
  </si>
  <si>
    <t>Мероприятие 05.01.: Создание, содержание системно-аппаратного комплекса "Безопасный город"</t>
  </si>
  <si>
    <t>Мероприятие 01.01.:
Поддержание в постоянной готовности МСОН</t>
  </si>
  <si>
    <t>Мероприятие 01.02.: 
Развитие и модернизация МСОН</t>
  </si>
  <si>
    <t>Мероприятие 02.01.: 
Формирование, хранение, использование и восполнение запасов материально-технических, продовольственных и иных средств</t>
  </si>
  <si>
    <t xml:space="preserve">Мероприятие 03.03.: Создание и содержание курсов гражданской обороны </t>
  </si>
  <si>
    <t>Издание журналов, агитационного материала, ед.</t>
  </si>
  <si>
    <t xml:space="preserve">Мероприятие 04.07.: Оказание услуг по предоставлению видеоизображения для системы «Безопасный регион» с видеокамер исполнителя, установленных на входных группах в подъезды многоквартирных домов
</t>
  </si>
  <si>
    <t>В пределах средств, предусмотренных на реализацию основного мероприятия 01 подпрограммы 3 «Обеспечение мероприятий гражданской обороны на территории муниципального образования Московской области»</t>
  </si>
  <si>
    <t>УМВД России по Одинцовскому городскому округу</t>
  </si>
  <si>
    <t>Подпрограмма 2 «Обеспечение мероприятий по защите населения и территорий от чрезвычайных ситуаций»</t>
  </si>
  <si>
    <t xml:space="preserve"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исполнителя, шт.
</t>
  </si>
  <si>
    <t>Итого по подпрограмме 2 «Обеспечение мероприятий по защите населения и территорий от чрезвычайных ситуаций», в том числе:</t>
  </si>
  <si>
    <t xml:space="preserve">Издание буклетов, плакатов, ед.       </t>
  </si>
  <si>
    <t>Обучено должностных лиц по вопросам предупреждения и ликвидации чрезвычайных ситуаций и гражданской обороны, человек</t>
  </si>
  <si>
    <t>Подготовлено должностных лиц в области гражданской обороны и защиты населения от чрезвычайных ситуаций, человек</t>
  </si>
  <si>
    <t>Начальник Управления бухгалтерского учета и отчетности</t>
  </si>
  <si>
    <t>Администрации Одинцовского городского округа,</t>
  </si>
  <si>
    <t>главный бухгалтер</t>
  </si>
  <si>
    <t>Н.А. Стародубова</t>
  </si>
  <si>
    <t>Мероприятие 03.05.: Разработка Плана действий по предупреждению и ликвидации чрезвычайных ситуаций природного и техногенного характера муниципального образования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</si>
  <si>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</t>
  </si>
  <si>
    <t>3.6.</t>
  </si>
  <si>
    <t>Мероприятие 03.06.: Разработка Паспорта безопасности территории муниципального образования</t>
  </si>
  <si>
    <t>Разработан и утвержден Паспорт безопасности территории муниципального образования, ед.</t>
  </si>
  <si>
    <t>Мероприятие 03.06.: Разработка Плана гражданской обороны и защиты населения муниципального образования</t>
  </si>
  <si>
    <t>Разработан и утвержден План гражданской обороны и защиты населения муниципального образования, ед.</t>
  </si>
  <si>
    <t xml:space="preserve">Управление по вопросам ТБ, ГО и ЧС  </t>
  </si>
  <si>
    <t>Количество приобретенного оборудования, наглядных пособий и оснащения для использования при проведении антитеррористических тренировок на объектах с массовым пребыванием людей (ед.)</t>
  </si>
  <si>
    <t>Мероприятие 07.06.:  Зимние и летние работы по содержанию мест захоронений, текущий и капитальный ремонт основных фондов</t>
  </si>
  <si>
    <t>Основное мероприятие 01: Повышение степени пожарной безопасности на территории муниципального образования Московской области</t>
  </si>
  <si>
    <t xml:space="preserve">Отдел контроля за рекламой и художественным оформлением зданий </t>
  </si>
  <si>
    <t>Мероприятие 01.01.: 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</si>
  <si>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</si>
  <si>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Мероприятие 05.05.: 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</si>
  <si>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Основное мероприятие 02: Содержание учебно-тренировочного комплекса</t>
  </si>
  <si>
    <t>Мероприятие 02.06.: 
Финансовое обеспечение и/или возмещение понесенных расходов на организацию деятельности учебно-тренировочного комплекса</t>
  </si>
  <si>
    <t>Мероприятие 03.05. 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</si>
  <si>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</si>
  <si>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Подпрограмма 5 «Обеспечение безопасности населения на водных объектах, расположенных на территории муниципального образования Московской области»</t>
  </si>
  <si>
    <t xml:space="preserve">Мероприятие 04.02.: 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</si>
  <si>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</t>
  </si>
  <si>
    <t>4.6</t>
  </si>
  <si>
    <t xml:space="preserve">Мероприятие 04.08
Выполнение работ по созданию программно-технических комплексов видеонаблюдения с подключением к системе «Безопасный регион» на
строящихся (или построенных) многоквартирных жилых домах для переселения граждан из аварийного жилищного фонда
</t>
  </si>
  <si>
    <t>"БЕЗОПАСНОСТЬ И ОБЕСПЕЧЕНИЕ БЕЗОПАСНОСТИ ЖИЗНЕДЕЯТЕЛЬНОСТИ НАСЕЛЕНИЯ" НА 2026-2030 ГОДЫ</t>
  </si>
  <si>
    <t>2028 год</t>
  </si>
  <si>
    <t>2029 год</t>
  </si>
  <si>
    <t>2030 год</t>
  </si>
  <si>
    <t>2026-2030 годы</t>
  </si>
  <si>
    <t>И.о. начальника Управления по вопросам территориальной безопасности, гражданской обороны, защиты населения и территории
от чрезвычайных ситуаций</t>
  </si>
  <si>
    <t>Приложение 1                                                                       к муниципальной программе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</si>
  <si>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регион», (ед.) </t>
  </si>
  <si>
    <t>Управление по вопросам ТБ, ГО и ЧС, организации, отнесенные по категории к гражданской обороне, на территории Одинцовского городского округа</t>
  </si>
  <si>
    <t>Организации, отнесенные по категории к гражданской обороне, на территории Одинцовского городского округа</t>
  </si>
  <si>
    <t>Е.Е. Бугай</t>
  </si>
  <si>
    <t xml:space="preserve">Мероприятие 03.06.
Оказание содействия, в том числе некоммерческим организациям, по осуществлению мероприятий в сфере безопасности
</t>
  </si>
  <si>
    <t>Реализовано мероприятий по оказанию содействия, в том числе некоммерческим организациям, по осуществлению мероприятий в сфере безопасности, ед.</t>
  </si>
  <si>
    <t>Мероприятие 07.02.: Реализация мероприятий по транспортировке умерших в морг, включая погрузо-разгрузочные работы, с мест обнаружения или происшествия для производства судебно-медицинской экспертизы</t>
  </si>
  <si>
    <t>Количество заключенных контрактов по созданию, содержанию системно-аппаратного комплекса "Безопасный город", ед.</t>
  </si>
  <si>
    <t>Основное мероприятие 01: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 Московской области</t>
  </si>
  <si>
    <t>Подпрограмма 1 «Профилактика преступлений и иных правонарушений»</t>
  </si>
  <si>
    <t>Управление по вопросам ТБ, ГО и ЧС, УМВД России по Одинцовскому городскому округу, ЛО МВД России на станции Москва - Белорусская</t>
  </si>
  <si>
    <t>Основное мероприятие 04: Развертывание элементов системы технологического обеспечения региональной общественной безопасности и оперативного управления «Безопасный регион» (далее - система «Безопасный регион»)</t>
  </si>
  <si>
    <t>Мероприятие 04.03.: Техническое обслуживание и модернизация оборудования системы «Безопасный регион»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</si>
  <si>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</si>
  <si>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Мероприятие 04.04.: Обеспечение интеграции в систему «Безопасный регион» видеокамер внешних систем видеонаблюдения</t>
  </si>
  <si>
    <t xml:space="preserve">Количество видеокамер внешних систем видеонаблюдения, интегрированных в систему «Безопасный регион», (ед.) </t>
  </si>
  <si>
    <t>Итого по подпрограмме 1 «Профилактика преступлений и иных правонарушений», в том числе:</t>
  </si>
  <si>
    <t>Основное мероприятие 01: Повышение степени антитеррористической защищенности социально значимых объектов, находящихся в собственности муниципального образования и мест с массовым пребыванием людей</t>
  </si>
  <si>
    <t>Выполнение мероприятий по обеспечению деятельности (оказанию услуг) в сфере похоронного дела (процент)</t>
  </si>
  <si>
    <t>Мероприятие 07.05.:  Расходы на создание новых кладбищ и оформление земельных участков под существующими кладбищами в муниципальную собственность</t>
  </si>
  <si>
    <t>Количество созданных новых кладбищ и оформленных земельных участков под существующими кладбищами в муниципальную собственность (единиц)</t>
  </si>
  <si>
    <t>Количество кладбищ, на которых проведены зимние и летние работы по содержанию мест захоронений, текущий и капитальный ремонт основных фондов (единиц)</t>
  </si>
  <si>
    <t xml:space="preserve">Мероприятие 07.07.:  Содержание воинских, почетных, одиночных захоронений в случаях, если погребение осуществлялось 
за счет средств федерального бюджета, 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
</t>
  </si>
  <si>
    <t xml:space="preserve">Количество воинских, почетных, одиночных захоронений (в случаях, если погребение осуществлялось 
за счет средств федерального бюджета, бюджета субъекта Российской Федерации или бюджетов муниципальных образований), а также иных захоронений и памятников, находящихся под охраной государства, в отношении которых осуществлены мероприятия по содержанию (шт.)
</t>
  </si>
  <si>
    <t>Мероприятие 07.08.:  Содержание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</t>
  </si>
  <si>
    <t>Количество могил и надгробий Героев Советского Союза, Героев Российской Федерации или полных кавалеров ордена Славы при отсутствии близких родственников, в отношении которых осуществлены мероприятия по содержанию (шт.)</t>
  </si>
  <si>
    <t xml:space="preserve">Доля кладбищ, на которых проведена инвентаризация мест захоронений (процентов)   </t>
  </si>
  <si>
    <t>6.10.</t>
  </si>
  <si>
    <t xml:space="preserve">Мероприятие 07.10.:  Реализация мероприятий по транспортировке умерших 
в морг, включая погрузо-разгрузочные работы, с мест обнаружения или происшествия для производства судебно-медицинской экспертизы за счет средств местного бюджета
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</si>
  <si>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за счет средств местного бюджета в соответствии с установленными требованиями (процент)</t>
  </si>
  <si>
    <t>6.11.</t>
  </si>
  <si>
    <t xml:space="preserve">Мероприятие 07.11.:  Благоустройство и восстановление воинских захоронений, расположенных на территории муниципального образования
</t>
  </si>
  <si>
    <t>Количество благоустроенных и восстановленных воинских захоронений (шт.)</t>
  </si>
  <si>
    <t>6.12.</t>
  </si>
  <si>
    <t xml:space="preserve">Мероприятие 07.12.:  Расходы на оказание услуг по погребению умерших специализированной службой по вопросам похоронного дела
</t>
  </si>
  <si>
    <t>Количество захоронений, предоставленных согласно гарантированному перечню услуг по погребению, по которым осуществлено возмещение специализированной службе по вопросам похоронного дела стоимости услуг по погребению умерших (единиц)</t>
  </si>
  <si>
    <t>Мероприятие 04.01.:  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остановках общественного транспорта, подъездах многоквартирных домов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</si>
  <si>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транспорта, подъездах многоквартирных домов (ед.)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</si>
</sst>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3">
    <xf numFmtId="0" fontId="0" fillId="0" borderId="0" xfId="0"/>
    <xf numFmtId="3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164" fontId="7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8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12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49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4" fontId="7" fillId="0" borderId="0" xfId="0" applyNumberFormat="1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Alignment="1">
      <alignment horizontal="left" vertical="top"/>
    </xf>
    <xf numFmtId="164" fontId="5" fillId="0" borderId="0" xfId="0" applyNumberFormat="1" applyFont="1" applyFill="1" applyBorder="1"/>
    <xf numFmtId="164" fontId="5" fillId="0" borderId="0" xfId="0" applyNumberFormat="1" applyFont="1" applyFill="1"/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6" fillId="0" borderId="6" xfId="0" applyFont="1" applyFill="1" applyBorder="1" applyAlignment="1">
      <alignment horizontal="left" vertical="top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/>
    </xf>
    <xf numFmtId="165" fontId="7" fillId="0" borderId="3" xfId="0" applyNumberFormat="1" applyFont="1" applyFill="1" applyBorder="1" applyAlignment="1">
      <alignment horizontal="center" vertical="top"/>
    </xf>
    <xf numFmtId="165" fontId="7" fillId="0" borderId="4" xfId="0" applyNumberFormat="1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/>
    </xf>
    <xf numFmtId="165" fontId="6" fillId="0" borderId="3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right"/>
    </xf>
    <xf numFmtId="165" fontId="7" fillId="0" borderId="1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4"/>
  <sheetViews>
    <sheetView tabSelected="1" view="pageBreakPreview" topLeftCell="A357" zoomScaleNormal="100" zoomScaleSheetLayoutView="100" workbookViewId="0">
      <selection activeCell="P242" sqref="P242"/>
    </sheetView>
  </sheetViews>
  <sheetFormatPr defaultRowHeight="15" x14ac:dyDescent="0.25"/>
  <cols>
    <col min="1" max="1" width="9.5703125" style="12" customWidth="1"/>
    <col min="2" max="2" width="28.42578125" style="13" customWidth="1"/>
    <col min="3" max="3" width="16.28515625" style="13" customWidth="1"/>
    <col min="4" max="4" width="18.140625" style="13" customWidth="1"/>
    <col min="5" max="5" width="17.85546875" style="3" customWidth="1"/>
    <col min="6" max="6" width="13.5703125" style="3" customWidth="1"/>
    <col min="7" max="10" width="10.42578125" style="3" customWidth="1"/>
    <col min="11" max="14" width="16.140625" style="3" customWidth="1"/>
    <col min="15" max="15" width="19.5703125" style="31" customWidth="1"/>
    <col min="16" max="16" width="28" style="9" customWidth="1"/>
    <col min="17" max="17" width="13.28515625" style="9" customWidth="1"/>
    <col min="18" max="19" width="12.85546875" style="9" customWidth="1"/>
    <col min="20" max="20" width="12.28515625" style="9" customWidth="1"/>
    <col min="21" max="21" width="13.28515625" style="9" customWidth="1"/>
    <col min="22" max="22" width="12.7109375" style="9" customWidth="1"/>
    <col min="23" max="16384" width="9.140625" style="9"/>
  </cols>
  <sheetData>
    <row r="1" spans="1:27" ht="89.25" customHeight="1" x14ac:dyDescent="0.25">
      <c r="M1" s="95" t="s">
        <v>262</v>
      </c>
      <c r="N1" s="95"/>
      <c r="O1" s="95"/>
    </row>
    <row r="4" spans="1:27" ht="19.5" customHeight="1" x14ac:dyDescent="0.3">
      <c r="A4" s="119" t="s">
        <v>39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27" ht="20.25" customHeight="1" x14ac:dyDescent="0.25">
      <c r="A5" s="120" t="s">
        <v>256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7" spans="1:27" ht="45" customHeight="1" x14ac:dyDescent="0.25">
      <c r="A7" s="121" t="s">
        <v>4</v>
      </c>
      <c r="B7" s="73" t="s">
        <v>9</v>
      </c>
      <c r="C7" s="73" t="s">
        <v>0</v>
      </c>
      <c r="D7" s="73" t="s">
        <v>1</v>
      </c>
      <c r="E7" s="73" t="s">
        <v>5</v>
      </c>
      <c r="F7" s="73" t="s">
        <v>2</v>
      </c>
      <c r="G7" s="73"/>
      <c r="H7" s="73"/>
      <c r="I7" s="73"/>
      <c r="J7" s="73"/>
      <c r="K7" s="73"/>
      <c r="L7" s="73"/>
      <c r="M7" s="73"/>
      <c r="N7" s="73"/>
      <c r="O7" s="73" t="s">
        <v>184</v>
      </c>
      <c r="P7" s="14"/>
      <c r="Q7" s="14"/>
      <c r="R7" s="14"/>
      <c r="S7" s="14"/>
      <c r="T7" s="14"/>
      <c r="U7" s="14"/>
      <c r="V7" s="14"/>
      <c r="W7" s="15"/>
      <c r="X7" s="15"/>
      <c r="Y7" s="15"/>
      <c r="Z7" s="15"/>
      <c r="AA7" s="15"/>
    </row>
    <row r="8" spans="1:27" ht="27" customHeight="1" x14ac:dyDescent="0.25">
      <c r="A8" s="121"/>
      <c r="B8" s="73"/>
      <c r="C8" s="73"/>
      <c r="D8" s="73"/>
      <c r="E8" s="73"/>
      <c r="F8" s="123" t="s">
        <v>61</v>
      </c>
      <c r="G8" s="124"/>
      <c r="H8" s="124"/>
      <c r="I8" s="124"/>
      <c r="J8" s="125"/>
      <c r="K8" s="70" t="s">
        <v>62</v>
      </c>
      <c r="L8" s="70" t="s">
        <v>257</v>
      </c>
      <c r="M8" s="69" t="s">
        <v>258</v>
      </c>
      <c r="N8" s="69" t="s">
        <v>259</v>
      </c>
      <c r="O8" s="73"/>
      <c r="P8" s="14"/>
      <c r="Q8" s="14"/>
      <c r="R8" s="14"/>
      <c r="S8" s="14"/>
      <c r="T8" s="14"/>
      <c r="U8" s="14"/>
      <c r="V8" s="14"/>
      <c r="W8" s="15"/>
      <c r="X8" s="15"/>
      <c r="Y8" s="15"/>
      <c r="Z8" s="15"/>
      <c r="AA8" s="15"/>
    </row>
    <row r="9" spans="1:27" s="18" customFormat="1" ht="20.25" customHeight="1" x14ac:dyDescent="0.25">
      <c r="A9" s="113" t="s">
        <v>272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6"/>
      <c r="Q9" s="16"/>
      <c r="R9" s="16"/>
      <c r="S9" s="16"/>
      <c r="T9" s="16"/>
      <c r="U9" s="16"/>
      <c r="V9" s="16"/>
      <c r="W9" s="17"/>
      <c r="X9" s="17"/>
      <c r="Y9" s="17"/>
      <c r="Z9" s="17"/>
      <c r="AA9" s="17"/>
    </row>
    <row r="10" spans="1:27" s="18" customFormat="1" ht="136.5" customHeight="1" x14ac:dyDescent="0.25">
      <c r="A10" s="19" t="s">
        <v>24</v>
      </c>
      <c r="B10" s="56" t="s">
        <v>280</v>
      </c>
      <c r="C10" s="60" t="s">
        <v>260</v>
      </c>
      <c r="D10" s="2" t="s">
        <v>3</v>
      </c>
      <c r="E10" s="54">
        <f>SUM(F10:N10)</f>
        <v>4390</v>
      </c>
      <c r="F10" s="90">
        <f>SUM(F11,F15,F19)</f>
        <v>878</v>
      </c>
      <c r="G10" s="91"/>
      <c r="H10" s="91"/>
      <c r="I10" s="91"/>
      <c r="J10" s="92"/>
      <c r="K10" s="58">
        <f>SUM(K11,K15,K19)</f>
        <v>878</v>
      </c>
      <c r="L10" s="58">
        <f>SUM(L11,L15,L19)</f>
        <v>878</v>
      </c>
      <c r="M10" s="54">
        <f>SUM(M11,M15,M19)</f>
        <v>878</v>
      </c>
      <c r="N10" s="54">
        <f>SUM(N11,N15,N19)</f>
        <v>878</v>
      </c>
      <c r="O10" s="55" t="s">
        <v>172</v>
      </c>
      <c r="P10" s="16"/>
      <c r="Q10" s="16"/>
      <c r="R10" s="16"/>
      <c r="S10" s="16"/>
      <c r="T10" s="16"/>
      <c r="U10" s="16"/>
      <c r="V10" s="16"/>
      <c r="W10" s="17"/>
      <c r="X10" s="17"/>
      <c r="Y10" s="17"/>
      <c r="Z10" s="17"/>
      <c r="AA10" s="17"/>
    </row>
    <row r="11" spans="1:27" s="18" customFormat="1" ht="78" customHeight="1" x14ac:dyDescent="0.25">
      <c r="A11" s="67" t="s">
        <v>6</v>
      </c>
      <c r="B11" s="56" t="s">
        <v>244</v>
      </c>
      <c r="C11" s="60" t="s">
        <v>260</v>
      </c>
      <c r="D11" s="2" t="s">
        <v>3</v>
      </c>
      <c r="E11" s="54">
        <f>SUM(F11:N11)</f>
        <v>4250</v>
      </c>
      <c r="F11" s="90">
        <v>850</v>
      </c>
      <c r="G11" s="91"/>
      <c r="H11" s="91"/>
      <c r="I11" s="91"/>
      <c r="J11" s="92"/>
      <c r="K11" s="58">
        <v>850</v>
      </c>
      <c r="L11" s="58">
        <v>850</v>
      </c>
      <c r="M11" s="54">
        <v>850</v>
      </c>
      <c r="N11" s="54">
        <v>850</v>
      </c>
      <c r="O11" s="56" t="s">
        <v>47</v>
      </c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7"/>
      <c r="AA11" s="17"/>
    </row>
    <row r="12" spans="1:27" s="18" customFormat="1" ht="19.5" customHeight="1" x14ac:dyDescent="0.25">
      <c r="A12" s="74"/>
      <c r="B12" s="100" t="s">
        <v>245</v>
      </c>
      <c r="C12" s="103" t="s">
        <v>172</v>
      </c>
      <c r="D12" s="84" t="s">
        <v>172</v>
      </c>
      <c r="E12" s="106" t="s">
        <v>121</v>
      </c>
      <c r="F12" s="93" t="s">
        <v>61</v>
      </c>
      <c r="G12" s="90" t="s">
        <v>126</v>
      </c>
      <c r="H12" s="91"/>
      <c r="I12" s="91"/>
      <c r="J12" s="92"/>
      <c r="K12" s="82" t="s">
        <v>62</v>
      </c>
      <c r="L12" s="82" t="s">
        <v>257</v>
      </c>
      <c r="M12" s="82" t="s">
        <v>258</v>
      </c>
      <c r="N12" s="82" t="s">
        <v>259</v>
      </c>
      <c r="O12" s="84" t="s">
        <v>172</v>
      </c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7"/>
      <c r="AA12" s="17"/>
    </row>
    <row r="13" spans="1:27" s="18" customFormat="1" ht="15.75" customHeight="1" x14ac:dyDescent="0.25">
      <c r="A13" s="75"/>
      <c r="B13" s="101"/>
      <c r="C13" s="104"/>
      <c r="D13" s="85"/>
      <c r="E13" s="107"/>
      <c r="F13" s="94"/>
      <c r="G13" s="54" t="s">
        <v>122</v>
      </c>
      <c r="H13" s="54" t="s">
        <v>123</v>
      </c>
      <c r="I13" s="54" t="s">
        <v>124</v>
      </c>
      <c r="J13" s="54" t="s">
        <v>125</v>
      </c>
      <c r="K13" s="83"/>
      <c r="L13" s="83"/>
      <c r="M13" s="83"/>
      <c r="N13" s="83"/>
      <c r="O13" s="85"/>
      <c r="P13" s="16"/>
      <c r="Q13" s="16"/>
      <c r="R13" s="16"/>
      <c r="S13" s="16"/>
      <c r="T13" s="16"/>
      <c r="U13" s="16"/>
      <c r="V13" s="16"/>
      <c r="W13" s="17"/>
      <c r="X13" s="17"/>
      <c r="Y13" s="17"/>
      <c r="Z13" s="17"/>
      <c r="AA13" s="17"/>
    </row>
    <row r="14" spans="1:27" s="18" customFormat="1" ht="15.75" customHeight="1" x14ac:dyDescent="0.25">
      <c r="A14" s="76"/>
      <c r="B14" s="102"/>
      <c r="C14" s="105"/>
      <c r="D14" s="86"/>
      <c r="E14" s="1">
        <f>F14+K14+L14+M14+N14</f>
        <v>110</v>
      </c>
      <c r="F14" s="1">
        <f>J14</f>
        <v>22</v>
      </c>
      <c r="G14" s="1">
        <v>5</v>
      </c>
      <c r="H14" s="1">
        <v>11</v>
      </c>
      <c r="I14" s="1">
        <v>18</v>
      </c>
      <c r="J14" s="1">
        <v>22</v>
      </c>
      <c r="K14" s="1">
        <v>22</v>
      </c>
      <c r="L14" s="1">
        <v>22</v>
      </c>
      <c r="M14" s="1">
        <v>22</v>
      </c>
      <c r="N14" s="1">
        <v>22</v>
      </c>
      <c r="O14" s="86"/>
      <c r="P14" s="16"/>
      <c r="Q14" s="16"/>
      <c r="R14" s="16"/>
      <c r="S14" s="16"/>
      <c r="T14" s="16"/>
      <c r="U14" s="16"/>
      <c r="V14" s="16"/>
      <c r="W14" s="17"/>
      <c r="X14" s="17"/>
      <c r="Y14" s="17"/>
      <c r="Z14" s="17"/>
      <c r="AA14" s="17"/>
    </row>
    <row r="15" spans="1:27" s="18" customFormat="1" ht="121.5" customHeight="1" x14ac:dyDescent="0.25">
      <c r="A15" s="67" t="s">
        <v>7</v>
      </c>
      <c r="B15" s="56" t="s">
        <v>49</v>
      </c>
      <c r="C15" s="60" t="s">
        <v>260</v>
      </c>
      <c r="D15" s="2" t="s">
        <v>3</v>
      </c>
      <c r="E15" s="54">
        <f>SUM(F15:N15)</f>
        <v>140</v>
      </c>
      <c r="F15" s="90">
        <v>28</v>
      </c>
      <c r="G15" s="91"/>
      <c r="H15" s="91"/>
      <c r="I15" s="91"/>
      <c r="J15" s="92"/>
      <c r="K15" s="58">
        <v>28</v>
      </c>
      <c r="L15" s="58">
        <v>28</v>
      </c>
      <c r="M15" s="54">
        <v>28</v>
      </c>
      <c r="N15" s="54">
        <v>28</v>
      </c>
      <c r="O15" s="56" t="s">
        <v>46</v>
      </c>
      <c r="P15" s="16"/>
      <c r="Q15" s="16"/>
      <c r="R15" s="16"/>
      <c r="S15" s="16"/>
      <c r="T15" s="16"/>
      <c r="U15" s="16"/>
      <c r="V15" s="16"/>
      <c r="W15" s="17"/>
      <c r="X15" s="17"/>
      <c r="Y15" s="17"/>
      <c r="Z15" s="17"/>
      <c r="AA15" s="17"/>
    </row>
    <row r="16" spans="1:27" s="18" customFormat="1" ht="18" customHeight="1" x14ac:dyDescent="0.25">
      <c r="A16" s="74"/>
      <c r="B16" s="100" t="s">
        <v>240</v>
      </c>
      <c r="C16" s="103" t="s">
        <v>172</v>
      </c>
      <c r="D16" s="84" t="s">
        <v>172</v>
      </c>
      <c r="E16" s="106" t="s">
        <v>121</v>
      </c>
      <c r="F16" s="93" t="s">
        <v>61</v>
      </c>
      <c r="G16" s="90" t="s">
        <v>126</v>
      </c>
      <c r="H16" s="91"/>
      <c r="I16" s="91"/>
      <c r="J16" s="92"/>
      <c r="K16" s="82" t="s">
        <v>62</v>
      </c>
      <c r="L16" s="82" t="s">
        <v>257</v>
      </c>
      <c r="M16" s="82" t="s">
        <v>258</v>
      </c>
      <c r="N16" s="82" t="s">
        <v>259</v>
      </c>
      <c r="O16" s="84" t="s">
        <v>172</v>
      </c>
      <c r="P16" s="16"/>
      <c r="Q16" s="16"/>
      <c r="R16" s="16"/>
      <c r="S16" s="16"/>
      <c r="T16" s="16"/>
      <c r="U16" s="16"/>
      <c r="V16" s="16"/>
      <c r="W16" s="17"/>
      <c r="X16" s="17"/>
      <c r="Y16" s="17"/>
      <c r="Z16" s="17"/>
      <c r="AA16" s="17"/>
    </row>
    <row r="17" spans="1:27" s="18" customFormat="1" ht="29.25" customHeight="1" x14ac:dyDescent="0.25">
      <c r="A17" s="75"/>
      <c r="B17" s="101"/>
      <c r="C17" s="104"/>
      <c r="D17" s="85"/>
      <c r="E17" s="107"/>
      <c r="F17" s="94"/>
      <c r="G17" s="54" t="s">
        <v>122</v>
      </c>
      <c r="H17" s="54" t="s">
        <v>123</v>
      </c>
      <c r="I17" s="54" t="s">
        <v>124</v>
      </c>
      <c r="J17" s="54" t="s">
        <v>125</v>
      </c>
      <c r="K17" s="83"/>
      <c r="L17" s="83"/>
      <c r="M17" s="83"/>
      <c r="N17" s="83"/>
      <c r="O17" s="85"/>
      <c r="P17" s="16"/>
      <c r="Q17" s="16"/>
      <c r="R17" s="16"/>
      <c r="S17" s="16"/>
      <c r="T17" s="16"/>
      <c r="U17" s="16"/>
      <c r="V17" s="16"/>
      <c r="W17" s="17"/>
      <c r="X17" s="17"/>
      <c r="Y17" s="17"/>
      <c r="Z17" s="17"/>
      <c r="AA17" s="17"/>
    </row>
    <row r="18" spans="1:27" s="18" customFormat="1" ht="76.5" customHeight="1" x14ac:dyDescent="0.25">
      <c r="A18" s="76"/>
      <c r="B18" s="102"/>
      <c r="C18" s="105"/>
      <c r="D18" s="86"/>
      <c r="E18" s="1">
        <f>F18+K18+L18+M18+N18</f>
        <v>23645</v>
      </c>
      <c r="F18" s="1">
        <f>J18</f>
        <v>4729</v>
      </c>
      <c r="G18" s="1" t="s">
        <v>20</v>
      </c>
      <c r="H18" s="1">
        <v>4729</v>
      </c>
      <c r="I18" s="1">
        <v>4729</v>
      </c>
      <c r="J18" s="1">
        <v>4729</v>
      </c>
      <c r="K18" s="1">
        <v>4729</v>
      </c>
      <c r="L18" s="1">
        <v>4729</v>
      </c>
      <c r="M18" s="1">
        <v>4729</v>
      </c>
      <c r="N18" s="1">
        <v>4729</v>
      </c>
      <c r="O18" s="86"/>
      <c r="P18" s="16"/>
      <c r="Q18" s="16"/>
      <c r="R18" s="16"/>
      <c r="S18" s="16"/>
      <c r="T18" s="16"/>
      <c r="U18" s="16"/>
      <c r="V18" s="16"/>
      <c r="W18" s="17"/>
      <c r="X18" s="17"/>
      <c r="Y18" s="17"/>
      <c r="Z18" s="17"/>
      <c r="AA18" s="17"/>
    </row>
    <row r="19" spans="1:27" s="18" customFormat="1" ht="212.25" customHeight="1" x14ac:dyDescent="0.25">
      <c r="A19" s="67" t="s">
        <v>8</v>
      </c>
      <c r="B19" s="56" t="s">
        <v>180</v>
      </c>
      <c r="C19" s="60" t="s">
        <v>260</v>
      </c>
      <c r="D19" s="2" t="s">
        <v>3</v>
      </c>
      <c r="E19" s="54">
        <f>SUM(F19:N19)</f>
        <v>0</v>
      </c>
      <c r="F19" s="90">
        <v>0</v>
      </c>
      <c r="G19" s="91"/>
      <c r="H19" s="91"/>
      <c r="I19" s="91"/>
      <c r="J19" s="92"/>
      <c r="K19" s="58">
        <v>0</v>
      </c>
      <c r="L19" s="58">
        <v>0</v>
      </c>
      <c r="M19" s="54">
        <v>0</v>
      </c>
      <c r="N19" s="54">
        <v>0</v>
      </c>
      <c r="O19" s="56" t="s">
        <v>26</v>
      </c>
      <c r="P19" s="16"/>
      <c r="Q19" s="16"/>
      <c r="R19" s="16"/>
      <c r="S19" s="16"/>
      <c r="T19" s="16"/>
      <c r="U19" s="16"/>
      <c r="V19" s="16"/>
      <c r="W19" s="17"/>
      <c r="X19" s="17"/>
      <c r="Y19" s="17"/>
      <c r="Z19" s="17"/>
      <c r="AA19" s="17"/>
    </row>
    <row r="20" spans="1:27" s="18" customFormat="1" ht="18.75" customHeight="1" x14ac:dyDescent="0.25">
      <c r="A20" s="74"/>
      <c r="B20" s="100" t="s">
        <v>127</v>
      </c>
      <c r="C20" s="103" t="s">
        <v>172</v>
      </c>
      <c r="D20" s="84" t="s">
        <v>172</v>
      </c>
      <c r="E20" s="106" t="s">
        <v>121</v>
      </c>
      <c r="F20" s="93" t="s">
        <v>61</v>
      </c>
      <c r="G20" s="90" t="s">
        <v>126</v>
      </c>
      <c r="H20" s="91"/>
      <c r="I20" s="91"/>
      <c r="J20" s="92"/>
      <c r="K20" s="82" t="s">
        <v>62</v>
      </c>
      <c r="L20" s="82" t="s">
        <v>257</v>
      </c>
      <c r="M20" s="82" t="s">
        <v>258</v>
      </c>
      <c r="N20" s="82" t="s">
        <v>259</v>
      </c>
      <c r="O20" s="84" t="s">
        <v>172</v>
      </c>
      <c r="P20" s="16"/>
      <c r="Q20" s="16"/>
      <c r="R20" s="16"/>
      <c r="S20" s="16"/>
      <c r="T20" s="16"/>
      <c r="U20" s="16"/>
      <c r="V20" s="16"/>
      <c r="W20" s="17"/>
      <c r="X20" s="17"/>
      <c r="Y20" s="17"/>
      <c r="Z20" s="17"/>
      <c r="AA20" s="17"/>
    </row>
    <row r="21" spans="1:27" s="18" customFormat="1" ht="20.25" customHeight="1" x14ac:dyDescent="0.25">
      <c r="A21" s="75"/>
      <c r="B21" s="101"/>
      <c r="C21" s="104"/>
      <c r="D21" s="85"/>
      <c r="E21" s="107"/>
      <c r="F21" s="94"/>
      <c r="G21" s="54" t="s">
        <v>122</v>
      </c>
      <c r="H21" s="54" t="s">
        <v>123</v>
      </c>
      <c r="I21" s="54" t="s">
        <v>124</v>
      </c>
      <c r="J21" s="54" t="s">
        <v>125</v>
      </c>
      <c r="K21" s="83"/>
      <c r="L21" s="83"/>
      <c r="M21" s="83"/>
      <c r="N21" s="83"/>
      <c r="O21" s="85"/>
      <c r="P21" s="16"/>
      <c r="Q21" s="16"/>
      <c r="R21" s="16"/>
      <c r="S21" s="16"/>
      <c r="T21" s="16"/>
      <c r="U21" s="16"/>
      <c r="V21" s="16"/>
      <c r="W21" s="17"/>
      <c r="X21" s="17"/>
      <c r="Y21" s="17"/>
      <c r="Z21" s="17"/>
      <c r="AA21" s="17"/>
    </row>
    <row r="22" spans="1:27" s="18" customFormat="1" ht="53.25" customHeight="1" x14ac:dyDescent="0.25">
      <c r="A22" s="76"/>
      <c r="B22" s="102"/>
      <c r="C22" s="105"/>
      <c r="D22" s="86"/>
      <c r="E22" s="1" t="s">
        <v>197</v>
      </c>
      <c r="F22" s="1" t="str">
        <f>J22</f>
        <v>-</v>
      </c>
      <c r="G22" s="54" t="s">
        <v>197</v>
      </c>
      <c r="H22" s="54" t="s">
        <v>197</v>
      </c>
      <c r="I22" s="54" t="s">
        <v>197</v>
      </c>
      <c r="J22" s="54" t="s">
        <v>197</v>
      </c>
      <c r="K22" s="54" t="s">
        <v>20</v>
      </c>
      <c r="L22" s="54" t="s">
        <v>20</v>
      </c>
      <c r="M22" s="54" t="s">
        <v>20</v>
      </c>
      <c r="N22" s="54" t="s">
        <v>20</v>
      </c>
      <c r="O22" s="86"/>
      <c r="P22" s="16"/>
      <c r="Q22" s="16"/>
      <c r="R22" s="16"/>
      <c r="S22" s="16"/>
      <c r="T22" s="16"/>
      <c r="U22" s="16"/>
      <c r="V22" s="16"/>
      <c r="W22" s="17"/>
      <c r="X22" s="17"/>
      <c r="Y22" s="17"/>
      <c r="Z22" s="17"/>
      <c r="AA22" s="17"/>
    </row>
    <row r="23" spans="1:27" s="18" customFormat="1" ht="77.25" customHeight="1" x14ac:dyDescent="0.25">
      <c r="A23" s="67" t="s">
        <v>18</v>
      </c>
      <c r="B23" s="56" t="s">
        <v>50</v>
      </c>
      <c r="C23" s="60" t="s">
        <v>260</v>
      </c>
      <c r="D23" s="2" t="s">
        <v>3</v>
      </c>
      <c r="E23" s="54">
        <f>SUM(F23:N23)</f>
        <v>37560</v>
      </c>
      <c r="F23" s="90">
        <f>SUM(F24,F28,F32,F36,F40)</f>
        <v>7512</v>
      </c>
      <c r="G23" s="91"/>
      <c r="H23" s="91"/>
      <c r="I23" s="91"/>
      <c r="J23" s="92"/>
      <c r="K23" s="58">
        <f>SUM(K24,K28,K32,K36,K40)</f>
        <v>7512</v>
      </c>
      <c r="L23" s="58">
        <f t="shared" ref="L23:N23" si="0">SUM(L24,L28,L32,L36,L40)</f>
        <v>7512</v>
      </c>
      <c r="M23" s="54">
        <f t="shared" si="0"/>
        <v>7512</v>
      </c>
      <c r="N23" s="54">
        <f t="shared" si="0"/>
        <v>7512</v>
      </c>
      <c r="O23" s="55" t="s">
        <v>172</v>
      </c>
      <c r="P23" s="16"/>
      <c r="Q23" s="16"/>
      <c r="R23" s="16"/>
      <c r="S23" s="16"/>
      <c r="T23" s="16"/>
      <c r="U23" s="16"/>
      <c r="V23" s="16"/>
      <c r="W23" s="17"/>
      <c r="X23" s="17"/>
      <c r="Y23" s="17"/>
      <c r="Z23" s="17"/>
      <c r="AA23" s="17"/>
    </row>
    <row r="24" spans="1:27" s="18" customFormat="1" ht="91.5" customHeight="1" x14ac:dyDescent="0.25">
      <c r="A24" s="67" t="s">
        <v>10</v>
      </c>
      <c r="B24" s="56" t="s">
        <v>51</v>
      </c>
      <c r="C24" s="60" t="s">
        <v>260</v>
      </c>
      <c r="D24" s="2" t="s">
        <v>3</v>
      </c>
      <c r="E24" s="54">
        <f>SUM(F24:N24)</f>
        <v>0</v>
      </c>
      <c r="F24" s="90">
        <v>0</v>
      </c>
      <c r="G24" s="91"/>
      <c r="H24" s="91"/>
      <c r="I24" s="91"/>
      <c r="J24" s="92"/>
      <c r="K24" s="58">
        <v>0</v>
      </c>
      <c r="L24" s="58">
        <v>0</v>
      </c>
      <c r="M24" s="54">
        <v>0</v>
      </c>
      <c r="N24" s="54">
        <v>0</v>
      </c>
      <c r="O24" s="56" t="s">
        <v>46</v>
      </c>
      <c r="P24" s="16"/>
      <c r="Q24" s="16"/>
      <c r="R24" s="16"/>
      <c r="S24" s="16"/>
      <c r="T24" s="16"/>
      <c r="U24" s="16"/>
      <c r="V24" s="16"/>
      <c r="W24" s="17"/>
      <c r="X24" s="17"/>
      <c r="Y24" s="17"/>
      <c r="Z24" s="17"/>
      <c r="AA24" s="17"/>
    </row>
    <row r="25" spans="1:27" s="18" customFormat="1" ht="21" customHeight="1" x14ac:dyDescent="0.25">
      <c r="A25" s="74"/>
      <c r="B25" s="100" t="s">
        <v>128</v>
      </c>
      <c r="C25" s="103" t="s">
        <v>172</v>
      </c>
      <c r="D25" s="84" t="s">
        <v>172</v>
      </c>
      <c r="E25" s="106" t="s">
        <v>121</v>
      </c>
      <c r="F25" s="93" t="s">
        <v>61</v>
      </c>
      <c r="G25" s="90" t="s">
        <v>126</v>
      </c>
      <c r="H25" s="91"/>
      <c r="I25" s="91"/>
      <c r="J25" s="92"/>
      <c r="K25" s="82" t="s">
        <v>62</v>
      </c>
      <c r="L25" s="82" t="s">
        <v>257</v>
      </c>
      <c r="M25" s="82" t="s">
        <v>258</v>
      </c>
      <c r="N25" s="82" t="s">
        <v>259</v>
      </c>
      <c r="O25" s="84" t="s">
        <v>172</v>
      </c>
      <c r="P25" s="16"/>
      <c r="Q25" s="16"/>
      <c r="R25" s="16"/>
      <c r="S25" s="16"/>
      <c r="T25" s="16"/>
      <c r="U25" s="16"/>
      <c r="V25" s="16"/>
      <c r="W25" s="17"/>
      <c r="X25" s="17"/>
      <c r="Y25" s="17"/>
      <c r="Z25" s="17"/>
      <c r="AA25" s="17"/>
    </row>
    <row r="26" spans="1:27" s="18" customFormat="1" ht="27.75" customHeight="1" x14ac:dyDescent="0.25">
      <c r="A26" s="75"/>
      <c r="B26" s="101"/>
      <c r="C26" s="104"/>
      <c r="D26" s="85"/>
      <c r="E26" s="107"/>
      <c r="F26" s="94"/>
      <c r="G26" s="54" t="s">
        <v>122</v>
      </c>
      <c r="H26" s="54" t="s">
        <v>123</v>
      </c>
      <c r="I26" s="54" t="s">
        <v>124</v>
      </c>
      <c r="J26" s="54" t="s">
        <v>125</v>
      </c>
      <c r="K26" s="83"/>
      <c r="L26" s="83"/>
      <c r="M26" s="83"/>
      <c r="N26" s="83"/>
      <c r="O26" s="85"/>
      <c r="P26" s="16"/>
      <c r="Q26" s="16"/>
      <c r="R26" s="16"/>
      <c r="S26" s="16"/>
      <c r="T26" s="16"/>
      <c r="U26" s="16"/>
      <c r="V26" s="16"/>
      <c r="W26" s="17"/>
      <c r="X26" s="17"/>
      <c r="Y26" s="17"/>
      <c r="Z26" s="17"/>
      <c r="AA26" s="17"/>
    </row>
    <row r="27" spans="1:27" s="18" customFormat="1" ht="17.25" customHeight="1" x14ac:dyDescent="0.25">
      <c r="A27" s="76"/>
      <c r="B27" s="102"/>
      <c r="C27" s="105"/>
      <c r="D27" s="86"/>
      <c r="E27" s="1" t="s">
        <v>197</v>
      </c>
      <c r="F27" s="1" t="str">
        <f>J27</f>
        <v>-</v>
      </c>
      <c r="G27" s="54" t="s">
        <v>197</v>
      </c>
      <c r="H27" s="54" t="s">
        <v>197</v>
      </c>
      <c r="I27" s="54" t="s">
        <v>197</v>
      </c>
      <c r="J27" s="54" t="s">
        <v>197</v>
      </c>
      <c r="K27" s="54" t="s">
        <v>20</v>
      </c>
      <c r="L27" s="54" t="s">
        <v>20</v>
      </c>
      <c r="M27" s="54" t="s">
        <v>20</v>
      </c>
      <c r="N27" s="54" t="s">
        <v>20</v>
      </c>
      <c r="O27" s="86"/>
      <c r="P27" s="16"/>
      <c r="Q27" s="16"/>
      <c r="R27" s="16"/>
      <c r="S27" s="16"/>
      <c r="T27" s="16"/>
      <c r="U27" s="16"/>
      <c r="V27" s="16"/>
      <c r="W27" s="17"/>
      <c r="X27" s="17"/>
      <c r="Y27" s="17"/>
      <c r="Z27" s="17"/>
      <c r="AA27" s="17"/>
    </row>
    <row r="28" spans="1:27" s="18" customFormat="1" ht="60.75" customHeight="1" x14ac:dyDescent="0.25">
      <c r="A28" s="67" t="s">
        <v>23</v>
      </c>
      <c r="B28" s="56" t="s">
        <v>52</v>
      </c>
      <c r="C28" s="60" t="s">
        <v>260</v>
      </c>
      <c r="D28" s="2" t="s">
        <v>3</v>
      </c>
      <c r="E28" s="54">
        <f>SUM(F28:N28)</f>
        <v>37560</v>
      </c>
      <c r="F28" s="90">
        <v>7512</v>
      </c>
      <c r="G28" s="91"/>
      <c r="H28" s="91"/>
      <c r="I28" s="91"/>
      <c r="J28" s="92"/>
      <c r="K28" s="58">
        <v>7512</v>
      </c>
      <c r="L28" s="58">
        <v>7512</v>
      </c>
      <c r="M28" s="54">
        <v>7512</v>
      </c>
      <c r="N28" s="54">
        <v>7512</v>
      </c>
      <c r="O28" s="56" t="s">
        <v>46</v>
      </c>
      <c r="P28" s="16"/>
      <c r="Q28" s="16"/>
      <c r="R28" s="16"/>
      <c r="S28" s="16"/>
      <c r="T28" s="16"/>
      <c r="U28" s="16"/>
      <c r="V28" s="16"/>
      <c r="W28" s="17"/>
      <c r="X28" s="17"/>
      <c r="Y28" s="17"/>
      <c r="Z28" s="17"/>
      <c r="AA28" s="17"/>
    </row>
    <row r="29" spans="1:27" s="18" customFormat="1" ht="21.75" customHeight="1" x14ac:dyDescent="0.25">
      <c r="A29" s="74"/>
      <c r="B29" s="100" t="s">
        <v>129</v>
      </c>
      <c r="C29" s="103" t="s">
        <v>172</v>
      </c>
      <c r="D29" s="84" t="s">
        <v>172</v>
      </c>
      <c r="E29" s="106" t="s">
        <v>121</v>
      </c>
      <c r="F29" s="93" t="s">
        <v>61</v>
      </c>
      <c r="G29" s="90" t="s">
        <v>126</v>
      </c>
      <c r="H29" s="91"/>
      <c r="I29" s="91"/>
      <c r="J29" s="92"/>
      <c r="K29" s="82" t="s">
        <v>62</v>
      </c>
      <c r="L29" s="82" t="s">
        <v>257</v>
      </c>
      <c r="M29" s="82" t="s">
        <v>258</v>
      </c>
      <c r="N29" s="82" t="s">
        <v>259</v>
      </c>
      <c r="O29" s="84" t="s">
        <v>172</v>
      </c>
      <c r="P29" s="16"/>
      <c r="Q29" s="16"/>
      <c r="R29" s="16"/>
      <c r="S29" s="16"/>
      <c r="T29" s="16"/>
      <c r="U29" s="16"/>
      <c r="V29" s="16"/>
      <c r="W29" s="17"/>
      <c r="X29" s="17"/>
      <c r="Y29" s="17"/>
      <c r="Z29" s="17"/>
      <c r="AA29" s="17"/>
    </row>
    <row r="30" spans="1:27" s="18" customFormat="1" ht="18" customHeight="1" x14ac:dyDescent="0.25">
      <c r="A30" s="75"/>
      <c r="B30" s="101"/>
      <c r="C30" s="104"/>
      <c r="D30" s="85"/>
      <c r="E30" s="107"/>
      <c r="F30" s="94"/>
      <c r="G30" s="54" t="s">
        <v>122</v>
      </c>
      <c r="H30" s="54" t="s">
        <v>123</v>
      </c>
      <c r="I30" s="54" t="s">
        <v>124</v>
      </c>
      <c r="J30" s="54" t="s">
        <v>125</v>
      </c>
      <c r="K30" s="83"/>
      <c r="L30" s="83"/>
      <c r="M30" s="83"/>
      <c r="N30" s="83"/>
      <c r="O30" s="85"/>
      <c r="P30" s="16"/>
      <c r="Q30" s="16"/>
      <c r="R30" s="16"/>
      <c r="S30" s="16"/>
      <c r="T30" s="16"/>
      <c r="U30" s="16"/>
      <c r="V30" s="16"/>
      <c r="W30" s="17"/>
      <c r="X30" s="17"/>
      <c r="Y30" s="17"/>
      <c r="Z30" s="17"/>
      <c r="AA30" s="17"/>
    </row>
    <row r="31" spans="1:27" s="18" customFormat="1" ht="51" customHeight="1" x14ac:dyDescent="0.25">
      <c r="A31" s="76"/>
      <c r="B31" s="102"/>
      <c r="C31" s="105"/>
      <c r="D31" s="86"/>
      <c r="E31" s="1">
        <v>68</v>
      </c>
      <c r="F31" s="1">
        <f>J31</f>
        <v>68</v>
      </c>
      <c r="G31" s="1">
        <v>68</v>
      </c>
      <c r="H31" s="1">
        <v>68</v>
      </c>
      <c r="I31" s="1">
        <v>68</v>
      </c>
      <c r="J31" s="1">
        <v>68</v>
      </c>
      <c r="K31" s="1">
        <v>68</v>
      </c>
      <c r="L31" s="1">
        <v>68</v>
      </c>
      <c r="M31" s="1">
        <v>68</v>
      </c>
      <c r="N31" s="1">
        <v>68</v>
      </c>
      <c r="O31" s="86"/>
      <c r="P31" s="16"/>
      <c r="Q31" s="16"/>
      <c r="R31" s="16"/>
      <c r="S31" s="16"/>
      <c r="T31" s="16"/>
      <c r="U31" s="16"/>
      <c r="V31" s="16"/>
      <c r="W31" s="17"/>
      <c r="X31" s="17"/>
      <c r="Y31" s="17"/>
      <c r="Z31" s="17"/>
      <c r="AA31" s="17"/>
    </row>
    <row r="32" spans="1:27" s="18" customFormat="1" ht="65.25" customHeight="1" x14ac:dyDescent="0.25">
      <c r="A32" s="67" t="s">
        <v>31</v>
      </c>
      <c r="B32" s="56" t="s">
        <v>53</v>
      </c>
      <c r="C32" s="60" t="s">
        <v>260</v>
      </c>
      <c r="D32" s="2" t="s">
        <v>3</v>
      </c>
      <c r="E32" s="54">
        <f>SUM(F32:N32)</f>
        <v>0</v>
      </c>
      <c r="F32" s="90">
        <v>0</v>
      </c>
      <c r="G32" s="91"/>
      <c r="H32" s="91"/>
      <c r="I32" s="91"/>
      <c r="J32" s="92"/>
      <c r="K32" s="58">
        <v>0</v>
      </c>
      <c r="L32" s="58">
        <v>0</v>
      </c>
      <c r="M32" s="54">
        <v>0</v>
      </c>
      <c r="N32" s="54">
        <v>0</v>
      </c>
      <c r="O32" s="56" t="s">
        <v>46</v>
      </c>
      <c r="P32" s="16"/>
      <c r="Q32" s="16"/>
      <c r="R32" s="16"/>
      <c r="S32" s="16"/>
      <c r="T32" s="16"/>
      <c r="U32" s="16"/>
      <c r="V32" s="16"/>
      <c r="W32" s="17"/>
      <c r="X32" s="17"/>
      <c r="Y32" s="17"/>
      <c r="Z32" s="17"/>
      <c r="AA32" s="17"/>
    </row>
    <row r="33" spans="1:27" s="18" customFormat="1" ht="21.75" customHeight="1" x14ac:dyDescent="0.25">
      <c r="A33" s="74"/>
      <c r="B33" s="100" t="s">
        <v>130</v>
      </c>
      <c r="C33" s="103" t="s">
        <v>172</v>
      </c>
      <c r="D33" s="84" t="s">
        <v>172</v>
      </c>
      <c r="E33" s="106" t="s">
        <v>121</v>
      </c>
      <c r="F33" s="93" t="s">
        <v>61</v>
      </c>
      <c r="G33" s="90" t="s">
        <v>126</v>
      </c>
      <c r="H33" s="91"/>
      <c r="I33" s="91"/>
      <c r="J33" s="92"/>
      <c r="K33" s="82" t="s">
        <v>62</v>
      </c>
      <c r="L33" s="82" t="s">
        <v>257</v>
      </c>
      <c r="M33" s="82" t="s">
        <v>258</v>
      </c>
      <c r="N33" s="82" t="s">
        <v>259</v>
      </c>
      <c r="O33" s="84" t="s">
        <v>172</v>
      </c>
      <c r="P33" s="16"/>
      <c r="Q33" s="16"/>
      <c r="R33" s="16"/>
      <c r="S33" s="16"/>
      <c r="T33" s="16"/>
      <c r="U33" s="16"/>
      <c r="V33" s="16"/>
      <c r="W33" s="17"/>
      <c r="X33" s="17"/>
      <c r="Y33" s="17"/>
      <c r="Z33" s="17"/>
      <c r="AA33" s="17"/>
    </row>
    <row r="34" spans="1:27" s="18" customFormat="1" ht="20.25" customHeight="1" x14ac:dyDescent="0.25">
      <c r="A34" s="75"/>
      <c r="B34" s="101"/>
      <c r="C34" s="104"/>
      <c r="D34" s="85"/>
      <c r="E34" s="107"/>
      <c r="F34" s="94"/>
      <c r="G34" s="54" t="s">
        <v>122</v>
      </c>
      <c r="H34" s="54" t="s">
        <v>123</v>
      </c>
      <c r="I34" s="54" t="s">
        <v>124</v>
      </c>
      <c r="J34" s="54" t="s">
        <v>125</v>
      </c>
      <c r="K34" s="83"/>
      <c r="L34" s="83"/>
      <c r="M34" s="83"/>
      <c r="N34" s="83"/>
      <c r="O34" s="85"/>
      <c r="P34" s="16"/>
      <c r="Q34" s="16"/>
      <c r="R34" s="16"/>
      <c r="S34" s="16"/>
      <c r="T34" s="16"/>
      <c r="U34" s="16"/>
      <c r="V34" s="16"/>
      <c r="W34" s="17"/>
      <c r="X34" s="17"/>
      <c r="Y34" s="17"/>
      <c r="Z34" s="17"/>
      <c r="AA34" s="17"/>
    </row>
    <row r="35" spans="1:27" s="18" customFormat="1" ht="35.25" customHeight="1" x14ac:dyDescent="0.25">
      <c r="A35" s="76"/>
      <c r="B35" s="102"/>
      <c r="C35" s="105"/>
      <c r="D35" s="86"/>
      <c r="E35" s="1" t="s">
        <v>197</v>
      </c>
      <c r="F35" s="1" t="s">
        <v>197</v>
      </c>
      <c r="G35" s="54" t="s">
        <v>197</v>
      </c>
      <c r="H35" s="54" t="s">
        <v>197</v>
      </c>
      <c r="I35" s="54" t="s">
        <v>197</v>
      </c>
      <c r="J35" s="54" t="s">
        <v>197</v>
      </c>
      <c r="K35" s="54" t="s">
        <v>20</v>
      </c>
      <c r="L35" s="54" t="s">
        <v>20</v>
      </c>
      <c r="M35" s="54" t="s">
        <v>20</v>
      </c>
      <c r="N35" s="54" t="s">
        <v>20</v>
      </c>
      <c r="O35" s="86"/>
      <c r="P35" s="16"/>
      <c r="Q35" s="16"/>
      <c r="R35" s="16"/>
      <c r="S35" s="16"/>
      <c r="T35" s="16"/>
      <c r="U35" s="16"/>
      <c r="V35" s="16"/>
      <c r="W35" s="17"/>
      <c r="X35" s="17"/>
      <c r="Y35" s="17"/>
      <c r="Z35" s="17"/>
      <c r="AA35" s="17"/>
    </row>
    <row r="36" spans="1:27" s="18" customFormat="1" ht="65.25" customHeight="1" x14ac:dyDescent="0.25">
      <c r="A36" s="67" t="s">
        <v>32</v>
      </c>
      <c r="B36" s="56" t="s">
        <v>54</v>
      </c>
      <c r="C36" s="60" t="s">
        <v>260</v>
      </c>
      <c r="D36" s="2" t="s">
        <v>3</v>
      </c>
      <c r="E36" s="54">
        <f>SUM(F36:N36)</f>
        <v>0</v>
      </c>
      <c r="F36" s="90">
        <v>0</v>
      </c>
      <c r="G36" s="91"/>
      <c r="H36" s="91"/>
      <c r="I36" s="91"/>
      <c r="J36" s="92"/>
      <c r="K36" s="58">
        <v>0</v>
      </c>
      <c r="L36" s="58">
        <v>0</v>
      </c>
      <c r="M36" s="54">
        <v>0</v>
      </c>
      <c r="N36" s="54">
        <v>0</v>
      </c>
      <c r="O36" s="56" t="s">
        <v>221</v>
      </c>
      <c r="P36" s="16"/>
      <c r="Q36" s="16"/>
      <c r="R36" s="16"/>
      <c r="S36" s="16"/>
      <c r="T36" s="16"/>
      <c r="U36" s="16"/>
      <c r="V36" s="16"/>
      <c r="W36" s="17"/>
      <c r="X36" s="17"/>
      <c r="Y36" s="17"/>
      <c r="Z36" s="17"/>
      <c r="AA36" s="17"/>
    </row>
    <row r="37" spans="1:27" s="18" customFormat="1" ht="18.75" customHeight="1" x14ac:dyDescent="0.25">
      <c r="A37" s="74"/>
      <c r="B37" s="100" t="s">
        <v>131</v>
      </c>
      <c r="C37" s="103" t="s">
        <v>172</v>
      </c>
      <c r="D37" s="84" t="s">
        <v>172</v>
      </c>
      <c r="E37" s="106" t="s">
        <v>121</v>
      </c>
      <c r="F37" s="93" t="s">
        <v>61</v>
      </c>
      <c r="G37" s="90" t="s">
        <v>126</v>
      </c>
      <c r="H37" s="91"/>
      <c r="I37" s="91"/>
      <c r="J37" s="92"/>
      <c r="K37" s="82" t="s">
        <v>62</v>
      </c>
      <c r="L37" s="82" t="s">
        <v>257</v>
      </c>
      <c r="M37" s="82" t="s">
        <v>258</v>
      </c>
      <c r="N37" s="82" t="s">
        <v>259</v>
      </c>
      <c r="O37" s="84" t="s">
        <v>172</v>
      </c>
      <c r="P37" s="16"/>
      <c r="Q37" s="16"/>
      <c r="R37" s="16"/>
      <c r="S37" s="16"/>
      <c r="T37" s="16"/>
      <c r="U37" s="16"/>
      <c r="V37" s="16"/>
      <c r="W37" s="17"/>
      <c r="X37" s="17"/>
      <c r="Y37" s="17"/>
      <c r="Z37" s="17"/>
      <c r="AA37" s="17"/>
    </row>
    <row r="38" spans="1:27" s="18" customFormat="1" ht="21.75" customHeight="1" x14ac:dyDescent="0.25">
      <c r="A38" s="75"/>
      <c r="B38" s="101"/>
      <c r="C38" s="104"/>
      <c r="D38" s="85"/>
      <c r="E38" s="107"/>
      <c r="F38" s="94"/>
      <c r="G38" s="54" t="s">
        <v>122</v>
      </c>
      <c r="H38" s="54" t="s">
        <v>123</v>
      </c>
      <c r="I38" s="54" t="s">
        <v>124</v>
      </c>
      <c r="J38" s="54" t="s">
        <v>125</v>
      </c>
      <c r="K38" s="83"/>
      <c r="L38" s="83"/>
      <c r="M38" s="83"/>
      <c r="N38" s="83"/>
      <c r="O38" s="85"/>
      <c r="P38" s="16"/>
      <c r="Q38" s="16"/>
      <c r="R38" s="16"/>
      <c r="S38" s="16"/>
      <c r="T38" s="16"/>
      <c r="U38" s="16"/>
      <c r="V38" s="16"/>
      <c r="W38" s="17"/>
      <c r="X38" s="17"/>
      <c r="Y38" s="17"/>
      <c r="Z38" s="17"/>
      <c r="AA38" s="17"/>
    </row>
    <row r="39" spans="1:27" s="18" customFormat="1" ht="24" customHeight="1" x14ac:dyDescent="0.25">
      <c r="A39" s="76"/>
      <c r="B39" s="102"/>
      <c r="C39" s="105"/>
      <c r="D39" s="86"/>
      <c r="E39" s="1" t="s">
        <v>197</v>
      </c>
      <c r="F39" s="1" t="s">
        <v>197</v>
      </c>
      <c r="G39" s="54" t="s">
        <v>197</v>
      </c>
      <c r="H39" s="54" t="s">
        <v>197</v>
      </c>
      <c r="I39" s="54" t="s">
        <v>197</v>
      </c>
      <c r="J39" s="54" t="s">
        <v>197</v>
      </c>
      <c r="K39" s="54" t="s">
        <v>20</v>
      </c>
      <c r="L39" s="54" t="s">
        <v>20</v>
      </c>
      <c r="M39" s="54" t="s">
        <v>20</v>
      </c>
      <c r="N39" s="54" t="s">
        <v>20</v>
      </c>
      <c r="O39" s="86"/>
      <c r="P39" s="16"/>
      <c r="Q39" s="16"/>
      <c r="R39" s="16"/>
      <c r="S39" s="16"/>
      <c r="T39" s="16"/>
      <c r="U39" s="16"/>
      <c r="V39" s="16"/>
      <c r="W39" s="17"/>
      <c r="X39" s="17"/>
      <c r="Y39" s="17"/>
      <c r="Z39" s="17"/>
      <c r="AA39" s="17"/>
    </row>
    <row r="40" spans="1:27" s="18" customFormat="1" ht="77.25" customHeight="1" x14ac:dyDescent="0.25">
      <c r="A40" s="67" t="s">
        <v>33</v>
      </c>
      <c r="B40" s="56" t="s">
        <v>55</v>
      </c>
      <c r="C40" s="60" t="s">
        <v>260</v>
      </c>
      <c r="D40" s="2" t="s">
        <v>3</v>
      </c>
      <c r="E40" s="54">
        <f>SUM(F40:N40)</f>
        <v>0</v>
      </c>
      <c r="F40" s="90">
        <v>0</v>
      </c>
      <c r="G40" s="91"/>
      <c r="H40" s="91"/>
      <c r="I40" s="91"/>
      <c r="J40" s="92"/>
      <c r="K40" s="58">
        <v>0</v>
      </c>
      <c r="L40" s="58">
        <v>0</v>
      </c>
      <c r="M40" s="54">
        <v>0</v>
      </c>
      <c r="N40" s="54">
        <v>0</v>
      </c>
      <c r="O40" s="56" t="s">
        <v>47</v>
      </c>
      <c r="P40" s="16"/>
      <c r="Q40" s="16"/>
      <c r="R40" s="16"/>
      <c r="S40" s="16"/>
      <c r="T40" s="16"/>
      <c r="U40" s="16"/>
      <c r="V40" s="16"/>
      <c r="W40" s="17"/>
      <c r="X40" s="17"/>
      <c r="Y40" s="17"/>
      <c r="Z40" s="17"/>
      <c r="AA40" s="17"/>
    </row>
    <row r="41" spans="1:27" s="18" customFormat="1" ht="15" customHeight="1" x14ac:dyDescent="0.25">
      <c r="A41" s="74"/>
      <c r="B41" s="100" t="s">
        <v>132</v>
      </c>
      <c r="C41" s="103" t="s">
        <v>172</v>
      </c>
      <c r="D41" s="84" t="s">
        <v>172</v>
      </c>
      <c r="E41" s="106" t="s">
        <v>121</v>
      </c>
      <c r="F41" s="93" t="s">
        <v>61</v>
      </c>
      <c r="G41" s="90" t="s">
        <v>126</v>
      </c>
      <c r="H41" s="91"/>
      <c r="I41" s="91"/>
      <c r="J41" s="92"/>
      <c r="K41" s="82" t="s">
        <v>62</v>
      </c>
      <c r="L41" s="82" t="s">
        <v>257</v>
      </c>
      <c r="M41" s="82" t="s">
        <v>258</v>
      </c>
      <c r="N41" s="82" t="s">
        <v>259</v>
      </c>
      <c r="O41" s="84" t="s">
        <v>172</v>
      </c>
      <c r="P41" s="16"/>
      <c r="Q41" s="16"/>
      <c r="R41" s="16"/>
      <c r="S41" s="16"/>
      <c r="T41" s="16"/>
      <c r="U41" s="16"/>
      <c r="V41" s="16"/>
      <c r="W41" s="17"/>
      <c r="X41" s="17"/>
      <c r="Y41" s="17"/>
      <c r="Z41" s="17"/>
      <c r="AA41" s="17"/>
    </row>
    <row r="42" spans="1:27" s="18" customFormat="1" ht="16.5" customHeight="1" x14ac:dyDescent="0.25">
      <c r="A42" s="75"/>
      <c r="B42" s="101"/>
      <c r="C42" s="104"/>
      <c r="D42" s="85"/>
      <c r="E42" s="107"/>
      <c r="F42" s="94"/>
      <c r="G42" s="54" t="s">
        <v>122</v>
      </c>
      <c r="H42" s="54" t="s">
        <v>123</v>
      </c>
      <c r="I42" s="54" t="s">
        <v>124</v>
      </c>
      <c r="J42" s="54" t="s">
        <v>125</v>
      </c>
      <c r="K42" s="83"/>
      <c r="L42" s="83"/>
      <c r="M42" s="83"/>
      <c r="N42" s="83"/>
      <c r="O42" s="85"/>
      <c r="P42" s="16"/>
      <c r="Q42" s="16"/>
      <c r="R42" s="16"/>
      <c r="S42" s="16"/>
      <c r="T42" s="16"/>
      <c r="U42" s="16"/>
      <c r="V42" s="16"/>
      <c r="W42" s="17"/>
      <c r="X42" s="17"/>
      <c r="Y42" s="17"/>
      <c r="Z42" s="17"/>
      <c r="AA42" s="17"/>
    </row>
    <row r="43" spans="1:27" s="18" customFormat="1" ht="15" customHeight="1" x14ac:dyDescent="0.25">
      <c r="A43" s="76"/>
      <c r="B43" s="102"/>
      <c r="C43" s="105"/>
      <c r="D43" s="86"/>
      <c r="E43" s="1" t="s">
        <v>197</v>
      </c>
      <c r="F43" s="1" t="s">
        <v>197</v>
      </c>
      <c r="G43" s="54" t="s">
        <v>197</v>
      </c>
      <c r="H43" s="54" t="s">
        <v>197</v>
      </c>
      <c r="I43" s="54" t="s">
        <v>197</v>
      </c>
      <c r="J43" s="54" t="s">
        <v>197</v>
      </c>
      <c r="K43" s="54" t="s">
        <v>20</v>
      </c>
      <c r="L43" s="54" t="s">
        <v>20</v>
      </c>
      <c r="M43" s="54" t="s">
        <v>20</v>
      </c>
      <c r="N43" s="54" t="s">
        <v>20</v>
      </c>
      <c r="O43" s="86"/>
      <c r="P43" s="16"/>
      <c r="Q43" s="16"/>
      <c r="R43" s="16"/>
      <c r="S43" s="16"/>
      <c r="T43" s="16"/>
      <c r="U43" s="16"/>
      <c r="V43" s="16"/>
      <c r="W43" s="17"/>
      <c r="X43" s="17"/>
      <c r="Y43" s="17"/>
      <c r="Z43" s="17"/>
      <c r="AA43" s="17"/>
    </row>
    <row r="44" spans="1:27" s="18" customFormat="1" ht="90.75" customHeight="1" x14ac:dyDescent="0.25">
      <c r="A44" s="67" t="s">
        <v>11</v>
      </c>
      <c r="B44" s="56" t="s">
        <v>63</v>
      </c>
      <c r="C44" s="60" t="s">
        <v>260</v>
      </c>
      <c r="D44" s="2" t="s">
        <v>3</v>
      </c>
      <c r="E44" s="54">
        <f>SUM(F44:N44)</f>
        <v>250</v>
      </c>
      <c r="F44" s="90">
        <f>F45+F49+F53+F57+F61</f>
        <v>50</v>
      </c>
      <c r="G44" s="91"/>
      <c r="H44" s="91"/>
      <c r="I44" s="91"/>
      <c r="J44" s="92"/>
      <c r="K44" s="58">
        <f>K45+K49+K53+K57+K61</f>
        <v>50</v>
      </c>
      <c r="L44" s="58">
        <f>L45+L49+L53+L57+L61</f>
        <v>50</v>
      </c>
      <c r="M44" s="54">
        <f>M45+M49+M53+M57+M61</f>
        <v>50</v>
      </c>
      <c r="N44" s="54">
        <f>N45+N49+N53+N57+N61</f>
        <v>50</v>
      </c>
      <c r="O44" s="55" t="s">
        <v>172</v>
      </c>
      <c r="P44" s="16"/>
      <c r="Q44" s="16"/>
      <c r="R44" s="16"/>
      <c r="S44" s="16"/>
      <c r="T44" s="16"/>
      <c r="U44" s="16"/>
      <c r="V44" s="16"/>
      <c r="W44" s="17"/>
      <c r="X44" s="17"/>
      <c r="Y44" s="17"/>
      <c r="Z44" s="17"/>
      <c r="AA44" s="17"/>
    </row>
    <row r="45" spans="1:27" s="18" customFormat="1" ht="120.75" customHeight="1" x14ac:dyDescent="0.25">
      <c r="A45" s="67" t="s">
        <v>12</v>
      </c>
      <c r="B45" s="56" t="s">
        <v>64</v>
      </c>
      <c r="C45" s="60" t="s">
        <v>260</v>
      </c>
      <c r="D45" s="2" t="s">
        <v>3</v>
      </c>
      <c r="E45" s="54">
        <f>SUM(F45:N45)</f>
        <v>200</v>
      </c>
      <c r="F45" s="90">
        <v>40</v>
      </c>
      <c r="G45" s="91"/>
      <c r="H45" s="91"/>
      <c r="I45" s="91"/>
      <c r="J45" s="92"/>
      <c r="K45" s="58">
        <v>40</v>
      </c>
      <c r="L45" s="58">
        <v>40</v>
      </c>
      <c r="M45" s="54">
        <v>40</v>
      </c>
      <c r="N45" s="54">
        <v>40</v>
      </c>
      <c r="O45" s="56" t="s">
        <v>273</v>
      </c>
      <c r="P45" s="16"/>
      <c r="Q45" s="16"/>
      <c r="R45" s="16"/>
      <c r="S45" s="16"/>
      <c r="T45" s="16"/>
      <c r="U45" s="16"/>
      <c r="V45" s="16"/>
      <c r="W45" s="17"/>
      <c r="X45" s="17"/>
      <c r="Y45" s="17"/>
      <c r="Z45" s="17"/>
      <c r="AA45" s="17"/>
    </row>
    <row r="46" spans="1:27" s="18" customFormat="1" ht="19.5" customHeight="1" x14ac:dyDescent="0.25">
      <c r="A46" s="74"/>
      <c r="B46" s="100" t="s">
        <v>133</v>
      </c>
      <c r="C46" s="103" t="s">
        <v>172</v>
      </c>
      <c r="D46" s="84" t="s">
        <v>172</v>
      </c>
      <c r="E46" s="106" t="s">
        <v>121</v>
      </c>
      <c r="F46" s="93" t="s">
        <v>61</v>
      </c>
      <c r="G46" s="90" t="s">
        <v>126</v>
      </c>
      <c r="H46" s="91"/>
      <c r="I46" s="91"/>
      <c r="J46" s="92"/>
      <c r="K46" s="82" t="s">
        <v>62</v>
      </c>
      <c r="L46" s="82" t="s">
        <v>257</v>
      </c>
      <c r="M46" s="82" t="s">
        <v>258</v>
      </c>
      <c r="N46" s="82" t="s">
        <v>259</v>
      </c>
      <c r="O46" s="84" t="s">
        <v>172</v>
      </c>
      <c r="P46" s="16"/>
      <c r="Q46" s="16"/>
      <c r="R46" s="16"/>
      <c r="S46" s="16"/>
      <c r="T46" s="16"/>
      <c r="U46" s="16"/>
      <c r="V46" s="16"/>
      <c r="W46" s="17"/>
      <c r="X46" s="17"/>
      <c r="Y46" s="17"/>
      <c r="Z46" s="17"/>
      <c r="AA46" s="17"/>
    </row>
    <row r="47" spans="1:27" s="18" customFormat="1" ht="22.5" customHeight="1" x14ac:dyDescent="0.25">
      <c r="A47" s="75"/>
      <c r="B47" s="101"/>
      <c r="C47" s="104"/>
      <c r="D47" s="85"/>
      <c r="E47" s="107"/>
      <c r="F47" s="94"/>
      <c r="G47" s="54" t="s">
        <v>122</v>
      </c>
      <c r="H47" s="54" t="s">
        <v>123</v>
      </c>
      <c r="I47" s="54" t="s">
        <v>124</v>
      </c>
      <c r="J47" s="54" t="s">
        <v>125</v>
      </c>
      <c r="K47" s="83"/>
      <c r="L47" s="83"/>
      <c r="M47" s="83"/>
      <c r="N47" s="83"/>
      <c r="O47" s="85"/>
      <c r="P47" s="16"/>
      <c r="Q47" s="16"/>
      <c r="R47" s="16"/>
      <c r="S47" s="16"/>
      <c r="T47" s="16"/>
      <c r="U47" s="16"/>
      <c r="V47" s="16"/>
      <c r="W47" s="17"/>
      <c r="X47" s="17"/>
      <c r="Y47" s="17"/>
      <c r="Z47" s="17"/>
      <c r="AA47" s="17"/>
    </row>
    <row r="48" spans="1:27" s="18" customFormat="1" ht="50.25" customHeight="1" x14ac:dyDescent="0.25">
      <c r="A48" s="76"/>
      <c r="B48" s="102"/>
      <c r="C48" s="105"/>
      <c r="D48" s="86"/>
      <c r="E48" s="1">
        <f>F48+K48+L48+M48+N48</f>
        <v>65</v>
      </c>
      <c r="F48" s="1">
        <f>J48</f>
        <v>13</v>
      </c>
      <c r="G48" s="1">
        <v>2</v>
      </c>
      <c r="H48" s="1">
        <v>5</v>
      </c>
      <c r="I48" s="1">
        <v>10</v>
      </c>
      <c r="J48" s="1">
        <v>13</v>
      </c>
      <c r="K48" s="1">
        <v>13</v>
      </c>
      <c r="L48" s="1">
        <v>13</v>
      </c>
      <c r="M48" s="1">
        <v>13</v>
      </c>
      <c r="N48" s="1">
        <v>13</v>
      </c>
      <c r="O48" s="86"/>
      <c r="P48" s="16"/>
      <c r="Q48" s="16"/>
      <c r="R48" s="16"/>
      <c r="S48" s="16"/>
      <c r="T48" s="16"/>
      <c r="U48" s="16"/>
      <c r="V48" s="16"/>
      <c r="W48" s="17"/>
      <c r="X48" s="17"/>
      <c r="Y48" s="17"/>
      <c r="Z48" s="17"/>
      <c r="AA48" s="17"/>
    </row>
    <row r="49" spans="1:27" s="18" customFormat="1" ht="84.75" customHeight="1" x14ac:dyDescent="0.25">
      <c r="A49" s="67" t="s">
        <v>13</v>
      </c>
      <c r="B49" s="56" t="s">
        <v>65</v>
      </c>
      <c r="C49" s="60" t="s">
        <v>260</v>
      </c>
      <c r="D49" s="2" t="s">
        <v>3</v>
      </c>
      <c r="E49" s="54">
        <f>SUM(F49:N49)</f>
        <v>0</v>
      </c>
      <c r="F49" s="90">
        <v>0</v>
      </c>
      <c r="G49" s="91"/>
      <c r="H49" s="91"/>
      <c r="I49" s="91"/>
      <c r="J49" s="92"/>
      <c r="K49" s="58">
        <v>0</v>
      </c>
      <c r="L49" s="58">
        <v>0</v>
      </c>
      <c r="M49" s="54">
        <v>0</v>
      </c>
      <c r="N49" s="54">
        <v>0</v>
      </c>
      <c r="O49" s="56" t="s">
        <v>47</v>
      </c>
      <c r="P49" s="16"/>
      <c r="Q49" s="16"/>
      <c r="R49" s="16"/>
      <c r="S49" s="16"/>
      <c r="T49" s="16"/>
      <c r="U49" s="16"/>
      <c r="V49" s="16"/>
      <c r="W49" s="17"/>
      <c r="X49" s="17"/>
      <c r="Y49" s="17"/>
      <c r="Z49" s="17"/>
      <c r="AA49" s="17"/>
    </row>
    <row r="50" spans="1:27" s="18" customFormat="1" ht="19.5" customHeight="1" x14ac:dyDescent="0.25">
      <c r="A50" s="74"/>
      <c r="B50" s="100" t="s">
        <v>134</v>
      </c>
      <c r="C50" s="103" t="s">
        <v>172</v>
      </c>
      <c r="D50" s="84" t="s">
        <v>172</v>
      </c>
      <c r="E50" s="106" t="s">
        <v>121</v>
      </c>
      <c r="F50" s="93" t="s">
        <v>61</v>
      </c>
      <c r="G50" s="90" t="s">
        <v>126</v>
      </c>
      <c r="H50" s="91"/>
      <c r="I50" s="91"/>
      <c r="J50" s="92"/>
      <c r="K50" s="82" t="s">
        <v>62</v>
      </c>
      <c r="L50" s="82" t="s">
        <v>257</v>
      </c>
      <c r="M50" s="82" t="s">
        <v>258</v>
      </c>
      <c r="N50" s="82" t="s">
        <v>259</v>
      </c>
      <c r="O50" s="84" t="s">
        <v>172</v>
      </c>
      <c r="P50" s="16"/>
      <c r="Q50" s="16"/>
      <c r="R50" s="16"/>
      <c r="S50" s="16"/>
      <c r="T50" s="16"/>
      <c r="U50" s="16"/>
      <c r="V50" s="16"/>
      <c r="W50" s="17"/>
      <c r="X50" s="17"/>
      <c r="Y50" s="17"/>
      <c r="Z50" s="17"/>
      <c r="AA50" s="17"/>
    </row>
    <row r="51" spans="1:27" s="18" customFormat="1" ht="15.75" customHeight="1" x14ac:dyDescent="0.25">
      <c r="A51" s="75"/>
      <c r="B51" s="101"/>
      <c r="C51" s="104"/>
      <c r="D51" s="85"/>
      <c r="E51" s="107"/>
      <c r="F51" s="94"/>
      <c r="G51" s="54" t="s">
        <v>122</v>
      </c>
      <c r="H51" s="54" t="s">
        <v>123</v>
      </c>
      <c r="I51" s="54" t="s">
        <v>124</v>
      </c>
      <c r="J51" s="54" t="s">
        <v>125</v>
      </c>
      <c r="K51" s="83"/>
      <c r="L51" s="83"/>
      <c r="M51" s="83"/>
      <c r="N51" s="83"/>
      <c r="O51" s="85"/>
      <c r="P51" s="16"/>
      <c r="Q51" s="16"/>
      <c r="R51" s="16"/>
      <c r="S51" s="16"/>
      <c r="T51" s="16"/>
      <c r="U51" s="16"/>
      <c r="V51" s="16"/>
      <c r="W51" s="17"/>
      <c r="X51" s="17"/>
      <c r="Y51" s="17"/>
      <c r="Z51" s="17"/>
      <c r="AA51" s="17"/>
    </row>
    <row r="52" spans="1:27" s="18" customFormat="1" ht="18" customHeight="1" x14ac:dyDescent="0.25">
      <c r="A52" s="76"/>
      <c r="B52" s="102"/>
      <c r="C52" s="105"/>
      <c r="D52" s="86"/>
      <c r="E52" s="1">
        <f>F52+K52+L52+M52+N52</f>
        <v>60</v>
      </c>
      <c r="F52" s="1">
        <f>J52</f>
        <v>12</v>
      </c>
      <c r="G52" s="1">
        <v>2</v>
      </c>
      <c r="H52" s="1">
        <v>6</v>
      </c>
      <c r="I52" s="1">
        <v>10</v>
      </c>
      <c r="J52" s="1">
        <v>12</v>
      </c>
      <c r="K52" s="1">
        <v>12</v>
      </c>
      <c r="L52" s="1">
        <v>12</v>
      </c>
      <c r="M52" s="1">
        <v>12</v>
      </c>
      <c r="N52" s="1">
        <v>12</v>
      </c>
      <c r="O52" s="86"/>
      <c r="P52" s="16"/>
      <c r="Q52" s="16"/>
      <c r="R52" s="16"/>
      <c r="S52" s="16"/>
      <c r="T52" s="16"/>
      <c r="U52" s="16"/>
      <c r="V52" s="16"/>
      <c r="W52" s="17"/>
      <c r="X52" s="17"/>
      <c r="Y52" s="17"/>
      <c r="Z52" s="17"/>
      <c r="AA52" s="17"/>
    </row>
    <row r="53" spans="1:27" s="18" customFormat="1" ht="213" customHeight="1" x14ac:dyDescent="0.25">
      <c r="A53" s="67" t="s">
        <v>34</v>
      </c>
      <c r="B53" s="56" t="s">
        <v>202</v>
      </c>
      <c r="C53" s="60" t="s">
        <v>260</v>
      </c>
      <c r="D53" s="2" t="s">
        <v>3</v>
      </c>
      <c r="E53" s="54">
        <f>SUM(F53:N53)</f>
        <v>0</v>
      </c>
      <c r="F53" s="90">
        <v>0</v>
      </c>
      <c r="G53" s="91"/>
      <c r="H53" s="91"/>
      <c r="I53" s="91"/>
      <c r="J53" s="92"/>
      <c r="K53" s="58">
        <v>0</v>
      </c>
      <c r="L53" s="58">
        <v>0</v>
      </c>
      <c r="M53" s="54">
        <v>0</v>
      </c>
      <c r="N53" s="54">
        <v>0</v>
      </c>
      <c r="O53" s="56" t="s">
        <v>46</v>
      </c>
      <c r="P53" s="16"/>
      <c r="Q53" s="16"/>
      <c r="R53" s="16"/>
      <c r="S53" s="16"/>
      <c r="T53" s="16"/>
      <c r="U53" s="16"/>
      <c r="V53" s="16"/>
      <c r="W53" s="17"/>
      <c r="X53" s="17"/>
      <c r="Y53" s="17"/>
      <c r="Z53" s="17"/>
      <c r="AA53" s="17"/>
    </row>
    <row r="54" spans="1:27" s="18" customFormat="1" ht="21.75" customHeight="1" x14ac:dyDescent="0.25">
      <c r="A54" s="74"/>
      <c r="B54" s="100" t="s">
        <v>203</v>
      </c>
      <c r="C54" s="103" t="s">
        <v>172</v>
      </c>
      <c r="D54" s="84" t="s">
        <v>172</v>
      </c>
      <c r="E54" s="106" t="s">
        <v>121</v>
      </c>
      <c r="F54" s="93" t="s">
        <v>61</v>
      </c>
      <c r="G54" s="90" t="s">
        <v>126</v>
      </c>
      <c r="H54" s="91"/>
      <c r="I54" s="91"/>
      <c r="J54" s="92"/>
      <c r="K54" s="82" t="s">
        <v>62</v>
      </c>
      <c r="L54" s="82" t="s">
        <v>257</v>
      </c>
      <c r="M54" s="82" t="s">
        <v>258</v>
      </c>
      <c r="N54" s="82" t="s">
        <v>259</v>
      </c>
      <c r="O54" s="84" t="s">
        <v>172</v>
      </c>
      <c r="P54" s="16"/>
      <c r="Q54" s="16"/>
      <c r="R54" s="16"/>
      <c r="S54" s="16"/>
      <c r="T54" s="16"/>
      <c r="U54" s="16"/>
      <c r="V54" s="16"/>
      <c r="W54" s="17"/>
      <c r="X54" s="17"/>
      <c r="Y54" s="17"/>
      <c r="Z54" s="17"/>
      <c r="AA54" s="17"/>
    </row>
    <row r="55" spans="1:27" s="18" customFormat="1" ht="19.5" customHeight="1" x14ac:dyDescent="0.25">
      <c r="A55" s="75"/>
      <c r="B55" s="101"/>
      <c r="C55" s="104"/>
      <c r="D55" s="85"/>
      <c r="E55" s="107"/>
      <c r="F55" s="94"/>
      <c r="G55" s="54" t="s">
        <v>122</v>
      </c>
      <c r="H55" s="54" t="s">
        <v>123</v>
      </c>
      <c r="I55" s="54" t="s">
        <v>124</v>
      </c>
      <c r="J55" s="54" t="s">
        <v>125</v>
      </c>
      <c r="K55" s="83"/>
      <c r="L55" s="83"/>
      <c r="M55" s="83"/>
      <c r="N55" s="83"/>
      <c r="O55" s="85"/>
      <c r="P55" s="16"/>
      <c r="Q55" s="16"/>
      <c r="R55" s="16"/>
      <c r="S55" s="16"/>
      <c r="T55" s="16"/>
      <c r="U55" s="16"/>
      <c r="V55" s="16"/>
      <c r="W55" s="17"/>
      <c r="X55" s="17"/>
      <c r="Y55" s="17"/>
      <c r="Z55" s="17"/>
      <c r="AA55" s="17"/>
    </row>
    <row r="56" spans="1:27" s="18" customFormat="1" ht="36.75" customHeight="1" x14ac:dyDescent="0.25">
      <c r="A56" s="76"/>
      <c r="B56" s="102"/>
      <c r="C56" s="105"/>
      <c r="D56" s="86"/>
      <c r="E56" s="1">
        <f>F56+K56+L56+M56+N56</f>
        <v>25</v>
      </c>
      <c r="F56" s="1">
        <f>J56</f>
        <v>5</v>
      </c>
      <c r="G56" s="1" t="s">
        <v>20</v>
      </c>
      <c r="H56" s="1">
        <v>2</v>
      </c>
      <c r="I56" s="1">
        <v>2</v>
      </c>
      <c r="J56" s="1">
        <v>5</v>
      </c>
      <c r="K56" s="1">
        <v>5</v>
      </c>
      <c r="L56" s="1">
        <v>5</v>
      </c>
      <c r="M56" s="1">
        <v>5</v>
      </c>
      <c r="N56" s="1">
        <v>5</v>
      </c>
      <c r="O56" s="86"/>
      <c r="P56" s="16"/>
      <c r="Q56" s="16"/>
      <c r="R56" s="16"/>
      <c r="S56" s="16"/>
      <c r="T56" s="16"/>
      <c r="U56" s="16"/>
      <c r="V56" s="16"/>
      <c r="W56" s="17"/>
      <c r="X56" s="17"/>
      <c r="Y56" s="17"/>
      <c r="Z56" s="17"/>
      <c r="AA56" s="17"/>
    </row>
    <row r="57" spans="1:27" s="18" customFormat="1" ht="154.5" customHeight="1" x14ac:dyDescent="0.25">
      <c r="A57" s="67" t="s">
        <v>38</v>
      </c>
      <c r="B57" s="56" t="s">
        <v>66</v>
      </c>
      <c r="C57" s="60" t="s">
        <v>260</v>
      </c>
      <c r="D57" s="2" t="s">
        <v>3</v>
      </c>
      <c r="E57" s="54">
        <f>SUM(F57:N57)</f>
        <v>0</v>
      </c>
      <c r="F57" s="90">
        <v>0</v>
      </c>
      <c r="G57" s="91"/>
      <c r="H57" s="91"/>
      <c r="I57" s="91"/>
      <c r="J57" s="92"/>
      <c r="K57" s="58">
        <v>0</v>
      </c>
      <c r="L57" s="58">
        <v>0</v>
      </c>
      <c r="M57" s="54">
        <v>0</v>
      </c>
      <c r="N57" s="54">
        <v>0</v>
      </c>
      <c r="O57" s="56" t="s">
        <v>47</v>
      </c>
      <c r="P57" s="16"/>
      <c r="Q57" s="16"/>
      <c r="R57" s="16"/>
      <c r="S57" s="16"/>
      <c r="T57" s="16"/>
      <c r="U57" s="16"/>
      <c r="V57" s="16"/>
      <c r="W57" s="17"/>
      <c r="X57" s="17"/>
      <c r="Y57" s="17"/>
      <c r="Z57" s="17"/>
      <c r="AA57" s="17"/>
    </row>
    <row r="58" spans="1:27" s="18" customFormat="1" ht="24" customHeight="1" x14ac:dyDescent="0.25">
      <c r="A58" s="74"/>
      <c r="B58" s="100" t="s">
        <v>135</v>
      </c>
      <c r="C58" s="103" t="s">
        <v>172</v>
      </c>
      <c r="D58" s="84" t="s">
        <v>172</v>
      </c>
      <c r="E58" s="106" t="s">
        <v>121</v>
      </c>
      <c r="F58" s="93" t="s">
        <v>61</v>
      </c>
      <c r="G58" s="90" t="s">
        <v>126</v>
      </c>
      <c r="H58" s="91"/>
      <c r="I58" s="91"/>
      <c r="J58" s="92"/>
      <c r="K58" s="82" t="s">
        <v>62</v>
      </c>
      <c r="L58" s="82" t="s">
        <v>257</v>
      </c>
      <c r="M58" s="82" t="s">
        <v>258</v>
      </c>
      <c r="N58" s="82" t="s">
        <v>259</v>
      </c>
      <c r="O58" s="84" t="s">
        <v>172</v>
      </c>
      <c r="P58" s="16"/>
      <c r="Q58" s="16"/>
      <c r="R58" s="16"/>
      <c r="S58" s="16"/>
      <c r="T58" s="16"/>
      <c r="U58" s="16"/>
      <c r="V58" s="16"/>
      <c r="W58" s="17"/>
      <c r="X58" s="17"/>
      <c r="Y58" s="17"/>
      <c r="Z58" s="17"/>
      <c r="AA58" s="17"/>
    </row>
    <row r="59" spans="1:27" s="18" customFormat="1" ht="19.5" customHeight="1" x14ac:dyDescent="0.25">
      <c r="A59" s="75"/>
      <c r="B59" s="101"/>
      <c r="C59" s="104"/>
      <c r="D59" s="85"/>
      <c r="E59" s="107"/>
      <c r="F59" s="94"/>
      <c r="G59" s="54" t="s">
        <v>122</v>
      </c>
      <c r="H59" s="54" t="s">
        <v>123</v>
      </c>
      <c r="I59" s="54" t="s">
        <v>124</v>
      </c>
      <c r="J59" s="54" t="s">
        <v>125</v>
      </c>
      <c r="K59" s="83"/>
      <c r="L59" s="83"/>
      <c r="M59" s="83"/>
      <c r="N59" s="83"/>
      <c r="O59" s="85"/>
      <c r="P59" s="16"/>
      <c r="Q59" s="16"/>
      <c r="R59" s="16"/>
      <c r="S59" s="16"/>
      <c r="T59" s="16"/>
      <c r="U59" s="16"/>
      <c r="V59" s="16"/>
      <c r="W59" s="17"/>
      <c r="X59" s="17"/>
      <c r="Y59" s="17"/>
      <c r="Z59" s="17"/>
      <c r="AA59" s="17"/>
    </row>
    <row r="60" spans="1:27" s="18" customFormat="1" ht="81" customHeight="1" x14ac:dyDescent="0.25">
      <c r="A60" s="76"/>
      <c r="B60" s="102"/>
      <c r="C60" s="105"/>
      <c r="D60" s="86"/>
      <c r="E60" s="1">
        <f>F60+K60+L60+M60+N60</f>
        <v>60</v>
      </c>
      <c r="F60" s="1">
        <f>J60</f>
        <v>12</v>
      </c>
      <c r="G60" s="1">
        <v>2</v>
      </c>
      <c r="H60" s="1">
        <v>5</v>
      </c>
      <c r="I60" s="1">
        <v>10</v>
      </c>
      <c r="J60" s="1">
        <v>12</v>
      </c>
      <c r="K60" s="1">
        <v>12</v>
      </c>
      <c r="L60" s="1">
        <v>12</v>
      </c>
      <c r="M60" s="1">
        <v>12</v>
      </c>
      <c r="N60" s="1">
        <v>12</v>
      </c>
      <c r="O60" s="86"/>
      <c r="P60" s="16"/>
      <c r="Q60" s="16"/>
      <c r="R60" s="16"/>
      <c r="S60" s="16"/>
      <c r="T60" s="16"/>
      <c r="U60" s="16"/>
      <c r="V60" s="16"/>
      <c r="W60" s="17"/>
      <c r="X60" s="17"/>
      <c r="Y60" s="17"/>
      <c r="Z60" s="17"/>
      <c r="AA60" s="17"/>
    </row>
    <row r="61" spans="1:27" s="18" customFormat="1" ht="139.5" customHeight="1" x14ac:dyDescent="0.25">
      <c r="A61" s="57" t="s">
        <v>80</v>
      </c>
      <c r="B61" s="50" t="s">
        <v>249</v>
      </c>
      <c r="C61" s="60" t="s">
        <v>260</v>
      </c>
      <c r="D61" s="2" t="s">
        <v>3</v>
      </c>
      <c r="E61" s="54">
        <f>SUM(F61:N61)</f>
        <v>50</v>
      </c>
      <c r="F61" s="90">
        <v>10</v>
      </c>
      <c r="G61" s="91"/>
      <c r="H61" s="91"/>
      <c r="I61" s="91"/>
      <c r="J61" s="92"/>
      <c r="K61" s="58">
        <v>10</v>
      </c>
      <c r="L61" s="58">
        <v>10</v>
      </c>
      <c r="M61" s="54">
        <v>10</v>
      </c>
      <c r="N61" s="54">
        <v>10</v>
      </c>
      <c r="O61" s="56" t="s">
        <v>47</v>
      </c>
      <c r="P61" s="16"/>
      <c r="Q61" s="16"/>
      <c r="R61" s="16"/>
      <c r="S61" s="16"/>
      <c r="T61" s="16"/>
      <c r="U61" s="16"/>
      <c r="V61" s="16"/>
      <c r="W61" s="17"/>
      <c r="X61" s="17"/>
      <c r="Y61" s="17"/>
      <c r="Z61" s="17"/>
      <c r="AA61" s="17"/>
    </row>
    <row r="62" spans="1:27" s="18" customFormat="1" ht="21" customHeight="1" x14ac:dyDescent="0.25">
      <c r="A62" s="74"/>
      <c r="B62" s="100" t="s">
        <v>250</v>
      </c>
      <c r="C62" s="103" t="s">
        <v>172</v>
      </c>
      <c r="D62" s="84" t="s">
        <v>172</v>
      </c>
      <c r="E62" s="106" t="s">
        <v>121</v>
      </c>
      <c r="F62" s="93" t="s">
        <v>61</v>
      </c>
      <c r="G62" s="90" t="s">
        <v>126</v>
      </c>
      <c r="H62" s="91"/>
      <c r="I62" s="91"/>
      <c r="J62" s="92"/>
      <c r="K62" s="82" t="s">
        <v>62</v>
      </c>
      <c r="L62" s="82" t="s">
        <v>257</v>
      </c>
      <c r="M62" s="82" t="s">
        <v>258</v>
      </c>
      <c r="N62" s="82" t="s">
        <v>259</v>
      </c>
      <c r="O62" s="84" t="s">
        <v>172</v>
      </c>
      <c r="P62" s="16"/>
      <c r="Q62" s="16"/>
      <c r="R62" s="16"/>
      <c r="S62" s="16"/>
      <c r="T62" s="16"/>
      <c r="U62" s="16"/>
      <c r="V62" s="16"/>
      <c r="W62" s="17"/>
      <c r="X62" s="17"/>
      <c r="Y62" s="17"/>
      <c r="Z62" s="17"/>
      <c r="AA62" s="17"/>
    </row>
    <row r="63" spans="1:27" s="18" customFormat="1" ht="18.75" customHeight="1" x14ac:dyDescent="0.25">
      <c r="A63" s="75"/>
      <c r="B63" s="101"/>
      <c r="C63" s="104"/>
      <c r="D63" s="85"/>
      <c r="E63" s="107"/>
      <c r="F63" s="94"/>
      <c r="G63" s="54" t="s">
        <v>122</v>
      </c>
      <c r="H63" s="54" t="s">
        <v>123</v>
      </c>
      <c r="I63" s="54" t="s">
        <v>124</v>
      </c>
      <c r="J63" s="54" t="s">
        <v>125</v>
      </c>
      <c r="K63" s="83"/>
      <c r="L63" s="83"/>
      <c r="M63" s="83"/>
      <c r="N63" s="83"/>
      <c r="O63" s="85"/>
      <c r="P63" s="16"/>
      <c r="Q63" s="16"/>
      <c r="R63" s="16"/>
      <c r="S63" s="16"/>
      <c r="T63" s="16"/>
      <c r="U63" s="16"/>
      <c r="V63" s="16"/>
      <c r="W63" s="17"/>
      <c r="X63" s="17"/>
      <c r="Y63" s="17"/>
      <c r="Z63" s="17"/>
      <c r="AA63" s="17"/>
    </row>
    <row r="64" spans="1:27" s="18" customFormat="1" ht="40.5" customHeight="1" x14ac:dyDescent="0.25">
      <c r="A64" s="76"/>
      <c r="B64" s="102"/>
      <c r="C64" s="105"/>
      <c r="D64" s="86"/>
      <c r="E64" s="1">
        <f>F64+K64+L64+M64+N64</f>
        <v>12600</v>
      </c>
      <c r="F64" s="1">
        <f>J64</f>
        <v>2520</v>
      </c>
      <c r="G64" s="1" t="s">
        <v>197</v>
      </c>
      <c r="H64" s="1">
        <v>2520</v>
      </c>
      <c r="I64" s="1">
        <v>2520</v>
      </c>
      <c r="J64" s="1">
        <v>2520</v>
      </c>
      <c r="K64" s="1">
        <v>2520</v>
      </c>
      <c r="L64" s="1">
        <v>2520</v>
      </c>
      <c r="M64" s="1">
        <v>2520</v>
      </c>
      <c r="N64" s="1">
        <v>2520</v>
      </c>
      <c r="O64" s="86"/>
      <c r="P64" s="16"/>
      <c r="Q64" s="16"/>
      <c r="R64" s="16"/>
      <c r="S64" s="16"/>
      <c r="T64" s="16"/>
      <c r="U64" s="16"/>
      <c r="V64" s="16"/>
      <c r="W64" s="17"/>
      <c r="X64" s="17"/>
      <c r="Y64" s="17"/>
      <c r="Z64" s="17"/>
      <c r="AA64" s="17"/>
    </row>
    <row r="65" spans="1:27" s="18" customFormat="1" ht="94.5" customHeight="1" x14ac:dyDescent="0.25">
      <c r="A65" s="57" t="s">
        <v>234</v>
      </c>
      <c r="B65" s="56" t="s">
        <v>267</v>
      </c>
      <c r="C65" s="60" t="s">
        <v>260</v>
      </c>
      <c r="D65" s="2" t="s">
        <v>3</v>
      </c>
      <c r="E65" s="54">
        <f>SUM(F65:N65)</f>
        <v>0</v>
      </c>
      <c r="F65" s="72">
        <v>0</v>
      </c>
      <c r="G65" s="72"/>
      <c r="H65" s="72"/>
      <c r="I65" s="72"/>
      <c r="J65" s="72"/>
      <c r="K65" s="54">
        <v>0</v>
      </c>
      <c r="L65" s="54">
        <v>0</v>
      </c>
      <c r="M65" s="54">
        <v>0</v>
      </c>
      <c r="N65" s="54">
        <v>0</v>
      </c>
      <c r="O65" s="56" t="s">
        <v>47</v>
      </c>
      <c r="P65" s="16"/>
      <c r="Q65" s="16"/>
      <c r="R65" s="16"/>
      <c r="S65" s="16"/>
      <c r="T65" s="16"/>
      <c r="U65" s="16"/>
      <c r="V65" s="16"/>
      <c r="W65" s="17"/>
      <c r="X65" s="17"/>
      <c r="Y65" s="17"/>
      <c r="Z65" s="17"/>
      <c r="AA65" s="17"/>
    </row>
    <row r="66" spans="1:27" s="18" customFormat="1" ht="20.25" customHeight="1" x14ac:dyDescent="0.25">
      <c r="A66" s="74"/>
      <c r="B66" s="77" t="s">
        <v>268</v>
      </c>
      <c r="C66" s="78" t="s">
        <v>172</v>
      </c>
      <c r="D66" s="79" t="s">
        <v>172</v>
      </c>
      <c r="E66" s="80" t="s">
        <v>121</v>
      </c>
      <c r="F66" s="81" t="s">
        <v>61</v>
      </c>
      <c r="G66" s="72" t="s">
        <v>126</v>
      </c>
      <c r="H66" s="72"/>
      <c r="I66" s="72"/>
      <c r="J66" s="72"/>
      <c r="K66" s="73" t="s">
        <v>62</v>
      </c>
      <c r="L66" s="73" t="s">
        <v>257</v>
      </c>
      <c r="M66" s="73" t="s">
        <v>258</v>
      </c>
      <c r="N66" s="82" t="s">
        <v>259</v>
      </c>
      <c r="O66" s="84" t="s">
        <v>172</v>
      </c>
      <c r="P66" s="16"/>
      <c r="Q66" s="16"/>
      <c r="R66" s="16"/>
      <c r="S66" s="16"/>
      <c r="T66" s="16"/>
      <c r="U66" s="16"/>
      <c r="V66" s="16"/>
      <c r="W66" s="17"/>
      <c r="X66" s="17"/>
      <c r="Y66" s="17"/>
      <c r="Z66" s="17"/>
      <c r="AA66" s="17"/>
    </row>
    <row r="67" spans="1:27" s="18" customFormat="1" ht="20.25" customHeight="1" x14ac:dyDescent="0.25">
      <c r="A67" s="75"/>
      <c r="B67" s="77"/>
      <c r="C67" s="78"/>
      <c r="D67" s="79"/>
      <c r="E67" s="80"/>
      <c r="F67" s="81"/>
      <c r="G67" s="54" t="s">
        <v>122</v>
      </c>
      <c r="H67" s="54" t="s">
        <v>123</v>
      </c>
      <c r="I67" s="54" t="s">
        <v>124</v>
      </c>
      <c r="J67" s="54" t="s">
        <v>125</v>
      </c>
      <c r="K67" s="73"/>
      <c r="L67" s="73"/>
      <c r="M67" s="73"/>
      <c r="N67" s="83"/>
      <c r="O67" s="85"/>
      <c r="P67" s="16"/>
      <c r="Q67" s="16"/>
      <c r="R67" s="16"/>
      <c r="S67" s="16"/>
      <c r="T67" s="16"/>
      <c r="U67" s="16"/>
      <c r="V67" s="16"/>
      <c r="W67" s="17"/>
      <c r="X67" s="17"/>
      <c r="Y67" s="17"/>
      <c r="Z67" s="17"/>
      <c r="AA67" s="17"/>
    </row>
    <row r="68" spans="1:27" s="18" customFormat="1" ht="56.25" customHeight="1" x14ac:dyDescent="0.25">
      <c r="A68" s="76"/>
      <c r="B68" s="77"/>
      <c r="C68" s="78"/>
      <c r="D68" s="79"/>
      <c r="E68" s="1" t="s">
        <v>197</v>
      </c>
      <c r="F68" s="1" t="s">
        <v>197</v>
      </c>
      <c r="G68" s="1" t="s">
        <v>197</v>
      </c>
      <c r="H68" s="1" t="s">
        <v>197</v>
      </c>
      <c r="I68" s="1" t="s">
        <v>197</v>
      </c>
      <c r="J68" s="1" t="s">
        <v>197</v>
      </c>
      <c r="K68" s="1" t="s">
        <v>197</v>
      </c>
      <c r="L68" s="1" t="s">
        <v>197</v>
      </c>
      <c r="M68" s="1" t="s">
        <v>197</v>
      </c>
      <c r="N68" s="1" t="s">
        <v>197</v>
      </c>
      <c r="O68" s="86"/>
      <c r="P68" s="16"/>
      <c r="Q68" s="16"/>
      <c r="R68" s="16"/>
      <c r="S68" s="16"/>
      <c r="T68" s="16"/>
      <c r="U68" s="16"/>
      <c r="V68" s="16"/>
      <c r="W68" s="17"/>
      <c r="X68" s="17"/>
      <c r="Y68" s="17"/>
      <c r="Z68" s="17"/>
      <c r="AA68" s="17"/>
    </row>
    <row r="69" spans="1:27" s="18" customFormat="1" ht="34.5" customHeight="1" x14ac:dyDescent="0.25">
      <c r="A69" s="118" t="s">
        <v>14</v>
      </c>
      <c r="B69" s="77" t="s">
        <v>274</v>
      </c>
      <c r="C69" s="78" t="s">
        <v>260</v>
      </c>
      <c r="D69" s="2" t="s">
        <v>30</v>
      </c>
      <c r="E69" s="54">
        <f>SUM(F69:N69)</f>
        <v>1305072</v>
      </c>
      <c r="F69" s="90">
        <f>SUM(F70:F71)</f>
        <v>302088</v>
      </c>
      <c r="G69" s="91"/>
      <c r="H69" s="91"/>
      <c r="I69" s="91"/>
      <c r="J69" s="92"/>
      <c r="K69" s="58">
        <f>SUM(K70:K71)</f>
        <v>250746</v>
      </c>
      <c r="L69" s="58">
        <f t="shared" ref="L69:N69" si="1">SUM(L70:L71)</f>
        <v>250746</v>
      </c>
      <c r="M69" s="54">
        <f t="shared" si="1"/>
        <v>250746</v>
      </c>
      <c r="N69" s="54">
        <f t="shared" si="1"/>
        <v>250746</v>
      </c>
      <c r="O69" s="79" t="s">
        <v>172</v>
      </c>
      <c r="P69" s="16"/>
      <c r="Q69" s="16"/>
      <c r="R69" s="16"/>
      <c r="S69" s="16"/>
      <c r="T69" s="16"/>
      <c r="U69" s="16"/>
      <c r="V69" s="16"/>
      <c r="W69" s="17"/>
      <c r="X69" s="17"/>
      <c r="Y69" s="17"/>
      <c r="Z69" s="17"/>
      <c r="AA69" s="17"/>
    </row>
    <row r="70" spans="1:27" s="18" customFormat="1" ht="48.75" customHeight="1" x14ac:dyDescent="0.25">
      <c r="A70" s="118"/>
      <c r="B70" s="77"/>
      <c r="C70" s="78"/>
      <c r="D70" s="2" t="s">
        <v>19</v>
      </c>
      <c r="E70" s="54">
        <f>SUM(F70:N70)</f>
        <v>31934.720000000001</v>
      </c>
      <c r="F70" s="90">
        <f>F90</f>
        <v>31934.720000000001</v>
      </c>
      <c r="G70" s="91"/>
      <c r="H70" s="91"/>
      <c r="I70" s="91"/>
      <c r="J70" s="92"/>
      <c r="K70" s="58">
        <f>K90</f>
        <v>0</v>
      </c>
      <c r="L70" s="58">
        <f t="shared" ref="L70:N70" si="2">L90</f>
        <v>0</v>
      </c>
      <c r="M70" s="54">
        <f t="shared" si="2"/>
        <v>0</v>
      </c>
      <c r="N70" s="54">
        <f t="shared" si="2"/>
        <v>0</v>
      </c>
      <c r="O70" s="79"/>
      <c r="P70" s="16"/>
      <c r="Q70" s="16"/>
      <c r="R70" s="16"/>
      <c r="S70" s="16"/>
      <c r="T70" s="16"/>
      <c r="U70" s="16"/>
      <c r="V70" s="16"/>
      <c r="W70" s="17"/>
      <c r="X70" s="17"/>
      <c r="Y70" s="17"/>
      <c r="Z70" s="17"/>
      <c r="AA70" s="17"/>
    </row>
    <row r="71" spans="1:27" s="18" customFormat="1" ht="48.75" customHeight="1" x14ac:dyDescent="0.25">
      <c r="A71" s="118"/>
      <c r="B71" s="77"/>
      <c r="C71" s="78"/>
      <c r="D71" s="2" t="s">
        <v>3</v>
      </c>
      <c r="E71" s="54">
        <f>SUM(F71:N71)</f>
        <v>1273137.28</v>
      </c>
      <c r="F71" s="90">
        <f>SUM(F73,F81,F91)</f>
        <v>270153.28000000003</v>
      </c>
      <c r="G71" s="91"/>
      <c r="H71" s="91"/>
      <c r="I71" s="91"/>
      <c r="J71" s="92"/>
      <c r="K71" s="58">
        <f>SUM(K73,K81,K91)</f>
        <v>250746</v>
      </c>
      <c r="L71" s="58">
        <f t="shared" ref="L71:N71" si="3">SUM(L73,L81,L91)</f>
        <v>250746</v>
      </c>
      <c r="M71" s="54">
        <f t="shared" si="3"/>
        <v>250746</v>
      </c>
      <c r="N71" s="54">
        <f t="shared" si="3"/>
        <v>250746</v>
      </c>
      <c r="O71" s="79"/>
      <c r="P71" s="16"/>
      <c r="Q71" s="16"/>
      <c r="R71" s="16"/>
      <c r="S71" s="16"/>
      <c r="T71" s="16"/>
      <c r="U71" s="16"/>
      <c r="V71" s="16"/>
      <c r="W71" s="17"/>
      <c r="X71" s="17"/>
      <c r="Y71" s="17"/>
      <c r="Z71" s="17"/>
      <c r="AA71" s="17"/>
    </row>
    <row r="72" spans="1:27" s="18" customFormat="1" ht="32.25" customHeight="1" x14ac:dyDescent="0.25">
      <c r="A72" s="118"/>
      <c r="B72" s="77"/>
      <c r="C72" s="78"/>
      <c r="D72" s="2" t="s">
        <v>22</v>
      </c>
      <c r="E72" s="142" t="s">
        <v>112</v>
      </c>
      <c r="F72" s="142"/>
      <c r="G72" s="142"/>
      <c r="H72" s="142"/>
      <c r="I72" s="142"/>
      <c r="J72" s="142"/>
      <c r="K72" s="142"/>
      <c r="L72" s="142"/>
      <c r="M72" s="142"/>
      <c r="N72" s="142"/>
      <c r="O72" s="79"/>
      <c r="P72" s="16"/>
      <c r="Q72" s="16"/>
      <c r="R72" s="16"/>
      <c r="S72" s="16"/>
      <c r="T72" s="16"/>
      <c r="U72" s="16"/>
      <c r="V72" s="16"/>
      <c r="W72" s="17"/>
      <c r="X72" s="17"/>
      <c r="Y72" s="17"/>
      <c r="Z72" s="17"/>
      <c r="AA72" s="17"/>
    </row>
    <row r="73" spans="1:27" s="18" customFormat="1" ht="210.75" customHeight="1" x14ac:dyDescent="0.25">
      <c r="A73" s="67" t="s">
        <v>15</v>
      </c>
      <c r="B73" s="56" t="s">
        <v>299</v>
      </c>
      <c r="C73" s="60" t="s">
        <v>260</v>
      </c>
      <c r="D73" s="2" t="s">
        <v>3</v>
      </c>
      <c r="E73" s="54">
        <f>SUM(F73:N73)</f>
        <v>1253730</v>
      </c>
      <c r="F73" s="90">
        <v>250746</v>
      </c>
      <c r="G73" s="91"/>
      <c r="H73" s="91"/>
      <c r="I73" s="91"/>
      <c r="J73" s="92"/>
      <c r="K73" s="58">
        <v>250746</v>
      </c>
      <c r="L73" s="58">
        <v>250746</v>
      </c>
      <c r="M73" s="54">
        <v>250746</v>
      </c>
      <c r="N73" s="54">
        <v>250746</v>
      </c>
      <c r="O73" s="56" t="s">
        <v>46</v>
      </c>
      <c r="P73" s="16"/>
      <c r="Q73" s="16"/>
      <c r="R73" s="16"/>
      <c r="S73" s="16"/>
      <c r="T73" s="16"/>
      <c r="U73" s="16"/>
      <c r="V73" s="16"/>
      <c r="W73" s="17"/>
      <c r="X73" s="17"/>
      <c r="Y73" s="17"/>
      <c r="Z73" s="17"/>
      <c r="AA73" s="17"/>
    </row>
    <row r="74" spans="1:27" s="18" customFormat="1" ht="18" customHeight="1" x14ac:dyDescent="0.25">
      <c r="A74" s="74"/>
      <c r="B74" s="100" t="s">
        <v>300</v>
      </c>
      <c r="C74" s="103" t="s">
        <v>172</v>
      </c>
      <c r="D74" s="84" t="s">
        <v>172</v>
      </c>
      <c r="E74" s="106" t="s">
        <v>121</v>
      </c>
      <c r="F74" s="93" t="s">
        <v>61</v>
      </c>
      <c r="G74" s="90" t="s">
        <v>126</v>
      </c>
      <c r="H74" s="91"/>
      <c r="I74" s="91"/>
      <c r="J74" s="92"/>
      <c r="K74" s="82" t="s">
        <v>62</v>
      </c>
      <c r="L74" s="82" t="s">
        <v>257</v>
      </c>
      <c r="M74" s="82" t="s">
        <v>258</v>
      </c>
      <c r="N74" s="82" t="s">
        <v>259</v>
      </c>
      <c r="O74" s="84" t="s">
        <v>172</v>
      </c>
      <c r="P74" s="16"/>
      <c r="Q74" s="16"/>
      <c r="R74" s="16"/>
      <c r="S74" s="16"/>
      <c r="T74" s="16"/>
      <c r="U74" s="16"/>
      <c r="V74" s="16"/>
      <c r="W74" s="17"/>
      <c r="X74" s="17"/>
      <c r="Y74" s="17"/>
      <c r="Z74" s="17"/>
      <c r="AA74" s="17"/>
    </row>
    <row r="75" spans="1:27" s="18" customFormat="1" ht="32.25" customHeight="1" x14ac:dyDescent="0.25">
      <c r="A75" s="75"/>
      <c r="B75" s="101"/>
      <c r="C75" s="104"/>
      <c r="D75" s="85"/>
      <c r="E75" s="107"/>
      <c r="F75" s="94"/>
      <c r="G75" s="54" t="s">
        <v>122</v>
      </c>
      <c r="H75" s="54" t="s">
        <v>123</v>
      </c>
      <c r="I75" s="54" t="s">
        <v>124</v>
      </c>
      <c r="J75" s="54" t="s">
        <v>125</v>
      </c>
      <c r="K75" s="83"/>
      <c r="L75" s="83"/>
      <c r="M75" s="83"/>
      <c r="N75" s="83"/>
      <c r="O75" s="85"/>
      <c r="P75" s="16"/>
      <c r="Q75" s="16"/>
      <c r="R75" s="16"/>
      <c r="S75" s="16"/>
      <c r="T75" s="16"/>
      <c r="U75" s="16"/>
      <c r="V75" s="16"/>
      <c r="W75" s="17"/>
      <c r="X75" s="17"/>
      <c r="Y75" s="17"/>
      <c r="Z75" s="17"/>
      <c r="AA75" s="17"/>
    </row>
    <row r="76" spans="1:27" s="18" customFormat="1" ht="211.5" customHeight="1" x14ac:dyDescent="0.25">
      <c r="A76" s="76"/>
      <c r="B76" s="102"/>
      <c r="C76" s="105"/>
      <c r="D76" s="86"/>
      <c r="E76" s="1">
        <f>F76+K76+L76+M76+N76</f>
        <v>10050</v>
      </c>
      <c r="F76" s="1">
        <f>J76</f>
        <v>2010</v>
      </c>
      <c r="G76" s="1">
        <v>1929</v>
      </c>
      <c r="H76" s="1">
        <f>1929+39</f>
        <v>1968</v>
      </c>
      <c r="I76" s="1">
        <f>1929+39-25-3+70</f>
        <v>2010</v>
      </c>
      <c r="J76" s="1">
        <f>1929+39-25-3+70</f>
        <v>2010</v>
      </c>
      <c r="K76" s="1">
        <v>2010</v>
      </c>
      <c r="L76" s="1">
        <v>2010</v>
      </c>
      <c r="M76" s="1">
        <v>2010</v>
      </c>
      <c r="N76" s="1">
        <v>2010</v>
      </c>
      <c r="O76" s="86"/>
      <c r="P76" s="16"/>
      <c r="Q76" s="16"/>
      <c r="R76" s="16"/>
      <c r="S76" s="16"/>
      <c r="T76" s="16"/>
      <c r="U76" s="16"/>
      <c r="V76" s="16"/>
      <c r="W76" s="17"/>
      <c r="X76" s="17"/>
      <c r="Y76" s="17"/>
      <c r="Z76" s="17"/>
      <c r="AA76" s="17"/>
    </row>
    <row r="77" spans="1:27" s="18" customFormat="1" ht="219" customHeight="1" x14ac:dyDescent="0.25">
      <c r="A77" s="67" t="s">
        <v>35</v>
      </c>
      <c r="B77" s="56" t="s">
        <v>252</v>
      </c>
      <c r="C77" s="60" t="s">
        <v>260</v>
      </c>
      <c r="D77" s="2" t="s">
        <v>3</v>
      </c>
      <c r="E77" s="143" t="s">
        <v>27</v>
      </c>
      <c r="F77" s="143"/>
      <c r="G77" s="143"/>
      <c r="H77" s="143"/>
      <c r="I77" s="143"/>
      <c r="J77" s="143"/>
      <c r="K77" s="143"/>
      <c r="L77" s="143"/>
      <c r="M77" s="143"/>
      <c r="N77" s="143"/>
      <c r="O77" s="56" t="s">
        <v>46</v>
      </c>
      <c r="P77" s="16"/>
      <c r="Q77" s="16"/>
      <c r="R77" s="16"/>
      <c r="S77" s="16"/>
      <c r="T77" s="16"/>
      <c r="U77" s="16"/>
      <c r="V77" s="16"/>
      <c r="W77" s="17"/>
      <c r="X77" s="17"/>
      <c r="Y77" s="17"/>
      <c r="Z77" s="17"/>
      <c r="AA77" s="17"/>
    </row>
    <row r="78" spans="1:27" s="18" customFormat="1" ht="19.5" customHeight="1" x14ac:dyDescent="0.25">
      <c r="A78" s="74"/>
      <c r="B78" s="100" t="s">
        <v>253</v>
      </c>
      <c r="C78" s="103" t="s">
        <v>172</v>
      </c>
      <c r="D78" s="84" t="s">
        <v>172</v>
      </c>
      <c r="E78" s="106" t="s">
        <v>121</v>
      </c>
      <c r="F78" s="93" t="s">
        <v>61</v>
      </c>
      <c r="G78" s="90" t="s">
        <v>126</v>
      </c>
      <c r="H78" s="91"/>
      <c r="I78" s="91"/>
      <c r="J78" s="92"/>
      <c r="K78" s="82" t="s">
        <v>62</v>
      </c>
      <c r="L78" s="82" t="s">
        <v>257</v>
      </c>
      <c r="M78" s="82" t="s">
        <v>258</v>
      </c>
      <c r="N78" s="82" t="s">
        <v>259</v>
      </c>
      <c r="O78" s="84" t="s">
        <v>172</v>
      </c>
      <c r="P78" s="16"/>
      <c r="Q78" s="16"/>
      <c r="R78" s="16"/>
      <c r="S78" s="16"/>
      <c r="T78" s="16"/>
      <c r="U78" s="16"/>
      <c r="V78" s="16"/>
      <c r="W78" s="17"/>
      <c r="X78" s="17"/>
      <c r="Y78" s="17"/>
      <c r="Z78" s="17"/>
      <c r="AA78" s="17"/>
    </row>
    <row r="79" spans="1:27" s="18" customFormat="1" ht="24" customHeight="1" x14ac:dyDescent="0.25">
      <c r="A79" s="75"/>
      <c r="B79" s="101"/>
      <c r="C79" s="104"/>
      <c r="D79" s="85"/>
      <c r="E79" s="107"/>
      <c r="F79" s="94"/>
      <c r="G79" s="54" t="s">
        <v>122</v>
      </c>
      <c r="H79" s="54" t="s">
        <v>123</v>
      </c>
      <c r="I79" s="54" t="s">
        <v>124</v>
      </c>
      <c r="J79" s="54" t="s">
        <v>125</v>
      </c>
      <c r="K79" s="83"/>
      <c r="L79" s="83"/>
      <c r="M79" s="83"/>
      <c r="N79" s="83"/>
      <c r="O79" s="85"/>
      <c r="P79" s="16"/>
      <c r="Q79" s="16"/>
      <c r="R79" s="16"/>
      <c r="S79" s="16"/>
      <c r="T79" s="16"/>
      <c r="U79" s="16"/>
      <c r="V79" s="16"/>
      <c r="W79" s="17"/>
      <c r="X79" s="17"/>
      <c r="Y79" s="17"/>
      <c r="Z79" s="17"/>
      <c r="AA79" s="17"/>
    </row>
    <row r="80" spans="1:27" s="18" customFormat="1" ht="66.75" customHeight="1" x14ac:dyDescent="0.25">
      <c r="A80" s="76"/>
      <c r="B80" s="102"/>
      <c r="C80" s="105"/>
      <c r="D80" s="86"/>
      <c r="E80" s="1">
        <f>F80+K80+L80+M80+N80</f>
        <v>15600</v>
      </c>
      <c r="F80" s="1">
        <f>J80</f>
        <v>3120</v>
      </c>
      <c r="G80" s="1">
        <v>3120</v>
      </c>
      <c r="H80" s="1">
        <f>2965+155</f>
        <v>3120</v>
      </c>
      <c r="I80" s="1">
        <f>2965+155</f>
        <v>3120</v>
      </c>
      <c r="J80" s="1">
        <f>2965+155</f>
        <v>3120</v>
      </c>
      <c r="K80" s="1">
        <v>3120</v>
      </c>
      <c r="L80" s="1">
        <v>3120</v>
      </c>
      <c r="M80" s="1">
        <v>3120</v>
      </c>
      <c r="N80" s="1">
        <v>3120</v>
      </c>
      <c r="O80" s="86"/>
      <c r="P80" s="16"/>
      <c r="Q80" s="16"/>
      <c r="R80" s="16"/>
      <c r="S80" s="16"/>
      <c r="T80" s="16"/>
      <c r="U80" s="16"/>
      <c r="V80" s="16"/>
      <c r="W80" s="17"/>
      <c r="X80" s="17"/>
      <c r="Y80" s="17"/>
      <c r="Z80" s="17"/>
      <c r="AA80" s="17"/>
    </row>
    <row r="81" spans="1:27" s="18" customFormat="1" ht="64.5" customHeight="1" x14ac:dyDescent="0.25">
      <c r="A81" s="67" t="s">
        <v>36</v>
      </c>
      <c r="B81" s="56" t="s">
        <v>275</v>
      </c>
      <c r="C81" s="60" t="s">
        <v>260</v>
      </c>
      <c r="D81" s="2" t="s">
        <v>3</v>
      </c>
      <c r="E81" s="54">
        <f>SUM(F81:N81)</f>
        <v>0</v>
      </c>
      <c r="F81" s="90">
        <v>0</v>
      </c>
      <c r="G81" s="91"/>
      <c r="H81" s="91"/>
      <c r="I81" s="91"/>
      <c r="J81" s="92"/>
      <c r="K81" s="58">
        <f>6900-6900</f>
        <v>0</v>
      </c>
      <c r="L81" s="58">
        <v>0</v>
      </c>
      <c r="M81" s="54">
        <v>0</v>
      </c>
      <c r="N81" s="54">
        <v>0</v>
      </c>
      <c r="O81" s="56" t="s">
        <v>46</v>
      </c>
      <c r="P81" s="16"/>
      <c r="Q81" s="16"/>
      <c r="R81" s="16"/>
      <c r="S81" s="16"/>
      <c r="T81" s="16"/>
      <c r="U81" s="16"/>
      <c r="V81" s="16"/>
      <c r="W81" s="17"/>
      <c r="X81" s="17"/>
      <c r="Y81" s="17"/>
      <c r="Z81" s="17"/>
      <c r="AA81" s="17"/>
    </row>
    <row r="82" spans="1:27" s="18" customFormat="1" ht="29.25" customHeight="1" x14ac:dyDescent="0.25">
      <c r="A82" s="74"/>
      <c r="B82" s="100" t="s">
        <v>276</v>
      </c>
      <c r="C82" s="103" t="s">
        <v>172</v>
      </c>
      <c r="D82" s="84" t="s">
        <v>172</v>
      </c>
      <c r="E82" s="106" t="s">
        <v>121</v>
      </c>
      <c r="F82" s="93" t="s">
        <v>61</v>
      </c>
      <c r="G82" s="90" t="s">
        <v>126</v>
      </c>
      <c r="H82" s="91"/>
      <c r="I82" s="91"/>
      <c r="J82" s="92"/>
      <c r="K82" s="82" t="s">
        <v>62</v>
      </c>
      <c r="L82" s="82" t="s">
        <v>257</v>
      </c>
      <c r="M82" s="82" t="s">
        <v>258</v>
      </c>
      <c r="N82" s="82" t="s">
        <v>259</v>
      </c>
      <c r="O82" s="84" t="s">
        <v>172</v>
      </c>
      <c r="P82" s="16"/>
      <c r="Q82" s="16"/>
      <c r="R82" s="16"/>
      <c r="S82" s="16"/>
      <c r="T82" s="16"/>
      <c r="U82" s="16"/>
      <c r="V82" s="16"/>
      <c r="W82" s="17"/>
      <c r="X82" s="17"/>
      <c r="Y82" s="17"/>
      <c r="Z82" s="17"/>
      <c r="AA82" s="17"/>
    </row>
    <row r="83" spans="1:27" s="18" customFormat="1" ht="27" customHeight="1" x14ac:dyDescent="0.25">
      <c r="A83" s="75"/>
      <c r="B83" s="101"/>
      <c r="C83" s="104"/>
      <c r="D83" s="85"/>
      <c r="E83" s="107"/>
      <c r="F83" s="94"/>
      <c r="G83" s="54" t="s">
        <v>122</v>
      </c>
      <c r="H83" s="54" t="s">
        <v>123</v>
      </c>
      <c r="I83" s="54" t="s">
        <v>124</v>
      </c>
      <c r="J83" s="54" t="s">
        <v>125</v>
      </c>
      <c r="K83" s="83"/>
      <c r="L83" s="83"/>
      <c r="M83" s="83"/>
      <c r="N83" s="83"/>
      <c r="O83" s="85"/>
      <c r="P83" s="16"/>
      <c r="Q83" s="16"/>
      <c r="R83" s="16"/>
      <c r="S83" s="16"/>
      <c r="T83" s="16"/>
      <c r="U83" s="16"/>
      <c r="V83" s="16"/>
      <c r="W83" s="17"/>
      <c r="X83" s="17"/>
      <c r="Y83" s="17"/>
      <c r="Z83" s="17"/>
      <c r="AA83" s="17"/>
    </row>
    <row r="84" spans="1:27" s="18" customFormat="1" ht="196.5" customHeight="1" x14ac:dyDescent="0.25">
      <c r="A84" s="76"/>
      <c r="B84" s="102"/>
      <c r="C84" s="105"/>
      <c r="D84" s="86"/>
      <c r="E84" s="1" t="s">
        <v>197</v>
      </c>
      <c r="F84" s="1" t="str">
        <f>J84</f>
        <v>-</v>
      </c>
      <c r="G84" s="1" t="s">
        <v>197</v>
      </c>
      <c r="H84" s="1" t="s">
        <v>197</v>
      </c>
      <c r="I84" s="1" t="s">
        <v>197</v>
      </c>
      <c r="J84" s="1" t="s">
        <v>197</v>
      </c>
      <c r="K84" s="1" t="s">
        <v>197</v>
      </c>
      <c r="L84" s="1" t="s">
        <v>197</v>
      </c>
      <c r="M84" s="1" t="s">
        <v>197</v>
      </c>
      <c r="N84" s="1" t="s">
        <v>197</v>
      </c>
      <c r="O84" s="86"/>
      <c r="P84" s="16"/>
      <c r="Q84" s="16"/>
      <c r="R84" s="16"/>
      <c r="S84" s="16"/>
      <c r="T84" s="16"/>
      <c r="U84" s="16"/>
      <c r="V84" s="16"/>
      <c r="W84" s="17"/>
      <c r="X84" s="17"/>
      <c r="Y84" s="17"/>
      <c r="Z84" s="17"/>
      <c r="AA84" s="17"/>
    </row>
    <row r="85" spans="1:27" s="18" customFormat="1" ht="76.5" customHeight="1" x14ac:dyDescent="0.25">
      <c r="A85" s="67" t="s">
        <v>37</v>
      </c>
      <c r="B85" s="56" t="s">
        <v>277</v>
      </c>
      <c r="C85" s="60" t="s">
        <v>260</v>
      </c>
      <c r="D85" s="2" t="s">
        <v>22</v>
      </c>
      <c r="E85" s="142" t="s">
        <v>112</v>
      </c>
      <c r="F85" s="142"/>
      <c r="G85" s="142"/>
      <c r="H85" s="142"/>
      <c r="I85" s="142"/>
      <c r="J85" s="142"/>
      <c r="K85" s="142"/>
      <c r="L85" s="142"/>
      <c r="M85" s="142"/>
      <c r="N85" s="142"/>
      <c r="O85" s="56" t="s">
        <v>46</v>
      </c>
      <c r="P85" s="16"/>
      <c r="Q85" s="16"/>
      <c r="R85" s="16"/>
      <c r="S85" s="16"/>
      <c r="T85" s="16"/>
      <c r="U85" s="16"/>
      <c r="V85" s="16"/>
      <c r="W85" s="17"/>
      <c r="X85" s="17"/>
      <c r="Y85" s="17"/>
      <c r="Z85" s="17"/>
      <c r="AA85" s="17"/>
    </row>
    <row r="86" spans="1:27" s="18" customFormat="1" ht="21" customHeight="1" x14ac:dyDescent="0.25">
      <c r="A86" s="74"/>
      <c r="B86" s="100" t="s">
        <v>278</v>
      </c>
      <c r="C86" s="103" t="s">
        <v>172</v>
      </c>
      <c r="D86" s="84" t="s">
        <v>172</v>
      </c>
      <c r="E86" s="106" t="s">
        <v>121</v>
      </c>
      <c r="F86" s="93" t="s">
        <v>61</v>
      </c>
      <c r="G86" s="90" t="s">
        <v>126</v>
      </c>
      <c r="H86" s="91"/>
      <c r="I86" s="91"/>
      <c r="J86" s="92"/>
      <c r="K86" s="82" t="s">
        <v>62</v>
      </c>
      <c r="L86" s="82" t="s">
        <v>257</v>
      </c>
      <c r="M86" s="82" t="s">
        <v>258</v>
      </c>
      <c r="N86" s="82" t="s">
        <v>259</v>
      </c>
      <c r="O86" s="84" t="s">
        <v>172</v>
      </c>
      <c r="P86" s="16"/>
      <c r="Q86" s="16"/>
      <c r="R86" s="16"/>
      <c r="S86" s="16"/>
      <c r="T86" s="16"/>
      <c r="U86" s="16"/>
      <c r="V86" s="16"/>
      <c r="W86" s="17"/>
      <c r="X86" s="17"/>
      <c r="Y86" s="17"/>
      <c r="Z86" s="17"/>
      <c r="AA86" s="17"/>
    </row>
    <row r="87" spans="1:27" s="18" customFormat="1" ht="27" customHeight="1" x14ac:dyDescent="0.25">
      <c r="A87" s="75"/>
      <c r="B87" s="101"/>
      <c r="C87" s="104"/>
      <c r="D87" s="85"/>
      <c r="E87" s="107"/>
      <c r="F87" s="94"/>
      <c r="G87" s="54" t="s">
        <v>122</v>
      </c>
      <c r="H87" s="54" t="s">
        <v>123</v>
      </c>
      <c r="I87" s="54" t="s">
        <v>124</v>
      </c>
      <c r="J87" s="54" t="s">
        <v>125</v>
      </c>
      <c r="K87" s="83"/>
      <c r="L87" s="83"/>
      <c r="M87" s="83"/>
      <c r="N87" s="83"/>
      <c r="O87" s="85"/>
      <c r="P87" s="16"/>
      <c r="Q87" s="16"/>
      <c r="R87" s="16"/>
      <c r="S87" s="16"/>
      <c r="T87" s="16"/>
      <c r="U87" s="16"/>
      <c r="V87" s="16"/>
      <c r="W87" s="17"/>
      <c r="X87" s="17"/>
      <c r="Y87" s="17"/>
      <c r="Z87" s="17"/>
      <c r="AA87" s="17"/>
    </row>
    <row r="88" spans="1:27" s="18" customFormat="1" ht="30" customHeight="1" x14ac:dyDescent="0.25">
      <c r="A88" s="76"/>
      <c r="B88" s="102"/>
      <c r="C88" s="105"/>
      <c r="D88" s="86"/>
      <c r="E88" s="1" t="s">
        <v>197</v>
      </c>
      <c r="F88" s="1" t="str">
        <f>J88</f>
        <v>-</v>
      </c>
      <c r="G88" s="54" t="s">
        <v>197</v>
      </c>
      <c r="H88" s="54" t="s">
        <v>197</v>
      </c>
      <c r="I88" s="54" t="s">
        <v>197</v>
      </c>
      <c r="J88" s="54" t="s">
        <v>197</v>
      </c>
      <c r="K88" s="54" t="s">
        <v>171</v>
      </c>
      <c r="L88" s="54" t="s">
        <v>171</v>
      </c>
      <c r="M88" s="54" t="s">
        <v>171</v>
      </c>
      <c r="N88" s="54" t="s">
        <v>171</v>
      </c>
      <c r="O88" s="86"/>
      <c r="P88" s="16"/>
      <c r="Q88" s="16"/>
      <c r="R88" s="16"/>
      <c r="S88" s="16"/>
      <c r="T88" s="16"/>
      <c r="U88" s="16"/>
      <c r="V88" s="16"/>
      <c r="W88" s="17"/>
      <c r="X88" s="17"/>
      <c r="Y88" s="17"/>
      <c r="Z88" s="17"/>
      <c r="AA88" s="17"/>
    </row>
    <row r="89" spans="1:27" s="18" customFormat="1" ht="45" customHeight="1" x14ac:dyDescent="0.25">
      <c r="A89" s="118" t="s">
        <v>60</v>
      </c>
      <c r="B89" s="77" t="s">
        <v>219</v>
      </c>
      <c r="C89" s="78" t="s">
        <v>260</v>
      </c>
      <c r="D89" s="2" t="s">
        <v>30</v>
      </c>
      <c r="E89" s="54">
        <f>SUM(F89:N89)</f>
        <v>51342</v>
      </c>
      <c r="F89" s="96">
        <f>SUM(F90:F91)</f>
        <v>51342</v>
      </c>
      <c r="G89" s="97"/>
      <c r="H89" s="97"/>
      <c r="I89" s="97"/>
      <c r="J89" s="98"/>
      <c r="K89" s="71">
        <f>SUM(K90:K91)</f>
        <v>0</v>
      </c>
      <c r="L89" s="71">
        <f t="shared" ref="L89:N89" si="4">SUM(L90:L91)</f>
        <v>0</v>
      </c>
      <c r="M89" s="61">
        <f t="shared" si="4"/>
        <v>0</v>
      </c>
      <c r="N89" s="61">
        <f t="shared" si="4"/>
        <v>0</v>
      </c>
      <c r="O89" s="77" t="s">
        <v>46</v>
      </c>
      <c r="P89" s="16"/>
      <c r="Q89" s="16"/>
      <c r="R89" s="16"/>
      <c r="S89" s="16"/>
      <c r="T89" s="16"/>
      <c r="U89" s="16"/>
      <c r="V89" s="16"/>
      <c r="W89" s="17"/>
      <c r="X89" s="17"/>
      <c r="Y89" s="17"/>
      <c r="Z89" s="17"/>
      <c r="AA89" s="17"/>
    </row>
    <row r="90" spans="1:27" s="18" customFormat="1" ht="42.75" customHeight="1" x14ac:dyDescent="0.25">
      <c r="A90" s="118"/>
      <c r="B90" s="77"/>
      <c r="C90" s="78"/>
      <c r="D90" s="2" t="s">
        <v>19</v>
      </c>
      <c r="E90" s="54">
        <f>SUM(F90:N90)</f>
        <v>31934.720000000001</v>
      </c>
      <c r="F90" s="96">
        <v>31934.720000000001</v>
      </c>
      <c r="G90" s="97"/>
      <c r="H90" s="97"/>
      <c r="I90" s="97"/>
      <c r="J90" s="98"/>
      <c r="K90" s="71">
        <v>0</v>
      </c>
      <c r="L90" s="71">
        <v>0</v>
      </c>
      <c r="M90" s="61">
        <v>0</v>
      </c>
      <c r="N90" s="61">
        <v>0</v>
      </c>
      <c r="O90" s="77"/>
      <c r="P90" s="16"/>
      <c r="Q90" s="16"/>
      <c r="R90" s="16"/>
      <c r="S90" s="16"/>
      <c r="T90" s="16"/>
      <c r="U90" s="16"/>
      <c r="V90" s="16"/>
      <c r="W90" s="17"/>
      <c r="X90" s="17"/>
      <c r="Y90" s="17"/>
      <c r="Z90" s="17"/>
      <c r="AA90" s="17"/>
    </row>
    <row r="91" spans="1:27" s="18" customFormat="1" ht="50.25" customHeight="1" x14ac:dyDescent="0.25">
      <c r="A91" s="118"/>
      <c r="B91" s="77"/>
      <c r="C91" s="78"/>
      <c r="D91" s="2" t="s">
        <v>3</v>
      </c>
      <c r="E91" s="54">
        <f>SUM(F91:N91)</f>
        <v>19407.28</v>
      </c>
      <c r="F91" s="96">
        <v>19407.28</v>
      </c>
      <c r="G91" s="97"/>
      <c r="H91" s="97"/>
      <c r="I91" s="97"/>
      <c r="J91" s="98"/>
      <c r="K91" s="71">
        <v>0</v>
      </c>
      <c r="L91" s="71">
        <v>0</v>
      </c>
      <c r="M91" s="61">
        <v>0</v>
      </c>
      <c r="N91" s="61">
        <v>0</v>
      </c>
      <c r="O91" s="77"/>
      <c r="P91" s="16"/>
      <c r="Q91" s="16"/>
      <c r="R91" s="16"/>
      <c r="S91" s="16"/>
      <c r="T91" s="16"/>
      <c r="U91" s="16"/>
      <c r="V91" s="16"/>
      <c r="W91" s="17"/>
      <c r="X91" s="17"/>
      <c r="Y91" s="17"/>
      <c r="Z91" s="17"/>
      <c r="AA91" s="17"/>
    </row>
    <row r="92" spans="1:27" s="18" customFormat="1" ht="23.25" customHeight="1" x14ac:dyDescent="0.25">
      <c r="A92" s="74"/>
      <c r="B92" s="100" t="s">
        <v>223</v>
      </c>
      <c r="C92" s="103" t="s">
        <v>172</v>
      </c>
      <c r="D92" s="84" t="s">
        <v>172</v>
      </c>
      <c r="E92" s="106" t="s">
        <v>121</v>
      </c>
      <c r="F92" s="93" t="s">
        <v>61</v>
      </c>
      <c r="G92" s="90" t="s">
        <v>126</v>
      </c>
      <c r="H92" s="91"/>
      <c r="I92" s="91"/>
      <c r="J92" s="92"/>
      <c r="K92" s="82" t="s">
        <v>62</v>
      </c>
      <c r="L92" s="82" t="s">
        <v>257</v>
      </c>
      <c r="M92" s="82" t="s">
        <v>258</v>
      </c>
      <c r="N92" s="82" t="s">
        <v>259</v>
      </c>
      <c r="O92" s="84" t="s">
        <v>172</v>
      </c>
      <c r="P92" s="16"/>
      <c r="Q92" s="16"/>
      <c r="R92" s="16"/>
      <c r="S92" s="16"/>
      <c r="T92" s="16"/>
      <c r="U92" s="16"/>
      <c r="V92" s="16"/>
      <c r="W92" s="17"/>
      <c r="X92" s="17"/>
      <c r="Y92" s="17"/>
      <c r="Z92" s="17"/>
      <c r="AA92" s="17"/>
    </row>
    <row r="93" spans="1:27" s="18" customFormat="1" ht="20.25" customHeight="1" x14ac:dyDescent="0.25">
      <c r="A93" s="75"/>
      <c r="B93" s="101"/>
      <c r="C93" s="104"/>
      <c r="D93" s="85"/>
      <c r="E93" s="107"/>
      <c r="F93" s="94"/>
      <c r="G93" s="54" t="s">
        <v>122</v>
      </c>
      <c r="H93" s="54" t="s">
        <v>123</v>
      </c>
      <c r="I93" s="54" t="s">
        <v>124</v>
      </c>
      <c r="J93" s="54" t="s">
        <v>125</v>
      </c>
      <c r="K93" s="83"/>
      <c r="L93" s="83"/>
      <c r="M93" s="83"/>
      <c r="N93" s="83"/>
      <c r="O93" s="85"/>
      <c r="P93" s="16"/>
      <c r="Q93" s="16"/>
      <c r="R93" s="16"/>
      <c r="S93" s="16"/>
      <c r="T93" s="16"/>
      <c r="U93" s="16"/>
      <c r="V93" s="16"/>
      <c r="W93" s="17"/>
      <c r="X93" s="17"/>
      <c r="Y93" s="17"/>
      <c r="Z93" s="17"/>
      <c r="AA93" s="17"/>
    </row>
    <row r="94" spans="1:27" s="18" customFormat="1" ht="67.5" customHeight="1" x14ac:dyDescent="0.25">
      <c r="A94" s="76"/>
      <c r="B94" s="102"/>
      <c r="C94" s="105"/>
      <c r="D94" s="86"/>
      <c r="E94" s="1">
        <f>F94</f>
        <v>1323</v>
      </c>
      <c r="F94" s="1">
        <f>J94</f>
        <v>1323</v>
      </c>
      <c r="G94" s="1">
        <v>1323</v>
      </c>
      <c r="H94" s="1">
        <v>1323</v>
      </c>
      <c r="I94" s="1">
        <v>1323</v>
      </c>
      <c r="J94" s="1">
        <v>1323</v>
      </c>
      <c r="K94" s="1" t="s">
        <v>197</v>
      </c>
      <c r="L94" s="1" t="s">
        <v>197</v>
      </c>
      <c r="M94" s="1" t="s">
        <v>197</v>
      </c>
      <c r="N94" s="1" t="s">
        <v>197</v>
      </c>
      <c r="O94" s="86"/>
      <c r="P94" s="16"/>
      <c r="Q94" s="16"/>
      <c r="R94" s="16"/>
      <c r="S94" s="16"/>
      <c r="T94" s="16"/>
      <c r="U94" s="16"/>
      <c r="V94" s="16"/>
      <c r="W94" s="17"/>
      <c r="X94" s="17"/>
      <c r="Y94" s="17"/>
      <c r="Z94" s="17"/>
      <c r="AA94" s="17"/>
    </row>
    <row r="95" spans="1:27" s="18" customFormat="1" ht="31.5" customHeight="1" x14ac:dyDescent="0.25">
      <c r="A95" s="74" t="s">
        <v>254</v>
      </c>
      <c r="B95" s="100" t="s">
        <v>255</v>
      </c>
      <c r="C95" s="78" t="s">
        <v>260</v>
      </c>
      <c r="D95" s="2" t="s">
        <v>30</v>
      </c>
      <c r="E95" s="54">
        <f>SUM(F95:N95)</f>
        <v>0</v>
      </c>
      <c r="F95" s="90">
        <v>0</v>
      </c>
      <c r="G95" s="91"/>
      <c r="H95" s="91"/>
      <c r="I95" s="91"/>
      <c r="J95" s="92"/>
      <c r="K95" s="58">
        <v>0</v>
      </c>
      <c r="L95" s="58">
        <v>0</v>
      </c>
      <c r="M95" s="54">
        <v>0</v>
      </c>
      <c r="N95" s="54">
        <v>0</v>
      </c>
      <c r="O95" s="100" t="s">
        <v>46</v>
      </c>
      <c r="P95" s="16"/>
      <c r="Q95" s="16"/>
      <c r="R95" s="16"/>
      <c r="S95" s="16"/>
      <c r="T95" s="16"/>
      <c r="U95" s="16"/>
      <c r="V95" s="16"/>
      <c r="W95" s="17"/>
      <c r="X95" s="17"/>
      <c r="Y95" s="17"/>
      <c r="Z95" s="17"/>
      <c r="AA95" s="17"/>
    </row>
    <row r="96" spans="1:27" s="18" customFormat="1" ht="60.75" customHeight="1" x14ac:dyDescent="0.25">
      <c r="A96" s="75"/>
      <c r="B96" s="101"/>
      <c r="C96" s="78"/>
      <c r="D96" s="2" t="s">
        <v>3</v>
      </c>
      <c r="E96" s="54">
        <f>SUM(F96:N96)</f>
        <v>0</v>
      </c>
      <c r="F96" s="90">
        <v>0</v>
      </c>
      <c r="G96" s="91"/>
      <c r="H96" s="91"/>
      <c r="I96" s="91"/>
      <c r="J96" s="92"/>
      <c r="K96" s="58">
        <v>0</v>
      </c>
      <c r="L96" s="58">
        <v>0</v>
      </c>
      <c r="M96" s="54">
        <v>0</v>
      </c>
      <c r="N96" s="54">
        <v>0</v>
      </c>
      <c r="O96" s="101"/>
      <c r="P96" s="16"/>
      <c r="Q96" s="16"/>
      <c r="R96" s="16"/>
      <c r="S96" s="16"/>
      <c r="T96" s="16"/>
      <c r="U96" s="16"/>
      <c r="V96" s="16"/>
      <c r="W96" s="17"/>
      <c r="X96" s="17"/>
      <c r="Y96" s="17"/>
      <c r="Z96" s="17"/>
      <c r="AA96" s="17"/>
    </row>
    <row r="97" spans="1:27" s="18" customFormat="1" ht="89.25" customHeight="1" x14ac:dyDescent="0.25">
      <c r="A97" s="76"/>
      <c r="B97" s="102"/>
      <c r="C97" s="78"/>
      <c r="D97" s="2" t="s">
        <v>22</v>
      </c>
      <c r="E97" s="54">
        <f>SUM(F97:N97)</f>
        <v>0</v>
      </c>
      <c r="F97" s="90">
        <v>0</v>
      </c>
      <c r="G97" s="91"/>
      <c r="H97" s="91"/>
      <c r="I97" s="91"/>
      <c r="J97" s="92"/>
      <c r="K97" s="58">
        <v>0</v>
      </c>
      <c r="L97" s="58">
        <v>0</v>
      </c>
      <c r="M97" s="54">
        <v>0</v>
      </c>
      <c r="N97" s="54">
        <v>0</v>
      </c>
      <c r="O97" s="102"/>
      <c r="P97" s="16"/>
      <c r="Q97" s="16"/>
      <c r="R97" s="16"/>
      <c r="S97" s="16"/>
      <c r="T97" s="16"/>
      <c r="U97" s="16"/>
      <c r="V97" s="16"/>
      <c r="W97" s="17"/>
      <c r="X97" s="17"/>
      <c r="Y97" s="17"/>
      <c r="Z97" s="17"/>
      <c r="AA97" s="17"/>
    </row>
    <row r="98" spans="1:27" s="18" customFormat="1" ht="19.5" customHeight="1" x14ac:dyDescent="0.25">
      <c r="A98" s="74"/>
      <c r="B98" s="100" t="s">
        <v>263</v>
      </c>
      <c r="C98" s="103" t="s">
        <v>172</v>
      </c>
      <c r="D98" s="84" t="s">
        <v>172</v>
      </c>
      <c r="E98" s="106" t="s">
        <v>121</v>
      </c>
      <c r="F98" s="93" t="s">
        <v>61</v>
      </c>
      <c r="G98" s="90" t="s">
        <v>126</v>
      </c>
      <c r="H98" s="91"/>
      <c r="I98" s="91"/>
      <c r="J98" s="92"/>
      <c r="K98" s="82" t="s">
        <v>62</v>
      </c>
      <c r="L98" s="82" t="s">
        <v>257</v>
      </c>
      <c r="M98" s="82" t="s">
        <v>258</v>
      </c>
      <c r="N98" s="82" t="s">
        <v>259</v>
      </c>
      <c r="O98" s="84" t="s">
        <v>172</v>
      </c>
      <c r="P98" s="16"/>
      <c r="Q98" s="16"/>
      <c r="R98" s="16"/>
      <c r="S98" s="16"/>
      <c r="T98" s="16"/>
      <c r="U98" s="16"/>
      <c r="V98" s="16"/>
      <c r="W98" s="17"/>
      <c r="X98" s="17"/>
      <c r="Y98" s="17"/>
      <c r="Z98" s="17"/>
      <c r="AA98" s="17"/>
    </row>
    <row r="99" spans="1:27" s="18" customFormat="1" ht="21" customHeight="1" x14ac:dyDescent="0.25">
      <c r="A99" s="75"/>
      <c r="B99" s="101"/>
      <c r="C99" s="104"/>
      <c r="D99" s="85"/>
      <c r="E99" s="107"/>
      <c r="F99" s="94"/>
      <c r="G99" s="54" t="s">
        <v>122</v>
      </c>
      <c r="H99" s="54" t="s">
        <v>123</v>
      </c>
      <c r="I99" s="54" t="s">
        <v>124</v>
      </c>
      <c r="J99" s="54" t="s">
        <v>125</v>
      </c>
      <c r="K99" s="83"/>
      <c r="L99" s="83"/>
      <c r="M99" s="83"/>
      <c r="N99" s="83"/>
      <c r="O99" s="85"/>
      <c r="P99" s="16"/>
      <c r="Q99" s="16"/>
      <c r="R99" s="16"/>
      <c r="S99" s="16"/>
      <c r="T99" s="16"/>
      <c r="U99" s="16"/>
      <c r="V99" s="16"/>
      <c r="W99" s="17"/>
      <c r="X99" s="17"/>
      <c r="Y99" s="17"/>
      <c r="Z99" s="17"/>
      <c r="AA99" s="17"/>
    </row>
    <row r="100" spans="1:27" s="18" customFormat="1" ht="52.5" customHeight="1" x14ac:dyDescent="0.25">
      <c r="A100" s="76"/>
      <c r="B100" s="102"/>
      <c r="C100" s="105"/>
      <c r="D100" s="86"/>
      <c r="E100" s="1" t="s">
        <v>197</v>
      </c>
      <c r="F100" s="1" t="str">
        <f>J100</f>
        <v>-</v>
      </c>
      <c r="G100" s="54" t="s">
        <v>197</v>
      </c>
      <c r="H100" s="54" t="s">
        <v>197</v>
      </c>
      <c r="I100" s="54" t="s">
        <v>197</v>
      </c>
      <c r="J100" s="54" t="s">
        <v>197</v>
      </c>
      <c r="K100" s="54" t="s">
        <v>171</v>
      </c>
      <c r="L100" s="54" t="s">
        <v>171</v>
      </c>
      <c r="M100" s="54" t="s">
        <v>171</v>
      </c>
      <c r="N100" s="54" t="s">
        <v>171</v>
      </c>
      <c r="O100" s="86"/>
      <c r="P100" s="16"/>
      <c r="Q100" s="16"/>
      <c r="R100" s="16"/>
      <c r="S100" s="16"/>
      <c r="T100" s="16"/>
      <c r="U100" s="16"/>
      <c r="V100" s="16"/>
      <c r="W100" s="17"/>
      <c r="X100" s="17"/>
      <c r="Y100" s="17"/>
      <c r="Z100" s="17"/>
      <c r="AA100" s="17"/>
    </row>
    <row r="101" spans="1:27" s="18" customFormat="1" ht="227.25" customHeight="1" x14ac:dyDescent="0.25">
      <c r="A101" s="67" t="s">
        <v>16</v>
      </c>
      <c r="B101" s="56" t="s">
        <v>56</v>
      </c>
      <c r="C101" s="60" t="s">
        <v>260</v>
      </c>
      <c r="D101" s="2" t="s">
        <v>3</v>
      </c>
      <c r="E101" s="54">
        <f>SUM(F101:N101)</f>
        <v>0</v>
      </c>
      <c r="F101" s="90">
        <f>SUM(F102,F114)</f>
        <v>0</v>
      </c>
      <c r="G101" s="91"/>
      <c r="H101" s="91"/>
      <c r="I101" s="91"/>
      <c r="J101" s="92"/>
      <c r="K101" s="58">
        <f>SUM(K102,K114)</f>
        <v>0</v>
      </c>
      <c r="L101" s="58">
        <f t="shared" ref="L101:N101" si="5">SUM(L102,L114)</f>
        <v>0</v>
      </c>
      <c r="M101" s="54">
        <f t="shared" si="5"/>
        <v>0</v>
      </c>
      <c r="N101" s="54">
        <f t="shared" si="5"/>
        <v>0</v>
      </c>
      <c r="O101" s="55" t="s">
        <v>172</v>
      </c>
      <c r="P101" s="16"/>
      <c r="Q101" s="16"/>
      <c r="R101" s="16"/>
      <c r="S101" s="16"/>
      <c r="T101" s="16"/>
      <c r="U101" s="16"/>
      <c r="V101" s="16"/>
      <c r="W101" s="17"/>
      <c r="X101" s="17"/>
      <c r="Y101" s="17"/>
      <c r="Z101" s="17"/>
      <c r="AA101" s="17"/>
    </row>
    <row r="102" spans="1:27" s="18" customFormat="1" ht="165.75" customHeight="1" x14ac:dyDescent="0.25">
      <c r="A102" s="67" t="s">
        <v>17</v>
      </c>
      <c r="B102" s="56" t="s">
        <v>57</v>
      </c>
      <c r="C102" s="60" t="s">
        <v>260</v>
      </c>
      <c r="D102" s="2" t="s">
        <v>3</v>
      </c>
      <c r="E102" s="54">
        <f>SUM(F102:N102)</f>
        <v>0</v>
      </c>
      <c r="F102" s="90">
        <v>0</v>
      </c>
      <c r="G102" s="91"/>
      <c r="H102" s="91"/>
      <c r="I102" s="91"/>
      <c r="J102" s="92"/>
      <c r="K102" s="58">
        <v>0</v>
      </c>
      <c r="L102" s="58">
        <v>0</v>
      </c>
      <c r="M102" s="54">
        <v>0</v>
      </c>
      <c r="N102" s="54">
        <v>0</v>
      </c>
      <c r="O102" s="56" t="s">
        <v>28</v>
      </c>
      <c r="P102" s="16"/>
      <c r="Q102" s="16"/>
      <c r="R102" s="16"/>
      <c r="S102" s="16"/>
      <c r="T102" s="16"/>
      <c r="U102" s="16"/>
      <c r="V102" s="16"/>
      <c r="W102" s="17"/>
      <c r="X102" s="17"/>
      <c r="Y102" s="17"/>
      <c r="Z102" s="17"/>
      <c r="AA102" s="17"/>
    </row>
    <row r="103" spans="1:27" s="18" customFormat="1" ht="20.25" customHeight="1" x14ac:dyDescent="0.25">
      <c r="A103" s="74"/>
      <c r="B103" s="100" t="s">
        <v>136</v>
      </c>
      <c r="C103" s="103" t="s">
        <v>172</v>
      </c>
      <c r="D103" s="84" t="s">
        <v>172</v>
      </c>
      <c r="E103" s="106" t="s">
        <v>121</v>
      </c>
      <c r="F103" s="93" t="s">
        <v>61</v>
      </c>
      <c r="G103" s="90" t="s">
        <v>126</v>
      </c>
      <c r="H103" s="91"/>
      <c r="I103" s="91"/>
      <c r="J103" s="92"/>
      <c r="K103" s="82" t="s">
        <v>62</v>
      </c>
      <c r="L103" s="82" t="s">
        <v>257</v>
      </c>
      <c r="M103" s="82" t="s">
        <v>258</v>
      </c>
      <c r="N103" s="82" t="s">
        <v>259</v>
      </c>
      <c r="O103" s="84" t="s">
        <v>172</v>
      </c>
      <c r="P103" s="16"/>
      <c r="Q103" s="16"/>
      <c r="R103" s="16"/>
      <c r="S103" s="16"/>
      <c r="T103" s="16"/>
      <c r="U103" s="16"/>
      <c r="V103" s="16"/>
      <c r="W103" s="17"/>
      <c r="X103" s="17"/>
      <c r="Y103" s="17"/>
      <c r="Z103" s="17"/>
      <c r="AA103" s="17"/>
    </row>
    <row r="104" spans="1:27" s="18" customFormat="1" ht="23.25" customHeight="1" x14ac:dyDescent="0.25">
      <c r="A104" s="75"/>
      <c r="B104" s="101"/>
      <c r="C104" s="104"/>
      <c r="D104" s="85"/>
      <c r="E104" s="107"/>
      <c r="F104" s="94"/>
      <c r="G104" s="54" t="s">
        <v>122</v>
      </c>
      <c r="H104" s="54" t="s">
        <v>123</v>
      </c>
      <c r="I104" s="54" t="s">
        <v>124</v>
      </c>
      <c r="J104" s="54" t="s">
        <v>125</v>
      </c>
      <c r="K104" s="83"/>
      <c r="L104" s="83"/>
      <c r="M104" s="83"/>
      <c r="N104" s="83"/>
      <c r="O104" s="85"/>
      <c r="P104" s="16"/>
      <c r="Q104" s="16"/>
      <c r="R104" s="16"/>
      <c r="S104" s="16"/>
      <c r="T104" s="16"/>
      <c r="U104" s="16"/>
      <c r="V104" s="16"/>
      <c r="W104" s="17"/>
      <c r="X104" s="17"/>
      <c r="Y104" s="17"/>
      <c r="Z104" s="17"/>
      <c r="AA104" s="17"/>
    </row>
    <row r="105" spans="1:27" s="18" customFormat="1" ht="75.75" customHeight="1" x14ac:dyDescent="0.25">
      <c r="A105" s="76"/>
      <c r="B105" s="102"/>
      <c r="C105" s="105"/>
      <c r="D105" s="86"/>
      <c r="E105" s="1">
        <f>F105+K105+L105+M105+N105</f>
        <v>35000</v>
      </c>
      <c r="F105" s="1">
        <f>J105</f>
        <v>7000</v>
      </c>
      <c r="G105" s="1" t="s">
        <v>20</v>
      </c>
      <c r="H105" s="1">
        <v>3500</v>
      </c>
      <c r="I105" s="1">
        <v>3500</v>
      </c>
      <c r="J105" s="1">
        <v>7000</v>
      </c>
      <c r="K105" s="1">
        <v>7000</v>
      </c>
      <c r="L105" s="1">
        <v>7000</v>
      </c>
      <c r="M105" s="1">
        <v>7000</v>
      </c>
      <c r="N105" s="1">
        <v>7000</v>
      </c>
      <c r="O105" s="86"/>
      <c r="P105" s="16"/>
      <c r="Q105" s="16"/>
      <c r="R105" s="16"/>
      <c r="S105" s="16"/>
      <c r="T105" s="16"/>
      <c r="U105" s="16"/>
      <c r="V105" s="16"/>
      <c r="W105" s="17"/>
      <c r="X105" s="17"/>
      <c r="Y105" s="17"/>
      <c r="Z105" s="17"/>
      <c r="AA105" s="17"/>
    </row>
    <row r="106" spans="1:27" s="18" customFormat="1" ht="134.25" customHeight="1" x14ac:dyDescent="0.25">
      <c r="A106" s="67" t="s">
        <v>40</v>
      </c>
      <c r="B106" s="56" t="s">
        <v>58</v>
      </c>
      <c r="C106" s="60" t="s">
        <v>260</v>
      </c>
      <c r="D106" s="2" t="s">
        <v>3</v>
      </c>
      <c r="E106" s="143" t="s">
        <v>29</v>
      </c>
      <c r="F106" s="143"/>
      <c r="G106" s="143"/>
      <c r="H106" s="143"/>
      <c r="I106" s="143"/>
      <c r="J106" s="143"/>
      <c r="K106" s="143"/>
      <c r="L106" s="143"/>
      <c r="M106" s="143"/>
      <c r="N106" s="143"/>
      <c r="O106" s="56" t="s">
        <v>28</v>
      </c>
      <c r="P106" s="16"/>
      <c r="Q106" s="16"/>
      <c r="R106" s="16"/>
      <c r="S106" s="16"/>
      <c r="T106" s="16"/>
      <c r="U106" s="16"/>
      <c r="V106" s="16"/>
      <c r="W106" s="17"/>
      <c r="X106" s="17"/>
      <c r="Y106" s="17"/>
      <c r="Z106" s="17"/>
      <c r="AA106" s="17"/>
    </row>
    <row r="107" spans="1:27" s="18" customFormat="1" ht="23.25" customHeight="1" x14ac:dyDescent="0.25">
      <c r="A107" s="74"/>
      <c r="B107" s="100" t="s">
        <v>137</v>
      </c>
      <c r="C107" s="103" t="s">
        <v>172</v>
      </c>
      <c r="D107" s="84" t="s">
        <v>172</v>
      </c>
      <c r="E107" s="106" t="s">
        <v>121</v>
      </c>
      <c r="F107" s="93" t="s">
        <v>61</v>
      </c>
      <c r="G107" s="90" t="s">
        <v>126</v>
      </c>
      <c r="H107" s="91"/>
      <c r="I107" s="91"/>
      <c r="J107" s="92"/>
      <c r="K107" s="82" t="s">
        <v>62</v>
      </c>
      <c r="L107" s="82" t="s">
        <v>257</v>
      </c>
      <c r="M107" s="82" t="s">
        <v>258</v>
      </c>
      <c r="N107" s="82" t="s">
        <v>259</v>
      </c>
      <c r="O107" s="84" t="s">
        <v>172</v>
      </c>
      <c r="P107" s="16"/>
      <c r="Q107" s="16"/>
      <c r="R107" s="16"/>
      <c r="S107" s="16"/>
      <c r="T107" s="16"/>
      <c r="U107" s="16"/>
      <c r="V107" s="16"/>
      <c r="W107" s="17"/>
      <c r="X107" s="17"/>
      <c r="Y107" s="17"/>
      <c r="Z107" s="17"/>
      <c r="AA107" s="17"/>
    </row>
    <row r="108" spans="1:27" s="18" customFormat="1" ht="25.5" customHeight="1" x14ac:dyDescent="0.25">
      <c r="A108" s="75"/>
      <c r="B108" s="101"/>
      <c r="C108" s="104"/>
      <c r="D108" s="85"/>
      <c r="E108" s="107"/>
      <c r="F108" s="94"/>
      <c r="G108" s="54" t="s">
        <v>122</v>
      </c>
      <c r="H108" s="54" t="s">
        <v>123</v>
      </c>
      <c r="I108" s="54" t="s">
        <v>124</v>
      </c>
      <c r="J108" s="54" t="s">
        <v>125</v>
      </c>
      <c r="K108" s="83"/>
      <c r="L108" s="83"/>
      <c r="M108" s="83"/>
      <c r="N108" s="83"/>
      <c r="O108" s="85"/>
      <c r="P108" s="16"/>
      <c r="Q108" s="16"/>
      <c r="R108" s="16"/>
      <c r="S108" s="16"/>
      <c r="T108" s="16"/>
      <c r="U108" s="16"/>
      <c r="V108" s="16"/>
      <c r="W108" s="17"/>
      <c r="X108" s="17"/>
      <c r="Y108" s="17"/>
      <c r="Z108" s="17"/>
      <c r="AA108" s="17"/>
    </row>
    <row r="109" spans="1:27" s="18" customFormat="1" ht="48.75" customHeight="1" x14ac:dyDescent="0.25">
      <c r="A109" s="76"/>
      <c r="B109" s="102"/>
      <c r="C109" s="105"/>
      <c r="D109" s="86"/>
      <c r="E109" s="1">
        <f>F109+K109+L109+M109+N109</f>
        <v>15</v>
      </c>
      <c r="F109" s="1">
        <f>J109</f>
        <v>3</v>
      </c>
      <c r="G109" s="1">
        <v>1</v>
      </c>
      <c r="H109" s="1">
        <v>2</v>
      </c>
      <c r="I109" s="1">
        <v>3</v>
      </c>
      <c r="J109" s="1">
        <v>3</v>
      </c>
      <c r="K109" s="1">
        <v>3</v>
      </c>
      <c r="L109" s="1">
        <v>3</v>
      </c>
      <c r="M109" s="1">
        <v>3</v>
      </c>
      <c r="N109" s="1">
        <v>3</v>
      </c>
      <c r="O109" s="86"/>
      <c r="P109" s="16"/>
      <c r="Q109" s="16"/>
      <c r="R109" s="16"/>
      <c r="S109" s="16"/>
      <c r="T109" s="16"/>
      <c r="U109" s="16"/>
      <c r="V109" s="16"/>
      <c r="W109" s="17"/>
      <c r="X109" s="17"/>
      <c r="Y109" s="17"/>
      <c r="Z109" s="17"/>
      <c r="AA109" s="17"/>
    </row>
    <row r="110" spans="1:27" s="18" customFormat="1" ht="125.25" customHeight="1" x14ac:dyDescent="0.25">
      <c r="A110" s="67" t="s">
        <v>41</v>
      </c>
      <c r="B110" s="56" t="s">
        <v>59</v>
      </c>
      <c r="C110" s="60" t="s">
        <v>260</v>
      </c>
      <c r="D110" s="2" t="s">
        <v>3</v>
      </c>
      <c r="E110" s="143" t="s">
        <v>29</v>
      </c>
      <c r="F110" s="143"/>
      <c r="G110" s="143"/>
      <c r="H110" s="143"/>
      <c r="I110" s="143"/>
      <c r="J110" s="143"/>
      <c r="K110" s="143"/>
      <c r="L110" s="143"/>
      <c r="M110" s="143"/>
      <c r="N110" s="143"/>
      <c r="O110" s="56" t="s">
        <v>28</v>
      </c>
      <c r="P110" s="16"/>
      <c r="Q110" s="16"/>
      <c r="R110" s="16"/>
      <c r="S110" s="16"/>
      <c r="T110" s="16"/>
      <c r="U110" s="16"/>
      <c r="V110" s="16"/>
      <c r="W110" s="17"/>
      <c r="X110" s="17"/>
      <c r="Y110" s="17"/>
      <c r="Z110" s="17"/>
      <c r="AA110" s="17"/>
    </row>
    <row r="111" spans="1:27" s="18" customFormat="1" ht="21" customHeight="1" x14ac:dyDescent="0.25">
      <c r="A111" s="74"/>
      <c r="B111" s="100" t="s">
        <v>138</v>
      </c>
      <c r="C111" s="103" t="s">
        <v>172</v>
      </c>
      <c r="D111" s="84" t="s">
        <v>172</v>
      </c>
      <c r="E111" s="106" t="s">
        <v>121</v>
      </c>
      <c r="F111" s="93" t="s">
        <v>61</v>
      </c>
      <c r="G111" s="90" t="s">
        <v>126</v>
      </c>
      <c r="H111" s="91"/>
      <c r="I111" s="91"/>
      <c r="J111" s="92"/>
      <c r="K111" s="82" t="s">
        <v>62</v>
      </c>
      <c r="L111" s="82" t="s">
        <v>257</v>
      </c>
      <c r="M111" s="82" t="s">
        <v>258</v>
      </c>
      <c r="N111" s="82" t="s">
        <v>259</v>
      </c>
      <c r="O111" s="84" t="s">
        <v>172</v>
      </c>
      <c r="P111" s="16"/>
      <c r="Q111" s="16"/>
      <c r="R111" s="16"/>
      <c r="S111" s="16"/>
      <c r="T111" s="16"/>
      <c r="U111" s="16"/>
      <c r="V111" s="16"/>
      <c r="W111" s="17"/>
      <c r="X111" s="17"/>
      <c r="Y111" s="17"/>
      <c r="Z111" s="17"/>
      <c r="AA111" s="17"/>
    </row>
    <row r="112" spans="1:27" s="18" customFormat="1" ht="25.5" customHeight="1" x14ac:dyDescent="0.25">
      <c r="A112" s="75"/>
      <c r="B112" s="101"/>
      <c r="C112" s="104"/>
      <c r="D112" s="85"/>
      <c r="E112" s="107"/>
      <c r="F112" s="94"/>
      <c r="G112" s="54" t="s">
        <v>122</v>
      </c>
      <c r="H112" s="54" t="s">
        <v>123</v>
      </c>
      <c r="I112" s="54" t="s">
        <v>124</v>
      </c>
      <c r="J112" s="54" t="s">
        <v>125</v>
      </c>
      <c r="K112" s="83"/>
      <c r="L112" s="83"/>
      <c r="M112" s="83"/>
      <c r="N112" s="83"/>
      <c r="O112" s="85"/>
      <c r="P112" s="16"/>
      <c r="Q112" s="16"/>
      <c r="R112" s="16"/>
      <c r="S112" s="16"/>
      <c r="T112" s="16"/>
      <c r="U112" s="16"/>
      <c r="V112" s="16"/>
      <c r="W112" s="17"/>
      <c r="X112" s="17"/>
      <c r="Y112" s="17"/>
      <c r="Z112" s="17"/>
      <c r="AA112" s="17"/>
    </row>
    <row r="113" spans="1:27" s="18" customFormat="1" ht="36.75" customHeight="1" x14ac:dyDescent="0.25">
      <c r="A113" s="76"/>
      <c r="B113" s="102"/>
      <c r="C113" s="105"/>
      <c r="D113" s="86"/>
      <c r="E113" s="1">
        <f>F113+K113+L113+M113+N113</f>
        <v>270</v>
      </c>
      <c r="F113" s="1">
        <f>J113</f>
        <v>54</v>
      </c>
      <c r="G113" s="1" t="s">
        <v>20</v>
      </c>
      <c r="H113" s="1">
        <v>20</v>
      </c>
      <c r="I113" s="1">
        <v>20</v>
      </c>
      <c r="J113" s="1">
        <v>54</v>
      </c>
      <c r="K113" s="1">
        <v>54</v>
      </c>
      <c r="L113" s="1">
        <v>54</v>
      </c>
      <c r="M113" s="1">
        <v>54</v>
      </c>
      <c r="N113" s="1">
        <v>54</v>
      </c>
      <c r="O113" s="86"/>
      <c r="P113" s="16"/>
      <c r="Q113" s="16"/>
      <c r="R113" s="16"/>
      <c r="S113" s="16"/>
      <c r="T113" s="16"/>
      <c r="U113" s="16"/>
      <c r="V113" s="16"/>
      <c r="W113" s="17"/>
      <c r="X113" s="17"/>
      <c r="Y113" s="17"/>
      <c r="Z113" s="17"/>
      <c r="AA113" s="17"/>
    </row>
    <row r="114" spans="1:27" s="18" customFormat="1" ht="327.75" customHeight="1" x14ac:dyDescent="0.25">
      <c r="A114" s="67" t="s">
        <v>42</v>
      </c>
      <c r="B114" s="43" t="s">
        <v>67</v>
      </c>
      <c r="C114" s="60" t="s">
        <v>260</v>
      </c>
      <c r="D114" s="2" t="s">
        <v>3</v>
      </c>
      <c r="E114" s="54">
        <f>SUM(F114:N114)</f>
        <v>0</v>
      </c>
      <c r="F114" s="90">
        <v>0</v>
      </c>
      <c r="G114" s="91"/>
      <c r="H114" s="91"/>
      <c r="I114" s="91"/>
      <c r="J114" s="92"/>
      <c r="K114" s="58">
        <v>0</v>
      </c>
      <c r="L114" s="58">
        <v>0</v>
      </c>
      <c r="M114" s="54">
        <v>0</v>
      </c>
      <c r="N114" s="54">
        <v>0</v>
      </c>
      <c r="O114" s="56" t="s">
        <v>243</v>
      </c>
      <c r="P114" s="16"/>
      <c r="Q114" s="16"/>
      <c r="R114" s="16"/>
      <c r="S114" s="16"/>
      <c r="T114" s="16"/>
      <c r="U114" s="16"/>
      <c r="V114" s="16"/>
      <c r="W114" s="17"/>
      <c r="X114" s="17"/>
      <c r="Y114" s="17"/>
      <c r="Z114" s="17"/>
      <c r="AA114" s="17"/>
    </row>
    <row r="115" spans="1:27" s="18" customFormat="1" ht="22.5" customHeight="1" x14ac:dyDescent="0.25">
      <c r="A115" s="74"/>
      <c r="B115" s="100" t="s">
        <v>139</v>
      </c>
      <c r="C115" s="103" t="s">
        <v>172</v>
      </c>
      <c r="D115" s="84" t="s">
        <v>172</v>
      </c>
      <c r="E115" s="106" t="s">
        <v>121</v>
      </c>
      <c r="F115" s="93" t="s">
        <v>61</v>
      </c>
      <c r="G115" s="90" t="s">
        <v>126</v>
      </c>
      <c r="H115" s="91"/>
      <c r="I115" s="91"/>
      <c r="J115" s="92"/>
      <c r="K115" s="82" t="s">
        <v>62</v>
      </c>
      <c r="L115" s="82" t="s">
        <v>257</v>
      </c>
      <c r="M115" s="82" t="s">
        <v>258</v>
      </c>
      <c r="N115" s="82" t="s">
        <v>259</v>
      </c>
      <c r="O115" s="84" t="s">
        <v>172</v>
      </c>
      <c r="P115" s="16"/>
      <c r="Q115" s="16"/>
      <c r="R115" s="16"/>
      <c r="S115" s="16"/>
      <c r="T115" s="16"/>
      <c r="U115" s="16"/>
      <c r="V115" s="16"/>
      <c r="W115" s="17"/>
      <c r="X115" s="17"/>
      <c r="Y115" s="17"/>
      <c r="Z115" s="17"/>
      <c r="AA115" s="17"/>
    </row>
    <row r="116" spans="1:27" s="18" customFormat="1" ht="18.75" customHeight="1" x14ac:dyDescent="0.25">
      <c r="A116" s="75"/>
      <c r="B116" s="101"/>
      <c r="C116" s="104"/>
      <c r="D116" s="85"/>
      <c r="E116" s="107"/>
      <c r="F116" s="94"/>
      <c r="G116" s="54" t="s">
        <v>122</v>
      </c>
      <c r="H116" s="54" t="s">
        <v>123</v>
      </c>
      <c r="I116" s="54" t="s">
        <v>124</v>
      </c>
      <c r="J116" s="54" t="s">
        <v>125</v>
      </c>
      <c r="K116" s="83"/>
      <c r="L116" s="83"/>
      <c r="M116" s="83"/>
      <c r="N116" s="83"/>
      <c r="O116" s="85"/>
      <c r="P116" s="16"/>
      <c r="Q116" s="16"/>
      <c r="R116" s="16"/>
      <c r="S116" s="16"/>
      <c r="T116" s="16"/>
      <c r="U116" s="16"/>
      <c r="V116" s="16"/>
      <c r="W116" s="17"/>
      <c r="X116" s="17"/>
      <c r="Y116" s="17"/>
      <c r="Z116" s="17"/>
      <c r="AA116" s="17"/>
    </row>
    <row r="117" spans="1:27" s="18" customFormat="1" ht="41.25" customHeight="1" x14ac:dyDescent="0.25">
      <c r="A117" s="76"/>
      <c r="B117" s="102"/>
      <c r="C117" s="105"/>
      <c r="D117" s="86"/>
      <c r="E117" s="1" t="s">
        <v>197</v>
      </c>
      <c r="F117" s="1" t="s">
        <v>197</v>
      </c>
      <c r="G117" s="1" t="s">
        <v>197</v>
      </c>
      <c r="H117" s="1" t="s">
        <v>197</v>
      </c>
      <c r="I117" s="1" t="s">
        <v>197</v>
      </c>
      <c r="J117" s="1" t="s">
        <v>197</v>
      </c>
      <c r="K117" s="1" t="s">
        <v>20</v>
      </c>
      <c r="L117" s="1" t="s">
        <v>20</v>
      </c>
      <c r="M117" s="1" t="s">
        <v>20</v>
      </c>
      <c r="N117" s="1" t="s">
        <v>20</v>
      </c>
      <c r="O117" s="86"/>
      <c r="P117" s="16"/>
      <c r="Q117" s="16"/>
      <c r="R117" s="16"/>
      <c r="S117" s="16"/>
      <c r="T117" s="16"/>
      <c r="U117" s="16"/>
      <c r="V117" s="16"/>
      <c r="W117" s="17"/>
      <c r="X117" s="17"/>
      <c r="Y117" s="17"/>
      <c r="Z117" s="17"/>
      <c r="AA117" s="17"/>
    </row>
    <row r="118" spans="1:27" s="18" customFormat="1" ht="205.5" customHeight="1" x14ac:dyDescent="0.25">
      <c r="A118" s="67" t="s">
        <v>43</v>
      </c>
      <c r="B118" s="56" t="s">
        <v>246</v>
      </c>
      <c r="C118" s="60" t="s">
        <v>260</v>
      </c>
      <c r="D118" s="2" t="s">
        <v>3</v>
      </c>
      <c r="E118" s="115" t="s">
        <v>44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56" t="s">
        <v>48</v>
      </c>
      <c r="P118" s="16"/>
      <c r="Q118" s="16"/>
      <c r="R118" s="16"/>
      <c r="S118" s="16"/>
      <c r="T118" s="16"/>
      <c r="U118" s="16"/>
      <c r="V118" s="16"/>
      <c r="W118" s="17"/>
      <c r="X118" s="17"/>
      <c r="Y118" s="17"/>
      <c r="Z118" s="17"/>
      <c r="AA118" s="17"/>
    </row>
    <row r="119" spans="1:27" s="18" customFormat="1" ht="23.25" customHeight="1" x14ac:dyDescent="0.25">
      <c r="A119" s="74"/>
      <c r="B119" s="100" t="s">
        <v>140</v>
      </c>
      <c r="C119" s="103" t="s">
        <v>172</v>
      </c>
      <c r="D119" s="84" t="s">
        <v>172</v>
      </c>
      <c r="E119" s="106" t="s">
        <v>121</v>
      </c>
      <c r="F119" s="93" t="s">
        <v>61</v>
      </c>
      <c r="G119" s="90" t="s">
        <v>126</v>
      </c>
      <c r="H119" s="91"/>
      <c r="I119" s="91"/>
      <c r="J119" s="92"/>
      <c r="K119" s="82" t="s">
        <v>62</v>
      </c>
      <c r="L119" s="82" t="s">
        <v>257</v>
      </c>
      <c r="M119" s="82" t="s">
        <v>258</v>
      </c>
      <c r="N119" s="82" t="s">
        <v>259</v>
      </c>
      <c r="O119" s="84" t="s">
        <v>172</v>
      </c>
      <c r="P119" s="16"/>
      <c r="Q119" s="16"/>
      <c r="R119" s="16"/>
      <c r="S119" s="16"/>
      <c r="T119" s="16"/>
      <c r="U119" s="16"/>
      <c r="V119" s="16"/>
      <c r="W119" s="17"/>
      <c r="X119" s="17"/>
      <c r="Y119" s="17"/>
      <c r="Z119" s="17"/>
      <c r="AA119" s="17"/>
    </row>
    <row r="120" spans="1:27" s="18" customFormat="1" ht="23.25" customHeight="1" x14ac:dyDescent="0.25">
      <c r="A120" s="75"/>
      <c r="B120" s="101"/>
      <c r="C120" s="104"/>
      <c r="D120" s="85"/>
      <c r="E120" s="107"/>
      <c r="F120" s="94"/>
      <c r="G120" s="54" t="s">
        <v>122</v>
      </c>
      <c r="H120" s="54" t="s">
        <v>123</v>
      </c>
      <c r="I120" s="54" t="s">
        <v>124</v>
      </c>
      <c r="J120" s="54" t="s">
        <v>125</v>
      </c>
      <c r="K120" s="83"/>
      <c r="L120" s="83"/>
      <c r="M120" s="83"/>
      <c r="N120" s="83"/>
      <c r="O120" s="85"/>
      <c r="P120" s="16"/>
      <c r="Q120" s="16"/>
      <c r="R120" s="16"/>
      <c r="S120" s="16"/>
      <c r="T120" s="16"/>
      <c r="U120" s="16"/>
      <c r="V120" s="16"/>
      <c r="W120" s="17"/>
      <c r="X120" s="17"/>
      <c r="Y120" s="17"/>
      <c r="Z120" s="17"/>
      <c r="AA120" s="17"/>
    </row>
    <row r="121" spans="1:27" s="18" customFormat="1" ht="19.5" customHeight="1" x14ac:dyDescent="0.25">
      <c r="A121" s="76"/>
      <c r="B121" s="102"/>
      <c r="C121" s="105"/>
      <c r="D121" s="86"/>
      <c r="E121" s="1">
        <f>F121+K121+L121+M121+N121</f>
        <v>900</v>
      </c>
      <c r="F121" s="1">
        <f>J121</f>
        <v>180</v>
      </c>
      <c r="G121" s="1" t="s">
        <v>20</v>
      </c>
      <c r="H121" s="1">
        <v>97</v>
      </c>
      <c r="I121" s="1">
        <v>97</v>
      </c>
      <c r="J121" s="1">
        <v>180</v>
      </c>
      <c r="K121" s="1">
        <v>180</v>
      </c>
      <c r="L121" s="1">
        <v>180</v>
      </c>
      <c r="M121" s="1">
        <v>180</v>
      </c>
      <c r="N121" s="1">
        <v>180</v>
      </c>
      <c r="O121" s="86"/>
      <c r="P121" s="16"/>
      <c r="Q121" s="16"/>
      <c r="R121" s="16"/>
      <c r="S121" s="16"/>
      <c r="T121" s="16"/>
      <c r="U121" s="16"/>
      <c r="V121" s="16"/>
      <c r="W121" s="17"/>
      <c r="X121" s="17"/>
      <c r="Y121" s="17"/>
      <c r="Z121" s="17"/>
      <c r="AA121" s="17"/>
    </row>
    <row r="122" spans="1:27" s="18" customFormat="1" ht="19.5" customHeight="1" x14ac:dyDescent="0.25">
      <c r="A122" s="79" t="s">
        <v>120</v>
      </c>
      <c r="B122" s="77" t="s">
        <v>68</v>
      </c>
      <c r="C122" s="103" t="s">
        <v>260</v>
      </c>
      <c r="D122" s="2" t="s">
        <v>30</v>
      </c>
      <c r="E122" s="54">
        <f>SUM(F122:N122)</f>
        <v>633029.56349999993</v>
      </c>
      <c r="F122" s="90">
        <f>SUM(F123:F124)</f>
        <v>148807.56349999999</v>
      </c>
      <c r="G122" s="91"/>
      <c r="H122" s="91"/>
      <c r="I122" s="91"/>
      <c r="J122" s="92"/>
      <c r="K122" s="58">
        <f>SUM(K123:K124)</f>
        <v>124820</v>
      </c>
      <c r="L122" s="58">
        <f t="shared" ref="L122:N122" si="6">SUM(L123:L124)</f>
        <v>124820</v>
      </c>
      <c r="M122" s="58">
        <f t="shared" si="6"/>
        <v>117291</v>
      </c>
      <c r="N122" s="58">
        <f t="shared" si="6"/>
        <v>117291</v>
      </c>
      <c r="O122" s="79" t="s">
        <v>172</v>
      </c>
      <c r="Q122" s="16"/>
      <c r="R122" s="16"/>
      <c r="S122" s="16"/>
      <c r="T122" s="16"/>
      <c r="U122" s="16"/>
      <c r="V122" s="16"/>
      <c r="W122" s="17"/>
      <c r="X122" s="17"/>
      <c r="Y122" s="17"/>
      <c r="Z122" s="17"/>
      <c r="AA122" s="17"/>
    </row>
    <row r="123" spans="1:27" s="18" customFormat="1" ht="50.25" customHeight="1" x14ac:dyDescent="0.25">
      <c r="A123" s="79"/>
      <c r="B123" s="77"/>
      <c r="C123" s="104"/>
      <c r="D123" s="2" t="s">
        <v>19</v>
      </c>
      <c r="E123" s="54">
        <f>SUM(F123:N123)</f>
        <v>22587</v>
      </c>
      <c r="F123" s="90">
        <f>SUM(F125,F138)</f>
        <v>7529</v>
      </c>
      <c r="G123" s="91"/>
      <c r="H123" s="91"/>
      <c r="I123" s="91"/>
      <c r="J123" s="92"/>
      <c r="K123" s="58">
        <f>SUM(K125,K138)</f>
        <v>7529</v>
      </c>
      <c r="L123" s="58">
        <f>SUM(L125,L138)</f>
        <v>7529</v>
      </c>
      <c r="M123" s="58">
        <f>SUM(M125,M138)</f>
        <v>0</v>
      </c>
      <c r="N123" s="58">
        <f>SUM(N125,N138)</f>
        <v>0</v>
      </c>
      <c r="O123" s="79"/>
      <c r="Q123" s="16"/>
      <c r="R123" s="16"/>
      <c r="S123" s="16"/>
      <c r="T123" s="16"/>
      <c r="U123" s="16"/>
      <c r="V123" s="16"/>
      <c r="W123" s="17"/>
      <c r="X123" s="17"/>
      <c r="Y123" s="17"/>
      <c r="Z123" s="17"/>
      <c r="AA123" s="17"/>
    </row>
    <row r="124" spans="1:27" s="18" customFormat="1" ht="52.5" customHeight="1" x14ac:dyDescent="0.25">
      <c r="A124" s="79"/>
      <c r="B124" s="77"/>
      <c r="C124" s="105"/>
      <c r="D124" s="2" t="s">
        <v>3</v>
      </c>
      <c r="E124" s="54">
        <f>SUM(F124:N124)</f>
        <v>610442.56349999993</v>
      </c>
      <c r="F124" s="90">
        <f>SUM(F129,F133,F139,F143,F147,F151,F155,F159,F163)</f>
        <v>141278.56349999999</v>
      </c>
      <c r="G124" s="91"/>
      <c r="H124" s="91"/>
      <c r="I124" s="91"/>
      <c r="J124" s="92"/>
      <c r="K124" s="58">
        <f>SUM(K129,K133,K139,K143,K147,K151,K155,K159,K163)</f>
        <v>117291</v>
      </c>
      <c r="L124" s="58">
        <f t="shared" ref="L124:N124" si="7">SUM(L129,L133,L139,L143,L147,L151,L155,L159,L163)</f>
        <v>117291</v>
      </c>
      <c r="M124" s="58">
        <f t="shared" si="7"/>
        <v>117291</v>
      </c>
      <c r="N124" s="58">
        <f t="shared" si="7"/>
        <v>117291</v>
      </c>
      <c r="O124" s="79"/>
      <c r="Q124" s="16"/>
      <c r="R124" s="16"/>
      <c r="S124" s="16"/>
      <c r="T124" s="16"/>
      <c r="U124" s="16"/>
      <c r="V124" s="16"/>
      <c r="W124" s="17"/>
      <c r="X124" s="17"/>
      <c r="Y124" s="17"/>
      <c r="Z124" s="17"/>
      <c r="AA124" s="17"/>
    </row>
    <row r="125" spans="1:27" s="18" customFormat="1" ht="135.75" customHeight="1" x14ac:dyDescent="0.25">
      <c r="A125" s="55" t="s">
        <v>113</v>
      </c>
      <c r="B125" s="56" t="s">
        <v>269</v>
      </c>
      <c r="C125" s="60" t="s">
        <v>260</v>
      </c>
      <c r="D125" s="2" t="s">
        <v>19</v>
      </c>
      <c r="E125" s="54">
        <f>SUM(F125:N125)</f>
        <v>22587</v>
      </c>
      <c r="F125" s="90">
        <f>7529</f>
        <v>7529</v>
      </c>
      <c r="G125" s="91"/>
      <c r="H125" s="91"/>
      <c r="I125" s="91"/>
      <c r="J125" s="92"/>
      <c r="K125" s="58">
        <v>7529</v>
      </c>
      <c r="L125" s="58">
        <v>7529</v>
      </c>
      <c r="M125" s="54">
        <v>0</v>
      </c>
      <c r="N125" s="54">
        <v>0</v>
      </c>
      <c r="O125" s="56" t="s">
        <v>45</v>
      </c>
      <c r="Q125" s="16"/>
      <c r="R125" s="16"/>
      <c r="S125" s="16"/>
      <c r="T125" s="16"/>
      <c r="U125" s="16"/>
      <c r="V125" s="16"/>
      <c r="W125" s="17"/>
      <c r="X125" s="17"/>
      <c r="Y125" s="17"/>
      <c r="Z125" s="17"/>
      <c r="AA125" s="17"/>
    </row>
    <row r="126" spans="1:27" s="18" customFormat="1" ht="22.5" customHeight="1" x14ac:dyDescent="0.25">
      <c r="A126" s="74"/>
      <c r="B126" s="100" t="s">
        <v>141</v>
      </c>
      <c r="C126" s="103" t="s">
        <v>172</v>
      </c>
      <c r="D126" s="84" t="s">
        <v>172</v>
      </c>
      <c r="E126" s="106" t="s">
        <v>121</v>
      </c>
      <c r="F126" s="93" t="s">
        <v>61</v>
      </c>
      <c r="G126" s="90" t="s">
        <v>126</v>
      </c>
      <c r="H126" s="91"/>
      <c r="I126" s="91"/>
      <c r="J126" s="92"/>
      <c r="K126" s="82" t="s">
        <v>62</v>
      </c>
      <c r="L126" s="82" t="s">
        <v>257</v>
      </c>
      <c r="M126" s="82" t="s">
        <v>258</v>
      </c>
      <c r="N126" s="82" t="s">
        <v>259</v>
      </c>
      <c r="O126" s="84" t="s">
        <v>172</v>
      </c>
      <c r="Q126" s="16"/>
      <c r="R126" s="16"/>
      <c r="S126" s="16"/>
      <c r="T126" s="16"/>
      <c r="U126" s="16"/>
      <c r="V126" s="16"/>
      <c r="W126" s="17"/>
      <c r="X126" s="17"/>
      <c r="Y126" s="17"/>
      <c r="Z126" s="17"/>
      <c r="AA126" s="17"/>
    </row>
    <row r="127" spans="1:27" s="18" customFormat="1" ht="24" customHeight="1" x14ac:dyDescent="0.25">
      <c r="A127" s="75"/>
      <c r="B127" s="101"/>
      <c r="C127" s="104"/>
      <c r="D127" s="85"/>
      <c r="E127" s="107"/>
      <c r="F127" s="94"/>
      <c r="G127" s="54" t="s">
        <v>122</v>
      </c>
      <c r="H127" s="54" t="s">
        <v>123</v>
      </c>
      <c r="I127" s="54" t="s">
        <v>124</v>
      </c>
      <c r="J127" s="54" t="s">
        <v>125</v>
      </c>
      <c r="K127" s="83"/>
      <c r="L127" s="83"/>
      <c r="M127" s="83"/>
      <c r="N127" s="83"/>
      <c r="O127" s="85"/>
      <c r="Q127" s="16"/>
      <c r="R127" s="16"/>
      <c r="S127" s="16"/>
      <c r="T127" s="16"/>
      <c r="U127" s="16"/>
      <c r="V127" s="16"/>
      <c r="W127" s="17"/>
      <c r="X127" s="17"/>
      <c r="Y127" s="17"/>
      <c r="Z127" s="17"/>
      <c r="AA127" s="17"/>
    </row>
    <row r="128" spans="1:27" s="18" customFormat="1" ht="96.75" customHeight="1" x14ac:dyDescent="0.25">
      <c r="A128" s="76"/>
      <c r="B128" s="102"/>
      <c r="C128" s="105"/>
      <c r="D128" s="86"/>
      <c r="E128" s="1">
        <v>100</v>
      </c>
      <c r="F128" s="1">
        <f>J128</f>
        <v>100</v>
      </c>
      <c r="G128" s="1">
        <v>100</v>
      </c>
      <c r="H128" s="1">
        <v>100</v>
      </c>
      <c r="I128" s="1">
        <v>100</v>
      </c>
      <c r="J128" s="1">
        <v>100</v>
      </c>
      <c r="K128" s="1">
        <v>100</v>
      </c>
      <c r="L128" s="1">
        <v>100</v>
      </c>
      <c r="M128" s="1" t="s">
        <v>197</v>
      </c>
      <c r="N128" s="1" t="s">
        <v>197</v>
      </c>
      <c r="O128" s="86"/>
      <c r="Q128" s="16"/>
      <c r="R128" s="16"/>
      <c r="S128" s="16"/>
      <c r="T128" s="16"/>
      <c r="U128" s="16"/>
      <c r="V128" s="16"/>
      <c r="W128" s="17"/>
      <c r="X128" s="17"/>
      <c r="Y128" s="17"/>
      <c r="Z128" s="17"/>
      <c r="AA128" s="17"/>
    </row>
    <row r="129" spans="1:27" s="18" customFormat="1" ht="63" customHeight="1" x14ac:dyDescent="0.25">
      <c r="A129" s="55" t="s">
        <v>114</v>
      </c>
      <c r="B129" s="56" t="s">
        <v>92</v>
      </c>
      <c r="C129" s="60" t="s">
        <v>260</v>
      </c>
      <c r="D129" s="2" t="s">
        <v>3</v>
      </c>
      <c r="E129" s="54">
        <f>SUM(F129:N129)</f>
        <v>231495</v>
      </c>
      <c r="F129" s="90">
        <v>46299</v>
      </c>
      <c r="G129" s="91"/>
      <c r="H129" s="91"/>
      <c r="I129" s="91"/>
      <c r="J129" s="92"/>
      <c r="K129" s="58">
        <v>46299</v>
      </c>
      <c r="L129" s="58">
        <v>46299</v>
      </c>
      <c r="M129" s="58">
        <v>46299</v>
      </c>
      <c r="N129" s="58">
        <v>46299</v>
      </c>
      <c r="O129" s="56" t="s">
        <v>45</v>
      </c>
      <c r="Q129" s="16"/>
      <c r="R129" s="16"/>
      <c r="S129" s="16"/>
      <c r="T129" s="16"/>
      <c r="U129" s="16"/>
      <c r="V129" s="16"/>
      <c r="W129" s="17"/>
      <c r="X129" s="17"/>
      <c r="Y129" s="17"/>
      <c r="Z129" s="17"/>
      <c r="AA129" s="17"/>
    </row>
    <row r="130" spans="1:27" s="18" customFormat="1" ht="22.5" customHeight="1" x14ac:dyDescent="0.25">
      <c r="A130" s="74"/>
      <c r="B130" s="100" t="s">
        <v>281</v>
      </c>
      <c r="C130" s="103" t="s">
        <v>172</v>
      </c>
      <c r="D130" s="84" t="s">
        <v>172</v>
      </c>
      <c r="E130" s="106" t="s">
        <v>121</v>
      </c>
      <c r="F130" s="93" t="s">
        <v>61</v>
      </c>
      <c r="G130" s="90" t="s">
        <v>126</v>
      </c>
      <c r="H130" s="91"/>
      <c r="I130" s="91"/>
      <c r="J130" s="92"/>
      <c r="K130" s="82" t="s">
        <v>62</v>
      </c>
      <c r="L130" s="82" t="s">
        <v>257</v>
      </c>
      <c r="M130" s="82" t="s">
        <v>258</v>
      </c>
      <c r="N130" s="82" t="s">
        <v>259</v>
      </c>
      <c r="O130" s="84" t="s">
        <v>172</v>
      </c>
      <c r="Q130" s="16"/>
      <c r="R130" s="16"/>
      <c r="S130" s="16"/>
      <c r="T130" s="16"/>
      <c r="U130" s="16"/>
      <c r="V130" s="16"/>
      <c r="W130" s="17"/>
      <c r="X130" s="17"/>
      <c r="Y130" s="17"/>
      <c r="Z130" s="17"/>
      <c r="AA130" s="17"/>
    </row>
    <row r="131" spans="1:27" s="18" customFormat="1" ht="15" customHeight="1" x14ac:dyDescent="0.25">
      <c r="A131" s="75"/>
      <c r="B131" s="101"/>
      <c r="C131" s="104"/>
      <c r="D131" s="85"/>
      <c r="E131" s="107"/>
      <c r="F131" s="94"/>
      <c r="G131" s="54" t="s">
        <v>122</v>
      </c>
      <c r="H131" s="54" t="s">
        <v>123</v>
      </c>
      <c r="I131" s="54" t="s">
        <v>124</v>
      </c>
      <c r="J131" s="54" t="s">
        <v>125</v>
      </c>
      <c r="K131" s="83"/>
      <c r="L131" s="83"/>
      <c r="M131" s="83"/>
      <c r="N131" s="83"/>
      <c r="O131" s="85"/>
      <c r="Q131" s="16"/>
      <c r="R131" s="16"/>
      <c r="S131" s="16"/>
      <c r="T131" s="16"/>
      <c r="U131" s="16"/>
      <c r="V131" s="16"/>
      <c r="W131" s="17"/>
      <c r="X131" s="17"/>
      <c r="Y131" s="17"/>
      <c r="Z131" s="17"/>
      <c r="AA131" s="17"/>
    </row>
    <row r="132" spans="1:27" s="18" customFormat="1" ht="24.75" customHeight="1" x14ac:dyDescent="0.25">
      <c r="A132" s="76"/>
      <c r="B132" s="102"/>
      <c r="C132" s="105"/>
      <c r="D132" s="86"/>
      <c r="E132" s="1">
        <v>100</v>
      </c>
      <c r="F132" s="1">
        <f>J132</f>
        <v>100</v>
      </c>
      <c r="G132" s="1">
        <v>25</v>
      </c>
      <c r="H132" s="1">
        <v>50</v>
      </c>
      <c r="I132" s="1">
        <v>75</v>
      </c>
      <c r="J132" s="1">
        <v>100</v>
      </c>
      <c r="K132" s="1">
        <v>100</v>
      </c>
      <c r="L132" s="1">
        <v>100</v>
      </c>
      <c r="M132" s="1">
        <v>100</v>
      </c>
      <c r="N132" s="1">
        <v>100</v>
      </c>
      <c r="O132" s="86"/>
      <c r="Q132" s="16"/>
      <c r="R132" s="16"/>
      <c r="S132" s="16"/>
      <c r="T132" s="16"/>
      <c r="U132" s="16"/>
      <c r="V132" s="16"/>
      <c r="W132" s="17"/>
      <c r="X132" s="17"/>
      <c r="Y132" s="17"/>
      <c r="Z132" s="17"/>
      <c r="AA132" s="17"/>
    </row>
    <row r="133" spans="1:27" s="18" customFormat="1" ht="96.75" customHeight="1" x14ac:dyDescent="0.25">
      <c r="A133" s="55" t="s">
        <v>115</v>
      </c>
      <c r="B133" s="56" t="s">
        <v>282</v>
      </c>
      <c r="C133" s="60" t="s">
        <v>260</v>
      </c>
      <c r="D133" s="2" t="s">
        <v>3</v>
      </c>
      <c r="E133" s="54">
        <f>SUM(F133:N133)</f>
        <v>0</v>
      </c>
      <c r="F133" s="90">
        <v>0</v>
      </c>
      <c r="G133" s="91"/>
      <c r="H133" s="91"/>
      <c r="I133" s="91"/>
      <c r="J133" s="92"/>
      <c r="K133" s="58">
        <v>0</v>
      </c>
      <c r="L133" s="58">
        <v>0</v>
      </c>
      <c r="M133" s="54">
        <v>0</v>
      </c>
      <c r="N133" s="54">
        <v>0</v>
      </c>
      <c r="O133" s="56" t="s">
        <v>45</v>
      </c>
      <c r="Q133" s="16"/>
      <c r="R133" s="16"/>
      <c r="S133" s="16"/>
      <c r="T133" s="16"/>
      <c r="U133" s="16"/>
      <c r="V133" s="16"/>
      <c r="W133" s="17"/>
      <c r="X133" s="17"/>
      <c r="Y133" s="17"/>
      <c r="Z133" s="17"/>
      <c r="AA133" s="17"/>
    </row>
    <row r="134" spans="1:27" s="18" customFormat="1" ht="19.5" customHeight="1" x14ac:dyDescent="0.25">
      <c r="A134" s="74"/>
      <c r="B134" s="100" t="s">
        <v>283</v>
      </c>
      <c r="C134" s="103" t="s">
        <v>172</v>
      </c>
      <c r="D134" s="84" t="s">
        <v>172</v>
      </c>
      <c r="E134" s="106" t="s">
        <v>121</v>
      </c>
      <c r="F134" s="93" t="s">
        <v>61</v>
      </c>
      <c r="G134" s="90" t="s">
        <v>126</v>
      </c>
      <c r="H134" s="91"/>
      <c r="I134" s="91"/>
      <c r="J134" s="92"/>
      <c r="K134" s="82" t="s">
        <v>62</v>
      </c>
      <c r="L134" s="82" t="s">
        <v>257</v>
      </c>
      <c r="M134" s="82" t="s">
        <v>258</v>
      </c>
      <c r="N134" s="82" t="s">
        <v>259</v>
      </c>
      <c r="O134" s="84" t="s">
        <v>172</v>
      </c>
      <c r="Q134" s="16"/>
      <c r="R134" s="16"/>
      <c r="S134" s="16"/>
      <c r="T134" s="16"/>
      <c r="U134" s="16"/>
      <c r="V134" s="16"/>
      <c r="W134" s="17"/>
      <c r="X134" s="17"/>
      <c r="Y134" s="17"/>
      <c r="Z134" s="17"/>
      <c r="AA134" s="17"/>
    </row>
    <row r="135" spans="1:27" s="18" customFormat="1" ht="20.25" customHeight="1" x14ac:dyDescent="0.25">
      <c r="A135" s="75"/>
      <c r="B135" s="101"/>
      <c r="C135" s="104"/>
      <c r="D135" s="85"/>
      <c r="E135" s="107"/>
      <c r="F135" s="94"/>
      <c r="G135" s="54" t="s">
        <v>122</v>
      </c>
      <c r="H135" s="54" t="s">
        <v>123</v>
      </c>
      <c r="I135" s="54" t="s">
        <v>124</v>
      </c>
      <c r="J135" s="54" t="s">
        <v>125</v>
      </c>
      <c r="K135" s="83"/>
      <c r="L135" s="83"/>
      <c r="M135" s="83"/>
      <c r="N135" s="83"/>
      <c r="O135" s="85"/>
      <c r="Q135" s="16"/>
      <c r="R135" s="16"/>
      <c r="S135" s="16"/>
      <c r="T135" s="16"/>
      <c r="U135" s="16"/>
      <c r="V135" s="16"/>
      <c r="W135" s="17"/>
      <c r="X135" s="17"/>
      <c r="Y135" s="17"/>
      <c r="Z135" s="17"/>
      <c r="AA135" s="17"/>
    </row>
    <row r="136" spans="1:27" s="18" customFormat="1" ht="51" customHeight="1" x14ac:dyDescent="0.25">
      <c r="A136" s="76"/>
      <c r="B136" s="102"/>
      <c r="C136" s="105"/>
      <c r="D136" s="86"/>
      <c r="E136" s="1" t="s">
        <v>197</v>
      </c>
      <c r="F136" s="1" t="s">
        <v>197</v>
      </c>
      <c r="G136" s="5" t="s">
        <v>197</v>
      </c>
      <c r="H136" s="5" t="s">
        <v>197</v>
      </c>
      <c r="I136" s="5" t="s">
        <v>197</v>
      </c>
      <c r="J136" s="5" t="s">
        <v>197</v>
      </c>
      <c r="K136" s="54" t="s">
        <v>20</v>
      </c>
      <c r="L136" s="54" t="s">
        <v>20</v>
      </c>
      <c r="M136" s="54" t="s">
        <v>20</v>
      </c>
      <c r="N136" s="54" t="s">
        <v>20</v>
      </c>
      <c r="O136" s="86"/>
      <c r="Q136" s="16"/>
      <c r="R136" s="16"/>
      <c r="S136" s="16"/>
      <c r="T136" s="16"/>
      <c r="U136" s="16"/>
      <c r="V136" s="16"/>
      <c r="W136" s="17"/>
      <c r="X136" s="17"/>
      <c r="Y136" s="17"/>
      <c r="Z136" s="17"/>
      <c r="AA136" s="17"/>
    </row>
    <row r="137" spans="1:27" s="18" customFormat="1" ht="24" customHeight="1" x14ac:dyDescent="0.25">
      <c r="A137" s="84" t="s">
        <v>116</v>
      </c>
      <c r="B137" s="100" t="s">
        <v>241</v>
      </c>
      <c r="C137" s="103" t="s">
        <v>260</v>
      </c>
      <c r="D137" s="2" t="s">
        <v>30</v>
      </c>
      <c r="E137" s="54">
        <f>SUM(F137:N137)</f>
        <v>366447.56349999999</v>
      </c>
      <c r="F137" s="90">
        <f>SUM(F138:F139)</f>
        <v>92479.563500000004</v>
      </c>
      <c r="G137" s="91"/>
      <c r="H137" s="91"/>
      <c r="I137" s="91"/>
      <c r="J137" s="92"/>
      <c r="K137" s="58">
        <f>SUM(K138:K139)</f>
        <v>68492</v>
      </c>
      <c r="L137" s="58">
        <f>SUM(L138:L139)</f>
        <v>68492</v>
      </c>
      <c r="M137" s="54">
        <f t="shared" ref="M137:N137" si="8">SUM(M138:M139)</f>
        <v>68492</v>
      </c>
      <c r="N137" s="54">
        <f t="shared" si="8"/>
        <v>68492</v>
      </c>
      <c r="O137" s="100" t="s">
        <v>45</v>
      </c>
      <c r="Q137" s="16"/>
      <c r="R137" s="16"/>
      <c r="S137" s="16"/>
      <c r="T137" s="16"/>
      <c r="U137" s="16"/>
      <c r="V137" s="16"/>
      <c r="W137" s="17"/>
      <c r="X137" s="17"/>
      <c r="Y137" s="17"/>
      <c r="Z137" s="17"/>
      <c r="AA137" s="17"/>
    </row>
    <row r="138" spans="1:27" s="18" customFormat="1" ht="46.5" customHeight="1" x14ac:dyDescent="0.25">
      <c r="A138" s="85"/>
      <c r="B138" s="101"/>
      <c r="C138" s="104"/>
      <c r="D138" s="2" t="s">
        <v>19</v>
      </c>
      <c r="E138" s="54">
        <f>SUM(F138:N138)</f>
        <v>0</v>
      </c>
      <c r="F138" s="90">
        <v>0</v>
      </c>
      <c r="G138" s="91"/>
      <c r="H138" s="91"/>
      <c r="I138" s="91"/>
      <c r="J138" s="92"/>
      <c r="K138" s="58">
        <v>0</v>
      </c>
      <c r="L138" s="58">
        <v>0</v>
      </c>
      <c r="M138" s="45">
        <v>0</v>
      </c>
      <c r="N138" s="45">
        <v>0</v>
      </c>
      <c r="O138" s="101"/>
      <c r="Q138" s="16"/>
      <c r="R138" s="16"/>
      <c r="S138" s="16"/>
      <c r="T138" s="16"/>
      <c r="U138" s="16"/>
      <c r="V138" s="16"/>
      <c r="W138" s="17"/>
      <c r="X138" s="17"/>
      <c r="Y138" s="17"/>
      <c r="Z138" s="17"/>
      <c r="AA138" s="17"/>
    </row>
    <row r="139" spans="1:27" s="18" customFormat="1" ht="46.5" customHeight="1" x14ac:dyDescent="0.25">
      <c r="A139" s="86"/>
      <c r="B139" s="102"/>
      <c r="C139" s="105"/>
      <c r="D139" s="2" t="s">
        <v>3</v>
      </c>
      <c r="E139" s="54">
        <f>SUM(F139:N139)</f>
        <v>366447.56349999999</v>
      </c>
      <c r="F139" s="90">
        <f>68492+23987.5635</f>
        <v>92479.563500000004</v>
      </c>
      <c r="G139" s="91"/>
      <c r="H139" s="91"/>
      <c r="I139" s="91"/>
      <c r="J139" s="92"/>
      <c r="K139" s="58">
        <v>68492</v>
      </c>
      <c r="L139" s="58">
        <v>68492</v>
      </c>
      <c r="M139" s="58">
        <v>68492</v>
      </c>
      <c r="N139" s="58">
        <v>68492</v>
      </c>
      <c r="O139" s="102"/>
      <c r="Q139" s="16"/>
      <c r="R139" s="16"/>
      <c r="S139" s="16"/>
      <c r="T139" s="16"/>
      <c r="U139" s="16"/>
      <c r="V139" s="16"/>
      <c r="W139" s="17"/>
      <c r="X139" s="17"/>
      <c r="Y139" s="17"/>
      <c r="Z139" s="17"/>
      <c r="AA139" s="17"/>
    </row>
    <row r="140" spans="1:27" s="18" customFormat="1" ht="21.75" customHeight="1" x14ac:dyDescent="0.25">
      <c r="A140" s="74"/>
      <c r="B140" s="100" t="s">
        <v>284</v>
      </c>
      <c r="C140" s="103" t="s">
        <v>172</v>
      </c>
      <c r="D140" s="84" t="s">
        <v>172</v>
      </c>
      <c r="E140" s="106" t="s">
        <v>121</v>
      </c>
      <c r="F140" s="93" t="s">
        <v>61</v>
      </c>
      <c r="G140" s="90" t="s">
        <v>126</v>
      </c>
      <c r="H140" s="91"/>
      <c r="I140" s="91"/>
      <c r="J140" s="92"/>
      <c r="K140" s="82" t="s">
        <v>62</v>
      </c>
      <c r="L140" s="82" t="s">
        <v>257</v>
      </c>
      <c r="M140" s="82" t="s">
        <v>258</v>
      </c>
      <c r="N140" s="82" t="s">
        <v>259</v>
      </c>
      <c r="O140" s="84" t="s">
        <v>172</v>
      </c>
      <c r="Q140" s="16"/>
      <c r="R140" s="16"/>
      <c r="S140" s="16"/>
      <c r="T140" s="16"/>
      <c r="U140" s="16"/>
      <c r="V140" s="16"/>
      <c r="W140" s="17"/>
      <c r="X140" s="17"/>
      <c r="Y140" s="17"/>
      <c r="Z140" s="17"/>
      <c r="AA140" s="17"/>
    </row>
    <row r="141" spans="1:27" s="18" customFormat="1" ht="21" customHeight="1" x14ac:dyDescent="0.25">
      <c r="A141" s="75"/>
      <c r="B141" s="101"/>
      <c r="C141" s="104"/>
      <c r="D141" s="85"/>
      <c r="E141" s="107"/>
      <c r="F141" s="94"/>
      <c r="G141" s="54" t="s">
        <v>122</v>
      </c>
      <c r="H141" s="54" t="s">
        <v>123</v>
      </c>
      <c r="I141" s="54" t="s">
        <v>124</v>
      </c>
      <c r="J141" s="54" t="s">
        <v>125</v>
      </c>
      <c r="K141" s="83"/>
      <c r="L141" s="83"/>
      <c r="M141" s="83"/>
      <c r="N141" s="83"/>
      <c r="O141" s="85"/>
      <c r="Q141" s="16"/>
      <c r="R141" s="16"/>
      <c r="S141" s="16"/>
      <c r="T141" s="16"/>
      <c r="U141" s="16"/>
      <c r="V141" s="16"/>
      <c r="W141" s="17"/>
      <c r="X141" s="17"/>
      <c r="Y141" s="17"/>
      <c r="Z141" s="17"/>
      <c r="AA141" s="17"/>
    </row>
    <row r="142" spans="1:27" s="18" customFormat="1" ht="48.75" customHeight="1" x14ac:dyDescent="0.25">
      <c r="A142" s="76"/>
      <c r="B142" s="102"/>
      <c r="C142" s="105"/>
      <c r="D142" s="86"/>
      <c r="E142" s="1">
        <v>48</v>
      </c>
      <c r="F142" s="1">
        <f>J142</f>
        <v>48</v>
      </c>
      <c r="G142" s="1">
        <v>48</v>
      </c>
      <c r="H142" s="1">
        <v>48</v>
      </c>
      <c r="I142" s="1">
        <v>48</v>
      </c>
      <c r="J142" s="1">
        <v>48</v>
      </c>
      <c r="K142" s="1">
        <v>48</v>
      </c>
      <c r="L142" s="1">
        <v>48</v>
      </c>
      <c r="M142" s="1">
        <v>48</v>
      </c>
      <c r="N142" s="1">
        <v>48</v>
      </c>
      <c r="O142" s="86"/>
      <c r="Q142" s="16"/>
      <c r="R142" s="16"/>
      <c r="S142" s="16"/>
      <c r="T142" s="16"/>
      <c r="U142" s="16"/>
      <c r="V142" s="16"/>
      <c r="W142" s="17"/>
      <c r="X142" s="17"/>
      <c r="Y142" s="17"/>
      <c r="Z142" s="17"/>
      <c r="AA142" s="17"/>
    </row>
    <row r="143" spans="1:27" s="18" customFormat="1" ht="199.5" customHeight="1" x14ac:dyDescent="0.25">
      <c r="A143" s="55" t="s">
        <v>117</v>
      </c>
      <c r="B143" s="56" t="s">
        <v>285</v>
      </c>
      <c r="C143" s="60" t="s">
        <v>260</v>
      </c>
      <c r="D143" s="2" t="s">
        <v>3</v>
      </c>
      <c r="E143" s="54">
        <f>SUM(F143:N143)</f>
        <v>0</v>
      </c>
      <c r="F143" s="90">
        <v>0</v>
      </c>
      <c r="G143" s="91"/>
      <c r="H143" s="91"/>
      <c r="I143" s="91"/>
      <c r="J143" s="92"/>
      <c r="K143" s="58">
        <v>0</v>
      </c>
      <c r="L143" s="58">
        <v>0</v>
      </c>
      <c r="M143" s="54">
        <v>0</v>
      </c>
      <c r="N143" s="54">
        <v>0</v>
      </c>
      <c r="O143" s="56" t="s">
        <v>45</v>
      </c>
      <c r="Q143" s="16"/>
      <c r="R143" s="16"/>
      <c r="S143" s="16"/>
      <c r="T143" s="16"/>
      <c r="U143" s="16"/>
      <c r="V143" s="16"/>
      <c r="W143" s="17"/>
      <c r="X143" s="17"/>
      <c r="Y143" s="17"/>
      <c r="Z143" s="17"/>
      <c r="AA143" s="17"/>
    </row>
    <row r="144" spans="1:27" s="18" customFormat="1" ht="22.5" customHeight="1" x14ac:dyDescent="0.25">
      <c r="A144" s="74"/>
      <c r="B144" s="100" t="s">
        <v>286</v>
      </c>
      <c r="C144" s="103" t="s">
        <v>172</v>
      </c>
      <c r="D144" s="84" t="s">
        <v>172</v>
      </c>
      <c r="E144" s="106" t="s">
        <v>121</v>
      </c>
      <c r="F144" s="93" t="s">
        <v>61</v>
      </c>
      <c r="G144" s="90" t="s">
        <v>126</v>
      </c>
      <c r="H144" s="91"/>
      <c r="I144" s="91"/>
      <c r="J144" s="92"/>
      <c r="K144" s="82" t="s">
        <v>62</v>
      </c>
      <c r="L144" s="82" t="s">
        <v>257</v>
      </c>
      <c r="M144" s="82" t="s">
        <v>258</v>
      </c>
      <c r="N144" s="82" t="s">
        <v>259</v>
      </c>
      <c r="O144" s="84" t="s">
        <v>172</v>
      </c>
      <c r="Q144" s="16"/>
      <c r="R144" s="16"/>
      <c r="S144" s="16"/>
      <c r="T144" s="16"/>
      <c r="U144" s="16"/>
      <c r="V144" s="16"/>
      <c r="W144" s="17"/>
      <c r="X144" s="17"/>
      <c r="Y144" s="17"/>
      <c r="Z144" s="17"/>
      <c r="AA144" s="17"/>
    </row>
    <row r="145" spans="1:27" s="18" customFormat="1" ht="23.25" customHeight="1" x14ac:dyDescent="0.25">
      <c r="A145" s="75"/>
      <c r="B145" s="101"/>
      <c r="C145" s="104"/>
      <c r="D145" s="85"/>
      <c r="E145" s="107"/>
      <c r="F145" s="94"/>
      <c r="G145" s="54" t="s">
        <v>122</v>
      </c>
      <c r="H145" s="54" t="s">
        <v>123</v>
      </c>
      <c r="I145" s="54" t="s">
        <v>124</v>
      </c>
      <c r="J145" s="54" t="s">
        <v>125</v>
      </c>
      <c r="K145" s="83"/>
      <c r="L145" s="83"/>
      <c r="M145" s="83"/>
      <c r="N145" s="83"/>
      <c r="O145" s="85"/>
      <c r="Q145" s="16"/>
      <c r="R145" s="16"/>
      <c r="S145" s="16"/>
      <c r="T145" s="16"/>
      <c r="U145" s="16"/>
      <c r="V145" s="16"/>
      <c r="W145" s="17"/>
      <c r="X145" s="17"/>
      <c r="Y145" s="17"/>
      <c r="Z145" s="17"/>
      <c r="AA145" s="17"/>
    </row>
    <row r="146" spans="1:27" s="18" customFormat="1" ht="180" customHeight="1" x14ac:dyDescent="0.25">
      <c r="A146" s="76"/>
      <c r="B146" s="102"/>
      <c r="C146" s="105"/>
      <c r="D146" s="86"/>
      <c r="E146" s="1" t="s">
        <v>197</v>
      </c>
      <c r="F146" s="1" t="str">
        <f>J146</f>
        <v>-</v>
      </c>
      <c r="G146" s="54" t="s">
        <v>197</v>
      </c>
      <c r="H146" s="54" t="s">
        <v>197</v>
      </c>
      <c r="I146" s="54" t="s">
        <v>197</v>
      </c>
      <c r="J146" s="54" t="s">
        <v>197</v>
      </c>
      <c r="K146" s="54" t="s">
        <v>20</v>
      </c>
      <c r="L146" s="54" t="s">
        <v>20</v>
      </c>
      <c r="M146" s="54" t="s">
        <v>20</v>
      </c>
      <c r="N146" s="54" t="s">
        <v>20</v>
      </c>
      <c r="O146" s="86"/>
      <c r="Q146" s="16"/>
      <c r="R146" s="16"/>
      <c r="S146" s="16"/>
      <c r="T146" s="16"/>
      <c r="U146" s="16"/>
      <c r="V146" s="16"/>
      <c r="W146" s="17"/>
      <c r="X146" s="17"/>
      <c r="Y146" s="17"/>
      <c r="Z146" s="17"/>
      <c r="AA146" s="17"/>
    </row>
    <row r="147" spans="1:27" s="18" customFormat="1" ht="154.5" customHeight="1" x14ac:dyDescent="0.25">
      <c r="A147" s="55" t="s">
        <v>118</v>
      </c>
      <c r="B147" s="56" t="s">
        <v>287</v>
      </c>
      <c r="C147" s="60" t="s">
        <v>260</v>
      </c>
      <c r="D147" s="2" t="s">
        <v>3</v>
      </c>
      <c r="E147" s="54">
        <f>SUM(F147:N147)</f>
        <v>0</v>
      </c>
      <c r="F147" s="90">
        <v>0</v>
      </c>
      <c r="G147" s="91"/>
      <c r="H147" s="91"/>
      <c r="I147" s="91"/>
      <c r="J147" s="92"/>
      <c r="K147" s="58">
        <v>0</v>
      </c>
      <c r="L147" s="58">
        <v>0</v>
      </c>
      <c r="M147" s="54">
        <v>0</v>
      </c>
      <c r="N147" s="54">
        <v>0</v>
      </c>
      <c r="O147" s="56" t="s">
        <v>45</v>
      </c>
      <c r="Q147" s="16"/>
      <c r="R147" s="16"/>
      <c r="S147" s="16"/>
      <c r="T147" s="16"/>
      <c r="U147" s="16"/>
      <c r="V147" s="16"/>
      <c r="W147" s="17"/>
      <c r="X147" s="17"/>
      <c r="Y147" s="17"/>
      <c r="Z147" s="17"/>
      <c r="AA147" s="17"/>
    </row>
    <row r="148" spans="1:27" s="18" customFormat="1" ht="20.25" customHeight="1" x14ac:dyDescent="0.25">
      <c r="A148" s="74"/>
      <c r="B148" s="100" t="s">
        <v>288</v>
      </c>
      <c r="C148" s="103" t="s">
        <v>172</v>
      </c>
      <c r="D148" s="84" t="s">
        <v>172</v>
      </c>
      <c r="E148" s="106" t="s">
        <v>121</v>
      </c>
      <c r="F148" s="93" t="s">
        <v>61</v>
      </c>
      <c r="G148" s="90" t="s">
        <v>126</v>
      </c>
      <c r="H148" s="91"/>
      <c r="I148" s="91"/>
      <c r="J148" s="92"/>
      <c r="K148" s="82" t="s">
        <v>62</v>
      </c>
      <c r="L148" s="82" t="s">
        <v>257</v>
      </c>
      <c r="M148" s="82" t="s">
        <v>258</v>
      </c>
      <c r="N148" s="82" t="s">
        <v>259</v>
      </c>
      <c r="O148" s="84" t="s">
        <v>172</v>
      </c>
      <c r="Q148" s="16"/>
      <c r="R148" s="16"/>
      <c r="S148" s="16"/>
      <c r="T148" s="16"/>
      <c r="U148" s="16"/>
      <c r="V148" s="16"/>
      <c r="W148" s="17"/>
      <c r="X148" s="17"/>
      <c r="Y148" s="17"/>
      <c r="Z148" s="17"/>
      <c r="AA148" s="17"/>
    </row>
    <row r="149" spans="1:27" s="18" customFormat="1" ht="24.75" customHeight="1" x14ac:dyDescent="0.25">
      <c r="A149" s="75"/>
      <c r="B149" s="101"/>
      <c r="C149" s="104"/>
      <c r="D149" s="85"/>
      <c r="E149" s="107"/>
      <c r="F149" s="94"/>
      <c r="G149" s="54" t="s">
        <v>122</v>
      </c>
      <c r="H149" s="54" t="s">
        <v>123</v>
      </c>
      <c r="I149" s="54" t="s">
        <v>124</v>
      </c>
      <c r="J149" s="54" t="s">
        <v>125</v>
      </c>
      <c r="K149" s="83"/>
      <c r="L149" s="83"/>
      <c r="M149" s="83"/>
      <c r="N149" s="83"/>
      <c r="O149" s="85"/>
      <c r="Q149" s="16"/>
      <c r="R149" s="16"/>
      <c r="S149" s="16"/>
      <c r="T149" s="16"/>
      <c r="U149" s="16"/>
      <c r="V149" s="16"/>
      <c r="W149" s="17"/>
      <c r="X149" s="17"/>
      <c r="Y149" s="17"/>
      <c r="Z149" s="17"/>
      <c r="AA149" s="17"/>
    </row>
    <row r="150" spans="1:27" s="18" customFormat="1" ht="91.5" customHeight="1" x14ac:dyDescent="0.25">
      <c r="A150" s="76"/>
      <c r="B150" s="102"/>
      <c r="C150" s="105"/>
      <c r="D150" s="86"/>
      <c r="E150" s="1" t="s">
        <v>197</v>
      </c>
      <c r="F150" s="1" t="s">
        <v>197</v>
      </c>
      <c r="G150" s="1" t="s">
        <v>197</v>
      </c>
      <c r="H150" s="1" t="s">
        <v>197</v>
      </c>
      <c r="I150" s="1" t="s">
        <v>197</v>
      </c>
      <c r="J150" s="1" t="s">
        <v>197</v>
      </c>
      <c r="K150" s="1" t="s">
        <v>197</v>
      </c>
      <c r="L150" s="54" t="s">
        <v>20</v>
      </c>
      <c r="M150" s="54" t="s">
        <v>20</v>
      </c>
      <c r="N150" s="54" t="s">
        <v>20</v>
      </c>
      <c r="O150" s="86"/>
      <c r="Q150" s="16"/>
      <c r="R150" s="16"/>
      <c r="S150" s="16"/>
      <c r="T150" s="16"/>
      <c r="U150" s="16"/>
      <c r="V150" s="16"/>
      <c r="W150" s="17"/>
      <c r="X150" s="17"/>
      <c r="Y150" s="17"/>
      <c r="Z150" s="17"/>
      <c r="AA150" s="17"/>
    </row>
    <row r="151" spans="1:27" s="18" customFormat="1" ht="52.5" customHeight="1" x14ac:dyDescent="0.25">
      <c r="A151" s="55" t="s">
        <v>119</v>
      </c>
      <c r="B151" s="56" t="s">
        <v>93</v>
      </c>
      <c r="C151" s="60" t="s">
        <v>260</v>
      </c>
      <c r="D151" s="2" t="s">
        <v>3</v>
      </c>
      <c r="E151" s="54">
        <f>SUM(F151:N151)</f>
        <v>12500</v>
      </c>
      <c r="F151" s="90">
        <v>2500</v>
      </c>
      <c r="G151" s="91"/>
      <c r="H151" s="91"/>
      <c r="I151" s="91"/>
      <c r="J151" s="92"/>
      <c r="K151" s="58">
        <v>2500</v>
      </c>
      <c r="L151" s="58">
        <v>2500</v>
      </c>
      <c r="M151" s="54">
        <v>2500</v>
      </c>
      <c r="N151" s="54">
        <v>2500</v>
      </c>
      <c r="O151" s="56" t="s">
        <v>45</v>
      </c>
      <c r="Q151" s="16"/>
      <c r="R151" s="16"/>
      <c r="S151" s="16"/>
      <c r="T151" s="16"/>
      <c r="U151" s="16"/>
      <c r="V151" s="16"/>
      <c r="W151" s="17"/>
      <c r="X151" s="17"/>
      <c r="Y151" s="17"/>
      <c r="Z151" s="17"/>
      <c r="AA151" s="17"/>
    </row>
    <row r="152" spans="1:27" s="18" customFormat="1" ht="18" customHeight="1" x14ac:dyDescent="0.25">
      <c r="A152" s="74"/>
      <c r="B152" s="100" t="s">
        <v>289</v>
      </c>
      <c r="C152" s="103" t="s">
        <v>172</v>
      </c>
      <c r="D152" s="84" t="s">
        <v>172</v>
      </c>
      <c r="E152" s="106" t="s">
        <v>121</v>
      </c>
      <c r="F152" s="93" t="s">
        <v>61</v>
      </c>
      <c r="G152" s="90" t="s">
        <v>126</v>
      </c>
      <c r="H152" s="91"/>
      <c r="I152" s="91"/>
      <c r="J152" s="92"/>
      <c r="K152" s="82" t="s">
        <v>62</v>
      </c>
      <c r="L152" s="82" t="s">
        <v>257</v>
      </c>
      <c r="M152" s="82" t="s">
        <v>258</v>
      </c>
      <c r="N152" s="82" t="s">
        <v>259</v>
      </c>
      <c r="O152" s="84" t="s">
        <v>172</v>
      </c>
      <c r="Q152" s="16"/>
      <c r="R152" s="16"/>
      <c r="S152" s="16"/>
      <c r="T152" s="16"/>
      <c r="U152" s="16"/>
      <c r="V152" s="16"/>
      <c r="W152" s="17"/>
      <c r="X152" s="17"/>
      <c r="Y152" s="17"/>
      <c r="Z152" s="17"/>
      <c r="AA152" s="17"/>
    </row>
    <row r="153" spans="1:27" s="18" customFormat="1" ht="21" customHeight="1" x14ac:dyDescent="0.25">
      <c r="A153" s="75"/>
      <c r="B153" s="101"/>
      <c r="C153" s="104"/>
      <c r="D153" s="85"/>
      <c r="E153" s="107"/>
      <c r="F153" s="94"/>
      <c r="G153" s="54" t="s">
        <v>122</v>
      </c>
      <c r="H153" s="54" t="s">
        <v>123</v>
      </c>
      <c r="I153" s="54" t="s">
        <v>124</v>
      </c>
      <c r="J153" s="54" t="s">
        <v>125</v>
      </c>
      <c r="K153" s="83"/>
      <c r="L153" s="83"/>
      <c r="M153" s="83"/>
      <c r="N153" s="83"/>
      <c r="O153" s="85"/>
      <c r="Q153" s="16"/>
      <c r="R153" s="16"/>
      <c r="S153" s="16"/>
      <c r="T153" s="16"/>
      <c r="U153" s="16"/>
      <c r="V153" s="16"/>
      <c r="W153" s="17"/>
      <c r="X153" s="17"/>
      <c r="Y153" s="17"/>
      <c r="Z153" s="17"/>
      <c r="AA153" s="17"/>
    </row>
    <row r="154" spans="1:27" s="18" customFormat="1" ht="17.25" customHeight="1" x14ac:dyDescent="0.25">
      <c r="A154" s="76"/>
      <c r="B154" s="102"/>
      <c r="C154" s="105"/>
      <c r="D154" s="86"/>
      <c r="E154" s="1">
        <v>100</v>
      </c>
      <c r="F154" s="1">
        <f>J154</f>
        <v>100</v>
      </c>
      <c r="G154" s="1">
        <v>100</v>
      </c>
      <c r="H154" s="1">
        <v>100</v>
      </c>
      <c r="I154" s="1">
        <v>100</v>
      </c>
      <c r="J154" s="1">
        <v>100</v>
      </c>
      <c r="K154" s="1">
        <v>100</v>
      </c>
      <c r="L154" s="1">
        <v>100</v>
      </c>
      <c r="M154" s="1">
        <v>100</v>
      </c>
      <c r="N154" s="1">
        <v>100</v>
      </c>
      <c r="O154" s="86"/>
      <c r="Q154" s="16"/>
      <c r="R154" s="16"/>
      <c r="S154" s="16"/>
      <c r="T154" s="16"/>
      <c r="U154" s="16"/>
      <c r="V154" s="16"/>
      <c r="W154" s="17"/>
      <c r="X154" s="17"/>
      <c r="Y154" s="17"/>
      <c r="Z154" s="17"/>
      <c r="AA154" s="17"/>
    </row>
    <row r="155" spans="1:27" s="47" customFormat="1" ht="171" customHeight="1" x14ac:dyDescent="0.25">
      <c r="A155" s="55" t="s">
        <v>290</v>
      </c>
      <c r="B155" s="56" t="s">
        <v>291</v>
      </c>
      <c r="C155" s="60" t="s">
        <v>260</v>
      </c>
      <c r="D155" s="2" t="s">
        <v>3</v>
      </c>
      <c r="E155" s="54">
        <f>SUM(F155:N155)</f>
        <v>0</v>
      </c>
      <c r="F155" s="90">
        <v>0</v>
      </c>
      <c r="G155" s="91"/>
      <c r="H155" s="91"/>
      <c r="I155" s="91"/>
      <c r="J155" s="92"/>
      <c r="K155" s="58">
        <v>0</v>
      </c>
      <c r="L155" s="58">
        <v>0</v>
      </c>
      <c r="M155" s="54">
        <v>0</v>
      </c>
      <c r="N155" s="54">
        <v>0</v>
      </c>
      <c r="O155" s="56" t="s">
        <v>45</v>
      </c>
      <c r="Q155" s="48"/>
      <c r="R155" s="48"/>
      <c r="S155" s="48"/>
      <c r="T155" s="48"/>
      <c r="U155" s="48"/>
      <c r="V155" s="48"/>
      <c r="W155" s="49"/>
      <c r="X155" s="49"/>
      <c r="Y155" s="49"/>
      <c r="Z155" s="49"/>
      <c r="AA155" s="49"/>
    </row>
    <row r="156" spans="1:27" s="47" customFormat="1" ht="17.25" customHeight="1" x14ac:dyDescent="0.25">
      <c r="A156" s="74"/>
      <c r="B156" s="100" t="s">
        <v>292</v>
      </c>
      <c r="C156" s="103" t="s">
        <v>172</v>
      </c>
      <c r="D156" s="84" t="s">
        <v>172</v>
      </c>
      <c r="E156" s="106" t="s">
        <v>121</v>
      </c>
      <c r="F156" s="93" t="s">
        <v>61</v>
      </c>
      <c r="G156" s="90" t="s">
        <v>126</v>
      </c>
      <c r="H156" s="91"/>
      <c r="I156" s="91"/>
      <c r="J156" s="92"/>
      <c r="K156" s="82" t="s">
        <v>62</v>
      </c>
      <c r="L156" s="82" t="s">
        <v>257</v>
      </c>
      <c r="M156" s="82" t="s">
        <v>258</v>
      </c>
      <c r="N156" s="82" t="s">
        <v>259</v>
      </c>
      <c r="O156" s="84" t="s">
        <v>172</v>
      </c>
      <c r="Q156" s="48"/>
      <c r="R156" s="48"/>
      <c r="S156" s="48"/>
      <c r="T156" s="48"/>
      <c r="U156" s="48"/>
      <c r="V156" s="48"/>
      <c r="W156" s="49"/>
      <c r="X156" s="49"/>
      <c r="Y156" s="49"/>
      <c r="Z156" s="49"/>
      <c r="AA156" s="49"/>
    </row>
    <row r="157" spans="1:27" s="47" customFormat="1" ht="17.25" customHeight="1" x14ac:dyDescent="0.25">
      <c r="A157" s="75"/>
      <c r="B157" s="101"/>
      <c r="C157" s="104"/>
      <c r="D157" s="85"/>
      <c r="E157" s="107"/>
      <c r="F157" s="94"/>
      <c r="G157" s="54" t="s">
        <v>122</v>
      </c>
      <c r="H157" s="54" t="s">
        <v>123</v>
      </c>
      <c r="I157" s="54" t="s">
        <v>124</v>
      </c>
      <c r="J157" s="54" t="s">
        <v>125</v>
      </c>
      <c r="K157" s="83"/>
      <c r="L157" s="83"/>
      <c r="M157" s="83"/>
      <c r="N157" s="83"/>
      <c r="O157" s="85"/>
      <c r="Q157" s="48"/>
      <c r="R157" s="48"/>
      <c r="S157" s="48"/>
      <c r="T157" s="48"/>
      <c r="U157" s="48"/>
      <c r="V157" s="48"/>
      <c r="W157" s="49"/>
      <c r="X157" s="49"/>
      <c r="Y157" s="49"/>
      <c r="Z157" s="49"/>
      <c r="AA157" s="49"/>
    </row>
    <row r="158" spans="1:27" s="47" customFormat="1" ht="138" customHeight="1" x14ac:dyDescent="0.25">
      <c r="A158" s="76"/>
      <c r="B158" s="102"/>
      <c r="C158" s="105"/>
      <c r="D158" s="86"/>
      <c r="E158" s="1" t="s">
        <v>197</v>
      </c>
      <c r="F158" s="1" t="s">
        <v>197</v>
      </c>
      <c r="G158" s="1" t="s">
        <v>197</v>
      </c>
      <c r="H158" s="1" t="s">
        <v>197</v>
      </c>
      <c r="I158" s="1" t="s">
        <v>197</v>
      </c>
      <c r="J158" s="1" t="s">
        <v>197</v>
      </c>
      <c r="K158" s="1" t="s">
        <v>197</v>
      </c>
      <c r="L158" s="1" t="s">
        <v>197</v>
      </c>
      <c r="M158" s="1" t="s">
        <v>197</v>
      </c>
      <c r="N158" s="1" t="s">
        <v>197</v>
      </c>
      <c r="O158" s="86"/>
      <c r="Q158" s="48"/>
      <c r="R158" s="48"/>
      <c r="S158" s="48"/>
      <c r="T158" s="48"/>
      <c r="U158" s="48"/>
      <c r="V158" s="48"/>
      <c r="W158" s="49"/>
      <c r="X158" s="49"/>
      <c r="Y158" s="49"/>
      <c r="Z158" s="49"/>
      <c r="AA158" s="49"/>
    </row>
    <row r="159" spans="1:27" s="18" customFormat="1" ht="94.5" customHeight="1" x14ac:dyDescent="0.25">
      <c r="A159" s="55" t="s">
        <v>293</v>
      </c>
      <c r="B159" s="56" t="s">
        <v>294</v>
      </c>
      <c r="C159" s="60" t="s">
        <v>260</v>
      </c>
      <c r="D159" s="2" t="s">
        <v>3</v>
      </c>
      <c r="E159" s="54">
        <f>SUM(F159:N159)</f>
        <v>0</v>
      </c>
      <c r="F159" s="90">
        <v>0</v>
      </c>
      <c r="G159" s="91"/>
      <c r="H159" s="91"/>
      <c r="I159" s="91"/>
      <c r="J159" s="92"/>
      <c r="K159" s="58">
        <v>0</v>
      </c>
      <c r="L159" s="58">
        <v>0</v>
      </c>
      <c r="M159" s="54">
        <v>0</v>
      </c>
      <c r="N159" s="54">
        <v>0</v>
      </c>
      <c r="O159" s="56" t="s">
        <v>45</v>
      </c>
      <c r="Q159" s="16"/>
      <c r="R159" s="16"/>
      <c r="S159" s="16"/>
      <c r="T159" s="16"/>
      <c r="U159" s="16"/>
      <c r="V159" s="16"/>
      <c r="W159" s="17"/>
      <c r="X159" s="17"/>
      <c r="Y159" s="17"/>
      <c r="Z159" s="17"/>
      <c r="AA159" s="17"/>
    </row>
    <row r="160" spans="1:27" s="18" customFormat="1" ht="17.25" customHeight="1" x14ac:dyDescent="0.25">
      <c r="A160" s="74"/>
      <c r="B160" s="100" t="s">
        <v>295</v>
      </c>
      <c r="C160" s="103" t="s">
        <v>172</v>
      </c>
      <c r="D160" s="84" t="s">
        <v>172</v>
      </c>
      <c r="E160" s="106" t="s">
        <v>121</v>
      </c>
      <c r="F160" s="93" t="s">
        <v>61</v>
      </c>
      <c r="G160" s="90" t="s">
        <v>126</v>
      </c>
      <c r="H160" s="91"/>
      <c r="I160" s="91"/>
      <c r="J160" s="92"/>
      <c r="K160" s="82" t="s">
        <v>62</v>
      </c>
      <c r="L160" s="82" t="s">
        <v>257</v>
      </c>
      <c r="M160" s="82" t="s">
        <v>258</v>
      </c>
      <c r="N160" s="82" t="s">
        <v>259</v>
      </c>
      <c r="O160" s="84" t="s">
        <v>172</v>
      </c>
      <c r="Q160" s="16"/>
      <c r="R160" s="16"/>
      <c r="S160" s="16"/>
      <c r="T160" s="16"/>
      <c r="U160" s="16"/>
      <c r="V160" s="16"/>
      <c r="W160" s="17"/>
      <c r="X160" s="17"/>
      <c r="Y160" s="17"/>
      <c r="Z160" s="17"/>
      <c r="AA160" s="17"/>
    </row>
    <row r="161" spans="1:27" s="18" customFormat="1" ht="17.25" customHeight="1" x14ac:dyDescent="0.25">
      <c r="A161" s="75"/>
      <c r="B161" s="101"/>
      <c r="C161" s="104"/>
      <c r="D161" s="85"/>
      <c r="E161" s="107"/>
      <c r="F161" s="94"/>
      <c r="G161" s="54" t="s">
        <v>122</v>
      </c>
      <c r="H161" s="54" t="s">
        <v>123</v>
      </c>
      <c r="I161" s="54" t="s">
        <v>124</v>
      </c>
      <c r="J161" s="54" t="s">
        <v>125</v>
      </c>
      <c r="K161" s="83"/>
      <c r="L161" s="83"/>
      <c r="M161" s="83"/>
      <c r="N161" s="83"/>
      <c r="O161" s="85"/>
      <c r="Q161" s="16"/>
      <c r="R161" s="16"/>
      <c r="S161" s="16"/>
      <c r="T161" s="16"/>
      <c r="U161" s="16"/>
      <c r="V161" s="16"/>
      <c r="W161" s="17"/>
      <c r="X161" s="17"/>
      <c r="Y161" s="17"/>
      <c r="Z161" s="17"/>
      <c r="AA161" s="17"/>
    </row>
    <row r="162" spans="1:27" s="18" customFormat="1" ht="17.25" customHeight="1" x14ac:dyDescent="0.25">
      <c r="A162" s="76"/>
      <c r="B162" s="102"/>
      <c r="C162" s="105"/>
      <c r="D162" s="86"/>
      <c r="E162" s="1" t="s">
        <v>197</v>
      </c>
      <c r="F162" s="1" t="s">
        <v>197</v>
      </c>
      <c r="G162" s="1" t="s">
        <v>197</v>
      </c>
      <c r="H162" s="1" t="s">
        <v>197</v>
      </c>
      <c r="I162" s="1" t="s">
        <v>197</v>
      </c>
      <c r="J162" s="1" t="s">
        <v>197</v>
      </c>
      <c r="K162" s="1" t="s">
        <v>197</v>
      </c>
      <c r="L162" s="1" t="s">
        <v>197</v>
      </c>
      <c r="M162" s="1" t="s">
        <v>197</v>
      </c>
      <c r="N162" s="1" t="s">
        <v>197</v>
      </c>
      <c r="O162" s="86"/>
      <c r="Q162" s="16"/>
      <c r="R162" s="16"/>
      <c r="S162" s="16"/>
      <c r="T162" s="16"/>
      <c r="U162" s="16"/>
      <c r="V162" s="16"/>
      <c r="W162" s="17"/>
      <c r="X162" s="17"/>
      <c r="Y162" s="17"/>
      <c r="Z162" s="17"/>
      <c r="AA162" s="17"/>
    </row>
    <row r="163" spans="1:27" s="18" customFormat="1" ht="75.75" customHeight="1" x14ac:dyDescent="0.25">
      <c r="A163" s="55" t="s">
        <v>296</v>
      </c>
      <c r="B163" s="56" t="s">
        <v>297</v>
      </c>
      <c r="C163" s="60" t="s">
        <v>260</v>
      </c>
      <c r="D163" s="2" t="s">
        <v>3</v>
      </c>
      <c r="E163" s="54">
        <f>SUM(F163:N163)</f>
        <v>0</v>
      </c>
      <c r="F163" s="90">
        <v>0</v>
      </c>
      <c r="G163" s="91"/>
      <c r="H163" s="91"/>
      <c r="I163" s="91"/>
      <c r="J163" s="92"/>
      <c r="K163" s="58">
        <v>0</v>
      </c>
      <c r="L163" s="58">
        <v>0</v>
      </c>
      <c r="M163" s="54">
        <v>0</v>
      </c>
      <c r="N163" s="54">
        <v>0</v>
      </c>
      <c r="O163" s="56" t="s">
        <v>45</v>
      </c>
      <c r="Q163" s="16"/>
      <c r="R163" s="16"/>
      <c r="S163" s="16"/>
      <c r="T163" s="16"/>
      <c r="U163" s="16"/>
      <c r="V163" s="16"/>
      <c r="W163" s="17"/>
      <c r="X163" s="17"/>
      <c r="Y163" s="17"/>
      <c r="Z163" s="17"/>
      <c r="AA163" s="17"/>
    </row>
    <row r="164" spans="1:27" s="18" customFormat="1" ht="17.25" customHeight="1" x14ac:dyDescent="0.25">
      <c r="A164" s="74"/>
      <c r="B164" s="100" t="s">
        <v>298</v>
      </c>
      <c r="C164" s="103" t="s">
        <v>172</v>
      </c>
      <c r="D164" s="84" t="s">
        <v>172</v>
      </c>
      <c r="E164" s="106" t="s">
        <v>121</v>
      </c>
      <c r="F164" s="93" t="s">
        <v>61</v>
      </c>
      <c r="G164" s="90" t="s">
        <v>126</v>
      </c>
      <c r="H164" s="91"/>
      <c r="I164" s="91"/>
      <c r="J164" s="92"/>
      <c r="K164" s="82" t="s">
        <v>62</v>
      </c>
      <c r="L164" s="82" t="s">
        <v>257</v>
      </c>
      <c r="M164" s="82" t="s">
        <v>258</v>
      </c>
      <c r="N164" s="82" t="s">
        <v>259</v>
      </c>
      <c r="O164" s="84" t="s">
        <v>172</v>
      </c>
      <c r="Q164" s="16"/>
      <c r="R164" s="16"/>
      <c r="S164" s="16"/>
      <c r="T164" s="16"/>
      <c r="U164" s="16"/>
      <c r="V164" s="16"/>
      <c r="W164" s="17"/>
      <c r="X164" s="17"/>
      <c r="Y164" s="17"/>
      <c r="Z164" s="17"/>
      <c r="AA164" s="17"/>
    </row>
    <row r="165" spans="1:27" s="18" customFormat="1" ht="17.25" customHeight="1" x14ac:dyDescent="0.25">
      <c r="A165" s="75"/>
      <c r="B165" s="101"/>
      <c r="C165" s="104"/>
      <c r="D165" s="85"/>
      <c r="E165" s="107"/>
      <c r="F165" s="94"/>
      <c r="G165" s="54" t="s">
        <v>122</v>
      </c>
      <c r="H165" s="54" t="s">
        <v>123</v>
      </c>
      <c r="I165" s="54" t="s">
        <v>124</v>
      </c>
      <c r="J165" s="54" t="s">
        <v>125</v>
      </c>
      <c r="K165" s="83"/>
      <c r="L165" s="83"/>
      <c r="M165" s="83"/>
      <c r="N165" s="83"/>
      <c r="O165" s="85"/>
      <c r="Q165" s="16"/>
      <c r="R165" s="16"/>
      <c r="S165" s="16"/>
      <c r="T165" s="16"/>
      <c r="U165" s="16"/>
      <c r="V165" s="16"/>
      <c r="W165" s="17"/>
      <c r="X165" s="17"/>
      <c r="Y165" s="17"/>
      <c r="Z165" s="17"/>
      <c r="AA165" s="17"/>
    </row>
    <row r="166" spans="1:27" s="18" customFormat="1" ht="123.75" customHeight="1" x14ac:dyDescent="0.25">
      <c r="A166" s="76"/>
      <c r="B166" s="102"/>
      <c r="C166" s="105"/>
      <c r="D166" s="86"/>
      <c r="E166" s="1" t="s">
        <v>197</v>
      </c>
      <c r="F166" s="1" t="s">
        <v>197</v>
      </c>
      <c r="G166" s="1" t="s">
        <v>197</v>
      </c>
      <c r="H166" s="1" t="s">
        <v>197</v>
      </c>
      <c r="I166" s="1" t="s">
        <v>197</v>
      </c>
      <c r="J166" s="1" t="s">
        <v>197</v>
      </c>
      <c r="K166" s="1" t="s">
        <v>197</v>
      </c>
      <c r="L166" s="1" t="s">
        <v>197</v>
      </c>
      <c r="M166" s="1" t="s">
        <v>197</v>
      </c>
      <c r="N166" s="1" t="s">
        <v>197</v>
      </c>
      <c r="O166" s="86"/>
      <c r="Q166" s="16"/>
      <c r="R166" s="16"/>
      <c r="S166" s="16"/>
      <c r="T166" s="16"/>
      <c r="U166" s="16"/>
      <c r="V166" s="16"/>
      <c r="W166" s="17"/>
      <c r="X166" s="17"/>
      <c r="Y166" s="17"/>
      <c r="Z166" s="17"/>
      <c r="AA166" s="17"/>
    </row>
    <row r="167" spans="1:27" s="18" customFormat="1" ht="26.25" customHeight="1" x14ac:dyDescent="0.25">
      <c r="A167" s="112" t="s">
        <v>279</v>
      </c>
      <c r="B167" s="112"/>
      <c r="C167" s="112"/>
      <c r="D167" s="20" t="s">
        <v>30</v>
      </c>
      <c r="E167" s="59">
        <f>SUM(F167:N167)</f>
        <v>1980301.5635000002</v>
      </c>
      <c r="F167" s="87">
        <f>SUM(F168:F169)</f>
        <v>459335.56350000005</v>
      </c>
      <c r="G167" s="88"/>
      <c r="H167" s="88"/>
      <c r="I167" s="88"/>
      <c r="J167" s="89"/>
      <c r="K167" s="64">
        <f>SUM(K168:K169)</f>
        <v>384006</v>
      </c>
      <c r="L167" s="64">
        <f t="shared" ref="L167:N167" si="9">SUM(L168:L169)</f>
        <v>384006</v>
      </c>
      <c r="M167" s="64">
        <f t="shared" si="9"/>
        <v>376477</v>
      </c>
      <c r="N167" s="64">
        <f t="shared" si="9"/>
        <v>376477</v>
      </c>
      <c r="O167" s="84" t="s">
        <v>172</v>
      </c>
      <c r="P167" s="16"/>
      <c r="Q167" s="21"/>
      <c r="R167" s="21"/>
      <c r="S167" s="21"/>
      <c r="T167" s="21"/>
      <c r="U167" s="21"/>
      <c r="V167" s="21"/>
      <c r="W167" s="17"/>
      <c r="X167" s="17"/>
      <c r="Y167" s="17"/>
      <c r="Z167" s="17"/>
      <c r="AA167" s="17"/>
    </row>
    <row r="168" spans="1:27" s="18" customFormat="1" ht="56.25" customHeight="1" x14ac:dyDescent="0.25">
      <c r="A168" s="112"/>
      <c r="B168" s="112"/>
      <c r="C168" s="112"/>
      <c r="D168" s="20" t="s">
        <v>19</v>
      </c>
      <c r="E168" s="59">
        <f>SUM(F168:N168)</f>
        <v>54521.72</v>
      </c>
      <c r="F168" s="87">
        <f>SUM(F70,F123)</f>
        <v>39463.72</v>
      </c>
      <c r="G168" s="88"/>
      <c r="H168" s="88"/>
      <c r="I168" s="88"/>
      <c r="J168" s="89"/>
      <c r="K168" s="64">
        <f>SUM(K70,K123)</f>
        <v>7529</v>
      </c>
      <c r="L168" s="64">
        <f>SUM(L70,L123)</f>
        <v>7529</v>
      </c>
      <c r="M168" s="59">
        <f>SUM(M70,M123)</f>
        <v>0</v>
      </c>
      <c r="N168" s="59">
        <f>SUM(N70,N123)</f>
        <v>0</v>
      </c>
      <c r="O168" s="85"/>
      <c r="P168" s="16"/>
      <c r="Q168" s="21"/>
      <c r="R168" s="21"/>
      <c r="S168" s="21"/>
      <c r="T168" s="21"/>
      <c r="U168" s="21"/>
      <c r="V168" s="21"/>
      <c r="W168" s="17"/>
      <c r="X168" s="17"/>
      <c r="Y168" s="17"/>
      <c r="Z168" s="17"/>
      <c r="AA168" s="17"/>
    </row>
    <row r="169" spans="1:27" s="18" customFormat="1" ht="63.75" customHeight="1" x14ac:dyDescent="0.25">
      <c r="A169" s="112"/>
      <c r="B169" s="112"/>
      <c r="C169" s="112"/>
      <c r="D169" s="20" t="s">
        <v>3</v>
      </c>
      <c r="E169" s="59">
        <f>SUM(F169:N169)</f>
        <v>1925779.8435</v>
      </c>
      <c r="F169" s="87">
        <f>SUM(F10,F23,F44,F71,F101,F124)</f>
        <v>419871.84350000002</v>
      </c>
      <c r="G169" s="88"/>
      <c r="H169" s="88"/>
      <c r="I169" s="88"/>
      <c r="J169" s="89"/>
      <c r="K169" s="64">
        <f>SUM(K10,K23,K44,K71,K101,K124)</f>
        <v>376477</v>
      </c>
      <c r="L169" s="64">
        <f>SUM(L10,L23,L44,L71,L101,L124)</f>
        <v>376477</v>
      </c>
      <c r="M169" s="59">
        <f>SUM(M10,M23,M44,M71,M101,M124)</f>
        <v>376477</v>
      </c>
      <c r="N169" s="59">
        <f>SUM(N10,N23,N44,N71,N101,N124)</f>
        <v>376477</v>
      </c>
      <c r="O169" s="85"/>
      <c r="P169" s="16"/>
      <c r="Q169" s="21"/>
      <c r="R169" s="21"/>
      <c r="S169" s="21"/>
      <c r="T169" s="21"/>
      <c r="U169" s="21"/>
      <c r="V169" s="21"/>
      <c r="W169" s="17"/>
      <c r="X169" s="17"/>
      <c r="Y169" s="17"/>
      <c r="Z169" s="17"/>
      <c r="AA169" s="17"/>
    </row>
    <row r="170" spans="1:27" s="18" customFormat="1" ht="32.25" customHeight="1" x14ac:dyDescent="0.25">
      <c r="A170" s="112"/>
      <c r="B170" s="112"/>
      <c r="C170" s="112"/>
      <c r="D170" s="20" t="s">
        <v>22</v>
      </c>
      <c r="E170" s="111" t="s">
        <v>112</v>
      </c>
      <c r="F170" s="111"/>
      <c r="G170" s="111"/>
      <c r="H170" s="111"/>
      <c r="I170" s="111"/>
      <c r="J170" s="111"/>
      <c r="K170" s="111"/>
      <c r="L170" s="111"/>
      <c r="M170" s="111"/>
      <c r="N170" s="111"/>
      <c r="O170" s="86"/>
      <c r="P170" s="16"/>
      <c r="Q170" s="21"/>
      <c r="R170" s="21"/>
      <c r="S170" s="21"/>
      <c r="T170" s="21"/>
      <c r="U170" s="21"/>
      <c r="V170" s="21"/>
      <c r="W170" s="17"/>
      <c r="X170" s="17"/>
      <c r="Y170" s="17"/>
      <c r="Z170" s="17"/>
      <c r="AA170" s="17"/>
    </row>
    <row r="171" spans="1:27" ht="27.75" customHeight="1" x14ac:dyDescent="0.25">
      <c r="A171" s="113" t="s">
        <v>222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</row>
    <row r="172" spans="1:27" ht="50.25" customHeight="1" x14ac:dyDescent="0.25">
      <c r="A172" s="62" t="s">
        <v>79</v>
      </c>
      <c r="B172" s="56" t="s">
        <v>204</v>
      </c>
      <c r="C172" s="60" t="s">
        <v>260</v>
      </c>
      <c r="D172" s="2" t="s">
        <v>3</v>
      </c>
      <c r="E172" s="54">
        <f>SUM(F172:N172)</f>
        <v>0</v>
      </c>
      <c r="F172" s="90">
        <f>SUM(F173,F177)</f>
        <v>0</v>
      </c>
      <c r="G172" s="91"/>
      <c r="H172" s="91"/>
      <c r="I172" s="91"/>
      <c r="J172" s="92"/>
      <c r="K172" s="58">
        <f>SUM(K173,K177)</f>
        <v>0</v>
      </c>
      <c r="L172" s="58">
        <f>SUM(L173,L177)</f>
        <v>0</v>
      </c>
      <c r="M172" s="54">
        <f t="shared" ref="M172:N172" si="10">SUM(M173,M177)</f>
        <v>0</v>
      </c>
      <c r="N172" s="54">
        <f t="shared" si="10"/>
        <v>0</v>
      </c>
      <c r="O172" s="55" t="s">
        <v>172</v>
      </c>
    </row>
    <row r="173" spans="1:27" ht="60.75" customHeight="1" x14ac:dyDescent="0.25">
      <c r="A173" s="62" t="s">
        <v>6</v>
      </c>
      <c r="B173" s="2" t="s">
        <v>205</v>
      </c>
      <c r="C173" s="60" t="s">
        <v>260</v>
      </c>
      <c r="D173" s="2" t="s">
        <v>3</v>
      </c>
      <c r="E173" s="54">
        <f>SUM(F173:N173)</f>
        <v>0</v>
      </c>
      <c r="F173" s="90">
        <v>0</v>
      </c>
      <c r="G173" s="91"/>
      <c r="H173" s="91"/>
      <c r="I173" s="91"/>
      <c r="J173" s="92"/>
      <c r="K173" s="58">
        <v>0</v>
      </c>
      <c r="L173" s="58">
        <v>0</v>
      </c>
      <c r="M173" s="54">
        <v>0</v>
      </c>
      <c r="N173" s="54">
        <v>0</v>
      </c>
      <c r="O173" s="56" t="s">
        <v>89</v>
      </c>
    </row>
    <row r="174" spans="1:27" ht="19.5" customHeight="1" x14ac:dyDescent="0.25">
      <c r="A174" s="74"/>
      <c r="B174" s="100" t="s">
        <v>206</v>
      </c>
      <c r="C174" s="103" t="s">
        <v>172</v>
      </c>
      <c r="D174" s="84" t="s">
        <v>172</v>
      </c>
      <c r="E174" s="106" t="s">
        <v>121</v>
      </c>
      <c r="F174" s="93" t="s">
        <v>61</v>
      </c>
      <c r="G174" s="90" t="s">
        <v>126</v>
      </c>
      <c r="H174" s="91"/>
      <c r="I174" s="91"/>
      <c r="J174" s="92"/>
      <c r="K174" s="82" t="s">
        <v>62</v>
      </c>
      <c r="L174" s="82" t="s">
        <v>257</v>
      </c>
      <c r="M174" s="82" t="s">
        <v>258</v>
      </c>
      <c r="N174" s="82" t="s">
        <v>259</v>
      </c>
      <c r="O174" s="84" t="s">
        <v>172</v>
      </c>
    </row>
    <row r="175" spans="1:27" ht="17.25" customHeight="1" x14ac:dyDescent="0.25">
      <c r="A175" s="75"/>
      <c r="B175" s="101"/>
      <c r="C175" s="104"/>
      <c r="D175" s="85"/>
      <c r="E175" s="107"/>
      <c r="F175" s="94"/>
      <c r="G175" s="54" t="s">
        <v>122</v>
      </c>
      <c r="H175" s="54" t="s">
        <v>123</v>
      </c>
      <c r="I175" s="54" t="s">
        <v>124</v>
      </c>
      <c r="J175" s="54" t="s">
        <v>125</v>
      </c>
      <c r="K175" s="83"/>
      <c r="L175" s="83"/>
      <c r="M175" s="83"/>
      <c r="N175" s="83"/>
      <c r="O175" s="85"/>
    </row>
    <row r="176" spans="1:27" ht="17.25" customHeight="1" x14ac:dyDescent="0.25">
      <c r="A176" s="76"/>
      <c r="B176" s="102"/>
      <c r="C176" s="105"/>
      <c r="D176" s="86"/>
      <c r="E176" s="1" t="s">
        <v>197</v>
      </c>
      <c r="F176" s="1" t="str">
        <f>J176</f>
        <v>-</v>
      </c>
      <c r="G176" s="4" t="s">
        <v>197</v>
      </c>
      <c r="H176" s="4" t="s">
        <v>197</v>
      </c>
      <c r="I176" s="4" t="s">
        <v>197</v>
      </c>
      <c r="J176" s="4" t="s">
        <v>197</v>
      </c>
      <c r="K176" s="4" t="s">
        <v>197</v>
      </c>
      <c r="L176" s="5" t="s">
        <v>197</v>
      </c>
      <c r="M176" s="5" t="s">
        <v>197</v>
      </c>
      <c r="N176" s="5" t="s">
        <v>197</v>
      </c>
      <c r="O176" s="86"/>
    </row>
    <row r="177" spans="1:15" ht="66" customHeight="1" x14ac:dyDescent="0.25">
      <c r="A177" s="57" t="s">
        <v>7</v>
      </c>
      <c r="B177" s="2" t="s">
        <v>207</v>
      </c>
      <c r="C177" s="60" t="s">
        <v>260</v>
      </c>
      <c r="D177" s="2" t="s">
        <v>3</v>
      </c>
      <c r="E177" s="54">
        <f>SUM(F177:N177)</f>
        <v>0</v>
      </c>
      <c r="F177" s="90">
        <v>0</v>
      </c>
      <c r="G177" s="91"/>
      <c r="H177" s="91"/>
      <c r="I177" s="91"/>
      <c r="J177" s="92"/>
      <c r="K177" s="58">
        <v>0</v>
      </c>
      <c r="L177" s="58">
        <v>0</v>
      </c>
      <c r="M177" s="54">
        <v>0</v>
      </c>
      <c r="N177" s="54">
        <v>0</v>
      </c>
      <c r="O177" s="56" t="s">
        <v>89</v>
      </c>
    </row>
    <row r="178" spans="1:15" ht="20.25" customHeight="1" x14ac:dyDescent="0.25">
      <c r="A178" s="74"/>
      <c r="B178" s="146" t="s">
        <v>208</v>
      </c>
      <c r="C178" s="103" t="s">
        <v>172</v>
      </c>
      <c r="D178" s="84" t="s">
        <v>172</v>
      </c>
      <c r="E178" s="106" t="s">
        <v>121</v>
      </c>
      <c r="F178" s="93" t="s">
        <v>61</v>
      </c>
      <c r="G178" s="90" t="s">
        <v>126</v>
      </c>
      <c r="H178" s="91"/>
      <c r="I178" s="91"/>
      <c r="J178" s="92"/>
      <c r="K178" s="82" t="s">
        <v>62</v>
      </c>
      <c r="L178" s="82" t="s">
        <v>257</v>
      </c>
      <c r="M178" s="82" t="s">
        <v>258</v>
      </c>
      <c r="N178" s="82" t="s">
        <v>259</v>
      </c>
      <c r="O178" s="84" t="s">
        <v>172</v>
      </c>
    </row>
    <row r="179" spans="1:15" ht="19.5" customHeight="1" x14ac:dyDescent="0.25">
      <c r="A179" s="75"/>
      <c r="B179" s="147"/>
      <c r="C179" s="104"/>
      <c r="D179" s="85"/>
      <c r="E179" s="107"/>
      <c r="F179" s="94"/>
      <c r="G179" s="54" t="s">
        <v>122</v>
      </c>
      <c r="H179" s="54" t="s">
        <v>123</v>
      </c>
      <c r="I179" s="54" t="s">
        <v>124</v>
      </c>
      <c r="J179" s="54" t="s">
        <v>125</v>
      </c>
      <c r="K179" s="83"/>
      <c r="L179" s="83"/>
      <c r="M179" s="83"/>
      <c r="N179" s="83"/>
      <c r="O179" s="86"/>
    </row>
    <row r="180" spans="1:15" ht="19.5" customHeight="1" x14ac:dyDescent="0.25">
      <c r="A180" s="76"/>
      <c r="B180" s="148"/>
      <c r="C180" s="105"/>
      <c r="D180" s="86"/>
      <c r="E180" s="1">
        <v>1</v>
      </c>
      <c r="F180" s="1">
        <f>J180</f>
        <v>1</v>
      </c>
      <c r="G180" s="44">
        <v>1</v>
      </c>
      <c r="H180" s="44">
        <v>1</v>
      </c>
      <c r="I180" s="44">
        <v>1</v>
      </c>
      <c r="J180" s="44">
        <v>1</v>
      </c>
      <c r="K180" s="1">
        <v>1</v>
      </c>
      <c r="L180" s="1">
        <v>1</v>
      </c>
      <c r="M180" s="5">
        <v>1</v>
      </c>
      <c r="N180" s="5">
        <v>1</v>
      </c>
      <c r="O180" s="53"/>
    </row>
    <row r="181" spans="1:15" ht="64.5" customHeight="1" x14ac:dyDescent="0.25">
      <c r="A181" s="118" t="s">
        <v>18</v>
      </c>
      <c r="B181" s="77" t="s">
        <v>142</v>
      </c>
      <c r="C181" s="77" t="s">
        <v>260</v>
      </c>
      <c r="D181" s="2" t="s">
        <v>3</v>
      </c>
      <c r="E181" s="54">
        <f>SUM(F181:N181)</f>
        <v>870</v>
      </c>
      <c r="F181" s="90">
        <f>F183</f>
        <v>174</v>
      </c>
      <c r="G181" s="91"/>
      <c r="H181" s="91"/>
      <c r="I181" s="91"/>
      <c r="J181" s="92"/>
      <c r="K181" s="58">
        <f>K183</f>
        <v>174</v>
      </c>
      <c r="L181" s="58">
        <f t="shared" ref="L181:N181" si="11">L183</f>
        <v>174</v>
      </c>
      <c r="M181" s="54">
        <f t="shared" si="11"/>
        <v>174</v>
      </c>
      <c r="N181" s="54">
        <f t="shared" si="11"/>
        <v>174</v>
      </c>
      <c r="O181" s="84" t="s">
        <v>172</v>
      </c>
    </row>
    <row r="182" spans="1:15" ht="46.5" customHeight="1" x14ac:dyDescent="0.25">
      <c r="A182" s="144"/>
      <c r="B182" s="77"/>
      <c r="C182" s="145"/>
      <c r="D182" s="2" t="s">
        <v>22</v>
      </c>
      <c r="E182" s="79" t="s">
        <v>99</v>
      </c>
      <c r="F182" s="79"/>
      <c r="G182" s="79"/>
      <c r="H182" s="79"/>
      <c r="I182" s="79"/>
      <c r="J182" s="79"/>
      <c r="K182" s="79"/>
      <c r="L182" s="79"/>
      <c r="M182" s="79"/>
      <c r="N182" s="79"/>
      <c r="O182" s="86"/>
    </row>
    <row r="183" spans="1:15" ht="124.5" customHeight="1" x14ac:dyDescent="0.25">
      <c r="A183" s="108" t="s">
        <v>10</v>
      </c>
      <c r="B183" s="77" t="s">
        <v>143</v>
      </c>
      <c r="C183" s="78" t="s">
        <v>260</v>
      </c>
      <c r="D183" s="2" t="s">
        <v>3</v>
      </c>
      <c r="E183" s="54">
        <f>SUM(F183:N183)</f>
        <v>870</v>
      </c>
      <c r="F183" s="90">
        <v>174</v>
      </c>
      <c r="G183" s="91"/>
      <c r="H183" s="91"/>
      <c r="I183" s="91"/>
      <c r="J183" s="92"/>
      <c r="K183" s="58">
        <v>174</v>
      </c>
      <c r="L183" s="58">
        <v>174</v>
      </c>
      <c r="M183" s="54">
        <v>174</v>
      </c>
      <c r="N183" s="54">
        <v>174</v>
      </c>
      <c r="O183" s="46" t="s">
        <v>264</v>
      </c>
    </row>
    <row r="184" spans="1:15" ht="97.5" customHeight="1" x14ac:dyDescent="0.25">
      <c r="A184" s="108"/>
      <c r="B184" s="77"/>
      <c r="C184" s="78"/>
      <c r="D184" s="2" t="s">
        <v>22</v>
      </c>
      <c r="E184" s="79" t="s">
        <v>99</v>
      </c>
      <c r="F184" s="79"/>
      <c r="G184" s="79"/>
      <c r="H184" s="79"/>
      <c r="I184" s="79"/>
      <c r="J184" s="79"/>
      <c r="K184" s="79"/>
      <c r="L184" s="79"/>
      <c r="M184" s="79"/>
      <c r="N184" s="79"/>
      <c r="O184" s="46" t="s">
        <v>265</v>
      </c>
    </row>
    <row r="185" spans="1:15" ht="21.75" customHeight="1" x14ac:dyDescent="0.25">
      <c r="A185" s="74"/>
      <c r="B185" s="100" t="s">
        <v>144</v>
      </c>
      <c r="C185" s="103" t="s">
        <v>172</v>
      </c>
      <c r="D185" s="84" t="s">
        <v>172</v>
      </c>
      <c r="E185" s="106" t="s">
        <v>121</v>
      </c>
      <c r="F185" s="93" t="s">
        <v>61</v>
      </c>
      <c r="G185" s="90" t="s">
        <v>126</v>
      </c>
      <c r="H185" s="91"/>
      <c r="I185" s="91"/>
      <c r="J185" s="92"/>
      <c r="K185" s="82" t="s">
        <v>62</v>
      </c>
      <c r="L185" s="82" t="s">
        <v>257</v>
      </c>
      <c r="M185" s="82" t="s">
        <v>258</v>
      </c>
      <c r="N185" s="82" t="s">
        <v>259</v>
      </c>
      <c r="O185" s="84" t="s">
        <v>172</v>
      </c>
    </row>
    <row r="186" spans="1:15" ht="18.75" customHeight="1" x14ac:dyDescent="0.25">
      <c r="A186" s="75"/>
      <c r="B186" s="101"/>
      <c r="C186" s="104"/>
      <c r="D186" s="85"/>
      <c r="E186" s="107"/>
      <c r="F186" s="94"/>
      <c r="G186" s="54" t="s">
        <v>122</v>
      </c>
      <c r="H186" s="54" t="s">
        <v>123</v>
      </c>
      <c r="I186" s="54" t="s">
        <v>124</v>
      </c>
      <c r="J186" s="54" t="s">
        <v>125</v>
      </c>
      <c r="K186" s="83"/>
      <c r="L186" s="83"/>
      <c r="M186" s="83"/>
      <c r="N186" s="83"/>
      <c r="O186" s="85"/>
    </row>
    <row r="187" spans="1:15" ht="40.5" customHeight="1" x14ac:dyDescent="0.25">
      <c r="A187" s="76"/>
      <c r="B187" s="102"/>
      <c r="C187" s="105"/>
      <c r="D187" s="86"/>
      <c r="E187" s="1">
        <f>F187+K187+L187+M187+N187</f>
        <v>925</v>
      </c>
      <c r="F187" s="1">
        <f>J187</f>
        <v>185</v>
      </c>
      <c r="G187" s="1">
        <v>185</v>
      </c>
      <c r="H187" s="1">
        <v>185</v>
      </c>
      <c r="I187" s="1">
        <v>185</v>
      </c>
      <c r="J187" s="1">
        <v>185</v>
      </c>
      <c r="K187" s="1">
        <v>185</v>
      </c>
      <c r="L187" s="1">
        <v>185</v>
      </c>
      <c r="M187" s="1">
        <v>185</v>
      </c>
      <c r="N187" s="1">
        <v>185</v>
      </c>
      <c r="O187" s="86"/>
    </row>
    <row r="188" spans="1:15" ht="21.75" customHeight="1" x14ac:dyDescent="0.25">
      <c r="A188" s="108" t="s">
        <v>11</v>
      </c>
      <c r="B188" s="77" t="s">
        <v>209</v>
      </c>
      <c r="C188" s="78" t="s">
        <v>260</v>
      </c>
      <c r="D188" s="22" t="s">
        <v>90</v>
      </c>
      <c r="E188" s="54">
        <f>SUM(F188:N188)</f>
        <v>3150</v>
      </c>
      <c r="F188" s="90">
        <f>F190</f>
        <v>630</v>
      </c>
      <c r="G188" s="91"/>
      <c r="H188" s="91"/>
      <c r="I188" s="91"/>
      <c r="J188" s="92"/>
      <c r="K188" s="58">
        <f>K190</f>
        <v>630</v>
      </c>
      <c r="L188" s="58">
        <f t="shared" ref="L188:N188" si="12">L190</f>
        <v>630</v>
      </c>
      <c r="M188" s="54">
        <f t="shared" si="12"/>
        <v>630</v>
      </c>
      <c r="N188" s="54">
        <f t="shared" si="12"/>
        <v>630</v>
      </c>
      <c r="O188" s="84" t="s">
        <v>172</v>
      </c>
    </row>
    <row r="189" spans="1:15" ht="50.25" customHeight="1" x14ac:dyDescent="0.25">
      <c r="A189" s="108"/>
      <c r="B189" s="77"/>
      <c r="C189" s="78"/>
      <c r="D189" s="2" t="s">
        <v>19</v>
      </c>
      <c r="E189" s="143" t="s">
        <v>91</v>
      </c>
      <c r="F189" s="143"/>
      <c r="G189" s="143"/>
      <c r="H189" s="143"/>
      <c r="I189" s="143"/>
      <c r="J189" s="143"/>
      <c r="K189" s="143"/>
      <c r="L189" s="143"/>
      <c r="M189" s="143"/>
      <c r="N189" s="143"/>
      <c r="O189" s="85"/>
    </row>
    <row r="190" spans="1:15" ht="67.5" customHeight="1" x14ac:dyDescent="0.25">
      <c r="A190" s="108"/>
      <c r="B190" s="77"/>
      <c r="C190" s="78"/>
      <c r="D190" s="2" t="s">
        <v>3</v>
      </c>
      <c r="E190" s="54">
        <f>SUM(F190:N190)</f>
        <v>3150</v>
      </c>
      <c r="F190" s="90">
        <f>SUM(F193,F197,F201,F205,F209,F213)</f>
        <v>630</v>
      </c>
      <c r="G190" s="91"/>
      <c r="H190" s="91"/>
      <c r="I190" s="91"/>
      <c r="J190" s="92"/>
      <c r="K190" s="58">
        <f>SUM(K193,K197,K201,K205,K209,K213)</f>
        <v>630</v>
      </c>
      <c r="L190" s="58">
        <f>SUM(L193,L197,L201,L205,L209,L213)</f>
        <v>630</v>
      </c>
      <c r="M190" s="58">
        <f t="shared" ref="M190:N190" si="13">SUM(M193,M197,M201,M205,M209,M213)</f>
        <v>630</v>
      </c>
      <c r="N190" s="58">
        <f t="shared" si="13"/>
        <v>630</v>
      </c>
      <c r="O190" s="86"/>
    </row>
    <row r="191" spans="1:15" ht="17.25" customHeight="1" x14ac:dyDescent="0.25">
      <c r="A191" s="108" t="s">
        <v>12</v>
      </c>
      <c r="B191" s="77" t="s">
        <v>145</v>
      </c>
      <c r="C191" s="78" t="s">
        <v>260</v>
      </c>
      <c r="D191" s="22" t="s">
        <v>90</v>
      </c>
      <c r="E191" s="54">
        <f>SUM(F191:N191)</f>
        <v>2990</v>
      </c>
      <c r="F191" s="90">
        <f>SUM(F193)</f>
        <v>598</v>
      </c>
      <c r="G191" s="91"/>
      <c r="H191" s="91"/>
      <c r="I191" s="91"/>
      <c r="J191" s="92"/>
      <c r="K191" s="58">
        <f>SUM(K193)</f>
        <v>598</v>
      </c>
      <c r="L191" s="58">
        <f t="shared" ref="L191:N191" si="14">SUM(L193)</f>
        <v>598</v>
      </c>
      <c r="M191" s="54">
        <f t="shared" si="14"/>
        <v>598</v>
      </c>
      <c r="N191" s="54">
        <f t="shared" si="14"/>
        <v>598</v>
      </c>
      <c r="O191" s="56"/>
    </row>
    <row r="192" spans="1:15" ht="48" customHeight="1" x14ac:dyDescent="0.25">
      <c r="A192" s="108"/>
      <c r="B192" s="77"/>
      <c r="C192" s="78"/>
      <c r="D192" s="2" t="s">
        <v>19</v>
      </c>
      <c r="E192" s="143" t="s">
        <v>91</v>
      </c>
      <c r="F192" s="143"/>
      <c r="G192" s="143"/>
      <c r="H192" s="143"/>
      <c r="I192" s="143"/>
      <c r="J192" s="143"/>
      <c r="K192" s="143"/>
      <c r="L192" s="143"/>
      <c r="M192" s="143"/>
      <c r="N192" s="143"/>
      <c r="O192" s="56" t="s">
        <v>110</v>
      </c>
    </row>
    <row r="193" spans="1:15" ht="48.75" customHeight="1" x14ac:dyDescent="0.25">
      <c r="A193" s="108"/>
      <c r="B193" s="77"/>
      <c r="C193" s="78"/>
      <c r="D193" s="2" t="s">
        <v>3</v>
      </c>
      <c r="E193" s="54">
        <f>SUM(F193:N193)</f>
        <v>2990</v>
      </c>
      <c r="F193" s="90">
        <v>598</v>
      </c>
      <c r="G193" s="91"/>
      <c r="H193" s="91"/>
      <c r="I193" s="91"/>
      <c r="J193" s="92"/>
      <c r="K193" s="58">
        <v>598</v>
      </c>
      <c r="L193" s="58">
        <v>598</v>
      </c>
      <c r="M193" s="54">
        <v>598</v>
      </c>
      <c r="N193" s="54">
        <v>598</v>
      </c>
      <c r="O193" s="56" t="s">
        <v>48</v>
      </c>
    </row>
    <row r="194" spans="1:15" ht="20.25" customHeight="1" x14ac:dyDescent="0.25">
      <c r="A194" s="74"/>
      <c r="B194" s="100" t="s">
        <v>226</v>
      </c>
      <c r="C194" s="103" t="s">
        <v>172</v>
      </c>
      <c r="D194" s="84" t="s">
        <v>172</v>
      </c>
      <c r="E194" s="106" t="s">
        <v>121</v>
      </c>
      <c r="F194" s="93" t="s">
        <v>61</v>
      </c>
      <c r="G194" s="90" t="s">
        <v>126</v>
      </c>
      <c r="H194" s="91"/>
      <c r="I194" s="91"/>
      <c r="J194" s="92"/>
      <c r="K194" s="82" t="s">
        <v>62</v>
      </c>
      <c r="L194" s="82" t="s">
        <v>257</v>
      </c>
      <c r="M194" s="82" t="s">
        <v>258</v>
      </c>
      <c r="N194" s="82" t="s">
        <v>259</v>
      </c>
      <c r="O194" s="84" t="s">
        <v>172</v>
      </c>
    </row>
    <row r="195" spans="1:15" ht="24" customHeight="1" x14ac:dyDescent="0.25">
      <c r="A195" s="75"/>
      <c r="B195" s="101"/>
      <c r="C195" s="104"/>
      <c r="D195" s="85"/>
      <c r="E195" s="107"/>
      <c r="F195" s="94"/>
      <c r="G195" s="54" t="s">
        <v>122</v>
      </c>
      <c r="H195" s="54" t="s">
        <v>123</v>
      </c>
      <c r="I195" s="54" t="s">
        <v>124</v>
      </c>
      <c r="J195" s="54" t="s">
        <v>125</v>
      </c>
      <c r="K195" s="83"/>
      <c r="L195" s="83"/>
      <c r="M195" s="83"/>
      <c r="N195" s="83"/>
      <c r="O195" s="85"/>
    </row>
    <row r="196" spans="1:15" ht="37.5" customHeight="1" x14ac:dyDescent="0.25">
      <c r="A196" s="76"/>
      <c r="B196" s="102"/>
      <c r="C196" s="105"/>
      <c r="D196" s="86"/>
      <c r="E196" s="1">
        <f>F196+K196+L196+M196+N196</f>
        <v>565</v>
      </c>
      <c r="F196" s="1">
        <f>J196</f>
        <v>113</v>
      </c>
      <c r="G196" s="1">
        <v>113</v>
      </c>
      <c r="H196" s="1">
        <v>113</v>
      </c>
      <c r="I196" s="1">
        <v>113</v>
      </c>
      <c r="J196" s="1">
        <v>113</v>
      </c>
      <c r="K196" s="1">
        <v>113</v>
      </c>
      <c r="L196" s="1">
        <v>113</v>
      </c>
      <c r="M196" s="1">
        <v>113</v>
      </c>
      <c r="N196" s="1">
        <v>113</v>
      </c>
      <c r="O196" s="86"/>
    </row>
    <row r="197" spans="1:15" ht="112.5" customHeight="1" x14ac:dyDescent="0.25">
      <c r="A197" s="62" t="s">
        <v>13</v>
      </c>
      <c r="B197" s="2" t="s">
        <v>146</v>
      </c>
      <c r="C197" s="60" t="s">
        <v>260</v>
      </c>
      <c r="D197" s="2" t="s">
        <v>3</v>
      </c>
      <c r="E197" s="54">
        <f>SUM(F197:N197)</f>
        <v>0</v>
      </c>
      <c r="F197" s="90">
        <v>0</v>
      </c>
      <c r="G197" s="91"/>
      <c r="H197" s="91"/>
      <c r="I197" s="91"/>
      <c r="J197" s="92"/>
      <c r="K197" s="58">
        <v>0</v>
      </c>
      <c r="L197" s="58">
        <v>0</v>
      </c>
      <c r="M197" s="54">
        <v>0</v>
      </c>
      <c r="N197" s="54">
        <v>0</v>
      </c>
      <c r="O197" s="56" t="s">
        <v>239</v>
      </c>
    </row>
    <row r="198" spans="1:15" ht="18.75" customHeight="1" x14ac:dyDescent="0.25">
      <c r="A198" s="74"/>
      <c r="B198" s="100" t="s">
        <v>147</v>
      </c>
      <c r="C198" s="103" t="s">
        <v>172</v>
      </c>
      <c r="D198" s="84" t="s">
        <v>172</v>
      </c>
      <c r="E198" s="106" t="s">
        <v>121</v>
      </c>
      <c r="F198" s="93" t="s">
        <v>61</v>
      </c>
      <c r="G198" s="90" t="s">
        <v>126</v>
      </c>
      <c r="H198" s="91"/>
      <c r="I198" s="91"/>
      <c r="J198" s="92"/>
      <c r="K198" s="82" t="s">
        <v>62</v>
      </c>
      <c r="L198" s="82" t="s">
        <v>257</v>
      </c>
      <c r="M198" s="82" t="s">
        <v>258</v>
      </c>
      <c r="N198" s="82" t="s">
        <v>259</v>
      </c>
      <c r="O198" s="84" t="s">
        <v>172</v>
      </c>
    </row>
    <row r="199" spans="1:15" ht="16.5" customHeight="1" x14ac:dyDescent="0.25">
      <c r="A199" s="75"/>
      <c r="B199" s="101"/>
      <c r="C199" s="104"/>
      <c r="D199" s="85"/>
      <c r="E199" s="107"/>
      <c r="F199" s="94"/>
      <c r="G199" s="54" t="s">
        <v>122</v>
      </c>
      <c r="H199" s="54" t="s">
        <v>123</v>
      </c>
      <c r="I199" s="54" t="s">
        <v>124</v>
      </c>
      <c r="J199" s="54" t="s">
        <v>125</v>
      </c>
      <c r="K199" s="83"/>
      <c r="L199" s="83"/>
      <c r="M199" s="83"/>
      <c r="N199" s="83"/>
      <c r="O199" s="85"/>
    </row>
    <row r="200" spans="1:15" ht="15.75" customHeight="1" x14ac:dyDescent="0.25">
      <c r="A200" s="76"/>
      <c r="B200" s="102"/>
      <c r="C200" s="105"/>
      <c r="D200" s="86"/>
      <c r="E200" s="1">
        <f>F200+K200+L200+M200+N200</f>
        <v>145</v>
      </c>
      <c r="F200" s="1">
        <f>J200</f>
        <v>29</v>
      </c>
      <c r="G200" s="5">
        <v>29</v>
      </c>
      <c r="H200" s="5">
        <v>29</v>
      </c>
      <c r="I200" s="5">
        <v>29</v>
      </c>
      <c r="J200" s="5">
        <v>29</v>
      </c>
      <c r="K200" s="1">
        <v>29</v>
      </c>
      <c r="L200" s="5">
        <v>29</v>
      </c>
      <c r="M200" s="5">
        <v>29</v>
      </c>
      <c r="N200" s="5">
        <v>29</v>
      </c>
      <c r="O200" s="86"/>
    </row>
    <row r="201" spans="1:15" ht="80.25" customHeight="1" x14ac:dyDescent="0.25">
      <c r="A201" s="62" t="s">
        <v>34</v>
      </c>
      <c r="B201" s="2" t="s">
        <v>210</v>
      </c>
      <c r="C201" s="60" t="s">
        <v>260</v>
      </c>
      <c r="D201" s="2" t="s">
        <v>3</v>
      </c>
      <c r="E201" s="54">
        <f>SUM(F201:N201)</f>
        <v>160</v>
      </c>
      <c r="F201" s="90">
        <v>32</v>
      </c>
      <c r="G201" s="91"/>
      <c r="H201" s="91"/>
      <c r="I201" s="91"/>
      <c r="J201" s="92"/>
      <c r="K201" s="58">
        <v>32</v>
      </c>
      <c r="L201" s="58">
        <v>32</v>
      </c>
      <c r="M201" s="54">
        <v>32</v>
      </c>
      <c r="N201" s="54">
        <v>32</v>
      </c>
      <c r="O201" s="56" t="s">
        <v>48</v>
      </c>
    </row>
    <row r="202" spans="1:15" ht="15.75" customHeight="1" x14ac:dyDescent="0.25">
      <c r="A202" s="74"/>
      <c r="B202" s="100" t="s">
        <v>211</v>
      </c>
      <c r="C202" s="103" t="s">
        <v>172</v>
      </c>
      <c r="D202" s="84" t="s">
        <v>172</v>
      </c>
      <c r="E202" s="106" t="s">
        <v>121</v>
      </c>
      <c r="F202" s="93" t="s">
        <v>61</v>
      </c>
      <c r="G202" s="90" t="s">
        <v>126</v>
      </c>
      <c r="H202" s="91"/>
      <c r="I202" s="91"/>
      <c r="J202" s="92"/>
      <c r="K202" s="82" t="s">
        <v>62</v>
      </c>
      <c r="L202" s="82" t="s">
        <v>257</v>
      </c>
      <c r="M202" s="82" t="s">
        <v>258</v>
      </c>
      <c r="N202" s="82" t="s">
        <v>259</v>
      </c>
      <c r="O202" s="84" t="s">
        <v>172</v>
      </c>
    </row>
    <row r="203" spans="1:15" ht="15.75" customHeight="1" x14ac:dyDescent="0.25">
      <c r="A203" s="75"/>
      <c r="B203" s="101"/>
      <c r="C203" s="104"/>
      <c r="D203" s="85"/>
      <c r="E203" s="107"/>
      <c r="F203" s="94"/>
      <c r="G203" s="54" t="s">
        <v>122</v>
      </c>
      <c r="H203" s="54" t="s">
        <v>123</v>
      </c>
      <c r="I203" s="54" t="s">
        <v>124</v>
      </c>
      <c r="J203" s="54" t="s">
        <v>125</v>
      </c>
      <c r="K203" s="83"/>
      <c r="L203" s="83"/>
      <c r="M203" s="83"/>
      <c r="N203" s="83"/>
      <c r="O203" s="85"/>
    </row>
    <row r="204" spans="1:15" ht="18.75" customHeight="1" x14ac:dyDescent="0.25">
      <c r="A204" s="76"/>
      <c r="B204" s="102"/>
      <c r="C204" s="105"/>
      <c r="D204" s="86"/>
      <c r="E204" s="1">
        <f>F204+K204+L204+M204+N204</f>
        <v>27025</v>
      </c>
      <c r="F204" s="1">
        <f>J204</f>
        <v>5405</v>
      </c>
      <c r="G204" s="1" t="s">
        <v>197</v>
      </c>
      <c r="H204" s="1">
        <v>5405</v>
      </c>
      <c r="I204" s="1">
        <v>5405</v>
      </c>
      <c r="J204" s="1">
        <v>5405</v>
      </c>
      <c r="K204" s="1">
        <v>5405</v>
      </c>
      <c r="L204" s="1">
        <v>5405</v>
      </c>
      <c r="M204" s="1">
        <v>5405</v>
      </c>
      <c r="N204" s="1">
        <v>5405</v>
      </c>
      <c r="O204" s="86"/>
    </row>
    <row r="205" spans="1:15" ht="124.5" customHeight="1" x14ac:dyDescent="0.25">
      <c r="A205" s="62" t="s">
        <v>38</v>
      </c>
      <c r="B205" s="2" t="s">
        <v>187</v>
      </c>
      <c r="C205" s="60" t="s">
        <v>260</v>
      </c>
      <c r="D205" s="2" t="s">
        <v>3</v>
      </c>
      <c r="E205" s="54">
        <f>SUM(F205:N205)</f>
        <v>0</v>
      </c>
      <c r="F205" s="90">
        <v>0</v>
      </c>
      <c r="G205" s="91"/>
      <c r="H205" s="91"/>
      <c r="I205" s="91"/>
      <c r="J205" s="92"/>
      <c r="K205" s="58">
        <v>0</v>
      </c>
      <c r="L205" s="58">
        <v>0</v>
      </c>
      <c r="M205" s="54">
        <v>0</v>
      </c>
      <c r="N205" s="54">
        <v>0</v>
      </c>
      <c r="O205" s="56" t="s">
        <v>94</v>
      </c>
    </row>
    <row r="206" spans="1:15" ht="17.25" customHeight="1" x14ac:dyDescent="0.25">
      <c r="A206" s="74"/>
      <c r="B206" s="100" t="s">
        <v>148</v>
      </c>
      <c r="C206" s="103" t="s">
        <v>172</v>
      </c>
      <c r="D206" s="84" t="s">
        <v>172</v>
      </c>
      <c r="E206" s="106" t="s">
        <v>121</v>
      </c>
      <c r="F206" s="93" t="s">
        <v>61</v>
      </c>
      <c r="G206" s="90" t="s">
        <v>126</v>
      </c>
      <c r="H206" s="91"/>
      <c r="I206" s="91"/>
      <c r="J206" s="92"/>
      <c r="K206" s="82" t="s">
        <v>62</v>
      </c>
      <c r="L206" s="82" t="s">
        <v>257</v>
      </c>
      <c r="M206" s="82" t="s">
        <v>258</v>
      </c>
      <c r="N206" s="82" t="s">
        <v>259</v>
      </c>
      <c r="O206" s="84" t="s">
        <v>172</v>
      </c>
    </row>
    <row r="207" spans="1:15" ht="16.5" customHeight="1" x14ac:dyDescent="0.25">
      <c r="A207" s="75"/>
      <c r="B207" s="101"/>
      <c r="C207" s="104"/>
      <c r="D207" s="85"/>
      <c r="E207" s="107"/>
      <c r="F207" s="94"/>
      <c r="G207" s="54" t="s">
        <v>122</v>
      </c>
      <c r="H207" s="54" t="s">
        <v>123</v>
      </c>
      <c r="I207" s="54" t="s">
        <v>124</v>
      </c>
      <c r="J207" s="54" t="s">
        <v>125</v>
      </c>
      <c r="K207" s="83"/>
      <c r="L207" s="83"/>
      <c r="M207" s="83"/>
      <c r="N207" s="83"/>
      <c r="O207" s="85"/>
    </row>
    <row r="208" spans="1:15" ht="17.25" customHeight="1" x14ac:dyDescent="0.25">
      <c r="A208" s="76"/>
      <c r="B208" s="102"/>
      <c r="C208" s="105"/>
      <c r="D208" s="86"/>
      <c r="E208" s="1">
        <f>F208+K208+L208+M208+N208</f>
        <v>95</v>
      </c>
      <c r="F208" s="1">
        <f>J208</f>
        <v>19</v>
      </c>
      <c r="G208" s="1">
        <v>4</v>
      </c>
      <c r="H208" s="1">
        <v>7</v>
      </c>
      <c r="I208" s="1">
        <v>17</v>
      </c>
      <c r="J208" s="1">
        <v>19</v>
      </c>
      <c r="K208" s="1">
        <v>19</v>
      </c>
      <c r="L208" s="1">
        <v>19</v>
      </c>
      <c r="M208" s="1">
        <v>19</v>
      </c>
      <c r="N208" s="1">
        <v>19</v>
      </c>
      <c r="O208" s="86"/>
    </row>
    <row r="209" spans="1:15" ht="110.25" customHeight="1" x14ac:dyDescent="0.25">
      <c r="A209" s="62" t="s">
        <v>80</v>
      </c>
      <c r="B209" s="2" t="s">
        <v>232</v>
      </c>
      <c r="C209" s="60" t="s">
        <v>260</v>
      </c>
      <c r="D209" s="2" t="s">
        <v>3</v>
      </c>
      <c r="E209" s="54">
        <f>SUM(F209:N209)</f>
        <v>0</v>
      </c>
      <c r="F209" s="90">
        <v>0</v>
      </c>
      <c r="G209" s="91"/>
      <c r="H209" s="91"/>
      <c r="I209" s="91"/>
      <c r="J209" s="92"/>
      <c r="K209" s="58">
        <v>0</v>
      </c>
      <c r="L209" s="58">
        <v>0</v>
      </c>
      <c r="M209" s="54">
        <v>0</v>
      </c>
      <c r="N209" s="54">
        <v>0</v>
      </c>
      <c r="O209" s="56" t="s">
        <v>46</v>
      </c>
    </row>
    <row r="210" spans="1:15" ht="24" customHeight="1" x14ac:dyDescent="0.25">
      <c r="A210" s="74"/>
      <c r="B210" s="100" t="s">
        <v>233</v>
      </c>
      <c r="C210" s="103" t="s">
        <v>172</v>
      </c>
      <c r="D210" s="84" t="s">
        <v>172</v>
      </c>
      <c r="E210" s="106" t="s">
        <v>121</v>
      </c>
      <c r="F210" s="93" t="s">
        <v>61</v>
      </c>
      <c r="G210" s="90" t="s">
        <v>126</v>
      </c>
      <c r="H210" s="91"/>
      <c r="I210" s="91"/>
      <c r="J210" s="92"/>
      <c r="K210" s="82" t="s">
        <v>62</v>
      </c>
      <c r="L210" s="82" t="s">
        <v>257</v>
      </c>
      <c r="M210" s="82" t="s">
        <v>258</v>
      </c>
      <c r="N210" s="82" t="s">
        <v>259</v>
      </c>
      <c r="O210" s="84" t="s">
        <v>172</v>
      </c>
    </row>
    <row r="211" spans="1:15" ht="24" customHeight="1" x14ac:dyDescent="0.25">
      <c r="A211" s="75"/>
      <c r="B211" s="101"/>
      <c r="C211" s="104"/>
      <c r="D211" s="85"/>
      <c r="E211" s="107"/>
      <c r="F211" s="94"/>
      <c r="G211" s="54" t="s">
        <v>122</v>
      </c>
      <c r="H211" s="54" t="s">
        <v>123</v>
      </c>
      <c r="I211" s="54" t="s">
        <v>124</v>
      </c>
      <c r="J211" s="54" t="s">
        <v>125</v>
      </c>
      <c r="K211" s="83"/>
      <c r="L211" s="83"/>
      <c r="M211" s="83"/>
      <c r="N211" s="83"/>
      <c r="O211" s="85"/>
    </row>
    <row r="212" spans="1:15" ht="63.75" customHeight="1" x14ac:dyDescent="0.25">
      <c r="A212" s="76"/>
      <c r="B212" s="102"/>
      <c r="C212" s="105"/>
      <c r="D212" s="86"/>
      <c r="E212" s="1">
        <v>1</v>
      </c>
      <c r="F212" s="1">
        <f>J212</f>
        <v>1</v>
      </c>
      <c r="G212" s="1">
        <v>1</v>
      </c>
      <c r="H212" s="1">
        <v>1</v>
      </c>
      <c r="I212" s="1">
        <v>1</v>
      </c>
      <c r="J212" s="1">
        <v>1</v>
      </c>
      <c r="K212" s="1">
        <v>1</v>
      </c>
      <c r="L212" s="1">
        <v>1</v>
      </c>
      <c r="M212" s="1">
        <v>1</v>
      </c>
      <c r="N212" s="1">
        <v>1</v>
      </c>
      <c r="O212" s="86"/>
    </row>
    <row r="213" spans="1:15" ht="64.5" customHeight="1" x14ac:dyDescent="0.25">
      <c r="A213" s="62" t="s">
        <v>234</v>
      </c>
      <c r="B213" s="2" t="s">
        <v>235</v>
      </c>
      <c r="C213" s="60" t="s">
        <v>260</v>
      </c>
      <c r="D213" s="2" t="s">
        <v>3</v>
      </c>
      <c r="E213" s="54">
        <f>SUM(F213:N213)</f>
        <v>0</v>
      </c>
      <c r="F213" s="90">
        <v>0</v>
      </c>
      <c r="G213" s="91"/>
      <c r="H213" s="91"/>
      <c r="I213" s="91"/>
      <c r="J213" s="92"/>
      <c r="K213" s="58">
        <v>0</v>
      </c>
      <c r="L213" s="58">
        <v>0</v>
      </c>
      <c r="M213" s="54">
        <v>0</v>
      </c>
      <c r="N213" s="54">
        <v>0</v>
      </c>
      <c r="O213" s="56" t="s">
        <v>46</v>
      </c>
    </row>
    <row r="214" spans="1:15" ht="24" customHeight="1" x14ac:dyDescent="0.25">
      <c r="A214" s="74"/>
      <c r="B214" s="100" t="s">
        <v>236</v>
      </c>
      <c r="C214" s="103" t="s">
        <v>172</v>
      </c>
      <c r="D214" s="84" t="s">
        <v>172</v>
      </c>
      <c r="E214" s="106" t="s">
        <v>121</v>
      </c>
      <c r="F214" s="93" t="s">
        <v>61</v>
      </c>
      <c r="G214" s="90" t="s">
        <v>126</v>
      </c>
      <c r="H214" s="91"/>
      <c r="I214" s="91"/>
      <c r="J214" s="92"/>
      <c r="K214" s="82" t="s">
        <v>62</v>
      </c>
      <c r="L214" s="82" t="s">
        <v>257</v>
      </c>
      <c r="M214" s="82" t="s">
        <v>258</v>
      </c>
      <c r="N214" s="82" t="s">
        <v>259</v>
      </c>
      <c r="O214" s="84" t="s">
        <v>172</v>
      </c>
    </row>
    <row r="215" spans="1:15" ht="24" customHeight="1" x14ac:dyDescent="0.25">
      <c r="A215" s="75"/>
      <c r="B215" s="101"/>
      <c r="C215" s="104"/>
      <c r="D215" s="85"/>
      <c r="E215" s="107"/>
      <c r="F215" s="94"/>
      <c r="G215" s="54" t="s">
        <v>122</v>
      </c>
      <c r="H215" s="54" t="s">
        <v>123</v>
      </c>
      <c r="I215" s="54" t="s">
        <v>124</v>
      </c>
      <c r="J215" s="54" t="s">
        <v>125</v>
      </c>
      <c r="K215" s="83"/>
      <c r="L215" s="83"/>
      <c r="M215" s="83"/>
      <c r="N215" s="83"/>
      <c r="O215" s="85"/>
    </row>
    <row r="216" spans="1:15" ht="18.75" customHeight="1" x14ac:dyDescent="0.25">
      <c r="A216" s="76"/>
      <c r="B216" s="102"/>
      <c r="C216" s="105"/>
      <c r="D216" s="86"/>
      <c r="E216" s="1">
        <v>1</v>
      </c>
      <c r="F216" s="1">
        <f>J216</f>
        <v>1</v>
      </c>
      <c r="G216" s="1">
        <v>1</v>
      </c>
      <c r="H216" s="1">
        <v>1</v>
      </c>
      <c r="I216" s="1">
        <v>1</v>
      </c>
      <c r="J216" s="1">
        <v>1</v>
      </c>
      <c r="K216" s="1">
        <v>1</v>
      </c>
      <c r="L216" s="1">
        <v>1</v>
      </c>
      <c r="M216" s="1">
        <v>1</v>
      </c>
      <c r="N216" s="1">
        <v>1</v>
      </c>
      <c r="O216" s="86"/>
    </row>
    <row r="217" spans="1:15" ht="96.75" customHeight="1" x14ac:dyDescent="0.25">
      <c r="A217" s="62" t="s">
        <v>14</v>
      </c>
      <c r="B217" s="2" t="s">
        <v>69</v>
      </c>
      <c r="C217" s="60" t="s">
        <v>260</v>
      </c>
      <c r="D217" s="2" t="s">
        <v>3</v>
      </c>
      <c r="E217" s="54">
        <f>SUM(F217:N217)</f>
        <v>0</v>
      </c>
      <c r="F217" s="90">
        <v>0</v>
      </c>
      <c r="G217" s="91"/>
      <c r="H217" s="91"/>
      <c r="I217" s="91"/>
      <c r="J217" s="92"/>
      <c r="K217" s="58">
        <v>0</v>
      </c>
      <c r="L217" s="58">
        <v>0</v>
      </c>
      <c r="M217" s="54">
        <v>0</v>
      </c>
      <c r="N217" s="54">
        <v>0</v>
      </c>
      <c r="O217" s="55" t="s">
        <v>172</v>
      </c>
    </row>
    <row r="218" spans="1:15" ht="79.5" customHeight="1" x14ac:dyDescent="0.25">
      <c r="A218" s="62" t="s">
        <v>15</v>
      </c>
      <c r="B218" s="2" t="s">
        <v>70</v>
      </c>
      <c r="C218" s="60" t="s">
        <v>260</v>
      </c>
      <c r="D218" s="2" t="s">
        <v>3</v>
      </c>
      <c r="E218" s="54">
        <f>SUM(F218:N218)</f>
        <v>0</v>
      </c>
      <c r="F218" s="90">
        <v>0</v>
      </c>
      <c r="G218" s="91"/>
      <c r="H218" s="91"/>
      <c r="I218" s="91"/>
      <c r="J218" s="92"/>
      <c r="K218" s="58">
        <v>0</v>
      </c>
      <c r="L218" s="58">
        <v>0</v>
      </c>
      <c r="M218" s="54">
        <v>0</v>
      </c>
      <c r="N218" s="54">
        <v>0</v>
      </c>
      <c r="O218" s="56" t="s">
        <v>89</v>
      </c>
    </row>
    <row r="219" spans="1:15" ht="21.75" customHeight="1" x14ac:dyDescent="0.25">
      <c r="A219" s="74"/>
      <c r="B219" s="100" t="s">
        <v>149</v>
      </c>
      <c r="C219" s="103" t="s">
        <v>172</v>
      </c>
      <c r="D219" s="84" t="s">
        <v>172</v>
      </c>
      <c r="E219" s="106" t="s">
        <v>121</v>
      </c>
      <c r="F219" s="93" t="s">
        <v>61</v>
      </c>
      <c r="G219" s="90" t="s">
        <v>126</v>
      </c>
      <c r="H219" s="91"/>
      <c r="I219" s="91"/>
      <c r="J219" s="92"/>
      <c r="K219" s="82" t="s">
        <v>62</v>
      </c>
      <c r="L219" s="82" t="s">
        <v>257</v>
      </c>
      <c r="M219" s="82" t="s">
        <v>258</v>
      </c>
      <c r="N219" s="82" t="s">
        <v>259</v>
      </c>
      <c r="O219" s="84" t="s">
        <v>172</v>
      </c>
    </row>
    <row r="220" spans="1:15" ht="27.75" customHeight="1" x14ac:dyDescent="0.25">
      <c r="A220" s="75"/>
      <c r="B220" s="101"/>
      <c r="C220" s="104"/>
      <c r="D220" s="85"/>
      <c r="E220" s="107"/>
      <c r="F220" s="94"/>
      <c r="G220" s="54" t="s">
        <v>122</v>
      </c>
      <c r="H220" s="54" t="s">
        <v>123</v>
      </c>
      <c r="I220" s="54" t="s">
        <v>124</v>
      </c>
      <c r="J220" s="54" t="s">
        <v>125</v>
      </c>
      <c r="K220" s="83"/>
      <c r="L220" s="83"/>
      <c r="M220" s="83"/>
      <c r="N220" s="83"/>
      <c r="O220" s="85"/>
    </row>
    <row r="221" spans="1:15" ht="47.25" customHeight="1" x14ac:dyDescent="0.25">
      <c r="A221" s="76"/>
      <c r="B221" s="102"/>
      <c r="C221" s="105"/>
      <c r="D221" s="86"/>
      <c r="E221" s="1" t="s">
        <v>197</v>
      </c>
      <c r="F221" s="1" t="str">
        <f>J221</f>
        <v xml:space="preserve"> -</v>
      </c>
      <c r="G221" s="54" t="s">
        <v>20</v>
      </c>
      <c r="H221" s="54" t="s">
        <v>20</v>
      </c>
      <c r="I221" s="54" t="s">
        <v>20</v>
      </c>
      <c r="J221" s="54" t="s">
        <v>20</v>
      </c>
      <c r="K221" s="54" t="s">
        <v>20</v>
      </c>
      <c r="L221" s="54" t="s">
        <v>20</v>
      </c>
      <c r="M221" s="54" t="s">
        <v>20</v>
      </c>
      <c r="N221" s="54" t="s">
        <v>20</v>
      </c>
      <c r="O221" s="86"/>
    </row>
    <row r="222" spans="1:15" ht="61.5" customHeight="1" x14ac:dyDescent="0.25">
      <c r="A222" s="116" t="s">
        <v>16</v>
      </c>
      <c r="B222" s="100" t="s">
        <v>212</v>
      </c>
      <c r="C222" s="103" t="s">
        <v>260</v>
      </c>
      <c r="D222" s="2" t="s">
        <v>19</v>
      </c>
      <c r="E222" s="72" t="s">
        <v>95</v>
      </c>
      <c r="F222" s="72"/>
      <c r="G222" s="72"/>
      <c r="H222" s="72"/>
      <c r="I222" s="72"/>
      <c r="J222" s="72"/>
      <c r="K222" s="72"/>
      <c r="L222" s="72"/>
      <c r="M222" s="72"/>
      <c r="N222" s="72"/>
      <c r="O222" s="84" t="s">
        <v>172</v>
      </c>
    </row>
    <row r="223" spans="1:15" ht="48.75" customHeight="1" x14ac:dyDescent="0.25">
      <c r="A223" s="117"/>
      <c r="B223" s="102"/>
      <c r="C223" s="105"/>
      <c r="D223" s="2" t="s">
        <v>3</v>
      </c>
      <c r="E223" s="115" t="s">
        <v>220</v>
      </c>
      <c r="F223" s="115"/>
      <c r="G223" s="115"/>
      <c r="H223" s="115"/>
      <c r="I223" s="115"/>
      <c r="J223" s="115"/>
      <c r="K223" s="115"/>
      <c r="L223" s="115"/>
      <c r="M223" s="115"/>
      <c r="N223" s="115"/>
      <c r="O223" s="86"/>
    </row>
    <row r="224" spans="1:15" ht="51.75" customHeight="1" x14ac:dyDescent="0.25">
      <c r="A224" s="116" t="s">
        <v>17</v>
      </c>
      <c r="B224" s="100" t="s">
        <v>213</v>
      </c>
      <c r="C224" s="103" t="s">
        <v>260</v>
      </c>
      <c r="D224" s="2" t="s">
        <v>19</v>
      </c>
      <c r="E224" s="72" t="s">
        <v>95</v>
      </c>
      <c r="F224" s="72"/>
      <c r="G224" s="72"/>
      <c r="H224" s="72"/>
      <c r="I224" s="72"/>
      <c r="J224" s="72"/>
      <c r="K224" s="72"/>
      <c r="L224" s="72"/>
      <c r="M224" s="72"/>
      <c r="N224" s="72"/>
      <c r="O224" s="56" t="s">
        <v>96</v>
      </c>
    </row>
    <row r="225" spans="1:15" ht="50.25" customHeight="1" x14ac:dyDescent="0.25">
      <c r="A225" s="117"/>
      <c r="B225" s="102"/>
      <c r="C225" s="105"/>
      <c r="D225" s="2" t="s">
        <v>3</v>
      </c>
      <c r="E225" s="115" t="s">
        <v>220</v>
      </c>
      <c r="F225" s="115"/>
      <c r="G225" s="115"/>
      <c r="H225" s="115"/>
      <c r="I225" s="115"/>
      <c r="J225" s="115"/>
      <c r="K225" s="115"/>
      <c r="L225" s="115"/>
      <c r="M225" s="115"/>
      <c r="N225" s="115"/>
      <c r="O225" s="56" t="s">
        <v>48</v>
      </c>
    </row>
    <row r="226" spans="1:15" ht="19.5" customHeight="1" x14ac:dyDescent="0.25">
      <c r="A226" s="74"/>
      <c r="B226" s="100" t="s">
        <v>270</v>
      </c>
      <c r="C226" s="103" t="s">
        <v>172</v>
      </c>
      <c r="D226" s="84" t="s">
        <v>172</v>
      </c>
      <c r="E226" s="106" t="s">
        <v>121</v>
      </c>
      <c r="F226" s="93" t="s">
        <v>61</v>
      </c>
      <c r="G226" s="90" t="s">
        <v>126</v>
      </c>
      <c r="H226" s="91"/>
      <c r="I226" s="91"/>
      <c r="J226" s="92"/>
      <c r="K226" s="82" t="s">
        <v>62</v>
      </c>
      <c r="L226" s="82" t="s">
        <v>257</v>
      </c>
      <c r="M226" s="82" t="s">
        <v>258</v>
      </c>
      <c r="N226" s="82" t="s">
        <v>259</v>
      </c>
      <c r="O226" s="84" t="s">
        <v>172</v>
      </c>
    </row>
    <row r="227" spans="1:15" ht="21" customHeight="1" x14ac:dyDescent="0.25">
      <c r="A227" s="75"/>
      <c r="B227" s="101"/>
      <c r="C227" s="104"/>
      <c r="D227" s="85"/>
      <c r="E227" s="107"/>
      <c r="F227" s="94"/>
      <c r="G227" s="54" t="s">
        <v>122</v>
      </c>
      <c r="H227" s="54" t="s">
        <v>123</v>
      </c>
      <c r="I227" s="54" t="s">
        <v>124</v>
      </c>
      <c r="J227" s="54" t="s">
        <v>125</v>
      </c>
      <c r="K227" s="83"/>
      <c r="L227" s="83"/>
      <c r="M227" s="83"/>
      <c r="N227" s="83"/>
      <c r="O227" s="85"/>
    </row>
    <row r="228" spans="1:15" ht="54.75" customHeight="1" x14ac:dyDescent="0.25">
      <c r="A228" s="76"/>
      <c r="B228" s="102"/>
      <c r="C228" s="105"/>
      <c r="D228" s="86"/>
      <c r="E228" s="1">
        <f>F228+K228+L228+M228+N228</f>
        <v>5</v>
      </c>
      <c r="F228" s="1">
        <f>J228</f>
        <v>1</v>
      </c>
      <c r="G228" s="1">
        <v>1</v>
      </c>
      <c r="H228" s="1">
        <v>1</v>
      </c>
      <c r="I228" s="1">
        <v>1</v>
      </c>
      <c r="J228" s="1">
        <v>1</v>
      </c>
      <c r="K228" s="1">
        <v>1</v>
      </c>
      <c r="L228" s="1">
        <v>1</v>
      </c>
      <c r="M228" s="1">
        <v>1</v>
      </c>
      <c r="N228" s="1">
        <v>1</v>
      </c>
      <c r="O228" s="86"/>
    </row>
    <row r="229" spans="1:15" ht="30" customHeight="1" x14ac:dyDescent="0.25">
      <c r="A229" s="112" t="s">
        <v>224</v>
      </c>
      <c r="B229" s="112"/>
      <c r="C229" s="112"/>
      <c r="D229" s="20" t="s">
        <v>30</v>
      </c>
      <c r="E229" s="59">
        <f>SUM(F229:N229)</f>
        <v>4020</v>
      </c>
      <c r="F229" s="87">
        <f>F231</f>
        <v>804</v>
      </c>
      <c r="G229" s="88"/>
      <c r="H229" s="88"/>
      <c r="I229" s="88"/>
      <c r="J229" s="89"/>
      <c r="K229" s="64">
        <f>K231</f>
        <v>804</v>
      </c>
      <c r="L229" s="64">
        <f t="shared" ref="L229:N229" si="15">L231</f>
        <v>804</v>
      </c>
      <c r="M229" s="59">
        <f t="shared" si="15"/>
        <v>804</v>
      </c>
      <c r="N229" s="59">
        <f t="shared" si="15"/>
        <v>804</v>
      </c>
      <c r="O229" s="84" t="s">
        <v>172</v>
      </c>
    </row>
    <row r="230" spans="1:15" ht="68.25" customHeight="1" x14ac:dyDescent="0.25">
      <c r="A230" s="112"/>
      <c r="B230" s="112"/>
      <c r="C230" s="112"/>
      <c r="D230" s="20" t="s">
        <v>19</v>
      </c>
      <c r="E230" s="111" t="s">
        <v>97</v>
      </c>
      <c r="F230" s="111"/>
      <c r="G230" s="111"/>
      <c r="H230" s="111"/>
      <c r="I230" s="111"/>
      <c r="J230" s="111"/>
      <c r="K230" s="111"/>
      <c r="L230" s="111"/>
      <c r="M230" s="111"/>
      <c r="N230" s="111"/>
      <c r="O230" s="85"/>
    </row>
    <row r="231" spans="1:15" ht="79.5" customHeight="1" x14ac:dyDescent="0.25">
      <c r="A231" s="112"/>
      <c r="B231" s="112"/>
      <c r="C231" s="112"/>
      <c r="D231" s="20" t="s">
        <v>3</v>
      </c>
      <c r="E231" s="59">
        <f>SUM(F231:N231)</f>
        <v>4020</v>
      </c>
      <c r="F231" s="87">
        <f>SUM(F172,F181,F190,F217,)</f>
        <v>804</v>
      </c>
      <c r="G231" s="88"/>
      <c r="H231" s="88"/>
      <c r="I231" s="88"/>
      <c r="J231" s="89"/>
      <c r="K231" s="64">
        <f>SUM(K172,K181,K190,K217)</f>
        <v>804</v>
      </c>
      <c r="L231" s="64">
        <f>SUM(L172,L181,L190,L217)</f>
        <v>804</v>
      </c>
      <c r="M231" s="59">
        <f>SUM(M172,M181,M190,M217)</f>
        <v>804</v>
      </c>
      <c r="N231" s="59">
        <f>SUM(N172,N181,N190,N217)</f>
        <v>804</v>
      </c>
      <c r="O231" s="85"/>
    </row>
    <row r="232" spans="1:15" ht="34.5" customHeight="1" x14ac:dyDescent="0.25">
      <c r="A232" s="112"/>
      <c r="B232" s="112"/>
      <c r="C232" s="112"/>
      <c r="D232" s="20" t="s">
        <v>22</v>
      </c>
      <c r="E232" s="151" t="s">
        <v>99</v>
      </c>
      <c r="F232" s="151"/>
      <c r="G232" s="151"/>
      <c r="H232" s="151"/>
      <c r="I232" s="151"/>
      <c r="J232" s="151"/>
      <c r="K232" s="151"/>
      <c r="L232" s="151"/>
      <c r="M232" s="151"/>
      <c r="N232" s="151"/>
      <c r="O232" s="86"/>
    </row>
    <row r="233" spans="1:15" ht="26.25" customHeight="1" x14ac:dyDescent="0.25">
      <c r="A233" s="114" t="s">
        <v>173</v>
      </c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</row>
    <row r="234" spans="1:15" ht="213" customHeight="1" x14ac:dyDescent="0.25">
      <c r="A234" s="62" t="s">
        <v>79</v>
      </c>
      <c r="B234" s="2" t="s">
        <v>271</v>
      </c>
      <c r="C234" s="60" t="s">
        <v>260</v>
      </c>
      <c r="D234" s="2" t="s">
        <v>3</v>
      </c>
      <c r="E234" s="54">
        <f>SUM(F234:N234)</f>
        <v>139380</v>
      </c>
      <c r="F234" s="90">
        <f>SUM(F235,F239)</f>
        <v>27876</v>
      </c>
      <c r="G234" s="91"/>
      <c r="H234" s="91"/>
      <c r="I234" s="91"/>
      <c r="J234" s="92"/>
      <c r="K234" s="58">
        <f>SUM(K235,K239)</f>
        <v>27876</v>
      </c>
      <c r="L234" s="58">
        <f>SUM(L235,L239)</f>
        <v>27876</v>
      </c>
      <c r="M234" s="54">
        <f>SUM(M235,M239)</f>
        <v>27876</v>
      </c>
      <c r="N234" s="54">
        <f>SUM(N235,N239)</f>
        <v>27876</v>
      </c>
      <c r="O234" s="55" t="s">
        <v>172</v>
      </c>
    </row>
    <row r="235" spans="1:15" ht="52.5" customHeight="1" x14ac:dyDescent="0.25">
      <c r="A235" s="62" t="s">
        <v>6</v>
      </c>
      <c r="B235" s="2" t="s">
        <v>214</v>
      </c>
      <c r="C235" s="60" t="s">
        <v>260</v>
      </c>
      <c r="D235" s="2" t="s">
        <v>3</v>
      </c>
      <c r="E235" s="54">
        <f>SUM(F235:N235)</f>
        <v>89420</v>
      </c>
      <c r="F235" s="90">
        <f>17884</f>
        <v>17884</v>
      </c>
      <c r="G235" s="91"/>
      <c r="H235" s="91"/>
      <c r="I235" s="91"/>
      <c r="J235" s="92"/>
      <c r="K235" s="58">
        <v>17884</v>
      </c>
      <c r="L235" s="58">
        <v>17884</v>
      </c>
      <c r="M235" s="58">
        <v>17884</v>
      </c>
      <c r="N235" s="58">
        <v>17884</v>
      </c>
      <c r="O235" s="56" t="s">
        <v>48</v>
      </c>
    </row>
    <row r="236" spans="1:15" ht="18" customHeight="1" x14ac:dyDescent="0.25">
      <c r="A236" s="74"/>
      <c r="B236" s="100" t="s">
        <v>150</v>
      </c>
      <c r="C236" s="103" t="s">
        <v>172</v>
      </c>
      <c r="D236" s="84" t="s">
        <v>172</v>
      </c>
      <c r="E236" s="106" t="s">
        <v>121</v>
      </c>
      <c r="F236" s="93" t="s">
        <v>61</v>
      </c>
      <c r="G236" s="90" t="s">
        <v>126</v>
      </c>
      <c r="H236" s="91"/>
      <c r="I236" s="91"/>
      <c r="J236" s="92"/>
      <c r="K236" s="82" t="s">
        <v>62</v>
      </c>
      <c r="L236" s="82" t="s">
        <v>257</v>
      </c>
      <c r="M236" s="82" t="s">
        <v>258</v>
      </c>
      <c r="N236" s="82" t="s">
        <v>259</v>
      </c>
      <c r="O236" s="84" t="s">
        <v>172</v>
      </c>
    </row>
    <row r="237" spans="1:15" ht="17.25" customHeight="1" x14ac:dyDescent="0.25">
      <c r="A237" s="75"/>
      <c r="B237" s="101"/>
      <c r="C237" s="104"/>
      <c r="D237" s="85"/>
      <c r="E237" s="107"/>
      <c r="F237" s="94"/>
      <c r="G237" s="54" t="s">
        <v>122</v>
      </c>
      <c r="H237" s="54" t="s">
        <v>123</v>
      </c>
      <c r="I237" s="54" t="s">
        <v>124</v>
      </c>
      <c r="J237" s="54" t="s">
        <v>125</v>
      </c>
      <c r="K237" s="83"/>
      <c r="L237" s="83"/>
      <c r="M237" s="83"/>
      <c r="N237" s="83"/>
      <c r="O237" s="85"/>
    </row>
    <row r="238" spans="1:15" ht="18.75" customHeight="1" x14ac:dyDescent="0.25">
      <c r="A238" s="76"/>
      <c r="B238" s="102"/>
      <c r="C238" s="105"/>
      <c r="D238" s="86"/>
      <c r="E238" s="1">
        <v>100</v>
      </c>
      <c r="F238" s="1">
        <f>J238</f>
        <v>100</v>
      </c>
      <c r="G238" s="1">
        <v>100</v>
      </c>
      <c r="H238" s="1">
        <v>100</v>
      </c>
      <c r="I238" s="1">
        <v>100</v>
      </c>
      <c r="J238" s="1">
        <v>100</v>
      </c>
      <c r="K238" s="1">
        <v>100</v>
      </c>
      <c r="L238" s="1">
        <v>100</v>
      </c>
      <c r="M238" s="1">
        <v>100</v>
      </c>
      <c r="N238" s="1">
        <v>100</v>
      </c>
      <c r="O238" s="86"/>
    </row>
    <row r="239" spans="1:15" ht="51" customHeight="1" x14ac:dyDescent="0.25">
      <c r="A239" s="62" t="s">
        <v>7</v>
      </c>
      <c r="B239" s="2" t="s">
        <v>215</v>
      </c>
      <c r="C239" s="60" t="s">
        <v>260</v>
      </c>
      <c r="D239" s="2" t="s">
        <v>3</v>
      </c>
      <c r="E239" s="54">
        <f>SUM(F239:N239)</f>
        <v>49960</v>
      </c>
      <c r="F239" s="90">
        <f>9992</f>
        <v>9992</v>
      </c>
      <c r="G239" s="91"/>
      <c r="H239" s="91"/>
      <c r="I239" s="91"/>
      <c r="J239" s="92"/>
      <c r="K239" s="58">
        <v>9992</v>
      </c>
      <c r="L239" s="58">
        <v>9992</v>
      </c>
      <c r="M239" s="54">
        <v>9992</v>
      </c>
      <c r="N239" s="54">
        <v>9992</v>
      </c>
      <c r="O239" s="56" t="s">
        <v>48</v>
      </c>
    </row>
    <row r="240" spans="1:15" ht="18.75" customHeight="1" x14ac:dyDescent="0.25">
      <c r="A240" s="74"/>
      <c r="B240" s="100" t="s">
        <v>151</v>
      </c>
      <c r="C240" s="103" t="s">
        <v>172</v>
      </c>
      <c r="D240" s="84" t="s">
        <v>172</v>
      </c>
      <c r="E240" s="106" t="s">
        <v>121</v>
      </c>
      <c r="F240" s="93" t="s">
        <v>61</v>
      </c>
      <c r="G240" s="90" t="s">
        <v>126</v>
      </c>
      <c r="H240" s="91"/>
      <c r="I240" s="91"/>
      <c r="J240" s="92"/>
      <c r="K240" s="82" t="s">
        <v>62</v>
      </c>
      <c r="L240" s="82" t="s">
        <v>257</v>
      </c>
      <c r="M240" s="82" t="s">
        <v>258</v>
      </c>
      <c r="N240" s="82" t="s">
        <v>259</v>
      </c>
      <c r="O240" s="84" t="s">
        <v>172</v>
      </c>
    </row>
    <row r="241" spans="1:16" ht="16.5" customHeight="1" x14ac:dyDescent="0.25">
      <c r="A241" s="75"/>
      <c r="B241" s="101"/>
      <c r="C241" s="104"/>
      <c r="D241" s="85"/>
      <c r="E241" s="107"/>
      <c r="F241" s="94"/>
      <c r="G241" s="54" t="s">
        <v>122</v>
      </c>
      <c r="H241" s="54" t="s">
        <v>123</v>
      </c>
      <c r="I241" s="54" t="s">
        <v>124</v>
      </c>
      <c r="J241" s="54" t="s">
        <v>125</v>
      </c>
      <c r="K241" s="83"/>
      <c r="L241" s="83"/>
      <c r="M241" s="83"/>
      <c r="N241" s="83"/>
      <c r="O241" s="85"/>
    </row>
    <row r="242" spans="1:16" ht="30" customHeight="1" x14ac:dyDescent="0.25">
      <c r="A242" s="76"/>
      <c r="B242" s="102"/>
      <c r="C242" s="105"/>
      <c r="D242" s="86"/>
      <c r="E242" s="1">
        <f>F242+K242+L242+M242+N242</f>
        <v>80</v>
      </c>
      <c r="F242" s="1">
        <f>J242</f>
        <v>16</v>
      </c>
      <c r="G242" s="54" t="s">
        <v>20</v>
      </c>
      <c r="H242" s="54" t="s">
        <v>20</v>
      </c>
      <c r="I242" s="1">
        <v>16</v>
      </c>
      <c r="J242" s="1">
        <v>16</v>
      </c>
      <c r="K242" s="1">
        <v>16</v>
      </c>
      <c r="L242" s="1">
        <v>16</v>
      </c>
      <c r="M242" s="1">
        <v>16</v>
      </c>
      <c r="N242" s="1">
        <v>16</v>
      </c>
      <c r="O242" s="86"/>
      <c r="P242" s="18"/>
    </row>
    <row r="243" spans="1:16" ht="108.75" customHeight="1" x14ac:dyDescent="0.25">
      <c r="A243" s="62" t="s">
        <v>18</v>
      </c>
      <c r="B243" s="2" t="s">
        <v>181</v>
      </c>
      <c r="C243" s="60" t="s">
        <v>260</v>
      </c>
      <c r="D243" s="2" t="s">
        <v>3</v>
      </c>
      <c r="E243" s="54">
        <f>SUM(F243:N243)</f>
        <v>0</v>
      </c>
      <c r="F243" s="90">
        <f>SUM(F244)</f>
        <v>0</v>
      </c>
      <c r="G243" s="91"/>
      <c r="H243" s="91"/>
      <c r="I243" s="91"/>
      <c r="J243" s="92"/>
      <c r="K243" s="58">
        <f>SUM(K244)</f>
        <v>0</v>
      </c>
      <c r="L243" s="58">
        <f t="shared" ref="L243:N243" si="16">SUM(L244)</f>
        <v>0</v>
      </c>
      <c r="M243" s="54">
        <f t="shared" si="16"/>
        <v>0</v>
      </c>
      <c r="N243" s="54">
        <f t="shared" si="16"/>
        <v>0</v>
      </c>
      <c r="O243" s="55" t="s">
        <v>172</v>
      </c>
    </row>
    <row r="244" spans="1:16" ht="108" customHeight="1" x14ac:dyDescent="0.25">
      <c r="A244" s="62" t="s">
        <v>10</v>
      </c>
      <c r="B244" s="2" t="s">
        <v>216</v>
      </c>
      <c r="C244" s="60" t="s">
        <v>260</v>
      </c>
      <c r="D244" s="2" t="s">
        <v>3</v>
      </c>
      <c r="E244" s="54">
        <f>SUM(F244:N244)</f>
        <v>0</v>
      </c>
      <c r="F244" s="90">
        <v>0</v>
      </c>
      <c r="G244" s="91"/>
      <c r="H244" s="91"/>
      <c r="I244" s="91"/>
      <c r="J244" s="92"/>
      <c r="K244" s="58">
        <v>0</v>
      </c>
      <c r="L244" s="58">
        <v>0</v>
      </c>
      <c r="M244" s="54">
        <v>0</v>
      </c>
      <c r="N244" s="54">
        <v>0</v>
      </c>
      <c r="O244" s="56" t="s">
        <v>48</v>
      </c>
    </row>
    <row r="245" spans="1:16" ht="22.5" customHeight="1" x14ac:dyDescent="0.25">
      <c r="A245" s="74"/>
      <c r="B245" s="100" t="s">
        <v>201</v>
      </c>
      <c r="C245" s="103" t="s">
        <v>172</v>
      </c>
      <c r="D245" s="84" t="s">
        <v>172</v>
      </c>
      <c r="E245" s="106" t="s">
        <v>121</v>
      </c>
      <c r="F245" s="93" t="s">
        <v>61</v>
      </c>
      <c r="G245" s="90" t="s">
        <v>126</v>
      </c>
      <c r="H245" s="91"/>
      <c r="I245" s="91"/>
      <c r="J245" s="92"/>
      <c r="K245" s="82" t="s">
        <v>62</v>
      </c>
      <c r="L245" s="82" t="s">
        <v>257</v>
      </c>
      <c r="M245" s="82" t="s">
        <v>258</v>
      </c>
      <c r="N245" s="82" t="s">
        <v>259</v>
      </c>
      <c r="O245" s="84" t="s">
        <v>172</v>
      </c>
    </row>
    <row r="246" spans="1:16" ht="20.25" customHeight="1" x14ac:dyDescent="0.25">
      <c r="A246" s="75"/>
      <c r="B246" s="101"/>
      <c r="C246" s="104"/>
      <c r="D246" s="85"/>
      <c r="E246" s="107"/>
      <c r="F246" s="94"/>
      <c r="G246" s="54" t="s">
        <v>122</v>
      </c>
      <c r="H246" s="54" t="s">
        <v>123</v>
      </c>
      <c r="I246" s="54" t="s">
        <v>124</v>
      </c>
      <c r="J246" s="54" t="s">
        <v>125</v>
      </c>
      <c r="K246" s="83"/>
      <c r="L246" s="83"/>
      <c r="M246" s="83"/>
      <c r="N246" s="83"/>
      <c r="O246" s="85"/>
    </row>
    <row r="247" spans="1:16" ht="36" customHeight="1" x14ac:dyDescent="0.25">
      <c r="A247" s="76"/>
      <c r="B247" s="102"/>
      <c r="C247" s="105"/>
      <c r="D247" s="86"/>
      <c r="E247" s="1" t="s">
        <v>197</v>
      </c>
      <c r="F247" s="1" t="s">
        <v>197</v>
      </c>
      <c r="G247" s="54" t="s">
        <v>197</v>
      </c>
      <c r="H247" s="54" t="s">
        <v>197</v>
      </c>
      <c r="I247" s="54" t="s">
        <v>197</v>
      </c>
      <c r="J247" s="54" t="s">
        <v>197</v>
      </c>
      <c r="K247" s="54" t="s">
        <v>20</v>
      </c>
      <c r="L247" s="54" t="s">
        <v>20</v>
      </c>
      <c r="M247" s="54" t="s">
        <v>20</v>
      </c>
      <c r="N247" s="54" t="s">
        <v>20</v>
      </c>
      <c r="O247" s="86"/>
    </row>
    <row r="248" spans="1:16" ht="52.5" customHeight="1" x14ac:dyDescent="0.25">
      <c r="A248" s="108" t="s">
        <v>82</v>
      </c>
      <c r="B248" s="77" t="s">
        <v>152</v>
      </c>
      <c r="C248" s="78" t="s">
        <v>260</v>
      </c>
      <c r="D248" s="2" t="s">
        <v>3</v>
      </c>
      <c r="E248" s="54">
        <f>SUM(F248:N248)</f>
        <v>1000</v>
      </c>
      <c r="F248" s="90">
        <f>SUM(F250,F269,F273,F277)</f>
        <v>200</v>
      </c>
      <c r="G248" s="91"/>
      <c r="H248" s="91"/>
      <c r="I248" s="91"/>
      <c r="J248" s="92"/>
      <c r="K248" s="58">
        <f>SUM(K250,K269,K273,K277)</f>
        <v>200</v>
      </c>
      <c r="L248" s="58">
        <f>SUM(L250,L269,L273,L277)</f>
        <v>200</v>
      </c>
      <c r="M248" s="58">
        <f>SUM(M250,M269,M273,M277)</f>
        <v>200</v>
      </c>
      <c r="N248" s="58">
        <f>SUM(N250,N269,N273,N277)</f>
        <v>200</v>
      </c>
      <c r="O248" s="79" t="s">
        <v>172</v>
      </c>
    </row>
    <row r="249" spans="1:16" ht="87" customHeight="1" x14ac:dyDescent="0.25">
      <c r="A249" s="108"/>
      <c r="B249" s="77"/>
      <c r="C249" s="78"/>
      <c r="D249" s="2" t="s">
        <v>22</v>
      </c>
      <c r="E249" s="72" t="s">
        <v>100</v>
      </c>
      <c r="F249" s="72"/>
      <c r="G249" s="72"/>
      <c r="H249" s="72"/>
      <c r="I249" s="72"/>
      <c r="J249" s="72"/>
      <c r="K249" s="72"/>
      <c r="L249" s="72"/>
      <c r="M249" s="72"/>
      <c r="N249" s="72"/>
      <c r="O249" s="79"/>
    </row>
    <row r="250" spans="1:16" ht="48" customHeight="1" x14ac:dyDescent="0.25">
      <c r="A250" s="108" t="s">
        <v>12</v>
      </c>
      <c r="B250" s="77" t="s">
        <v>153</v>
      </c>
      <c r="C250" s="78" t="s">
        <v>260</v>
      </c>
      <c r="D250" s="2" t="s">
        <v>3</v>
      </c>
      <c r="E250" s="54">
        <f>SUM(F250:N250)</f>
        <v>0</v>
      </c>
      <c r="F250" s="90">
        <f>SUM(F252,F257)</f>
        <v>0</v>
      </c>
      <c r="G250" s="91"/>
      <c r="H250" s="91"/>
      <c r="I250" s="91"/>
      <c r="J250" s="92"/>
      <c r="K250" s="58">
        <f>SUM(K252,K257)</f>
        <v>0</v>
      </c>
      <c r="L250" s="58">
        <f>SUM(L252,L257)</f>
        <v>0</v>
      </c>
      <c r="M250" s="54">
        <f>SUM(M252,M257)</f>
        <v>0</v>
      </c>
      <c r="N250" s="54">
        <f>SUM(N252,N257)</f>
        <v>0</v>
      </c>
      <c r="O250" s="77" t="s">
        <v>98</v>
      </c>
    </row>
    <row r="251" spans="1:16" ht="30" customHeight="1" x14ac:dyDescent="0.25">
      <c r="A251" s="108"/>
      <c r="B251" s="77"/>
      <c r="C251" s="78"/>
      <c r="D251" s="2" t="s">
        <v>22</v>
      </c>
      <c r="E251" s="72" t="s">
        <v>100</v>
      </c>
      <c r="F251" s="72"/>
      <c r="G251" s="72"/>
      <c r="H251" s="72"/>
      <c r="I251" s="72"/>
      <c r="J251" s="72"/>
      <c r="K251" s="72"/>
      <c r="L251" s="72"/>
      <c r="M251" s="72"/>
      <c r="N251" s="72"/>
      <c r="O251" s="77"/>
    </row>
    <row r="252" spans="1:16" ht="46.5" hidden="1" customHeight="1" x14ac:dyDescent="0.25">
      <c r="A252" s="116"/>
      <c r="B252" s="100"/>
      <c r="C252" s="103"/>
      <c r="D252" s="2"/>
      <c r="E252" s="54"/>
      <c r="F252" s="58"/>
      <c r="G252" s="58"/>
      <c r="H252" s="58"/>
      <c r="I252" s="58"/>
      <c r="J252" s="58"/>
      <c r="K252" s="58"/>
      <c r="L252" s="54"/>
      <c r="M252" s="54"/>
      <c r="N252" s="54"/>
      <c r="O252" s="100"/>
    </row>
    <row r="253" spans="1:16" ht="32.25" hidden="1" customHeight="1" x14ac:dyDescent="0.25">
      <c r="A253" s="117"/>
      <c r="B253" s="102"/>
      <c r="C253" s="105"/>
      <c r="D253" s="2"/>
      <c r="E253" s="90"/>
      <c r="F253" s="91"/>
      <c r="G253" s="91"/>
      <c r="H253" s="91"/>
      <c r="I253" s="91"/>
      <c r="J253" s="91"/>
      <c r="K253" s="91"/>
      <c r="L253" s="91"/>
      <c r="M253" s="91"/>
      <c r="N253" s="92"/>
      <c r="O253" s="102"/>
    </row>
    <row r="254" spans="1:16" ht="17.25" customHeight="1" x14ac:dyDescent="0.25">
      <c r="A254" s="74"/>
      <c r="B254" s="100" t="s">
        <v>154</v>
      </c>
      <c r="C254" s="103" t="s">
        <v>172</v>
      </c>
      <c r="D254" s="84" t="s">
        <v>172</v>
      </c>
      <c r="E254" s="106" t="s">
        <v>121</v>
      </c>
      <c r="F254" s="93" t="s">
        <v>61</v>
      </c>
      <c r="G254" s="90" t="s">
        <v>126</v>
      </c>
      <c r="H254" s="91"/>
      <c r="I254" s="91"/>
      <c r="J254" s="92"/>
      <c r="K254" s="82" t="s">
        <v>62</v>
      </c>
      <c r="L254" s="82" t="s">
        <v>257</v>
      </c>
      <c r="M254" s="82" t="s">
        <v>258</v>
      </c>
      <c r="N254" s="82" t="s">
        <v>259</v>
      </c>
      <c r="O254" s="84" t="s">
        <v>172</v>
      </c>
    </row>
    <row r="255" spans="1:16" ht="15" customHeight="1" x14ac:dyDescent="0.25">
      <c r="A255" s="75"/>
      <c r="B255" s="101"/>
      <c r="C255" s="104"/>
      <c r="D255" s="85"/>
      <c r="E255" s="107"/>
      <c r="F255" s="94"/>
      <c r="G255" s="54" t="s">
        <v>122</v>
      </c>
      <c r="H255" s="54" t="s">
        <v>123</v>
      </c>
      <c r="I255" s="54" t="s">
        <v>124</v>
      </c>
      <c r="J255" s="54" t="s">
        <v>125</v>
      </c>
      <c r="K255" s="83"/>
      <c r="L255" s="83"/>
      <c r="M255" s="83"/>
      <c r="N255" s="83"/>
      <c r="O255" s="85"/>
    </row>
    <row r="256" spans="1:16" ht="16.5" customHeight="1" x14ac:dyDescent="0.25">
      <c r="A256" s="76"/>
      <c r="B256" s="102"/>
      <c r="C256" s="105"/>
      <c r="D256" s="86"/>
      <c r="E256" s="1">
        <f>F256+K256+L256+M256+N256</f>
        <v>60</v>
      </c>
      <c r="F256" s="1">
        <f>J256</f>
        <v>12</v>
      </c>
      <c r="G256" s="1">
        <v>12</v>
      </c>
      <c r="H256" s="1">
        <v>12</v>
      </c>
      <c r="I256" s="1">
        <v>12</v>
      </c>
      <c r="J256" s="1">
        <v>12</v>
      </c>
      <c r="K256" s="1">
        <v>12</v>
      </c>
      <c r="L256" s="1">
        <v>12</v>
      </c>
      <c r="M256" s="1">
        <v>12</v>
      </c>
      <c r="N256" s="1">
        <v>12</v>
      </c>
      <c r="O256" s="86"/>
    </row>
    <row r="257" spans="1:15" ht="64.5" hidden="1" customHeight="1" x14ac:dyDescent="0.25">
      <c r="A257" s="62"/>
      <c r="B257" s="56"/>
      <c r="C257" s="60"/>
      <c r="D257" s="2"/>
      <c r="E257" s="54"/>
      <c r="F257" s="58"/>
      <c r="G257" s="58"/>
      <c r="H257" s="58"/>
      <c r="I257" s="58"/>
      <c r="J257" s="58"/>
      <c r="K257" s="58"/>
      <c r="L257" s="54"/>
      <c r="M257" s="54"/>
      <c r="N257" s="54"/>
      <c r="O257" s="56"/>
    </row>
    <row r="258" spans="1:15" ht="18" hidden="1" customHeight="1" x14ac:dyDescent="0.25">
      <c r="A258" s="74"/>
      <c r="B258" s="100"/>
      <c r="C258" s="103"/>
      <c r="D258" s="84"/>
      <c r="E258" s="106"/>
      <c r="F258" s="106"/>
      <c r="G258" s="51"/>
      <c r="H258" s="51"/>
      <c r="I258" s="51"/>
      <c r="J258" s="51"/>
      <c r="K258" s="82"/>
      <c r="L258" s="82"/>
      <c r="M258" s="82"/>
      <c r="N258" s="82"/>
      <c r="O258" s="84"/>
    </row>
    <row r="259" spans="1:15" ht="18" hidden="1" customHeight="1" x14ac:dyDescent="0.25">
      <c r="A259" s="75"/>
      <c r="B259" s="101"/>
      <c r="C259" s="104"/>
      <c r="D259" s="85"/>
      <c r="E259" s="107"/>
      <c r="F259" s="107"/>
      <c r="G259" s="52"/>
      <c r="H259" s="52"/>
      <c r="I259" s="52"/>
      <c r="J259" s="52"/>
      <c r="K259" s="83"/>
      <c r="L259" s="83"/>
      <c r="M259" s="83"/>
      <c r="N259" s="83"/>
      <c r="O259" s="85"/>
    </row>
    <row r="260" spans="1:15" ht="25.5" hidden="1" customHeight="1" x14ac:dyDescent="0.25">
      <c r="A260" s="76"/>
      <c r="B260" s="102"/>
      <c r="C260" s="105"/>
      <c r="D260" s="86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86"/>
    </row>
    <row r="261" spans="1:15" ht="78" customHeight="1" x14ac:dyDescent="0.25">
      <c r="A261" s="62" t="s">
        <v>13</v>
      </c>
      <c r="B261" s="2" t="s">
        <v>155</v>
      </c>
      <c r="C261" s="60" t="s">
        <v>260</v>
      </c>
      <c r="D261" s="2" t="s">
        <v>22</v>
      </c>
      <c r="E261" s="90" t="s">
        <v>100</v>
      </c>
      <c r="F261" s="91"/>
      <c r="G261" s="91"/>
      <c r="H261" s="91"/>
      <c r="I261" s="91"/>
      <c r="J261" s="91"/>
      <c r="K261" s="91"/>
      <c r="L261" s="91"/>
      <c r="M261" s="91"/>
      <c r="N261" s="92"/>
      <c r="O261" s="56" t="s">
        <v>101</v>
      </c>
    </row>
    <row r="262" spans="1:15" ht="16.5" customHeight="1" x14ac:dyDescent="0.25">
      <c r="A262" s="74"/>
      <c r="B262" s="100" t="s">
        <v>156</v>
      </c>
      <c r="C262" s="103" t="s">
        <v>172</v>
      </c>
      <c r="D262" s="84" t="s">
        <v>172</v>
      </c>
      <c r="E262" s="106" t="s">
        <v>121</v>
      </c>
      <c r="F262" s="93" t="s">
        <v>61</v>
      </c>
      <c r="G262" s="90" t="s">
        <v>126</v>
      </c>
      <c r="H262" s="91"/>
      <c r="I262" s="91"/>
      <c r="J262" s="92"/>
      <c r="K262" s="82" t="s">
        <v>62</v>
      </c>
      <c r="L262" s="82" t="s">
        <v>257</v>
      </c>
      <c r="M262" s="82" t="s">
        <v>258</v>
      </c>
      <c r="N262" s="82" t="s">
        <v>259</v>
      </c>
      <c r="O262" s="84" t="s">
        <v>172</v>
      </c>
    </row>
    <row r="263" spans="1:15" ht="15.75" customHeight="1" x14ac:dyDescent="0.25">
      <c r="A263" s="75"/>
      <c r="B263" s="101"/>
      <c r="C263" s="104"/>
      <c r="D263" s="85"/>
      <c r="E263" s="107"/>
      <c r="F263" s="94"/>
      <c r="G263" s="54" t="s">
        <v>122</v>
      </c>
      <c r="H263" s="54" t="s">
        <v>123</v>
      </c>
      <c r="I263" s="54" t="s">
        <v>124</v>
      </c>
      <c r="J263" s="54" t="s">
        <v>125</v>
      </c>
      <c r="K263" s="83"/>
      <c r="L263" s="83"/>
      <c r="M263" s="83"/>
      <c r="N263" s="83"/>
      <c r="O263" s="85"/>
    </row>
    <row r="264" spans="1:15" ht="15.75" customHeight="1" x14ac:dyDescent="0.25">
      <c r="A264" s="76"/>
      <c r="B264" s="102"/>
      <c r="C264" s="105"/>
      <c r="D264" s="86"/>
      <c r="E264" s="1">
        <f>F264+K264+L264+M264+N264</f>
        <v>20</v>
      </c>
      <c r="F264" s="1">
        <f>J264</f>
        <v>4</v>
      </c>
      <c r="G264" s="1">
        <v>1</v>
      </c>
      <c r="H264" s="1">
        <v>2</v>
      </c>
      <c r="I264" s="1">
        <v>3</v>
      </c>
      <c r="J264" s="1">
        <v>4</v>
      </c>
      <c r="K264" s="1">
        <v>4</v>
      </c>
      <c r="L264" s="1">
        <v>4</v>
      </c>
      <c r="M264" s="1">
        <v>4</v>
      </c>
      <c r="N264" s="1">
        <v>4</v>
      </c>
      <c r="O264" s="86"/>
    </row>
    <row r="265" spans="1:15" ht="77.25" customHeight="1" x14ac:dyDescent="0.25">
      <c r="A265" s="62" t="s">
        <v>34</v>
      </c>
      <c r="B265" s="2" t="s">
        <v>217</v>
      </c>
      <c r="C265" s="60" t="s">
        <v>260</v>
      </c>
      <c r="D265" s="2" t="s">
        <v>22</v>
      </c>
      <c r="E265" s="90" t="s">
        <v>100</v>
      </c>
      <c r="F265" s="91"/>
      <c r="G265" s="91"/>
      <c r="H265" s="91"/>
      <c r="I265" s="91"/>
      <c r="J265" s="91"/>
      <c r="K265" s="91"/>
      <c r="L265" s="91"/>
      <c r="M265" s="91"/>
      <c r="N265" s="92"/>
      <c r="O265" s="56" t="s">
        <v>101</v>
      </c>
    </row>
    <row r="266" spans="1:15" ht="17.25" customHeight="1" x14ac:dyDescent="0.25">
      <c r="A266" s="74"/>
      <c r="B266" s="100" t="s">
        <v>227</v>
      </c>
      <c r="C266" s="103" t="s">
        <v>172</v>
      </c>
      <c r="D266" s="84" t="s">
        <v>172</v>
      </c>
      <c r="E266" s="106" t="s">
        <v>121</v>
      </c>
      <c r="F266" s="93" t="s">
        <v>61</v>
      </c>
      <c r="G266" s="90" t="s">
        <v>126</v>
      </c>
      <c r="H266" s="91"/>
      <c r="I266" s="91"/>
      <c r="J266" s="92"/>
      <c r="K266" s="82" t="s">
        <v>62</v>
      </c>
      <c r="L266" s="82" t="s">
        <v>257</v>
      </c>
      <c r="M266" s="82" t="s">
        <v>258</v>
      </c>
      <c r="N266" s="82" t="s">
        <v>259</v>
      </c>
      <c r="O266" s="84" t="s">
        <v>172</v>
      </c>
    </row>
    <row r="267" spans="1:15" ht="15.75" customHeight="1" x14ac:dyDescent="0.25">
      <c r="A267" s="75"/>
      <c r="B267" s="101"/>
      <c r="C267" s="104"/>
      <c r="D267" s="85"/>
      <c r="E267" s="107"/>
      <c r="F267" s="94"/>
      <c r="G267" s="54" t="s">
        <v>122</v>
      </c>
      <c r="H267" s="54" t="s">
        <v>123</v>
      </c>
      <c r="I267" s="54" t="s">
        <v>124</v>
      </c>
      <c r="J267" s="54" t="s">
        <v>125</v>
      </c>
      <c r="K267" s="83"/>
      <c r="L267" s="83"/>
      <c r="M267" s="83"/>
      <c r="N267" s="83"/>
      <c r="O267" s="85"/>
    </row>
    <row r="268" spans="1:15" ht="42" customHeight="1" x14ac:dyDescent="0.25">
      <c r="A268" s="76"/>
      <c r="B268" s="102"/>
      <c r="C268" s="105"/>
      <c r="D268" s="86"/>
      <c r="E268" s="1" t="s">
        <v>197</v>
      </c>
      <c r="F268" s="1" t="str">
        <f>J268</f>
        <v>-</v>
      </c>
      <c r="G268" s="54" t="s">
        <v>197</v>
      </c>
      <c r="H268" s="54" t="s">
        <v>197</v>
      </c>
      <c r="I268" s="54" t="s">
        <v>197</v>
      </c>
      <c r="J268" s="54" t="s">
        <v>197</v>
      </c>
      <c r="K268" s="54" t="s">
        <v>20</v>
      </c>
      <c r="L268" s="54" t="s">
        <v>20</v>
      </c>
      <c r="M268" s="54" t="s">
        <v>20</v>
      </c>
      <c r="N268" s="54" t="s">
        <v>20</v>
      </c>
      <c r="O268" s="86"/>
    </row>
    <row r="269" spans="1:15" ht="47.25" customHeight="1" x14ac:dyDescent="0.25">
      <c r="A269" s="62" t="s">
        <v>38</v>
      </c>
      <c r="B269" s="2" t="s">
        <v>188</v>
      </c>
      <c r="C269" s="60" t="s">
        <v>260</v>
      </c>
      <c r="D269" s="2" t="s">
        <v>3</v>
      </c>
      <c r="E269" s="54">
        <f>SUM(F269:N269)</f>
        <v>1000</v>
      </c>
      <c r="F269" s="90">
        <v>200</v>
      </c>
      <c r="G269" s="91"/>
      <c r="H269" s="91"/>
      <c r="I269" s="91"/>
      <c r="J269" s="92"/>
      <c r="K269" s="58">
        <v>200</v>
      </c>
      <c r="L269" s="58">
        <v>200</v>
      </c>
      <c r="M269" s="54">
        <v>200</v>
      </c>
      <c r="N269" s="54">
        <v>200</v>
      </c>
      <c r="O269" s="56" t="s">
        <v>46</v>
      </c>
    </row>
    <row r="270" spans="1:15" ht="16.5" customHeight="1" x14ac:dyDescent="0.25">
      <c r="A270" s="74"/>
      <c r="B270" s="100" t="s">
        <v>218</v>
      </c>
      <c r="C270" s="103" t="s">
        <v>172</v>
      </c>
      <c r="D270" s="84" t="s">
        <v>172</v>
      </c>
      <c r="E270" s="106" t="s">
        <v>121</v>
      </c>
      <c r="F270" s="93" t="s">
        <v>61</v>
      </c>
      <c r="G270" s="90" t="s">
        <v>126</v>
      </c>
      <c r="H270" s="91"/>
      <c r="I270" s="91"/>
      <c r="J270" s="92"/>
      <c r="K270" s="82" t="s">
        <v>62</v>
      </c>
      <c r="L270" s="82" t="s">
        <v>257</v>
      </c>
      <c r="M270" s="82" t="s">
        <v>258</v>
      </c>
      <c r="N270" s="82" t="s">
        <v>259</v>
      </c>
      <c r="O270" s="84" t="s">
        <v>172</v>
      </c>
    </row>
    <row r="271" spans="1:15" ht="17.25" customHeight="1" x14ac:dyDescent="0.25">
      <c r="A271" s="75"/>
      <c r="B271" s="101"/>
      <c r="C271" s="104"/>
      <c r="D271" s="85"/>
      <c r="E271" s="107"/>
      <c r="F271" s="94"/>
      <c r="G271" s="54" t="s">
        <v>122</v>
      </c>
      <c r="H271" s="54" t="s">
        <v>123</v>
      </c>
      <c r="I271" s="54" t="s">
        <v>124</v>
      </c>
      <c r="J271" s="54" t="s">
        <v>125</v>
      </c>
      <c r="K271" s="83"/>
      <c r="L271" s="83"/>
      <c r="M271" s="83"/>
      <c r="N271" s="83"/>
      <c r="O271" s="85"/>
    </row>
    <row r="272" spans="1:15" ht="21" customHeight="1" x14ac:dyDescent="0.25">
      <c r="A272" s="76"/>
      <c r="B272" s="102"/>
      <c r="C272" s="105"/>
      <c r="D272" s="86"/>
      <c r="E272" s="1">
        <f>F272+K272+L272+M272+N272</f>
        <v>168915</v>
      </c>
      <c r="F272" s="1">
        <f>J272</f>
        <v>33783</v>
      </c>
      <c r="G272" s="1" t="s">
        <v>197</v>
      </c>
      <c r="H272" s="1">
        <v>33783</v>
      </c>
      <c r="I272" s="1">
        <v>33783</v>
      </c>
      <c r="J272" s="1">
        <v>33783</v>
      </c>
      <c r="K272" s="1">
        <v>33783</v>
      </c>
      <c r="L272" s="1">
        <v>33783</v>
      </c>
      <c r="M272" s="1">
        <v>33783</v>
      </c>
      <c r="N272" s="1">
        <v>33783</v>
      </c>
      <c r="O272" s="86"/>
    </row>
    <row r="273" spans="1:15" ht="92.25" customHeight="1" x14ac:dyDescent="0.25">
      <c r="A273" s="62" t="s">
        <v>80</v>
      </c>
      <c r="B273" s="2" t="s">
        <v>194</v>
      </c>
      <c r="C273" s="60" t="s">
        <v>260</v>
      </c>
      <c r="D273" s="2" t="s">
        <v>3</v>
      </c>
      <c r="E273" s="54">
        <f>SUM(F273:N273)</f>
        <v>0</v>
      </c>
      <c r="F273" s="90">
        <v>0</v>
      </c>
      <c r="G273" s="91"/>
      <c r="H273" s="91"/>
      <c r="I273" s="91"/>
      <c r="J273" s="92"/>
      <c r="K273" s="58">
        <v>0</v>
      </c>
      <c r="L273" s="58">
        <v>0</v>
      </c>
      <c r="M273" s="54">
        <v>0</v>
      </c>
      <c r="N273" s="54">
        <v>0</v>
      </c>
      <c r="O273" s="56" t="s">
        <v>46</v>
      </c>
    </row>
    <row r="274" spans="1:15" ht="21.75" customHeight="1" x14ac:dyDescent="0.25">
      <c r="A274" s="74"/>
      <c r="B274" s="100" t="s">
        <v>170</v>
      </c>
      <c r="C274" s="103" t="s">
        <v>172</v>
      </c>
      <c r="D274" s="84" t="s">
        <v>172</v>
      </c>
      <c r="E274" s="106" t="s">
        <v>121</v>
      </c>
      <c r="F274" s="93" t="s">
        <v>61</v>
      </c>
      <c r="G274" s="90" t="s">
        <v>126</v>
      </c>
      <c r="H274" s="91"/>
      <c r="I274" s="91"/>
      <c r="J274" s="92"/>
      <c r="K274" s="82" t="s">
        <v>62</v>
      </c>
      <c r="L274" s="82" t="s">
        <v>257</v>
      </c>
      <c r="M274" s="82" t="s">
        <v>258</v>
      </c>
      <c r="N274" s="82" t="s">
        <v>259</v>
      </c>
      <c r="O274" s="84" t="s">
        <v>172</v>
      </c>
    </row>
    <row r="275" spans="1:15" ht="22.5" customHeight="1" x14ac:dyDescent="0.25">
      <c r="A275" s="75"/>
      <c r="B275" s="101"/>
      <c r="C275" s="104"/>
      <c r="D275" s="85"/>
      <c r="E275" s="107"/>
      <c r="F275" s="94"/>
      <c r="G275" s="54" t="s">
        <v>122</v>
      </c>
      <c r="H275" s="54" t="s">
        <v>123</v>
      </c>
      <c r="I275" s="54" t="s">
        <v>124</v>
      </c>
      <c r="J275" s="54" t="s">
        <v>125</v>
      </c>
      <c r="K275" s="83"/>
      <c r="L275" s="83"/>
      <c r="M275" s="83"/>
      <c r="N275" s="83"/>
      <c r="O275" s="85"/>
    </row>
    <row r="276" spans="1:15" ht="54.75" customHeight="1" x14ac:dyDescent="0.25">
      <c r="A276" s="76"/>
      <c r="B276" s="102"/>
      <c r="C276" s="105"/>
      <c r="D276" s="86"/>
      <c r="E276" s="1">
        <v>1</v>
      </c>
      <c r="F276" s="1">
        <f>J276</f>
        <v>1</v>
      </c>
      <c r="G276" s="1">
        <v>1</v>
      </c>
      <c r="H276" s="1">
        <v>1</v>
      </c>
      <c r="I276" s="1">
        <v>1</v>
      </c>
      <c r="J276" s="1">
        <v>1</v>
      </c>
      <c r="K276" s="1">
        <v>1</v>
      </c>
      <c r="L276" s="1">
        <v>1</v>
      </c>
      <c r="M276" s="1">
        <v>1</v>
      </c>
      <c r="N276" s="1">
        <v>1</v>
      </c>
      <c r="O276" s="86"/>
    </row>
    <row r="277" spans="1:15" ht="78" customHeight="1" x14ac:dyDescent="0.25">
      <c r="A277" s="62" t="s">
        <v>234</v>
      </c>
      <c r="B277" s="2" t="s">
        <v>237</v>
      </c>
      <c r="C277" s="60" t="s">
        <v>260</v>
      </c>
      <c r="D277" s="2" t="s">
        <v>3</v>
      </c>
      <c r="E277" s="54">
        <f>SUM(F277:N277)</f>
        <v>0</v>
      </c>
      <c r="F277" s="90">
        <v>0</v>
      </c>
      <c r="G277" s="91"/>
      <c r="H277" s="91"/>
      <c r="I277" s="91"/>
      <c r="J277" s="92"/>
      <c r="K277" s="58">
        <v>0</v>
      </c>
      <c r="L277" s="58">
        <v>0</v>
      </c>
      <c r="M277" s="54">
        <v>0</v>
      </c>
      <c r="N277" s="54">
        <v>0</v>
      </c>
      <c r="O277" s="56" t="s">
        <v>46</v>
      </c>
    </row>
    <row r="278" spans="1:15" ht="30.75" customHeight="1" x14ac:dyDescent="0.25">
      <c r="A278" s="74"/>
      <c r="B278" s="100" t="s">
        <v>238</v>
      </c>
      <c r="C278" s="103" t="s">
        <v>172</v>
      </c>
      <c r="D278" s="84" t="s">
        <v>172</v>
      </c>
      <c r="E278" s="106" t="s">
        <v>121</v>
      </c>
      <c r="F278" s="93" t="s">
        <v>61</v>
      </c>
      <c r="G278" s="90" t="s">
        <v>126</v>
      </c>
      <c r="H278" s="91"/>
      <c r="I278" s="91"/>
      <c r="J278" s="92"/>
      <c r="K278" s="82" t="s">
        <v>62</v>
      </c>
      <c r="L278" s="82" t="s">
        <v>257</v>
      </c>
      <c r="M278" s="82" t="s">
        <v>258</v>
      </c>
      <c r="N278" s="82" t="s">
        <v>259</v>
      </c>
      <c r="O278" s="84" t="s">
        <v>172</v>
      </c>
    </row>
    <row r="279" spans="1:15" ht="30.75" customHeight="1" x14ac:dyDescent="0.25">
      <c r="A279" s="75"/>
      <c r="B279" s="101"/>
      <c r="C279" s="104"/>
      <c r="D279" s="85"/>
      <c r="E279" s="107"/>
      <c r="F279" s="94"/>
      <c r="G279" s="54" t="s">
        <v>122</v>
      </c>
      <c r="H279" s="54" t="s">
        <v>123</v>
      </c>
      <c r="I279" s="54" t="s">
        <v>124</v>
      </c>
      <c r="J279" s="54" t="s">
        <v>125</v>
      </c>
      <c r="K279" s="83"/>
      <c r="L279" s="83"/>
      <c r="M279" s="83"/>
      <c r="N279" s="83"/>
      <c r="O279" s="85"/>
    </row>
    <row r="280" spans="1:15" ht="20.25" customHeight="1" x14ac:dyDescent="0.25">
      <c r="A280" s="76"/>
      <c r="B280" s="102"/>
      <c r="C280" s="105"/>
      <c r="D280" s="86"/>
      <c r="E280" s="1">
        <v>1</v>
      </c>
      <c r="F280" s="1">
        <f>J280</f>
        <v>1</v>
      </c>
      <c r="G280" s="1">
        <v>1</v>
      </c>
      <c r="H280" s="1">
        <v>1</v>
      </c>
      <c r="I280" s="1">
        <v>1</v>
      </c>
      <c r="J280" s="1">
        <v>1</v>
      </c>
      <c r="K280" s="1">
        <v>1</v>
      </c>
      <c r="L280" s="1">
        <v>1</v>
      </c>
      <c r="M280" s="1">
        <v>1</v>
      </c>
      <c r="N280" s="1">
        <v>1</v>
      </c>
      <c r="O280" s="86"/>
    </row>
    <row r="281" spans="1:15" ht="27.75" customHeight="1" x14ac:dyDescent="0.25">
      <c r="A281" s="109" t="s">
        <v>174</v>
      </c>
      <c r="B281" s="109"/>
      <c r="C281" s="109"/>
      <c r="D281" s="23" t="s">
        <v>30</v>
      </c>
      <c r="E281" s="59">
        <f>SUM(F281:N281)</f>
        <v>140380</v>
      </c>
      <c r="F281" s="87">
        <f>F282</f>
        <v>28076</v>
      </c>
      <c r="G281" s="88"/>
      <c r="H281" s="88"/>
      <c r="I281" s="88"/>
      <c r="J281" s="89"/>
      <c r="K281" s="64">
        <f>K282</f>
        <v>28076</v>
      </c>
      <c r="L281" s="64">
        <f t="shared" ref="L281:N281" si="17">L282</f>
        <v>28076</v>
      </c>
      <c r="M281" s="59">
        <f t="shared" si="17"/>
        <v>28076</v>
      </c>
      <c r="N281" s="59">
        <f t="shared" si="17"/>
        <v>28076</v>
      </c>
      <c r="O281" s="84" t="s">
        <v>172</v>
      </c>
    </row>
    <row r="282" spans="1:15" ht="76.5" customHeight="1" x14ac:dyDescent="0.25">
      <c r="A282" s="109"/>
      <c r="B282" s="109"/>
      <c r="C282" s="109"/>
      <c r="D282" s="20" t="s">
        <v>3</v>
      </c>
      <c r="E282" s="59">
        <f>SUM(F282:N282)</f>
        <v>140380</v>
      </c>
      <c r="F282" s="87">
        <f>SUM(F234,F243,F248)</f>
        <v>28076</v>
      </c>
      <c r="G282" s="88"/>
      <c r="H282" s="88"/>
      <c r="I282" s="88"/>
      <c r="J282" s="89"/>
      <c r="K282" s="64">
        <f>SUM(K234,K243,K248)</f>
        <v>28076</v>
      </c>
      <c r="L282" s="64">
        <f>SUM(L234,L243,L248)</f>
        <v>28076</v>
      </c>
      <c r="M282" s="59">
        <f>SUM(M234,M243,M248)</f>
        <v>28076</v>
      </c>
      <c r="N282" s="59">
        <f>SUM(N234,N243,N248)</f>
        <v>28076</v>
      </c>
      <c r="O282" s="85"/>
    </row>
    <row r="283" spans="1:15" ht="33.75" customHeight="1" x14ac:dyDescent="0.25">
      <c r="A283" s="109"/>
      <c r="B283" s="109"/>
      <c r="C283" s="109"/>
      <c r="D283" s="20" t="s">
        <v>22</v>
      </c>
      <c r="E283" s="111" t="s">
        <v>100</v>
      </c>
      <c r="F283" s="111"/>
      <c r="G283" s="111"/>
      <c r="H283" s="111"/>
      <c r="I283" s="111"/>
      <c r="J283" s="111"/>
      <c r="K283" s="111"/>
      <c r="L283" s="111"/>
      <c r="M283" s="111"/>
      <c r="N283" s="111"/>
      <c r="O283" s="86"/>
    </row>
    <row r="284" spans="1:15" ht="24" customHeight="1" x14ac:dyDescent="0.25">
      <c r="A284" s="113" t="s">
        <v>175</v>
      </c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</row>
    <row r="285" spans="1:15" ht="54.75" customHeight="1" x14ac:dyDescent="0.25">
      <c r="A285" s="108" t="s">
        <v>79</v>
      </c>
      <c r="B285" s="77" t="s">
        <v>242</v>
      </c>
      <c r="C285" s="78" t="s">
        <v>260</v>
      </c>
      <c r="D285" s="2" t="s">
        <v>3</v>
      </c>
      <c r="E285" s="54">
        <f>SUM(F285:N285)</f>
        <v>71535</v>
      </c>
      <c r="F285" s="90">
        <f>SUM(F287,F295,F299,F307,F311,F315,F319,F328,F323)</f>
        <v>14307</v>
      </c>
      <c r="G285" s="91"/>
      <c r="H285" s="91"/>
      <c r="I285" s="91"/>
      <c r="J285" s="92"/>
      <c r="K285" s="58">
        <f>K287+K295+K299+K307+K311+K315+K319+K323+K328</f>
        <v>14307</v>
      </c>
      <c r="L285" s="58">
        <f>L287+L295+L299+L307+L311+L315+L319+L323+L328</f>
        <v>14307</v>
      </c>
      <c r="M285" s="54">
        <f>M287+M295+M299+M307+M311+M315+M319+M323+M328</f>
        <v>14307</v>
      </c>
      <c r="N285" s="54">
        <f>N287+N295+N299+N307+N311+N315+N319+N323+N328</f>
        <v>14307</v>
      </c>
      <c r="O285" s="79" t="s">
        <v>172</v>
      </c>
    </row>
    <row r="286" spans="1:15" ht="35.25" customHeight="1" x14ac:dyDescent="0.25">
      <c r="A286" s="108"/>
      <c r="B286" s="77"/>
      <c r="C286" s="78"/>
      <c r="D286" s="2" t="s">
        <v>22</v>
      </c>
      <c r="E286" s="115" t="s">
        <v>200</v>
      </c>
      <c r="F286" s="115"/>
      <c r="G286" s="115"/>
      <c r="H286" s="115"/>
      <c r="I286" s="115"/>
      <c r="J286" s="115"/>
      <c r="K286" s="115"/>
      <c r="L286" s="115"/>
      <c r="M286" s="115"/>
      <c r="N286" s="115"/>
      <c r="O286" s="79"/>
    </row>
    <row r="287" spans="1:15" ht="65.25" customHeight="1" x14ac:dyDescent="0.25">
      <c r="A287" s="62" t="s">
        <v>6</v>
      </c>
      <c r="B287" s="2" t="s">
        <v>182</v>
      </c>
      <c r="C287" s="60" t="s">
        <v>260</v>
      </c>
      <c r="D287" s="2" t="s">
        <v>3</v>
      </c>
      <c r="E287" s="54">
        <f>SUM(F287:N287)</f>
        <v>3150</v>
      </c>
      <c r="F287" s="90">
        <v>630</v>
      </c>
      <c r="G287" s="91"/>
      <c r="H287" s="91"/>
      <c r="I287" s="91"/>
      <c r="J287" s="92"/>
      <c r="K287" s="58">
        <v>630</v>
      </c>
      <c r="L287" s="58">
        <v>630</v>
      </c>
      <c r="M287" s="58">
        <v>630</v>
      </c>
      <c r="N287" s="58">
        <v>630</v>
      </c>
      <c r="O287" s="56" t="s">
        <v>46</v>
      </c>
    </row>
    <row r="288" spans="1:15" ht="21" customHeight="1" x14ac:dyDescent="0.25">
      <c r="A288" s="74"/>
      <c r="B288" s="100" t="s">
        <v>185</v>
      </c>
      <c r="C288" s="103" t="s">
        <v>172</v>
      </c>
      <c r="D288" s="84" t="s">
        <v>172</v>
      </c>
      <c r="E288" s="106" t="s">
        <v>121</v>
      </c>
      <c r="F288" s="93" t="s">
        <v>61</v>
      </c>
      <c r="G288" s="90" t="s">
        <v>126</v>
      </c>
      <c r="H288" s="91"/>
      <c r="I288" s="91"/>
      <c r="J288" s="92"/>
      <c r="K288" s="82" t="s">
        <v>62</v>
      </c>
      <c r="L288" s="82" t="s">
        <v>257</v>
      </c>
      <c r="M288" s="82" t="s">
        <v>258</v>
      </c>
      <c r="N288" s="82" t="s">
        <v>259</v>
      </c>
      <c r="O288" s="84" t="s">
        <v>172</v>
      </c>
    </row>
    <row r="289" spans="1:15" ht="19.5" customHeight="1" x14ac:dyDescent="0.25">
      <c r="A289" s="75"/>
      <c r="B289" s="101"/>
      <c r="C289" s="104"/>
      <c r="D289" s="85"/>
      <c r="E289" s="107"/>
      <c r="F289" s="94"/>
      <c r="G289" s="54" t="s">
        <v>122</v>
      </c>
      <c r="H289" s="54" t="s">
        <v>123</v>
      </c>
      <c r="I289" s="54" t="s">
        <v>124</v>
      </c>
      <c r="J289" s="54" t="s">
        <v>125</v>
      </c>
      <c r="K289" s="83"/>
      <c r="L289" s="83"/>
      <c r="M289" s="83"/>
      <c r="N289" s="83"/>
      <c r="O289" s="85"/>
    </row>
    <row r="290" spans="1:15" ht="25.5" customHeight="1" x14ac:dyDescent="0.25">
      <c r="A290" s="76"/>
      <c r="B290" s="102"/>
      <c r="C290" s="105"/>
      <c r="D290" s="86"/>
      <c r="E290" s="1">
        <f>F290+K290+L290+M290+N290</f>
        <v>15</v>
      </c>
      <c r="F290" s="1">
        <f>J290</f>
        <v>3</v>
      </c>
      <c r="G290" s="1" t="s">
        <v>197</v>
      </c>
      <c r="H290" s="1">
        <v>3</v>
      </c>
      <c r="I290" s="1">
        <v>3</v>
      </c>
      <c r="J290" s="1">
        <v>3</v>
      </c>
      <c r="K290" s="1">
        <v>3</v>
      </c>
      <c r="L290" s="1">
        <v>3</v>
      </c>
      <c r="M290" s="1">
        <v>3</v>
      </c>
      <c r="N290" s="1">
        <v>3</v>
      </c>
      <c r="O290" s="86"/>
    </row>
    <row r="291" spans="1:15" ht="90.75" customHeight="1" x14ac:dyDescent="0.25">
      <c r="A291" s="62" t="s">
        <v>7</v>
      </c>
      <c r="B291" s="2" t="s">
        <v>71</v>
      </c>
      <c r="C291" s="60" t="s">
        <v>260</v>
      </c>
      <c r="D291" s="2" t="s">
        <v>3</v>
      </c>
      <c r="E291" s="115" t="s">
        <v>102</v>
      </c>
      <c r="F291" s="115"/>
      <c r="G291" s="115"/>
      <c r="H291" s="115"/>
      <c r="I291" s="115"/>
      <c r="J291" s="115"/>
      <c r="K291" s="115"/>
      <c r="L291" s="115"/>
      <c r="M291" s="115"/>
      <c r="N291" s="115"/>
      <c r="O291" s="56" t="s">
        <v>103</v>
      </c>
    </row>
    <row r="292" spans="1:15" ht="23.25" customHeight="1" x14ac:dyDescent="0.25">
      <c r="A292" s="74"/>
      <c r="B292" s="100" t="s">
        <v>157</v>
      </c>
      <c r="C292" s="103" t="s">
        <v>172</v>
      </c>
      <c r="D292" s="84" t="s">
        <v>172</v>
      </c>
      <c r="E292" s="106" t="s">
        <v>121</v>
      </c>
      <c r="F292" s="93" t="s">
        <v>61</v>
      </c>
      <c r="G292" s="90" t="s">
        <v>126</v>
      </c>
      <c r="H292" s="91"/>
      <c r="I292" s="91"/>
      <c r="J292" s="92"/>
      <c r="K292" s="82" t="s">
        <v>62</v>
      </c>
      <c r="L292" s="82" t="s">
        <v>257</v>
      </c>
      <c r="M292" s="82" t="s">
        <v>258</v>
      </c>
      <c r="N292" s="82" t="s">
        <v>259</v>
      </c>
      <c r="O292" s="84" t="s">
        <v>172</v>
      </c>
    </row>
    <row r="293" spans="1:15" ht="18.75" customHeight="1" x14ac:dyDescent="0.25">
      <c r="A293" s="75"/>
      <c r="B293" s="101"/>
      <c r="C293" s="104"/>
      <c r="D293" s="85"/>
      <c r="E293" s="107"/>
      <c r="F293" s="94"/>
      <c r="G293" s="54" t="s">
        <v>122</v>
      </c>
      <c r="H293" s="54" t="s">
        <v>123</v>
      </c>
      <c r="I293" s="54" t="s">
        <v>124</v>
      </c>
      <c r="J293" s="54" t="s">
        <v>125</v>
      </c>
      <c r="K293" s="83"/>
      <c r="L293" s="83"/>
      <c r="M293" s="83"/>
      <c r="N293" s="83"/>
      <c r="O293" s="85"/>
    </row>
    <row r="294" spans="1:15" ht="22.5" customHeight="1" x14ac:dyDescent="0.25">
      <c r="A294" s="76"/>
      <c r="B294" s="102"/>
      <c r="C294" s="105"/>
      <c r="D294" s="86"/>
      <c r="E294" s="1">
        <f>F294+K294+L294+M294+N294</f>
        <v>8175</v>
      </c>
      <c r="F294" s="1">
        <f>J294</f>
        <v>1635</v>
      </c>
      <c r="G294" s="1">
        <v>1635</v>
      </c>
      <c r="H294" s="1">
        <v>1635</v>
      </c>
      <c r="I294" s="1">
        <v>1635</v>
      </c>
      <c r="J294" s="1">
        <v>1635</v>
      </c>
      <c r="K294" s="1">
        <v>1635</v>
      </c>
      <c r="L294" s="1">
        <v>1635</v>
      </c>
      <c r="M294" s="1">
        <v>1635</v>
      </c>
      <c r="N294" s="1">
        <v>1635</v>
      </c>
      <c r="O294" s="86"/>
    </row>
    <row r="295" spans="1:15" ht="140.25" customHeight="1" x14ac:dyDescent="0.25">
      <c r="A295" s="62" t="s">
        <v>8</v>
      </c>
      <c r="B295" s="2" t="s">
        <v>158</v>
      </c>
      <c r="C295" s="60" t="s">
        <v>260</v>
      </c>
      <c r="D295" s="2" t="s">
        <v>3</v>
      </c>
      <c r="E295" s="54">
        <f>SUM(F295:N295)</f>
        <v>63500</v>
      </c>
      <c r="F295" s="90">
        <v>12700</v>
      </c>
      <c r="G295" s="91"/>
      <c r="H295" s="91"/>
      <c r="I295" s="91"/>
      <c r="J295" s="92"/>
      <c r="K295" s="58">
        <v>12700</v>
      </c>
      <c r="L295" s="58">
        <v>12700</v>
      </c>
      <c r="M295" s="58">
        <v>12700</v>
      </c>
      <c r="N295" s="58">
        <v>12700</v>
      </c>
      <c r="O295" s="56" t="s">
        <v>46</v>
      </c>
    </row>
    <row r="296" spans="1:15" ht="16.5" customHeight="1" x14ac:dyDescent="0.25">
      <c r="A296" s="74"/>
      <c r="B296" s="100" t="s">
        <v>159</v>
      </c>
      <c r="C296" s="103" t="s">
        <v>172</v>
      </c>
      <c r="D296" s="84" t="s">
        <v>172</v>
      </c>
      <c r="E296" s="106" t="s">
        <v>121</v>
      </c>
      <c r="F296" s="93" t="s">
        <v>61</v>
      </c>
      <c r="G296" s="90" t="s">
        <v>126</v>
      </c>
      <c r="H296" s="91"/>
      <c r="I296" s="91"/>
      <c r="J296" s="92"/>
      <c r="K296" s="82" t="s">
        <v>62</v>
      </c>
      <c r="L296" s="82" t="s">
        <v>257</v>
      </c>
      <c r="M296" s="82" t="s">
        <v>258</v>
      </c>
      <c r="N296" s="82" t="s">
        <v>259</v>
      </c>
      <c r="O296" s="84" t="s">
        <v>172</v>
      </c>
    </row>
    <row r="297" spans="1:15" ht="15.75" customHeight="1" x14ac:dyDescent="0.25">
      <c r="A297" s="75"/>
      <c r="B297" s="101"/>
      <c r="C297" s="104"/>
      <c r="D297" s="85"/>
      <c r="E297" s="107"/>
      <c r="F297" s="94"/>
      <c r="G297" s="54" t="s">
        <v>122</v>
      </c>
      <c r="H297" s="54" t="s">
        <v>123</v>
      </c>
      <c r="I297" s="54" t="s">
        <v>124</v>
      </c>
      <c r="J297" s="54" t="s">
        <v>125</v>
      </c>
      <c r="K297" s="83"/>
      <c r="L297" s="83"/>
      <c r="M297" s="83"/>
      <c r="N297" s="83"/>
      <c r="O297" s="85"/>
    </row>
    <row r="298" spans="1:15" ht="16.5" customHeight="1" x14ac:dyDescent="0.25">
      <c r="A298" s="76"/>
      <c r="B298" s="102"/>
      <c r="C298" s="105"/>
      <c r="D298" s="86"/>
      <c r="E298" s="1">
        <f>F298+K298+L298+M298+N298</f>
        <v>135</v>
      </c>
      <c r="F298" s="1">
        <f>J298</f>
        <v>27</v>
      </c>
      <c r="G298" s="1">
        <v>27</v>
      </c>
      <c r="H298" s="1">
        <v>27</v>
      </c>
      <c r="I298" s="1">
        <v>27</v>
      </c>
      <c r="J298" s="1">
        <v>27</v>
      </c>
      <c r="K298" s="1">
        <v>27</v>
      </c>
      <c r="L298" s="1">
        <v>27</v>
      </c>
      <c r="M298" s="1">
        <v>27</v>
      </c>
      <c r="N298" s="1">
        <v>27</v>
      </c>
      <c r="O298" s="86"/>
    </row>
    <row r="299" spans="1:15" ht="153.75" customHeight="1" x14ac:dyDescent="0.25">
      <c r="A299" s="62" t="s">
        <v>81</v>
      </c>
      <c r="B299" s="2" t="s">
        <v>160</v>
      </c>
      <c r="C299" s="60" t="s">
        <v>260</v>
      </c>
      <c r="D299" s="2" t="s">
        <v>3</v>
      </c>
      <c r="E299" s="54">
        <f>SUM(F299:N299)</f>
        <v>405</v>
      </c>
      <c r="F299" s="90">
        <v>81</v>
      </c>
      <c r="G299" s="91"/>
      <c r="H299" s="91"/>
      <c r="I299" s="91"/>
      <c r="J299" s="92"/>
      <c r="K299" s="58">
        <v>81</v>
      </c>
      <c r="L299" s="58">
        <v>81</v>
      </c>
      <c r="M299" s="58">
        <v>81</v>
      </c>
      <c r="N299" s="58">
        <v>81</v>
      </c>
      <c r="O299" s="56" t="s">
        <v>46</v>
      </c>
    </row>
    <row r="300" spans="1:15" ht="17.25" customHeight="1" x14ac:dyDescent="0.25">
      <c r="A300" s="74"/>
      <c r="B300" s="100" t="s">
        <v>161</v>
      </c>
      <c r="C300" s="103" t="s">
        <v>172</v>
      </c>
      <c r="D300" s="84" t="s">
        <v>172</v>
      </c>
      <c r="E300" s="106" t="s">
        <v>121</v>
      </c>
      <c r="F300" s="93" t="s">
        <v>61</v>
      </c>
      <c r="G300" s="90" t="s">
        <v>126</v>
      </c>
      <c r="H300" s="91"/>
      <c r="I300" s="91"/>
      <c r="J300" s="92"/>
      <c r="K300" s="82" t="s">
        <v>62</v>
      </c>
      <c r="L300" s="82" t="s">
        <v>257</v>
      </c>
      <c r="M300" s="82" t="s">
        <v>258</v>
      </c>
      <c r="N300" s="82" t="s">
        <v>259</v>
      </c>
      <c r="O300" s="84" t="s">
        <v>172</v>
      </c>
    </row>
    <row r="301" spans="1:15" ht="16.5" customHeight="1" x14ac:dyDescent="0.25">
      <c r="A301" s="75"/>
      <c r="B301" s="101"/>
      <c r="C301" s="104"/>
      <c r="D301" s="85"/>
      <c r="E301" s="107"/>
      <c r="F301" s="94"/>
      <c r="G301" s="54" t="s">
        <v>122</v>
      </c>
      <c r="H301" s="54" t="s">
        <v>123</v>
      </c>
      <c r="I301" s="54" t="s">
        <v>124</v>
      </c>
      <c r="J301" s="54" t="s">
        <v>125</v>
      </c>
      <c r="K301" s="83"/>
      <c r="L301" s="83"/>
      <c r="M301" s="83"/>
      <c r="N301" s="83"/>
      <c r="O301" s="85"/>
    </row>
    <row r="302" spans="1:15" ht="18.75" customHeight="1" x14ac:dyDescent="0.25">
      <c r="A302" s="76"/>
      <c r="B302" s="102"/>
      <c r="C302" s="105"/>
      <c r="D302" s="86"/>
      <c r="E302" s="1">
        <f>F302+K302+L302+M302+N302</f>
        <v>64215</v>
      </c>
      <c r="F302" s="1">
        <f>J302</f>
        <v>12843</v>
      </c>
      <c r="G302" s="1">
        <v>12843</v>
      </c>
      <c r="H302" s="1">
        <v>12843</v>
      </c>
      <c r="I302" s="1">
        <v>12843</v>
      </c>
      <c r="J302" s="1">
        <v>12843</v>
      </c>
      <c r="K302" s="1">
        <v>12843</v>
      </c>
      <c r="L302" s="1">
        <v>12843</v>
      </c>
      <c r="M302" s="1">
        <v>12843</v>
      </c>
      <c r="N302" s="1">
        <v>12843</v>
      </c>
      <c r="O302" s="86"/>
    </row>
    <row r="303" spans="1:15" ht="124.5" customHeight="1" x14ac:dyDescent="0.25">
      <c r="A303" s="62" t="s">
        <v>83</v>
      </c>
      <c r="B303" s="2" t="s">
        <v>72</v>
      </c>
      <c r="C303" s="60" t="s">
        <v>260</v>
      </c>
      <c r="D303" s="2" t="s">
        <v>3</v>
      </c>
      <c r="E303" s="115" t="s">
        <v>104</v>
      </c>
      <c r="F303" s="115"/>
      <c r="G303" s="115"/>
      <c r="H303" s="115"/>
      <c r="I303" s="115"/>
      <c r="J303" s="115"/>
      <c r="K303" s="115"/>
      <c r="L303" s="115"/>
      <c r="M303" s="115"/>
      <c r="N303" s="115"/>
      <c r="O303" s="56" t="s">
        <v>111</v>
      </c>
    </row>
    <row r="304" spans="1:15" ht="27" customHeight="1" x14ac:dyDescent="0.25">
      <c r="A304" s="74"/>
      <c r="B304" s="100" t="s">
        <v>162</v>
      </c>
      <c r="C304" s="103" t="s">
        <v>172</v>
      </c>
      <c r="D304" s="84" t="s">
        <v>172</v>
      </c>
      <c r="E304" s="106" t="s">
        <v>121</v>
      </c>
      <c r="F304" s="93" t="s">
        <v>61</v>
      </c>
      <c r="G304" s="90" t="s">
        <v>126</v>
      </c>
      <c r="H304" s="91"/>
      <c r="I304" s="91"/>
      <c r="J304" s="92"/>
      <c r="K304" s="82" t="s">
        <v>62</v>
      </c>
      <c r="L304" s="82" t="s">
        <v>257</v>
      </c>
      <c r="M304" s="82" t="s">
        <v>258</v>
      </c>
      <c r="N304" s="82" t="s">
        <v>259</v>
      </c>
      <c r="O304" s="84" t="s">
        <v>172</v>
      </c>
    </row>
    <row r="305" spans="1:16" ht="21.75" customHeight="1" x14ac:dyDescent="0.25">
      <c r="A305" s="75"/>
      <c r="B305" s="101"/>
      <c r="C305" s="104"/>
      <c r="D305" s="85"/>
      <c r="E305" s="107"/>
      <c r="F305" s="94"/>
      <c r="G305" s="54" t="s">
        <v>122</v>
      </c>
      <c r="H305" s="54" t="s">
        <v>123</v>
      </c>
      <c r="I305" s="54" t="s">
        <v>124</v>
      </c>
      <c r="J305" s="54" t="s">
        <v>125</v>
      </c>
      <c r="K305" s="83"/>
      <c r="L305" s="83"/>
      <c r="M305" s="83"/>
      <c r="N305" s="83"/>
      <c r="O305" s="85"/>
    </row>
    <row r="306" spans="1:16" ht="40.5" customHeight="1" x14ac:dyDescent="0.25">
      <c r="A306" s="76"/>
      <c r="B306" s="102"/>
      <c r="C306" s="105"/>
      <c r="D306" s="86"/>
      <c r="E306" s="1">
        <f>F306+K306+L306+M306+N306</f>
        <v>19640</v>
      </c>
      <c r="F306" s="1">
        <f>J306</f>
        <v>3928</v>
      </c>
      <c r="G306" s="1">
        <v>3928</v>
      </c>
      <c r="H306" s="1">
        <v>3928</v>
      </c>
      <c r="I306" s="1">
        <v>3928</v>
      </c>
      <c r="J306" s="1">
        <v>3928</v>
      </c>
      <c r="K306" s="1">
        <v>3928</v>
      </c>
      <c r="L306" s="1">
        <v>3928</v>
      </c>
      <c r="M306" s="1">
        <v>3928</v>
      </c>
      <c r="N306" s="1">
        <v>3928</v>
      </c>
      <c r="O306" s="86"/>
    </row>
    <row r="307" spans="1:16" ht="65.25" customHeight="1" x14ac:dyDescent="0.25">
      <c r="A307" s="62" t="s">
        <v>84</v>
      </c>
      <c r="B307" s="2" t="s">
        <v>183</v>
      </c>
      <c r="C307" s="60" t="s">
        <v>260</v>
      </c>
      <c r="D307" s="2" t="s">
        <v>3</v>
      </c>
      <c r="E307" s="54">
        <f>SUM(F307:N307)</f>
        <v>0</v>
      </c>
      <c r="F307" s="90">
        <v>0</v>
      </c>
      <c r="G307" s="91"/>
      <c r="H307" s="91"/>
      <c r="I307" s="91"/>
      <c r="J307" s="92"/>
      <c r="K307" s="58">
        <v>0</v>
      </c>
      <c r="L307" s="58">
        <v>0</v>
      </c>
      <c r="M307" s="54">
        <v>0</v>
      </c>
      <c r="N307" s="54">
        <v>0</v>
      </c>
      <c r="O307" s="56" t="s">
        <v>46</v>
      </c>
    </row>
    <row r="308" spans="1:16" ht="18.75" customHeight="1" x14ac:dyDescent="0.25">
      <c r="A308" s="74"/>
      <c r="B308" s="100" t="s">
        <v>163</v>
      </c>
      <c r="C308" s="103" t="s">
        <v>172</v>
      </c>
      <c r="D308" s="84" t="s">
        <v>172</v>
      </c>
      <c r="E308" s="106" t="s">
        <v>121</v>
      </c>
      <c r="F308" s="93" t="s">
        <v>61</v>
      </c>
      <c r="G308" s="90" t="s">
        <v>126</v>
      </c>
      <c r="H308" s="91"/>
      <c r="I308" s="91"/>
      <c r="J308" s="92"/>
      <c r="K308" s="82" t="s">
        <v>62</v>
      </c>
      <c r="L308" s="82" t="s">
        <v>257</v>
      </c>
      <c r="M308" s="82" t="s">
        <v>258</v>
      </c>
      <c r="N308" s="82" t="s">
        <v>259</v>
      </c>
      <c r="O308" s="84" t="s">
        <v>172</v>
      </c>
    </row>
    <row r="309" spans="1:16" ht="15.75" customHeight="1" x14ac:dyDescent="0.25">
      <c r="A309" s="75"/>
      <c r="B309" s="101"/>
      <c r="C309" s="104"/>
      <c r="D309" s="85"/>
      <c r="E309" s="107"/>
      <c r="F309" s="94"/>
      <c r="G309" s="54" t="s">
        <v>122</v>
      </c>
      <c r="H309" s="54" t="s">
        <v>123</v>
      </c>
      <c r="I309" s="54" t="s">
        <v>124</v>
      </c>
      <c r="J309" s="54" t="s">
        <v>125</v>
      </c>
      <c r="K309" s="83"/>
      <c r="L309" s="83"/>
      <c r="M309" s="83"/>
      <c r="N309" s="83"/>
      <c r="O309" s="85"/>
    </row>
    <row r="310" spans="1:16" ht="29.25" customHeight="1" x14ac:dyDescent="0.25">
      <c r="A310" s="76"/>
      <c r="B310" s="102"/>
      <c r="C310" s="105"/>
      <c r="D310" s="86"/>
      <c r="E310" s="1">
        <f>F310+K310+L310+M310+N310</f>
        <v>1768234.5</v>
      </c>
      <c r="F310" s="1">
        <f>J310</f>
        <v>353647</v>
      </c>
      <c r="G310" s="1">
        <v>353647</v>
      </c>
      <c r="H310" s="1">
        <v>353647</v>
      </c>
      <c r="I310" s="1">
        <v>353647</v>
      </c>
      <c r="J310" s="1">
        <v>353647</v>
      </c>
      <c r="K310" s="1">
        <v>353647</v>
      </c>
      <c r="L310" s="1">
        <v>353647</v>
      </c>
      <c r="M310" s="1">
        <v>353646.75</v>
      </c>
      <c r="N310" s="1">
        <v>353646.75</v>
      </c>
      <c r="O310" s="86"/>
    </row>
    <row r="311" spans="1:16" ht="85.5" customHeight="1" x14ac:dyDescent="0.25">
      <c r="A311" s="57" t="s">
        <v>85</v>
      </c>
      <c r="B311" s="50" t="s">
        <v>190</v>
      </c>
      <c r="C311" s="60" t="s">
        <v>260</v>
      </c>
      <c r="D311" s="2" t="s">
        <v>3</v>
      </c>
      <c r="E311" s="54">
        <f>SUM(F311:N311)</f>
        <v>299.5</v>
      </c>
      <c r="F311" s="90">
        <f>60-0.5</f>
        <v>59.5</v>
      </c>
      <c r="G311" s="91"/>
      <c r="H311" s="91"/>
      <c r="I311" s="91"/>
      <c r="J311" s="92"/>
      <c r="K311" s="58">
        <v>60</v>
      </c>
      <c r="L311" s="58">
        <v>60</v>
      </c>
      <c r="M311" s="54">
        <v>60</v>
      </c>
      <c r="N311" s="54">
        <v>60</v>
      </c>
      <c r="O311" s="56" t="s">
        <v>46</v>
      </c>
    </row>
    <row r="312" spans="1:16" ht="16.5" customHeight="1" x14ac:dyDescent="0.25">
      <c r="A312" s="74"/>
      <c r="B312" s="100" t="s">
        <v>225</v>
      </c>
      <c r="C312" s="103" t="s">
        <v>172</v>
      </c>
      <c r="D312" s="84" t="s">
        <v>172</v>
      </c>
      <c r="E312" s="106" t="s">
        <v>121</v>
      </c>
      <c r="F312" s="93" t="s">
        <v>61</v>
      </c>
      <c r="G312" s="90" t="s">
        <v>126</v>
      </c>
      <c r="H312" s="91"/>
      <c r="I312" s="91"/>
      <c r="J312" s="92"/>
      <c r="K312" s="82" t="s">
        <v>62</v>
      </c>
      <c r="L312" s="82" t="s">
        <v>257</v>
      </c>
      <c r="M312" s="82" t="s">
        <v>258</v>
      </c>
      <c r="N312" s="82" t="s">
        <v>259</v>
      </c>
      <c r="O312" s="84" t="s">
        <v>172</v>
      </c>
    </row>
    <row r="313" spans="1:16" ht="14.25" customHeight="1" x14ac:dyDescent="0.25">
      <c r="A313" s="75"/>
      <c r="B313" s="101"/>
      <c r="C313" s="104"/>
      <c r="D313" s="85"/>
      <c r="E313" s="107"/>
      <c r="F313" s="94"/>
      <c r="G313" s="54" t="s">
        <v>122</v>
      </c>
      <c r="H313" s="54" t="s">
        <v>123</v>
      </c>
      <c r="I313" s="54" t="s">
        <v>124</v>
      </c>
      <c r="J313" s="54" t="s">
        <v>125</v>
      </c>
      <c r="K313" s="83"/>
      <c r="L313" s="83"/>
      <c r="M313" s="83"/>
      <c r="N313" s="83"/>
      <c r="O313" s="85"/>
    </row>
    <row r="314" spans="1:16" ht="18" customHeight="1" x14ac:dyDescent="0.25">
      <c r="A314" s="76"/>
      <c r="B314" s="102"/>
      <c r="C314" s="105"/>
      <c r="D314" s="86"/>
      <c r="E314" s="1">
        <f>F314+K314+L314+M314+N314</f>
        <v>50000</v>
      </c>
      <c r="F314" s="1">
        <f>J314</f>
        <v>10000</v>
      </c>
      <c r="G314" s="1" t="s">
        <v>197</v>
      </c>
      <c r="H314" s="1">
        <v>10000</v>
      </c>
      <c r="I314" s="1">
        <v>10000</v>
      </c>
      <c r="J314" s="1">
        <v>10000</v>
      </c>
      <c r="K314" s="1">
        <v>10000</v>
      </c>
      <c r="L314" s="1">
        <v>10000</v>
      </c>
      <c r="M314" s="1">
        <v>10000</v>
      </c>
      <c r="N314" s="1">
        <v>10000</v>
      </c>
      <c r="O314" s="86"/>
      <c r="P314" s="34"/>
    </row>
    <row r="315" spans="1:16" ht="65.25" customHeight="1" x14ac:dyDescent="0.25">
      <c r="A315" s="57" t="s">
        <v>86</v>
      </c>
      <c r="B315" s="2" t="s">
        <v>192</v>
      </c>
      <c r="C315" s="60" t="s">
        <v>260</v>
      </c>
      <c r="D315" s="2" t="s">
        <v>3</v>
      </c>
      <c r="E315" s="54">
        <f>SUM(F315:N315)</f>
        <v>2445.5</v>
      </c>
      <c r="F315" s="90">
        <f>489+0.5</f>
        <v>489.5</v>
      </c>
      <c r="G315" s="91"/>
      <c r="H315" s="91"/>
      <c r="I315" s="91"/>
      <c r="J315" s="92"/>
      <c r="K315" s="58">
        <v>489</v>
      </c>
      <c r="L315" s="58">
        <v>489</v>
      </c>
      <c r="M315" s="58">
        <v>489</v>
      </c>
      <c r="N315" s="58">
        <v>489</v>
      </c>
      <c r="O315" s="56" t="s">
        <v>46</v>
      </c>
    </row>
    <row r="316" spans="1:16" ht="17.25" customHeight="1" x14ac:dyDescent="0.25">
      <c r="A316" s="74"/>
      <c r="B316" s="100" t="s">
        <v>164</v>
      </c>
      <c r="C316" s="103" t="s">
        <v>172</v>
      </c>
      <c r="D316" s="84" t="s">
        <v>172</v>
      </c>
      <c r="E316" s="106" t="s">
        <v>121</v>
      </c>
      <c r="F316" s="93" t="s">
        <v>61</v>
      </c>
      <c r="G316" s="90" t="s">
        <v>126</v>
      </c>
      <c r="H316" s="91"/>
      <c r="I316" s="91"/>
      <c r="J316" s="92"/>
      <c r="K316" s="82" t="s">
        <v>62</v>
      </c>
      <c r="L316" s="82" t="s">
        <v>257</v>
      </c>
      <c r="M316" s="82" t="s">
        <v>258</v>
      </c>
      <c r="N316" s="82" t="s">
        <v>259</v>
      </c>
      <c r="O316" s="84" t="s">
        <v>172</v>
      </c>
    </row>
    <row r="317" spans="1:16" ht="17.25" customHeight="1" x14ac:dyDescent="0.25">
      <c r="A317" s="75"/>
      <c r="B317" s="101"/>
      <c r="C317" s="104"/>
      <c r="D317" s="85"/>
      <c r="E317" s="107"/>
      <c r="F317" s="94"/>
      <c r="G317" s="54" t="s">
        <v>122</v>
      </c>
      <c r="H317" s="54" t="s">
        <v>123</v>
      </c>
      <c r="I317" s="54" t="s">
        <v>124</v>
      </c>
      <c r="J317" s="54" t="s">
        <v>125</v>
      </c>
      <c r="K317" s="83"/>
      <c r="L317" s="83"/>
      <c r="M317" s="83"/>
      <c r="N317" s="83"/>
      <c r="O317" s="85"/>
    </row>
    <row r="318" spans="1:16" ht="23.25" customHeight="1" x14ac:dyDescent="0.25">
      <c r="A318" s="76"/>
      <c r="B318" s="102"/>
      <c r="C318" s="105"/>
      <c r="D318" s="86"/>
      <c r="E318" s="1">
        <f>F318+K318+L318+M318+N318</f>
        <v>45</v>
      </c>
      <c r="F318" s="1">
        <f>J318</f>
        <v>9</v>
      </c>
      <c r="G318" s="1" t="s">
        <v>20</v>
      </c>
      <c r="H318" s="1">
        <v>5</v>
      </c>
      <c r="I318" s="1">
        <v>9</v>
      </c>
      <c r="J318" s="1">
        <v>9</v>
      </c>
      <c r="K318" s="1">
        <v>9</v>
      </c>
      <c r="L318" s="1">
        <v>9</v>
      </c>
      <c r="M318" s="1">
        <v>9</v>
      </c>
      <c r="N318" s="1">
        <v>9</v>
      </c>
      <c r="O318" s="86"/>
    </row>
    <row r="319" spans="1:16" ht="75" customHeight="1" x14ac:dyDescent="0.25">
      <c r="A319" s="62" t="s">
        <v>87</v>
      </c>
      <c r="B319" s="2" t="s">
        <v>165</v>
      </c>
      <c r="C319" s="60" t="s">
        <v>260</v>
      </c>
      <c r="D319" s="2" t="s">
        <v>3</v>
      </c>
      <c r="E319" s="54">
        <f>SUM(F319:N319)</f>
        <v>500</v>
      </c>
      <c r="F319" s="90">
        <v>100</v>
      </c>
      <c r="G319" s="91"/>
      <c r="H319" s="91"/>
      <c r="I319" s="91"/>
      <c r="J319" s="92"/>
      <c r="K319" s="58">
        <v>100</v>
      </c>
      <c r="L319" s="58">
        <v>100</v>
      </c>
      <c r="M319" s="54">
        <v>100</v>
      </c>
      <c r="N319" s="54">
        <v>100</v>
      </c>
      <c r="O319" s="56" t="s">
        <v>46</v>
      </c>
    </row>
    <row r="320" spans="1:16" ht="20.25" customHeight="1" x14ac:dyDescent="0.25">
      <c r="A320" s="74"/>
      <c r="B320" s="100" t="s">
        <v>166</v>
      </c>
      <c r="C320" s="103" t="s">
        <v>172</v>
      </c>
      <c r="D320" s="84" t="s">
        <v>172</v>
      </c>
      <c r="E320" s="106" t="s">
        <v>121</v>
      </c>
      <c r="F320" s="93" t="s">
        <v>61</v>
      </c>
      <c r="G320" s="90" t="s">
        <v>126</v>
      </c>
      <c r="H320" s="91"/>
      <c r="I320" s="91"/>
      <c r="J320" s="92"/>
      <c r="K320" s="82" t="s">
        <v>62</v>
      </c>
      <c r="L320" s="82" t="s">
        <v>257</v>
      </c>
      <c r="M320" s="82" t="s">
        <v>258</v>
      </c>
      <c r="N320" s="82" t="s">
        <v>259</v>
      </c>
      <c r="O320" s="84" t="s">
        <v>172</v>
      </c>
    </row>
    <row r="321" spans="1:15" ht="18" customHeight="1" x14ac:dyDescent="0.25">
      <c r="A321" s="75"/>
      <c r="B321" s="101"/>
      <c r="C321" s="104"/>
      <c r="D321" s="85"/>
      <c r="E321" s="107"/>
      <c r="F321" s="94"/>
      <c r="G321" s="54" t="s">
        <v>122</v>
      </c>
      <c r="H321" s="54" t="s">
        <v>123</v>
      </c>
      <c r="I321" s="54" t="s">
        <v>124</v>
      </c>
      <c r="J321" s="54" t="s">
        <v>125</v>
      </c>
      <c r="K321" s="83"/>
      <c r="L321" s="83"/>
      <c r="M321" s="83"/>
      <c r="N321" s="83"/>
      <c r="O321" s="85"/>
    </row>
    <row r="322" spans="1:15" ht="33" customHeight="1" x14ac:dyDescent="0.25">
      <c r="A322" s="76"/>
      <c r="B322" s="102"/>
      <c r="C322" s="105"/>
      <c r="D322" s="86"/>
      <c r="E322" s="1">
        <f>F322+K322+L322+M322+N322</f>
        <v>5</v>
      </c>
      <c r="F322" s="1">
        <f>J322</f>
        <v>1</v>
      </c>
      <c r="G322" s="1">
        <v>1</v>
      </c>
      <c r="H322" s="1">
        <v>1</v>
      </c>
      <c r="I322" s="1">
        <v>1</v>
      </c>
      <c r="J322" s="1">
        <v>1</v>
      </c>
      <c r="K322" s="1">
        <v>1</v>
      </c>
      <c r="L322" s="1">
        <v>1</v>
      </c>
      <c r="M322" s="1">
        <v>1</v>
      </c>
      <c r="N322" s="1">
        <v>1</v>
      </c>
      <c r="O322" s="86"/>
    </row>
    <row r="323" spans="1:15" ht="63" customHeight="1" x14ac:dyDescent="0.25">
      <c r="A323" s="108" t="s">
        <v>88</v>
      </c>
      <c r="B323" s="77" t="s">
        <v>73</v>
      </c>
      <c r="C323" s="79" t="s">
        <v>260</v>
      </c>
      <c r="D323" s="2" t="s">
        <v>3</v>
      </c>
      <c r="E323" s="54">
        <f>SUM(F323:N323)</f>
        <v>1235</v>
      </c>
      <c r="F323" s="90">
        <v>247</v>
      </c>
      <c r="G323" s="91"/>
      <c r="H323" s="91"/>
      <c r="I323" s="91"/>
      <c r="J323" s="92"/>
      <c r="K323" s="58">
        <v>247</v>
      </c>
      <c r="L323" s="58">
        <v>247</v>
      </c>
      <c r="M323" s="58">
        <v>247</v>
      </c>
      <c r="N323" s="58">
        <v>247</v>
      </c>
      <c r="O323" s="56" t="s">
        <v>46</v>
      </c>
    </row>
    <row r="324" spans="1:15" ht="54" customHeight="1" x14ac:dyDescent="0.25">
      <c r="A324" s="108"/>
      <c r="B324" s="77"/>
      <c r="C324" s="110"/>
      <c r="D324" s="2" t="s">
        <v>22</v>
      </c>
      <c r="E324" s="72" t="s">
        <v>198</v>
      </c>
      <c r="F324" s="72"/>
      <c r="G324" s="72"/>
      <c r="H324" s="72"/>
      <c r="I324" s="72"/>
      <c r="J324" s="72"/>
      <c r="K324" s="72"/>
      <c r="L324" s="72"/>
      <c r="M324" s="72"/>
      <c r="N324" s="72"/>
      <c r="O324" s="56" t="s">
        <v>105</v>
      </c>
    </row>
    <row r="325" spans="1:15" ht="27.75" customHeight="1" x14ac:dyDescent="0.25">
      <c r="A325" s="74"/>
      <c r="B325" s="100" t="s">
        <v>167</v>
      </c>
      <c r="C325" s="103" t="s">
        <v>172</v>
      </c>
      <c r="D325" s="84" t="s">
        <v>172</v>
      </c>
      <c r="E325" s="106" t="s">
        <v>121</v>
      </c>
      <c r="F325" s="93" t="s">
        <v>61</v>
      </c>
      <c r="G325" s="90" t="s">
        <v>126</v>
      </c>
      <c r="H325" s="91"/>
      <c r="I325" s="91"/>
      <c r="J325" s="92"/>
      <c r="K325" s="82" t="s">
        <v>62</v>
      </c>
      <c r="L325" s="82" t="s">
        <v>257</v>
      </c>
      <c r="M325" s="82" t="s">
        <v>258</v>
      </c>
      <c r="N325" s="82" t="s">
        <v>259</v>
      </c>
      <c r="O325" s="84" t="s">
        <v>172</v>
      </c>
    </row>
    <row r="326" spans="1:15" ht="21.75" customHeight="1" x14ac:dyDescent="0.25">
      <c r="A326" s="75"/>
      <c r="B326" s="101"/>
      <c r="C326" s="104"/>
      <c r="D326" s="85"/>
      <c r="E326" s="107"/>
      <c r="F326" s="94"/>
      <c r="G326" s="54" t="s">
        <v>122</v>
      </c>
      <c r="H326" s="54" t="s">
        <v>123</v>
      </c>
      <c r="I326" s="54" t="s">
        <v>124</v>
      </c>
      <c r="J326" s="54" t="s">
        <v>125</v>
      </c>
      <c r="K326" s="83"/>
      <c r="L326" s="83"/>
      <c r="M326" s="83"/>
      <c r="N326" s="83"/>
      <c r="O326" s="85"/>
    </row>
    <row r="327" spans="1:15" ht="38.25" customHeight="1" x14ac:dyDescent="0.25">
      <c r="A327" s="76"/>
      <c r="B327" s="102"/>
      <c r="C327" s="105"/>
      <c r="D327" s="86"/>
      <c r="E327" s="1">
        <f>F327+K327+L327+M327+N327</f>
        <v>30</v>
      </c>
      <c r="F327" s="1">
        <f>J327</f>
        <v>6</v>
      </c>
      <c r="G327" s="1" t="s">
        <v>197</v>
      </c>
      <c r="H327" s="1">
        <v>6</v>
      </c>
      <c r="I327" s="1">
        <v>6</v>
      </c>
      <c r="J327" s="1">
        <v>6</v>
      </c>
      <c r="K327" s="1">
        <v>6</v>
      </c>
      <c r="L327" s="1">
        <v>6</v>
      </c>
      <c r="M327" s="1">
        <v>6</v>
      </c>
      <c r="N327" s="1">
        <v>6</v>
      </c>
      <c r="O327" s="86"/>
    </row>
    <row r="328" spans="1:15" ht="162" customHeight="1" x14ac:dyDescent="0.25">
      <c r="A328" s="62" t="s">
        <v>191</v>
      </c>
      <c r="B328" s="2" t="s">
        <v>193</v>
      </c>
      <c r="C328" s="60" t="s">
        <v>260</v>
      </c>
      <c r="D328" s="2" t="s">
        <v>3</v>
      </c>
      <c r="E328" s="54">
        <f>SUM(F328:N328)</f>
        <v>0</v>
      </c>
      <c r="F328" s="90">
        <v>0</v>
      </c>
      <c r="G328" s="91"/>
      <c r="H328" s="91"/>
      <c r="I328" s="91"/>
      <c r="J328" s="92"/>
      <c r="K328" s="58">
        <v>0</v>
      </c>
      <c r="L328" s="58">
        <v>0</v>
      </c>
      <c r="M328" s="54">
        <v>0</v>
      </c>
      <c r="N328" s="54">
        <v>0</v>
      </c>
      <c r="O328" s="56" t="s">
        <v>46</v>
      </c>
    </row>
    <row r="329" spans="1:15" ht="20.25" customHeight="1" x14ac:dyDescent="0.25">
      <c r="A329" s="74"/>
      <c r="B329" s="100" t="s">
        <v>196</v>
      </c>
      <c r="C329" s="103" t="s">
        <v>172</v>
      </c>
      <c r="D329" s="84" t="s">
        <v>172</v>
      </c>
      <c r="E329" s="106" t="s">
        <v>121</v>
      </c>
      <c r="F329" s="93" t="s">
        <v>61</v>
      </c>
      <c r="G329" s="90" t="s">
        <v>126</v>
      </c>
      <c r="H329" s="91"/>
      <c r="I329" s="91"/>
      <c r="J329" s="92"/>
      <c r="K329" s="82" t="s">
        <v>62</v>
      </c>
      <c r="L329" s="82" t="s">
        <v>257</v>
      </c>
      <c r="M329" s="82" t="s">
        <v>258</v>
      </c>
      <c r="N329" s="82" t="s">
        <v>259</v>
      </c>
      <c r="O329" s="84" t="s">
        <v>172</v>
      </c>
    </row>
    <row r="330" spans="1:15" ht="16.5" customHeight="1" x14ac:dyDescent="0.25">
      <c r="A330" s="75"/>
      <c r="B330" s="101"/>
      <c r="C330" s="104"/>
      <c r="D330" s="85"/>
      <c r="E330" s="107"/>
      <c r="F330" s="94"/>
      <c r="G330" s="54" t="s">
        <v>122</v>
      </c>
      <c r="H330" s="54" t="s">
        <v>123</v>
      </c>
      <c r="I330" s="54" t="s">
        <v>124</v>
      </c>
      <c r="J330" s="54" t="s">
        <v>125</v>
      </c>
      <c r="K330" s="83"/>
      <c r="L330" s="83"/>
      <c r="M330" s="83"/>
      <c r="N330" s="83"/>
      <c r="O330" s="85"/>
    </row>
    <row r="331" spans="1:15" ht="107.25" customHeight="1" x14ac:dyDescent="0.25">
      <c r="A331" s="76"/>
      <c r="B331" s="102"/>
      <c r="C331" s="105"/>
      <c r="D331" s="86"/>
      <c r="E331" s="1" t="s">
        <v>197</v>
      </c>
      <c r="F331" s="1" t="str">
        <f>J331</f>
        <v xml:space="preserve"> -</v>
      </c>
      <c r="G331" s="54" t="s">
        <v>20</v>
      </c>
      <c r="H331" s="54" t="s">
        <v>20</v>
      </c>
      <c r="I331" s="54" t="s">
        <v>20</v>
      </c>
      <c r="J331" s="54" t="s">
        <v>20</v>
      </c>
      <c r="K331" s="54" t="s">
        <v>20</v>
      </c>
      <c r="L331" s="54" t="s">
        <v>20</v>
      </c>
      <c r="M331" s="54" t="s">
        <v>20</v>
      </c>
      <c r="N331" s="54" t="s">
        <v>20</v>
      </c>
      <c r="O331" s="86"/>
    </row>
    <row r="332" spans="1:15" ht="37.5" customHeight="1" x14ac:dyDescent="0.25">
      <c r="A332" s="109" t="s">
        <v>176</v>
      </c>
      <c r="B332" s="109"/>
      <c r="C332" s="109"/>
      <c r="D332" s="23" t="s">
        <v>30</v>
      </c>
      <c r="E332" s="59">
        <f>SUM(F332:N332)</f>
        <v>71535</v>
      </c>
      <c r="F332" s="87">
        <f>F333</f>
        <v>14307</v>
      </c>
      <c r="G332" s="88"/>
      <c r="H332" s="88"/>
      <c r="I332" s="88"/>
      <c r="J332" s="89"/>
      <c r="K332" s="64">
        <f>K333</f>
        <v>14307</v>
      </c>
      <c r="L332" s="64">
        <f t="shared" ref="L332:N332" si="18">L333</f>
        <v>14307</v>
      </c>
      <c r="M332" s="59">
        <f t="shared" si="18"/>
        <v>14307</v>
      </c>
      <c r="N332" s="59">
        <f t="shared" si="18"/>
        <v>14307</v>
      </c>
      <c r="O332" s="84" t="s">
        <v>172</v>
      </c>
    </row>
    <row r="333" spans="1:15" ht="95.25" customHeight="1" x14ac:dyDescent="0.25">
      <c r="A333" s="109"/>
      <c r="B333" s="109"/>
      <c r="C333" s="109"/>
      <c r="D333" s="20" t="s">
        <v>3</v>
      </c>
      <c r="E333" s="59">
        <f>SUM(F333:N333)</f>
        <v>71535</v>
      </c>
      <c r="F333" s="87">
        <f>F285</f>
        <v>14307</v>
      </c>
      <c r="G333" s="88"/>
      <c r="H333" s="88"/>
      <c r="I333" s="88"/>
      <c r="J333" s="89"/>
      <c r="K333" s="64">
        <f>K285</f>
        <v>14307</v>
      </c>
      <c r="L333" s="64">
        <f>L285</f>
        <v>14307</v>
      </c>
      <c r="M333" s="59">
        <f>M285</f>
        <v>14307</v>
      </c>
      <c r="N333" s="59">
        <f>N285</f>
        <v>14307</v>
      </c>
      <c r="O333" s="85"/>
    </row>
    <row r="334" spans="1:15" ht="46.5" customHeight="1" x14ac:dyDescent="0.25">
      <c r="A334" s="109"/>
      <c r="B334" s="109"/>
      <c r="C334" s="109"/>
      <c r="D334" s="20" t="s">
        <v>22</v>
      </c>
      <c r="E334" s="111" t="s">
        <v>200</v>
      </c>
      <c r="F334" s="111"/>
      <c r="G334" s="111"/>
      <c r="H334" s="111"/>
      <c r="I334" s="111"/>
      <c r="J334" s="111"/>
      <c r="K334" s="111"/>
      <c r="L334" s="111"/>
      <c r="M334" s="111"/>
      <c r="N334" s="111"/>
      <c r="O334" s="86"/>
    </row>
    <row r="335" spans="1:15" ht="34.5" customHeight="1" x14ac:dyDescent="0.25">
      <c r="A335" s="114" t="s">
        <v>251</v>
      </c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</row>
    <row r="336" spans="1:15" ht="66.75" customHeight="1" x14ac:dyDescent="0.25">
      <c r="A336" s="108" t="s">
        <v>79</v>
      </c>
      <c r="B336" s="77" t="s">
        <v>74</v>
      </c>
      <c r="C336" s="78" t="s">
        <v>260</v>
      </c>
      <c r="D336" s="2" t="s">
        <v>3</v>
      </c>
      <c r="E336" s="54">
        <f>SUM(F336:N336)</f>
        <v>490</v>
      </c>
      <c r="F336" s="90">
        <f>SUM(F342,F346)</f>
        <v>98</v>
      </c>
      <c r="G336" s="91"/>
      <c r="H336" s="91"/>
      <c r="I336" s="91"/>
      <c r="J336" s="92"/>
      <c r="K336" s="58">
        <f>SUM(K342,K346)</f>
        <v>98</v>
      </c>
      <c r="L336" s="58">
        <f>SUM(L342,L346)</f>
        <v>98</v>
      </c>
      <c r="M336" s="54">
        <f>SUM(M342,M346)</f>
        <v>98</v>
      </c>
      <c r="N336" s="54">
        <f>SUM(N342,N346)</f>
        <v>98</v>
      </c>
      <c r="O336" s="79" t="s">
        <v>172</v>
      </c>
    </row>
    <row r="337" spans="1:15" ht="54.75" customHeight="1" x14ac:dyDescent="0.25">
      <c r="A337" s="108"/>
      <c r="B337" s="77"/>
      <c r="C337" s="78"/>
      <c r="D337" s="2" t="s">
        <v>22</v>
      </c>
      <c r="E337" s="72" t="s">
        <v>106</v>
      </c>
      <c r="F337" s="72"/>
      <c r="G337" s="72"/>
      <c r="H337" s="72"/>
      <c r="I337" s="72"/>
      <c r="J337" s="72"/>
      <c r="K337" s="72"/>
      <c r="L337" s="72"/>
      <c r="M337" s="72"/>
      <c r="N337" s="72"/>
      <c r="O337" s="79"/>
    </row>
    <row r="338" spans="1:15" ht="153.75" customHeight="1" x14ac:dyDescent="0.25">
      <c r="A338" s="62" t="s">
        <v>6</v>
      </c>
      <c r="B338" s="2" t="s">
        <v>75</v>
      </c>
      <c r="C338" s="60" t="s">
        <v>260</v>
      </c>
      <c r="D338" s="2" t="s">
        <v>22</v>
      </c>
      <c r="E338" s="72" t="s">
        <v>106</v>
      </c>
      <c r="F338" s="72"/>
      <c r="G338" s="72"/>
      <c r="H338" s="72"/>
      <c r="I338" s="72"/>
      <c r="J338" s="72"/>
      <c r="K338" s="72"/>
      <c r="L338" s="72"/>
      <c r="M338" s="72"/>
      <c r="N338" s="72"/>
      <c r="O338" s="56" t="s">
        <v>107</v>
      </c>
    </row>
    <row r="339" spans="1:15" ht="18.75" customHeight="1" x14ac:dyDescent="0.25">
      <c r="A339" s="74"/>
      <c r="B339" s="100" t="s">
        <v>168</v>
      </c>
      <c r="C339" s="103" t="s">
        <v>172</v>
      </c>
      <c r="D339" s="84" t="s">
        <v>172</v>
      </c>
      <c r="E339" s="106" t="s">
        <v>121</v>
      </c>
      <c r="F339" s="93" t="s">
        <v>61</v>
      </c>
      <c r="G339" s="90" t="s">
        <v>126</v>
      </c>
      <c r="H339" s="91"/>
      <c r="I339" s="91"/>
      <c r="J339" s="92"/>
      <c r="K339" s="82" t="s">
        <v>62</v>
      </c>
      <c r="L339" s="82" t="s">
        <v>257</v>
      </c>
      <c r="M339" s="82" t="s">
        <v>258</v>
      </c>
      <c r="N339" s="82" t="s">
        <v>259</v>
      </c>
      <c r="O339" s="84" t="s">
        <v>172</v>
      </c>
    </row>
    <row r="340" spans="1:15" ht="25.5" customHeight="1" x14ac:dyDescent="0.25">
      <c r="A340" s="75"/>
      <c r="B340" s="101"/>
      <c r="C340" s="104"/>
      <c r="D340" s="85"/>
      <c r="E340" s="107"/>
      <c r="F340" s="94"/>
      <c r="G340" s="54" t="s">
        <v>122</v>
      </c>
      <c r="H340" s="54" t="s">
        <v>123</v>
      </c>
      <c r="I340" s="54" t="s">
        <v>124</v>
      </c>
      <c r="J340" s="54" t="s">
        <v>125</v>
      </c>
      <c r="K340" s="83"/>
      <c r="L340" s="83"/>
      <c r="M340" s="83"/>
      <c r="N340" s="83"/>
      <c r="O340" s="85"/>
    </row>
    <row r="341" spans="1:15" ht="64.5" customHeight="1" x14ac:dyDescent="0.25">
      <c r="A341" s="76"/>
      <c r="B341" s="102"/>
      <c r="C341" s="105"/>
      <c r="D341" s="86"/>
      <c r="E341" s="1">
        <f>F341+K341+L341+M341+N341</f>
        <v>160</v>
      </c>
      <c r="F341" s="1">
        <f>J341</f>
        <v>32</v>
      </c>
      <c r="G341" s="1">
        <v>8</v>
      </c>
      <c r="H341" s="1">
        <v>16</v>
      </c>
      <c r="I341" s="1">
        <v>24</v>
      </c>
      <c r="J341" s="1">
        <v>32</v>
      </c>
      <c r="K341" s="1">
        <v>32</v>
      </c>
      <c r="L341" s="1">
        <v>32</v>
      </c>
      <c r="M341" s="1">
        <v>32</v>
      </c>
      <c r="N341" s="1">
        <v>32</v>
      </c>
      <c r="O341" s="86"/>
    </row>
    <row r="342" spans="1:15" ht="83.25" customHeight="1" x14ac:dyDescent="0.25">
      <c r="A342" s="62" t="s">
        <v>7</v>
      </c>
      <c r="B342" s="2" t="s">
        <v>76</v>
      </c>
      <c r="C342" s="60" t="s">
        <v>260</v>
      </c>
      <c r="D342" s="2" t="s">
        <v>3</v>
      </c>
      <c r="E342" s="54">
        <f>SUM(F342:N342)</f>
        <v>490</v>
      </c>
      <c r="F342" s="90">
        <v>98</v>
      </c>
      <c r="G342" s="91"/>
      <c r="H342" s="91"/>
      <c r="I342" s="91"/>
      <c r="J342" s="92"/>
      <c r="K342" s="58">
        <v>98</v>
      </c>
      <c r="L342" s="58">
        <v>98</v>
      </c>
      <c r="M342" s="58">
        <v>98</v>
      </c>
      <c r="N342" s="58">
        <v>98</v>
      </c>
      <c r="O342" s="56" t="s">
        <v>108</v>
      </c>
    </row>
    <row r="343" spans="1:15" ht="21.75" customHeight="1" x14ac:dyDescent="0.25">
      <c r="A343" s="74"/>
      <c r="B343" s="100" t="s">
        <v>186</v>
      </c>
      <c r="C343" s="103" t="s">
        <v>172</v>
      </c>
      <c r="D343" s="84" t="s">
        <v>172</v>
      </c>
      <c r="E343" s="106" t="s">
        <v>121</v>
      </c>
      <c r="F343" s="93" t="s">
        <v>61</v>
      </c>
      <c r="G343" s="90" t="s">
        <v>126</v>
      </c>
      <c r="H343" s="91"/>
      <c r="I343" s="91"/>
      <c r="J343" s="92"/>
      <c r="K343" s="82" t="s">
        <v>62</v>
      </c>
      <c r="L343" s="82" t="s">
        <v>257</v>
      </c>
      <c r="M343" s="82" t="s">
        <v>258</v>
      </c>
      <c r="N343" s="82" t="s">
        <v>259</v>
      </c>
      <c r="O343" s="84" t="s">
        <v>172</v>
      </c>
    </row>
    <row r="344" spans="1:15" ht="21" customHeight="1" x14ac:dyDescent="0.25">
      <c r="A344" s="75"/>
      <c r="B344" s="101"/>
      <c r="C344" s="104"/>
      <c r="D344" s="85"/>
      <c r="E344" s="107"/>
      <c r="F344" s="94"/>
      <c r="G344" s="54" t="s">
        <v>122</v>
      </c>
      <c r="H344" s="54" t="s">
        <v>123</v>
      </c>
      <c r="I344" s="54" t="s">
        <v>124</v>
      </c>
      <c r="J344" s="54" t="s">
        <v>125</v>
      </c>
      <c r="K344" s="83"/>
      <c r="L344" s="83"/>
      <c r="M344" s="83"/>
      <c r="N344" s="83"/>
      <c r="O344" s="85"/>
    </row>
    <row r="345" spans="1:15" ht="171.75" customHeight="1" x14ac:dyDescent="0.25">
      <c r="A345" s="76"/>
      <c r="B345" s="102"/>
      <c r="C345" s="105"/>
      <c r="D345" s="86"/>
      <c r="E345" s="1">
        <f>F345+K345+L345+M345+N345</f>
        <v>55</v>
      </c>
      <c r="F345" s="1">
        <f>J345</f>
        <v>11</v>
      </c>
      <c r="G345" s="1" t="s">
        <v>20</v>
      </c>
      <c r="H345" s="1">
        <v>11</v>
      </c>
      <c r="I345" s="1">
        <v>11</v>
      </c>
      <c r="J345" s="1">
        <v>11</v>
      </c>
      <c r="K345" s="1">
        <v>11</v>
      </c>
      <c r="L345" s="1">
        <v>11</v>
      </c>
      <c r="M345" s="1">
        <v>11</v>
      </c>
      <c r="N345" s="1">
        <v>11</v>
      </c>
      <c r="O345" s="86"/>
    </row>
    <row r="346" spans="1:15" ht="67.5" customHeight="1" x14ac:dyDescent="0.25">
      <c r="A346" s="62" t="s">
        <v>8</v>
      </c>
      <c r="B346" s="2" t="s">
        <v>77</v>
      </c>
      <c r="C346" s="60" t="s">
        <v>260</v>
      </c>
      <c r="D346" s="2" t="s">
        <v>3</v>
      </c>
      <c r="E346" s="54">
        <f>SUM(F346:N346)</f>
        <v>0</v>
      </c>
      <c r="F346" s="90">
        <v>0</v>
      </c>
      <c r="G346" s="91"/>
      <c r="H346" s="91"/>
      <c r="I346" s="91"/>
      <c r="J346" s="92"/>
      <c r="K346" s="58">
        <v>0</v>
      </c>
      <c r="L346" s="58">
        <v>0</v>
      </c>
      <c r="M346" s="54">
        <v>0</v>
      </c>
      <c r="N346" s="54">
        <v>0</v>
      </c>
      <c r="O346" s="56" t="s">
        <v>46</v>
      </c>
    </row>
    <row r="347" spans="1:15" ht="21" customHeight="1" x14ac:dyDescent="0.25">
      <c r="A347" s="74"/>
      <c r="B347" s="100" t="s">
        <v>169</v>
      </c>
      <c r="C347" s="103" t="s">
        <v>172</v>
      </c>
      <c r="D347" s="84" t="s">
        <v>172</v>
      </c>
      <c r="E347" s="106" t="s">
        <v>121</v>
      </c>
      <c r="F347" s="93" t="s">
        <v>61</v>
      </c>
      <c r="G347" s="90" t="s">
        <v>126</v>
      </c>
      <c r="H347" s="91"/>
      <c r="I347" s="91"/>
      <c r="J347" s="92"/>
      <c r="K347" s="82" t="s">
        <v>62</v>
      </c>
      <c r="L347" s="82" t="s">
        <v>257</v>
      </c>
      <c r="M347" s="82" t="s">
        <v>258</v>
      </c>
      <c r="N347" s="82" t="s">
        <v>259</v>
      </c>
      <c r="O347" s="84" t="s">
        <v>172</v>
      </c>
    </row>
    <row r="348" spans="1:15" ht="21" customHeight="1" x14ac:dyDescent="0.25">
      <c r="A348" s="75"/>
      <c r="B348" s="101"/>
      <c r="C348" s="104"/>
      <c r="D348" s="85"/>
      <c r="E348" s="107"/>
      <c r="F348" s="94"/>
      <c r="G348" s="54" t="s">
        <v>122</v>
      </c>
      <c r="H348" s="54" t="s">
        <v>123</v>
      </c>
      <c r="I348" s="54" t="s">
        <v>124</v>
      </c>
      <c r="J348" s="54" t="s">
        <v>125</v>
      </c>
      <c r="K348" s="83"/>
      <c r="L348" s="83"/>
      <c r="M348" s="83"/>
      <c r="N348" s="83"/>
      <c r="O348" s="85"/>
    </row>
    <row r="349" spans="1:15" ht="23.25" customHeight="1" x14ac:dyDescent="0.25">
      <c r="A349" s="76"/>
      <c r="B349" s="102"/>
      <c r="C349" s="105"/>
      <c r="D349" s="86"/>
      <c r="E349" s="1">
        <f>F349+K349+L349+M349+N349</f>
        <v>17270</v>
      </c>
      <c r="F349" s="1">
        <f>J349</f>
        <v>3454</v>
      </c>
      <c r="G349" s="1" t="s">
        <v>20</v>
      </c>
      <c r="H349" s="1" t="s">
        <v>20</v>
      </c>
      <c r="I349" s="1">
        <v>3454</v>
      </c>
      <c r="J349" s="1">
        <v>3454</v>
      </c>
      <c r="K349" s="1">
        <v>3454</v>
      </c>
      <c r="L349" s="1">
        <v>3454</v>
      </c>
      <c r="M349" s="1">
        <v>3454</v>
      </c>
      <c r="N349" s="1">
        <v>3454</v>
      </c>
      <c r="O349" s="86"/>
    </row>
    <row r="350" spans="1:15" ht="77.25" customHeight="1" x14ac:dyDescent="0.25">
      <c r="A350" s="109" t="s">
        <v>177</v>
      </c>
      <c r="B350" s="109"/>
      <c r="C350" s="109"/>
      <c r="D350" s="20" t="s">
        <v>3</v>
      </c>
      <c r="E350" s="59">
        <f>SUM(F350:N350)</f>
        <v>490</v>
      </c>
      <c r="F350" s="87">
        <f>F336</f>
        <v>98</v>
      </c>
      <c r="G350" s="88"/>
      <c r="H350" s="88"/>
      <c r="I350" s="88"/>
      <c r="J350" s="89"/>
      <c r="K350" s="64">
        <f>K336</f>
        <v>98</v>
      </c>
      <c r="L350" s="64">
        <f>L336</f>
        <v>98</v>
      </c>
      <c r="M350" s="59">
        <f>M336</f>
        <v>98</v>
      </c>
      <c r="N350" s="59">
        <f>N336</f>
        <v>98</v>
      </c>
      <c r="O350" s="84" t="s">
        <v>172</v>
      </c>
    </row>
    <row r="351" spans="1:15" ht="38.25" customHeight="1" x14ac:dyDescent="0.25">
      <c r="A351" s="109"/>
      <c r="B351" s="109"/>
      <c r="C351" s="109"/>
      <c r="D351" s="20" t="s">
        <v>22</v>
      </c>
      <c r="E351" s="151" t="s">
        <v>106</v>
      </c>
      <c r="F351" s="151"/>
      <c r="G351" s="151"/>
      <c r="H351" s="151"/>
      <c r="I351" s="151"/>
      <c r="J351" s="151"/>
      <c r="K351" s="151"/>
      <c r="L351" s="151"/>
      <c r="M351" s="151"/>
      <c r="N351" s="151"/>
      <c r="O351" s="86"/>
    </row>
    <row r="352" spans="1:15" ht="19.5" customHeight="1" x14ac:dyDescent="0.25">
      <c r="A352" s="113" t="s">
        <v>178</v>
      </c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</row>
    <row r="353" spans="1:15" ht="88.5" customHeight="1" x14ac:dyDescent="0.25">
      <c r="A353" s="62" t="s">
        <v>79</v>
      </c>
      <c r="B353" s="2" t="s">
        <v>78</v>
      </c>
      <c r="C353" s="60" t="s">
        <v>260</v>
      </c>
      <c r="D353" s="2" t="s">
        <v>3</v>
      </c>
      <c r="E353" s="54">
        <f>SUM(F353:N353)</f>
        <v>666205</v>
      </c>
      <c r="F353" s="90">
        <f>SUM(F354,F355)</f>
        <v>133241</v>
      </c>
      <c r="G353" s="91"/>
      <c r="H353" s="91"/>
      <c r="I353" s="91"/>
      <c r="J353" s="92"/>
      <c r="K353" s="58">
        <f>SUM(K354,K355)</f>
        <v>133241</v>
      </c>
      <c r="L353" s="58">
        <f>SUM(L354,L355)</f>
        <v>133241</v>
      </c>
      <c r="M353" s="54">
        <f>SUM(M354,M355)</f>
        <v>133241</v>
      </c>
      <c r="N353" s="54">
        <f>SUM(N354,N355)</f>
        <v>133241</v>
      </c>
      <c r="O353" s="55" t="s">
        <v>172</v>
      </c>
    </row>
    <row r="354" spans="1:15" ht="122.25" customHeight="1" x14ac:dyDescent="0.25">
      <c r="A354" s="63" t="s">
        <v>6</v>
      </c>
      <c r="B354" s="2" t="s">
        <v>195</v>
      </c>
      <c r="C354" s="60" t="s">
        <v>260</v>
      </c>
      <c r="D354" s="2" t="s">
        <v>3</v>
      </c>
      <c r="E354" s="54">
        <f>SUM(F354:N354)</f>
        <v>415165</v>
      </c>
      <c r="F354" s="90">
        <v>83033</v>
      </c>
      <c r="G354" s="91"/>
      <c r="H354" s="91"/>
      <c r="I354" s="91"/>
      <c r="J354" s="92"/>
      <c r="K354" s="58">
        <v>83033</v>
      </c>
      <c r="L354" s="58">
        <v>83033</v>
      </c>
      <c r="M354" s="58">
        <v>83033</v>
      </c>
      <c r="N354" s="58">
        <v>83033</v>
      </c>
      <c r="O354" s="56" t="s">
        <v>89</v>
      </c>
    </row>
    <row r="355" spans="1:15" ht="176.25" customHeight="1" x14ac:dyDescent="0.25">
      <c r="A355" s="62" t="s">
        <v>7</v>
      </c>
      <c r="B355" s="2" t="s">
        <v>189</v>
      </c>
      <c r="C355" s="60" t="s">
        <v>260</v>
      </c>
      <c r="D355" s="2" t="s">
        <v>3</v>
      </c>
      <c r="E355" s="54">
        <f>SUM(F355:N355)</f>
        <v>251040</v>
      </c>
      <c r="F355" s="90">
        <v>50208</v>
      </c>
      <c r="G355" s="91"/>
      <c r="H355" s="91"/>
      <c r="I355" s="91"/>
      <c r="J355" s="92"/>
      <c r="K355" s="58">
        <v>50208</v>
      </c>
      <c r="L355" s="58">
        <v>50208</v>
      </c>
      <c r="M355" s="58">
        <v>50208</v>
      </c>
      <c r="N355" s="58">
        <v>50208</v>
      </c>
      <c r="O355" s="56" t="s">
        <v>89</v>
      </c>
    </row>
    <row r="356" spans="1:15" ht="55.5" customHeight="1" x14ac:dyDescent="0.25">
      <c r="A356" s="62" t="s">
        <v>18</v>
      </c>
      <c r="B356" s="2" t="s">
        <v>247</v>
      </c>
      <c r="C356" s="60" t="s">
        <v>260</v>
      </c>
      <c r="D356" s="2" t="s">
        <v>3</v>
      </c>
      <c r="E356" s="54">
        <f>SUM(F356:N356)</f>
        <v>0</v>
      </c>
      <c r="F356" s="90">
        <f>SUM(F357)</f>
        <v>0</v>
      </c>
      <c r="G356" s="91"/>
      <c r="H356" s="91"/>
      <c r="I356" s="91"/>
      <c r="J356" s="92"/>
      <c r="K356" s="58">
        <f>SUM(K357)</f>
        <v>0</v>
      </c>
      <c r="L356" s="58">
        <f>SUM(L357)</f>
        <v>0</v>
      </c>
      <c r="M356" s="58">
        <f>SUM(M357)</f>
        <v>0</v>
      </c>
      <c r="N356" s="58">
        <f>SUM(N357)</f>
        <v>0</v>
      </c>
      <c r="O356" s="55" t="s">
        <v>172</v>
      </c>
    </row>
    <row r="357" spans="1:15" ht="102" customHeight="1" x14ac:dyDescent="0.25">
      <c r="A357" s="63" t="s">
        <v>10</v>
      </c>
      <c r="B357" s="2" t="s">
        <v>248</v>
      </c>
      <c r="C357" s="60" t="s">
        <v>260</v>
      </c>
      <c r="D357" s="2" t="s">
        <v>3</v>
      </c>
      <c r="E357" s="54">
        <f>SUM(F357:N357)</f>
        <v>0</v>
      </c>
      <c r="F357" s="90">
        <v>0</v>
      </c>
      <c r="G357" s="91"/>
      <c r="H357" s="91"/>
      <c r="I357" s="91"/>
      <c r="J357" s="92"/>
      <c r="K357" s="58">
        <v>0</v>
      </c>
      <c r="L357" s="58">
        <v>0</v>
      </c>
      <c r="M357" s="54">
        <v>0</v>
      </c>
      <c r="N357" s="54">
        <v>0</v>
      </c>
      <c r="O357" s="56" t="s">
        <v>89</v>
      </c>
    </row>
    <row r="358" spans="1:15" ht="84.75" customHeight="1" x14ac:dyDescent="0.25">
      <c r="A358" s="127" t="s">
        <v>179</v>
      </c>
      <c r="B358" s="128"/>
      <c r="C358" s="129"/>
      <c r="D358" s="20" t="s">
        <v>3</v>
      </c>
      <c r="E358" s="59">
        <f t="shared" ref="E358:E362" si="19">SUM(F358:N358)</f>
        <v>666205</v>
      </c>
      <c r="F358" s="87">
        <f>F353</f>
        <v>133241</v>
      </c>
      <c r="G358" s="88"/>
      <c r="H358" s="88"/>
      <c r="I358" s="88"/>
      <c r="J358" s="89"/>
      <c r="K358" s="64">
        <f>K353</f>
        <v>133241</v>
      </c>
      <c r="L358" s="64">
        <f>L353</f>
        <v>133241</v>
      </c>
      <c r="M358" s="59">
        <f>M353</f>
        <v>133241</v>
      </c>
      <c r="N358" s="59">
        <f>N353</f>
        <v>133241</v>
      </c>
      <c r="O358" s="55" t="s">
        <v>172</v>
      </c>
    </row>
    <row r="359" spans="1:15" ht="27" customHeight="1" x14ac:dyDescent="0.25">
      <c r="A359" s="130" t="s">
        <v>199</v>
      </c>
      <c r="B359" s="131"/>
      <c r="C359" s="132"/>
      <c r="D359" s="20" t="s">
        <v>30</v>
      </c>
      <c r="E359" s="59">
        <f>SUM(F359:N359)</f>
        <v>2862931.5635000002</v>
      </c>
      <c r="F359" s="87">
        <f>SUM(F361:F362)</f>
        <v>635861.56349999993</v>
      </c>
      <c r="G359" s="88"/>
      <c r="H359" s="88"/>
      <c r="I359" s="88"/>
      <c r="J359" s="89"/>
      <c r="K359" s="64">
        <f>SUM(K361:K362)</f>
        <v>560532</v>
      </c>
      <c r="L359" s="64">
        <f t="shared" ref="L359:N359" si="20">SUM(L361:L362)</f>
        <v>560532</v>
      </c>
      <c r="M359" s="64">
        <f t="shared" si="20"/>
        <v>553003</v>
      </c>
      <c r="N359" s="64">
        <f t="shared" si="20"/>
        <v>553003</v>
      </c>
      <c r="O359" s="84" t="s">
        <v>172</v>
      </c>
    </row>
    <row r="360" spans="1:15" ht="45" customHeight="1" x14ac:dyDescent="0.25">
      <c r="A360" s="133"/>
      <c r="B360" s="134"/>
      <c r="C360" s="135"/>
      <c r="D360" s="20" t="s">
        <v>21</v>
      </c>
      <c r="E360" s="59">
        <v>0</v>
      </c>
      <c r="F360" s="87">
        <v>0</v>
      </c>
      <c r="G360" s="88"/>
      <c r="H360" s="88"/>
      <c r="I360" s="88"/>
      <c r="J360" s="89"/>
      <c r="K360" s="64">
        <v>0</v>
      </c>
      <c r="L360" s="64">
        <v>0</v>
      </c>
      <c r="M360" s="59">
        <v>0</v>
      </c>
      <c r="N360" s="59">
        <v>0</v>
      </c>
      <c r="O360" s="85"/>
    </row>
    <row r="361" spans="1:15" ht="60.75" customHeight="1" x14ac:dyDescent="0.25">
      <c r="A361" s="133"/>
      <c r="B361" s="134"/>
      <c r="C361" s="135"/>
      <c r="D361" s="20" t="s">
        <v>19</v>
      </c>
      <c r="E361" s="59">
        <f t="shared" si="19"/>
        <v>54521.72</v>
      </c>
      <c r="F361" s="87">
        <f>F168</f>
        <v>39463.72</v>
      </c>
      <c r="G361" s="88"/>
      <c r="H361" s="88"/>
      <c r="I361" s="88"/>
      <c r="J361" s="89"/>
      <c r="K361" s="64">
        <f>K168</f>
        <v>7529</v>
      </c>
      <c r="L361" s="64">
        <f t="shared" ref="L361:N361" si="21">L168</f>
        <v>7529</v>
      </c>
      <c r="M361" s="59">
        <f t="shared" si="21"/>
        <v>0</v>
      </c>
      <c r="N361" s="59">
        <f t="shared" si="21"/>
        <v>0</v>
      </c>
      <c r="O361" s="85"/>
    </row>
    <row r="362" spans="1:15" ht="71.25" customHeight="1" x14ac:dyDescent="0.25">
      <c r="A362" s="133"/>
      <c r="B362" s="134"/>
      <c r="C362" s="135"/>
      <c r="D362" s="20" t="s">
        <v>3</v>
      </c>
      <c r="E362" s="59">
        <f t="shared" si="19"/>
        <v>2808409.8435</v>
      </c>
      <c r="F362" s="87">
        <f>SUM(F169,F231,F282,F333,F350,F358)</f>
        <v>596397.84349999996</v>
      </c>
      <c r="G362" s="88"/>
      <c r="H362" s="88"/>
      <c r="I362" s="88"/>
      <c r="J362" s="89"/>
      <c r="K362" s="64">
        <f>SUM(K169,K231,K282,K333,K350,K358)</f>
        <v>553003</v>
      </c>
      <c r="L362" s="64">
        <f>SUM(L169,L231,L282,L333,L350,L358)</f>
        <v>553003</v>
      </c>
      <c r="M362" s="59">
        <f>SUM(M169,M231,M282,M333,M350,M358)</f>
        <v>553003</v>
      </c>
      <c r="N362" s="59">
        <f>SUM(N169,N231,N282,N333,N350,N358)</f>
        <v>553003</v>
      </c>
      <c r="O362" s="85"/>
    </row>
    <row r="363" spans="1:15" ht="30" customHeight="1" x14ac:dyDescent="0.25">
      <c r="A363" s="136"/>
      <c r="B363" s="137"/>
      <c r="C363" s="138"/>
      <c r="D363" s="20" t="s">
        <v>22</v>
      </c>
      <c r="E363" s="139" t="s">
        <v>109</v>
      </c>
      <c r="F363" s="140"/>
      <c r="G363" s="140"/>
      <c r="H363" s="140"/>
      <c r="I363" s="140"/>
      <c r="J363" s="140"/>
      <c r="K363" s="140"/>
      <c r="L363" s="140"/>
      <c r="M363" s="140"/>
      <c r="N363" s="141"/>
      <c r="O363" s="86"/>
    </row>
    <row r="364" spans="1:15" ht="7.5" customHeight="1" x14ac:dyDescent="0.25">
      <c r="A364" s="68"/>
      <c r="B364" s="68"/>
      <c r="C364" s="68"/>
      <c r="D364" s="24"/>
      <c r="E364" s="6"/>
      <c r="F364" s="6"/>
      <c r="G364" s="6"/>
      <c r="H364" s="6"/>
      <c r="I364" s="6"/>
      <c r="J364" s="6"/>
      <c r="K364" s="25"/>
      <c r="L364" s="25"/>
      <c r="M364" s="25"/>
      <c r="N364" s="6"/>
      <c r="O364" s="26"/>
    </row>
    <row r="365" spans="1:15" ht="7.5" customHeight="1" x14ac:dyDescent="0.25">
      <c r="A365" s="27"/>
      <c r="B365" s="27"/>
      <c r="C365" s="27"/>
      <c r="D365" s="24"/>
      <c r="E365" s="6"/>
      <c r="F365" s="6"/>
      <c r="G365" s="6"/>
      <c r="H365" s="6"/>
      <c r="I365" s="6"/>
      <c r="J365" s="6"/>
      <c r="K365" s="149"/>
      <c r="L365" s="149"/>
      <c r="M365" s="149"/>
      <c r="N365" s="6"/>
      <c r="O365" s="28"/>
    </row>
    <row r="366" spans="1:15" ht="7.5" customHeight="1" x14ac:dyDescent="0.25">
      <c r="A366" s="29"/>
      <c r="B366" s="30"/>
      <c r="C366" s="30"/>
      <c r="D366" s="30"/>
      <c r="E366" s="10"/>
      <c r="F366" s="10"/>
      <c r="G366" s="10"/>
      <c r="H366" s="10"/>
      <c r="I366" s="10"/>
      <c r="J366" s="10"/>
      <c r="K366" s="33"/>
      <c r="L366" s="10"/>
      <c r="M366" s="10"/>
      <c r="N366" s="7"/>
    </row>
    <row r="367" spans="1:15" ht="30.75" customHeight="1" x14ac:dyDescent="0.25">
      <c r="A367" s="99" t="s">
        <v>261</v>
      </c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11"/>
      <c r="N367" s="152" t="s">
        <v>266</v>
      </c>
      <c r="O367" s="152"/>
    </row>
    <row r="368" spans="1:15" ht="30.75" customHeight="1" x14ac:dyDescent="0.25">
      <c r="A368" s="99"/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10"/>
      <c r="N368" s="152"/>
      <c r="O368" s="152"/>
    </row>
    <row r="369" spans="1:15" ht="8.25" customHeight="1" x14ac:dyDescent="0.3">
      <c r="A369" s="66"/>
      <c r="B369" s="66"/>
      <c r="C369" s="66"/>
      <c r="D369" s="66"/>
      <c r="E369" s="10"/>
      <c r="F369" s="10"/>
      <c r="G369" s="10"/>
      <c r="H369" s="10"/>
      <c r="I369" s="10"/>
      <c r="J369" s="10"/>
      <c r="K369" s="10"/>
      <c r="L369" s="10"/>
      <c r="M369" s="10"/>
      <c r="N369" s="65"/>
      <c r="O369" s="65"/>
    </row>
    <row r="370" spans="1:15" ht="9" customHeight="1" x14ac:dyDescent="0.3">
      <c r="A370" s="40"/>
      <c r="B370" s="41"/>
      <c r="C370" s="42"/>
      <c r="D370" s="41"/>
      <c r="E370" s="10"/>
      <c r="F370" s="10"/>
      <c r="G370" s="10"/>
      <c r="H370" s="10"/>
      <c r="I370" s="10"/>
      <c r="J370" s="10"/>
      <c r="K370" s="10"/>
      <c r="L370" s="10"/>
      <c r="M370" s="10"/>
      <c r="N370" s="7"/>
      <c r="O370" s="32"/>
    </row>
    <row r="371" spans="1:15" ht="24.75" customHeight="1" x14ac:dyDescent="0.3">
      <c r="A371" s="126" t="s">
        <v>25</v>
      </c>
      <c r="B371" s="126"/>
      <c r="C371" s="35"/>
      <c r="D371" s="36"/>
      <c r="E371" s="10"/>
      <c r="F371" s="10"/>
      <c r="G371" s="10"/>
      <c r="H371" s="10"/>
      <c r="I371" s="10"/>
      <c r="J371" s="10"/>
      <c r="K371" s="10"/>
      <c r="L371" s="11"/>
      <c r="M371" s="11"/>
      <c r="N371" s="8"/>
      <c r="O371" s="37"/>
    </row>
    <row r="372" spans="1:15" ht="18.75" x14ac:dyDescent="0.3">
      <c r="A372" s="126" t="s">
        <v>228</v>
      </c>
      <c r="B372" s="126"/>
      <c r="C372" s="126"/>
      <c r="D372" s="126"/>
      <c r="E372" s="126"/>
      <c r="F372" s="38"/>
      <c r="G372" s="38"/>
      <c r="H372" s="38"/>
      <c r="I372" s="38"/>
      <c r="J372" s="38"/>
      <c r="K372" s="38"/>
      <c r="L372" s="38"/>
      <c r="M372" s="38"/>
      <c r="N372" s="39"/>
      <c r="O372" s="32"/>
    </row>
    <row r="373" spans="1:15" ht="18.75" x14ac:dyDescent="0.3">
      <c r="A373" s="126" t="s">
        <v>229</v>
      </c>
      <c r="B373" s="126"/>
      <c r="C373" s="126"/>
      <c r="D373" s="126"/>
      <c r="E373" s="38"/>
      <c r="F373" s="38"/>
      <c r="G373" s="38"/>
      <c r="H373" s="38"/>
      <c r="I373" s="38"/>
      <c r="J373" s="38"/>
      <c r="K373" s="38"/>
      <c r="L373" s="38"/>
      <c r="M373" s="38"/>
      <c r="N373" s="39"/>
      <c r="O373" s="32"/>
    </row>
    <row r="374" spans="1:15" ht="18.75" x14ac:dyDescent="0.3">
      <c r="A374" s="126" t="s">
        <v>230</v>
      </c>
      <c r="B374" s="126"/>
      <c r="C374" s="126"/>
      <c r="D374" s="126"/>
      <c r="E374" s="38"/>
      <c r="F374" s="38"/>
      <c r="G374" s="38"/>
      <c r="H374" s="38"/>
      <c r="I374" s="38"/>
      <c r="J374" s="38"/>
      <c r="K374" s="38"/>
      <c r="L374" s="38"/>
      <c r="M374" s="38"/>
      <c r="N374" s="150" t="s">
        <v>231</v>
      </c>
      <c r="O374" s="150"/>
    </row>
  </sheetData>
  <mergeCells count="1078">
    <mergeCell ref="N367:O368"/>
    <mergeCell ref="C98:C100"/>
    <mergeCell ref="B98:B100"/>
    <mergeCell ref="L98:L99"/>
    <mergeCell ref="E98:E99"/>
    <mergeCell ref="F98:F99"/>
    <mergeCell ref="O316:O318"/>
    <mergeCell ref="O320:O322"/>
    <mergeCell ref="L316:L317"/>
    <mergeCell ref="E325:E326"/>
    <mergeCell ref="F325:F326"/>
    <mergeCell ref="O219:O221"/>
    <mergeCell ref="O258:O260"/>
    <mergeCell ref="O262:O264"/>
    <mergeCell ref="O281:O283"/>
    <mergeCell ref="M266:M267"/>
    <mergeCell ref="L214:L215"/>
    <mergeCell ref="M206:M207"/>
    <mergeCell ref="O229:O232"/>
    <mergeCell ref="L245:L246"/>
    <mergeCell ref="E251:N251"/>
    <mergeCell ref="O270:O272"/>
    <mergeCell ref="O274:O276"/>
    <mergeCell ref="O245:O247"/>
    <mergeCell ref="O248:O249"/>
    <mergeCell ref="O236:O238"/>
    <mergeCell ref="O250:O251"/>
    <mergeCell ref="K312:K313"/>
    <mergeCell ref="K308:K309"/>
    <mergeCell ref="F308:F309"/>
    <mergeCell ref="M312:M313"/>
    <mergeCell ref="N312:N313"/>
    <mergeCell ref="A312:A314"/>
    <mergeCell ref="B312:B314"/>
    <mergeCell ref="C312:C314"/>
    <mergeCell ref="C304:C306"/>
    <mergeCell ref="D304:D306"/>
    <mergeCell ref="E304:E305"/>
    <mergeCell ref="F300:F301"/>
    <mergeCell ref="M304:M305"/>
    <mergeCell ref="O12:O14"/>
    <mergeCell ref="M16:M17"/>
    <mergeCell ref="N16:N17"/>
    <mergeCell ref="D25:D27"/>
    <mergeCell ref="E25:E26"/>
    <mergeCell ref="O25:O27"/>
    <mergeCell ref="B20:B22"/>
    <mergeCell ref="F25:F26"/>
    <mergeCell ref="F16:F17"/>
    <mergeCell ref="K16:K17"/>
    <mergeCell ref="B144:B146"/>
    <mergeCell ref="B140:B142"/>
    <mergeCell ref="C144:C146"/>
    <mergeCell ref="O92:O94"/>
    <mergeCell ref="M126:M127"/>
    <mergeCell ref="N126:N127"/>
    <mergeCell ref="O126:O128"/>
    <mergeCell ref="E119:E120"/>
    <mergeCell ref="O312:O314"/>
    <mergeCell ref="O103:O105"/>
    <mergeCell ref="O98:O100"/>
    <mergeCell ref="O95:O97"/>
    <mergeCell ref="B226:B228"/>
    <mergeCell ref="C226:C228"/>
    <mergeCell ref="D226:D228"/>
    <mergeCell ref="E226:E227"/>
    <mergeCell ref="F226:F227"/>
    <mergeCell ref="K226:K227"/>
    <mergeCell ref="N274:N275"/>
    <mergeCell ref="E278:E279"/>
    <mergeCell ref="D278:D280"/>
    <mergeCell ref="M292:M293"/>
    <mergeCell ref="C288:C290"/>
    <mergeCell ref="E288:E289"/>
    <mergeCell ref="F262:F263"/>
    <mergeCell ref="C262:C264"/>
    <mergeCell ref="L254:L255"/>
    <mergeCell ref="B285:B286"/>
    <mergeCell ref="M270:M271"/>
    <mergeCell ref="B274:B276"/>
    <mergeCell ref="D270:D272"/>
    <mergeCell ref="A284:O284"/>
    <mergeCell ref="D258:D260"/>
    <mergeCell ref="D274:D276"/>
    <mergeCell ref="C254:C256"/>
    <mergeCell ref="K245:K246"/>
    <mergeCell ref="K266:K267"/>
    <mergeCell ref="E236:E237"/>
    <mergeCell ref="E230:N230"/>
    <mergeCell ref="D266:D268"/>
    <mergeCell ref="E266:E267"/>
    <mergeCell ref="F266:F267"/>
    <mergeCell ref="E265:N265"/>
    <mergeCell ref="O254:O256"/>
    <mergeCell ref="O266:O268"/>
    <mergeCell ref="N266:N267"/>
    <mergeCell ref="D185:D187"/>
    <mergeCell ref="N185:N186"/>
    <mergeCell ref="D98:D100"/>
    <mergeCell ref="O188:O190"/>
    <mergeCell ref="K178:K179"/>
    <mergeCell ref="L178:L179"/>
    <mergeCell ref="M178:M179"/>
    <mergeCell ref="N292:N293"/>
    <mergeCell ref="E351:N351"/>
    <mergeCell ref="L304:L305"/>
    <mergeCell ref="M316:M317"/>
    <mergeCell ref="N316:N317"/>
    <mergeCell ref="F312:F313"/>
    <mergeCell ref="L312:L313"/>
    <mergeCell ref="D296:D298"/>
    <mergeCell ref="C16:C18"/>
    <mergeCell ref="E20:E21"/>
    <mergeCell ref="O252:O253"/>
    <mergeCell ref="O285:O286"/>
    <mergeCell ref="L262:L263"/>
    <mergeCell ref="O194:O196"/>
    <mergeCell ref="M148:M149"/>
    <mergeCell ref="N148:N149"/>
    <mergeCell ref="O148:O150"/>
    <mergeCell ref="M140:M141"/>
    <mergeCell ref="D194:D196"/>
    <mergeCell ref="C188:C190"/>
    <mergeCell ref="E189:N189"/>
    <mergeCell ref="M274:M275"/>
    <mergeCell ref="E286:N286"/>
    <mergeCell ref="O240:O242"/>
    <mergeCell ref="O33:O35"/>
    <mergeCell ref="B308:B310"/>
    <mergeCell ref="C308:C310"/>
    <mergeCell ref="D308:D310"/>
    <mergeCell ref="N304:N305"/>
    <mergeCell ref="C240:C242"/>
    <mergeCell ref="C270:C272"/>
    <mergeCell ref="B270:B272"/>
    <mergeCell ref="C250:C251"/>
    <mergeCell ref="B254:B256"/>
    <mergeCell ref="N270:N271"/>
    <mergeCell ref="E261:N261"/>
    <mergeCell ref="D254:D256"/>
    <mergeCell ref="O308:O310"/>
    <mergeCell ref="E303:N303"/>
    <mergeCell ref="L300:L301"/>
    <mergeCell ref="O296:O298"/>
    <mergeCell ref="F250:J250"/>
    <mergeCell ref="F273:J273"/>
    <mergeCell ref="E274:E275"/>
    <mergeCell ref="G245:J245"/>
    <mergeCell ref="G254:J254"/>
    <mergeCell ref="G262:J262"/>
    <mergeCell ref="G266:J266"/>
    <mergeCell ref="E262:E263"/>
    <mergeCell ref="K274:K275"/>
    <mergeCell ref="L258:L259"/>
    <mergeCell ref="O292:O294"/>
    <mergeCell ref="O288:O290"/>
    <mergeCell ref="L126:L127"/>
    <mergeCell ref="C107:C109"/>
    <mergeCell ref="F144:F145"/>
    <mergeCell ref="K144:K145"/>
    <mergeCell ref="L144:L145"/>
    <mergeCell ref="M144:M145"/>
    <mergeCell ref="B95:B97"/>
    <mergeCell ref="C95:C97"/>
    <mergeCell ref="E72:N72"/>
    <mergeCell ref="M78:M79"/>
    <mergeCell ref="N78:N79"/>
    <mergeCell ref="M74:M75"/>
    <mergeCell ref="N74:N75"/>
    <mergeCell ref="E77:N77"/>
    <mergeCell ref="B288:B290"/>
    <mergeCell ref="K262:K263"/>
    <mergeCell ref="A274:A276"/>
    <mergeCell ref="L266:L267"/>
    <mergeCell ref="M185:M186"/>
    <mergeCell ref="M174:M175"/>
    <mergeCell ref="F119:F120"/>
    <mergeCell ref="K119:K120"/>
    <mergeCell ref="L119:L120"/>
    <mergeCell ref="A188:A190"/>
    <mergeCell ref="G270:J270"/>
    <mergeCell ref="G274:J274"/>
    <mergeCell ref="F235:J235"/>
    <mergeCell ref="F234:J234"/>
    <mergeCell ref="F239:J239"/>
    <mergeCell ref="F244:J244"/>
    <mergeCell ref="F243:J243"/>
    <mergeCell ref="F248:J248"/>
    <mergeCell ref="A29:A31"/>
    <mergeCell ref="F178:F179"/>
    <mergeCell ref="A178:A180"/>
    <mergeCell ref="D144:D146"/>
    <mergeCell ref="E144:E145"/>
    <mergeCell ref="A194:A196"/>
    <mergeCell ref="B194:B196"/>
    <mergeCell ref="A191:A193"/>
    <mergeCell ref="A210:A212"/>
    <mergeCell ref="K78:K79"/>
    <mergeCell ref="A95:A97"/>
    <mergeCell ref="A98:A100"/>
    <mergeCell ref="K98:K99"/>
    <mergeCell ref="C174:C176"/>
    <mergeCell ref="D126:D128"/>
    <mergeCell ref="E126:E127"/>
    <mergeCell ref="F126:F127"/>
    <mergeCell ref="K126:K127"/>
    <mergeCell ref="A144:A146"/>
    <mergeCell ref="B152:B154"/>
    <mergeCell ref="C152:C154"/>
    <mergeCell ref="D152:D154"/>
    <mergeCell ref="E152:E153"/>
    <mergeCell ref="C140:C142"/>
    <mergeCell ref="D140:D142"/>
    <mergeCell ref="E140:E141"/>
    <mergeCell ref="F140:F141"/>
    <mergeCell ref="K140:K141"/>
    <mergeCell ref="B92:B94"/>
    <mergeCell ref="B115:B117"/>
    <mergeCell ref="D103:D105"/>
    <mergeCell ref="E103:E104"/>
    <mergeCell ref="O178:O179"/>
    <mergeCell ref="O181:O182"/>
    <mergeCell ref="O174:O176"/>
    <mergeCell ref="E283:N283"/>
    <mergeCell ref="L236:L237"/>
    <mergeCell ref="F288:F289"/>
    <mergeCell ref="O222:O223"/>
    <mergeCell ref="A229:C232"/>
    <mergeCell ref="D240:D242"/>
    <mergeCell ref="B250:B251"/>
    <mergeCell ref="N245:N246"/>
    <mergeCell ref="A281:C283"/>
    <mergeCell ref="O278:O280"/>
    <mergeCell ref="A288:A290"/>
    <mergeCell ref="A270:A272"/>
    <mergeCell ref="A254:A256"/>
    <mergeCell ref="M254:M255"/>
    <mergeCell ref="K270:K271"/>
    <mergeCell ref="L270:L271"/>
    <mergeCell ref="K240:K241"/>
    <mergeCell ref="L240:L241"/>
    <mergeCell ref="D262:D264"/>
    <mergeCell ref="B262:B264"/>
    <mergeCell ref="A252:A253"/>
    <mergeCell ref="A248:A249"/>
    <mergeCell ref="C248:C249"/>
    <mergeCell ref="A185:A187"/>
    <mergeCell ref="N198:N199"/>
    <mergeCell ref="D178:D180"/>
    <mergeCell ref="E178:E179"/>
    <mergeCell ref="L198:L199"/>
    <mergeCell ref="A226:A228"/>
    <mergeCell ref="N178:N179"/>
    <mergeCell ref="E192:N192"/>
    <mergeCell ref="F181:J181"/>
    <mergeCell ref="F183:J183"/>
    <mergeCell ref="F191:J191"/>
    <mergeCell ref="F190:J190"/>
    <mergeCell ref="F188:J188"/>
    <mergeCell ref="F193:J193"/>
    <mergeCell ref="F197:J197"/>
    <mergeCell ref="F205:J205"/>
    <mergeCell ref="F201:J201"/>
    <mergeCell ref="B214:B216"/>
    <mergeCell ref="C214:C216"/>
    <mergeCell ref="K198:K199"/>
    <mergeCell ref="M258:M259"/>
    <mergeCell ref="N258:N259"/>
    <mergeCell ref="K258:K259"/>
    <mergeCell ref="L226:L227"/>
    <mergeCell ref="M226:M227"/>
    <mergeCell ref="N226:N227"/>
    <mergeCell ref="E232:N232"/>
    <mergeCell ref="G198:J198"/>
    <mergeCell ref="K202:K203"/>
    <mergeCell ref="L202:L203"/>
    <mergeCell ref="F219:F220"/>
    <mergeCell ref="E202:E203"/>
    <mergeCell ref="B191:B193"/>
    <mergeCell ref="B188:B190"/>
    <mergeCell ref="C191:C193"/>
    <mergeCell ref="C222:C223"/>
    <mergeCell ref="E222:N222"/>
    <mergeCell ref="B219:B221"/>
    <mergeCell ref="N236:N237"/>
    <mergeCell ref="F236:F237"/>
    <mergeCell ref="K236:K237"/>
    <mergeCell ref="M236:M237"/>
    <mergeCell ref="N262:N263"/>
    <mergeCell ref="F245:F246"/>
    <mergeCell ref="N240:N241"/>
    <mergeCell ref="C219:C221"/>
    <mergeCell ref="E206:E207"/>
    <mergeCell ref="K206:K207"/>
    <mergeCell ref="L206:L207"/>
    <mergeCell ref="L210:L211"/>
    <mergeCell ref="B240:B242"/>
    <mergeCell ref="N254:N255"/>
    <mergeCell ref="N202:N203"/>
    <mergeCell ref="B206:B208"/>
    <mergeCell ref="D210:D212"/>
    <mergeCell ref="E210:E211"/>
    <mergeCell ref="G202:J202"/>
    <mergeCell ref="G206:J206"/>
    <mergeCell ref="G210:J210"/>
    <mergeCell ref="F209:J209"/>
    <mergeCell ref="F218:J218"/>
    <mergeCell ref="F217:J217"/>
    <mergeCell ref="F213:J213"/>
    <mergeCell ref="F231:J231"/>
    <mergeCell ref="F229:J229"/>
    <mergeCell ref="A233:O233"/>
    <mergeCell ref="A219:A221"/>
    <mergeCell ref="E225:N225"/>
    <mergeCell ref="O214:O216"/>
    <mergeCell ref="A224:A225"/>
    <mergeCell ref="A300:A302"/>
    <mergeCell ref="M300:M301"/>
    <mergeCell ref="K296:K297"/>
    <mergeCell ref="N374:O374"/>
    <mergeCell ref="M347:M348"/>
    <mergeCell ref="N347:N348"/>
    <mergeCell ref="O347:O349"/>
    <mergeCell ref="M343:M344"/>
    <mergeCell ref="N343:N344"/>
    <mergeCell ref="O343:O345"/>
    <mergeCell ref="M339:M340"/>
    <mergeCell ref="N339:N340"/>
    <mergeCell ref="O339:O341"/>
    <mergeCell ref="K343:K344"/>
    <mergeCell ref="L343:L344"/>
    <mergeCell ref="L347:L348"/>
    <mergeCell ref="O350:O351"/>
    <mergeCell ref="O359:O363"/>
    <mergeCell ref="K339:K340"/>
    <mergeCell ref="K347:K348"/>
    <mergeCell ref="L339:L340"/>
    <mergeCell ref="O300:O302"/>
    <mergeCell ref="A373:D373"/>
    <mergeCell ref="L296:L297"/>
    <mergeCell ref="O304:O306"/>
    <mergeCell ref="K300:K301"/>
    <mergeCell ref="L308:L309"/>
    <mergeCell ref="M308:M309"/>
    <mergeCell ref="N308:N309"/>
    <mergeCell ref="F304:F305"/>
    <mergeCell ref="K304:K305"/>
    <mergeCell ref="A308:A310"/>
    <mergeCell ref="K365:M365"/>
    <mergeCell ref="C347:C349"/>
    <mergeCell ref="A304:A306"/>
    <mergeCell ref="B304:B306"/>
    <mergeCell ref="E308:E309"/>
    <mergeCell ref="D312:D314"/>
    <mergeCell ref="E312:E313"/>
    <mergeCell ref="A350:C351"/>
    <mergeCell ref="B316:B318"/>
    <mergeCell ref="K278:K279"/>
    <mergeCell ref="A236:A238"/>
    <mergeCell ref="B236:B238"/>
    <mergeCell ref="C236:C238"/>
    <mergeCell ref="D236:D238"/>
    <mergeCell ref="C252:C253"/>
    <mergeCell ref="A262:A264"/>
    <mergeCell ref="B300:B302"/>
    <mergeCell ref="C300:C302"/>
    <mergeCell ref="D300:D302"/>
    <mergeCell ref="A245:A247"/>
    <mergeCell ref="B252:B253"/>
    <mergeCell ref="B245:B247"/>
    <mergeCell ref="M245:M246"/>
    <mergeCell ref="B266:B268"/>
    <mergeCell ref="C266:C268"/>
    <mergeCell ref="F292:F293"/>
    <mergeCell ref="E292:E293"/>
    <mergeCell ref="C278:C280"/>
    <mergeCell ref="C316:C318"/>
    <mergeCell ref="D316:D318"/>
    <mergeCell ref="E316:E317"/>
    <mergeCell ref="F316:F317"/>
    <mergeCell ref="A278:A280"/>
    <mergeCell ref="M240:M241"/>
    <mergeCell ref="M262:M263"/>
    <mergeCell ref="L278:L279"/>
    <mergeCell ref="M278:M279"/>
    <mergeCell ref="M296:M297"/>
    <mergeCell ref="N296:N297"/>
    <mergeCell ref="N288:N289"/>
    <mergeCell ref="A285:A286"/>
    <mergeCell ref="N278:N279"/>
    <mergeCell ref="D292:D294"/>
    <mergeCell ref="E296:E297"/>
    <mergeCell ref="C296:C298"/>
    <mergeCell ref="G240:J240"/>
    <mergeCell ref="B296:B298"/>
    <mergeCell ref="A266:A268"/>
    <mergeCell ref="B278:B280"/>
    <mergeCell ref="A258:A260"/>
    <mergeCell ref="A292:A294"/>
    <mergeCell ref="C258:C260"/>
    <mergeCell ref="B258:B260"/>
    <mergeCell ref="C285:C286"/>
    <mergeCell ref="E240:E241"/>
    <mergeCell ref="A250:A251"/>
    <mergeCell ref="B248:B249"/>
    <mergeCell ref="B292:B294"/>
    <mergeCell ref="C292:C294"/>
    <mergeCell ref="L288:L289"/>
    <mergeCell ref="E249:N249"/>
    <mergeCell ref="E254:E255"/>
    <mergeCell ref="F240:F241"/>
    <mergeCell ref="F258:F259"/>
    <mergeCell ref="B198:B200"/>
    <mergeCell ref="C198:C200"/>
    <mergeCell ref="D198:D200"/>
    <mergeCell ref="F198:F199"/>
    <mergeCell ref="C202:C204"/>
    <mergeCell ref="D202:D204"/>
    <mergeCell ref="M219:M220"/>
    <mergeCell ref="E194:E195"/>
    <mergeCell ref="F214:F215"/>
    <mergeCell ref="K214:K215"/>
    <mergeCell ref="M198:M199"/>
    <mergeCell ref="E198:E199"/>
    <mergeCell ref="F202:F203"/>
    <mergeCell ref="L194:L195"/>
    <mergeCell ref="N300:N301"/>
    <mergeCell ref="K288:K289"/>
    <mergeCell ref="E253:N253"/>
    <mergeCell ref="E258:E259"/>
    <mergeCell ref="K254:K255"/>
    <mergeCell ref="E300:E301"/>
    <mergeCell ref="F296:F297"/>
    <mergeCell ref="D288:D290"/>
    <mergeCell ref="C274:C276"/>
    <mergeCell ref="M288:M289"/>
    <mergeCell ref="L292:L293"/>
    <mergeCell ref="K292:K293"/>
    <mergeCell ref="L274:L275"/>
    <mergeCell ref="E270:E271"/>
    <mergeCell ref="F270:F271"/>
    <mergeCell ref="D214:D216"/>
    <mergeCell ref="F206:F207"/>
    <mergeCell ref="F210:F211"/>
    <mergeCell ref="K210:K211"/>
    <mergeCell ref="N206:N207"/>
    <mergeCell ref="A206:A208"/>
    <mergeCell ref="C206:C208"/>
    <mergeCell ref="D206:D208"/>
    <mergeCell ref="B224:B225"/>
    <mergeCell ref="C224:C225"/>
    <mergeCell ref="B210:B212"/>
    <mergeCell ref="C210:C212"/>
    <mergeCell ref="D219:D221"/>
    <mergeCell ref="E219:E220"/>
    <mergeCell ref="M210:M211"/>
    <mergeCell ref="N210:N211"/>
    <mergeCell ref="E224:N224"/>
    <mergeCell ref="K219:K220"/>
    <mergeCell ref="L219:L220"/>
    <mergeCell ref="M214:M215"/>
    <mergeCell ref="N214:N215"/>
    <mergeCell ref="E214:E215"/>
    <mergeCell ref="A214:A216"/>
    <mergeCell ref="G214:J214"/>
    <mergeCell ref="G219:J219"/>
    <mergeCell ref="O167:O170"/>
    <mergeCell ref="A152:A154"/>
    <mergeCell ref="O210:O212"/>
    <mergeCell ref="O202:O204"/>
    <mergeCell ref="C194:C196"/>
    <mergeCell ref="K194:K195"/>
    <mergeCell ref="N194:N195"/>
    <mergeCell ref="A181:A182"/>
    <mergeCell ref="M194:M195"/>
    <mergeCell ref="E174:E175"/>
    <mergeCell ref="F174:F175"/>
    <mergeCell ref="K174:K175"/>
    <mergeCell ref="L174:L175"/>
    <mergeCell ref="E185:E186"/>
    <mergeCell ref="F185:F186"/>
    <mergeCell ref="K185:K186"/>
    <mergeCell ref="L185:L186"/>
    <mergeCell ref="A198:A200"/>
    <mergeCell ref="O185:O187"/>
    <mergeCell ref="E184:N184"/>
    <mergeCell ref="C181:C182"/>
    <mergeCell ref="N174:N175"/>
    <mergeCell ref="E182:N182"/>
    <mergeCell ref="B181:B182"/>
    <mergeCell ref="D174:D176"/>
    <mergeCell ref="B178:B180"/>
    <mergeCell ref="C178:C180"/>
    <mergeCell ref="B185:B187"/>
    <mergeCell ref="C185:C187"/>
    <mergeCell ref="O198:O200"/>
    <mergeCell ref="F194:F195"/>
    <mergeCell ref="M202:M203"/>
    <mergeCell ref="L140:L141"/>
    <mergeCell ref="F152:F153"/>
    <mergeCell ref="K152:K153"/>
    <mergeCell ref="L152:L153"/>
    <mergeCell ref="N140:N141"/>
    <mergeCell ref="A148:A150"/>
    <mergeCell ref="B148:B150"/>
    <mergeCell ref="C148:C150"/>
    <mergeCell ref="D148:D150"/>
    <mergeCell ref="E148:E149"/>
    <mergeCell ref="F148:F149"/>
    <mergeCell ref="K148:K149"/>
    <mergeCell ref="L148:L149"/>
    <mergeCell ref="G144:J144"/>
    <mergeCell ref="G148:J148"/>
    <mergeCell ref="G152:J152"/>
    <mergeCell ref="N144:N145"/>
    <mergeCell ref="F143:J143"/>
    <mergeCell ref="F147:J147"/>
    <mergeCell ref="F151:J151"/>
    <mergeCell ref="C89:C91"/>
    <mergeCell ref="F78:F79"/>
    <mergeCell ref="L78:L79"/>
    <mergeCell ref="B86:B88"/>
    <mergeCell ref="D107:D109"/>
    <mergeCell ref="E107:E108"/>
    <mergeCell ref="N115:N116"/>
    <mergeCell ref="F92:F93"/>
    <mergeCell ref="D92:D94"/>
    <mergeCell ref="E92:E93"/>
    <mergeCell ref="D111:D113"/>
    <mergeCell ref="C92:C94"/>
    <mergeCell ref="K115:K116"/>
    <mergeCell ref="L92:L93"/>
    <mergeCell ref="M92:M93"/>
    <mergeCell ref="M98:M99"/>
    <mergeCell ref="N98:N99"/>
    <mergeCell ref="M86:M87"/>
    <mergeCell ref="M119:M120"/>
    <mergeCell ref="K111:K112"/>
    <mergeCell ref="C103:C105"/>
    <mergeCell ref="F103:F104"/>
    <mergeCell ref="F107:F108"/>
    <mergeCell ref="K74:K75"/>
    <mergeCell ref="N119:N120"/>
    <mergeCell ref="L107:L108"/>
    <mergeCell ref="M107:M108"/>
    <mergeCell ref="N107:N108"/>
    <mergeCell ref="M103:M104"/>
    <mergeCell ref="E110:N110"/>
    <mergeCell ref="L111:L112"/>
    <mergeCell ref="K103:K104"/>
    <mergeCell ref="M111:M112"/>
    <mergeCell ref="L74:L75"/>
    <mergeCell ref="D74:D76"/>
    <mergeCell ref="E106:N106"/>
    <mergeCell ref="L86:L87"/>
    <mergeCell ref="E86:E87"/>
    <mergeCell ref="G74:J74"/>
    <mergeCell ref="G78:J78"/>
    <mergeCell ref="G82:J82"/>
    <mergeCell ref="G86:J86"/>
    <mergeCell ref="G92:J92"/>
    <mergeCell ref="G98:J98"/>
    <mergeCell ref="G103:J103"/>
    <mergeCell ref="G107:J107"/>
    <mergeCell ref="G111:J111"/>
    <mergeCell ref="G115:J115"/>
    <mergeCell ref="G119:J119"/>
    <mergeCell ref="L103:L104"/>
    <mergeCell ref="K107:K108"/>
    <mergeCell ref="F101:J101"/>
    <mergeCell ref="F102:J102"/>
    <mergeCell ref="F114:J114"/>
    <mergeCell ref="L54:L55"/>
    <mergeCell ref="M54:M55"/>
    <mergeCell ref="N54:N55"/>
    <mergeCell ref="O54:O56"/>
    <mergeCell ref="A50:A52"/>
    <mergeCell ref="B50:B52"/>
    <mergeCell ref="C50:C52"/>
    <mergeCell ref="D50:D52"/>
    <mergeCell ref="E50:E51"/>
    <mergeCell ref="F50:F51"/>
    <mergeCell ref="K50:K51"/>
    <mergeCell ref="O115:O117"/>
    <mergeCell ref="K92:K93"/>
    <mergeCell ref="O107:O109"/>
    <mergeCell ref="O78:O80"/>
    <mergeCell ref="A82:A84"/>
    <mergeCell ref="B82:B84"/>
    <mergeCell ref="C82:C84"/>
    <mergeCell ref="D82:D84"/>
    <mergeCell ref="E82:E83"/>
    <mergeCell ref="F82:F83"/>
    <mergeCell ref="K82:K83"/>
    <mergeCell ref="L82:L83"/>
    <mergeCell ref="M82:M83"/>
    <mergeCell ref="N82:N83"/>
    <mergeCell ref="O74:O76"/>
    <mergeCell ref="A58:A60"/>
    <mergeCell ref="E118:N118"/>
    <mergeCell ref="B111:B113"/>
    <mergeCell ref="E111:E112"/>
    <mergeCell ref="F111:F112"/>
    <mergeCell ref="O69:O72"/>
    <mergeCell ref="C69:C72"/>
    <mergeCell ref="B69:B72"/>
    <mergeCell ref="A374:D374"/>
    <mergeCell ref="A371:B371"/>
    <mergeCell ref="A372:E372"/>
    <mergeCell ref="A352:O352"/>
    <mergeCell ref="A358:C358"/>
    <mergeCell ref="A359:C363"/>
    <mergeCell ref="E363:N363"/>
    <mergeCell ref="E85:N85"/>
    <mergeCell ref="O89:O91"/>
    <mergeCell ref="B122:B124"/>
    <mergeCell ref="E291:N291"/>
    <mergeCell ref="B89:B91"/>
    <mergeCell ref="E338:N338"/>
    <mergeCell ref="B183:B184"/>
    <mergeCell ref="A183:A184"/>
    <mergeCell ref="O82:O84"/>
    <mergeCell ref="A78:A80"/>
    <mergeCell ref="B78:B80"/>
    <mergeCell ref="C78:C80"/>
    <mergeCell ref="A122:A124"/>
    <mergeCell ref="A111:A113"/>
    <mergeCell ref="O111:O113"/>
    <mergeCell ref="O119:O121"/>
    <mergeCell ref="L115:L116"/>
    <mergeCell ref="M115:M116"/>
    <mergeCell ref="E74:E75"/>
    <mergeCell ref="F74:F75"/>
    <mergeCell ref="C86:C88"/>
    <mergeCell ref="D86:D88"/>
    <mergeCell ref="A89:A91"/>
    <mergeCell ref="D78:D80"/>
    <mergeCell ref="E78:E79"/>
    <mergeCell ref="O58:O60"/>
    <mergeCell ref="A74:A76"/>
    <mergeCell ref="K134:K135"/>
    <mergeCell ref="L134:L135"/>
    <mergeCell ref="M134:M135"/>
    <mergeCell ref="N134:N135"/>
    <mergeCell ref="O134:O136"/>
    <mergeCell ref="A115:A117"/>
    <mergeCell ref="C115:C117"/>
    <mergeCell ref="D115:D117"/>
    <mergeCell ref="E115:E116"/>
    <mergeCell ref="E130:E131"/>
    <mergeCell ref="F130:F131"/>
    <mergeCell ref="K130:K131"/>
    <mergeCell ref="L130:L131"/>
    <mergeCell ref="F115:F116"/>
    <mergeCell ref="C119:C121"/>
    <mergeCell ref="A119:A121"/>
    <mergeCell ref="B119:B121"/>
    <mergeCell ref="D119:D121"/>
    <mergeCell ref="O122:O124"/>
    <mergeCell ref="C122:C124"/>
    <mergeCell ref="N92:N93"/>
    <mergeCell ref="O29:O31"/>
    <mergeCell ref="M41:M42"/>
    <mergeCell ref="N41:N42"/>
    <mergeCell ref="O41:O43"/>
    <mergeCell ref="A46:A48"/>
    <mergeCell ref="B46:B48"/>
    <mergeCell ref="C46:C48"/>
    <mergeCell ref="D46:D48"/>
    <mergeCell ref="E46:E47"/>
    <mergeCell ref="N111:N112"/>
    <mergeCell ref="F41:F42"/>
    <mergeCell ref="K41:K42"/>
    <mergeCell ref="L41:L42"/>
    <mergeCell ref="K86:K87"/>
    <mergeCell ref="O50:O52"/>
    <mergeCell ref="A54:A56"/>
    <mergeCell ref="B54:B56"/>
    <mergeCell ref="C54:C56"/>
    <mergeCell ref="A103:A105"/>
    <mergeCell ref="B103:B105"/>
    <mergeCell ref="O86:O88"/>
    <mergeCell ref="O37:O39"/>
    <mergeCell ref="A33:A35"/>
    <mergeCell ref="B33:B35"/>
    <mergeCell ref="C33:C35"/>
    <mergeCell ref="O46:O48"/>
    <mergeCell ref="E37:E38"/>
    <mergeCell ref="N103:N104"/>
    <mergeCell ref="N50:N51"/>
    <mergeCell ref="B37:B39"/>
    <mergeCell ref="C37:C39"/>
    <mergeCell ref="D37:D39"/>
    <mergeCell ref="F29:F30"/>
    <mergeCell ref="F20:F21"/>
    <mergeCell ref="F46:F47"/>
    <mergeCell ref="L46:L47"/>
    <mergeCell ref="L37:L38"/>
    <mergeCell ref="M37:M38"/>
    <mergeCell ref="M46:M47"/>
    <mergeCell ref="N46:N47"/>
    <mergeCell ref="N33:N34"/>
    <mergeCell ref="B58:B60"/>
    <mergeCell ref="C58:C60"/>
    <mergeCell ref="D58:D60"/>
    <mergeCell ref="B41:B43"/>
    <mergeCell ref="C41:C43"/>
    <mergeCell ref="D41:D43"/>
    <mergeCell ref="E41:E42"/>
    <mergeCell ref="F58:F59"/>
    <mergeCell ref="K29:K30"/>
    <mergeCell ref="L29:L30"/>
    <mergeCell ref="K33:K34"/>
    <mergeCell ref="L33:L34"/>
    <mergeCell ref="M29:M30"/>
    <mergeCell ref="E54:E55"/>
    <mergeCell ref="E58:E59"/>
    <mergeCell ref="N29:N30"/>
    <mergeCell ref="K25:K26"/>
    <mergeCell ref="L25:L26"/>
    <mergeCell ref="N25:N26"/>
    <mergeCell ref="K37:K38"/>
    <mergeCell ref="O16:O18"/>
    <mergeCell ref="A4:O4"/>
    <mergeCell ref="A5:O5"/>
    <mergeCell ref="F7:N7"/>
    <mergeCell ref="O7:O8"/>
    <mergeCell ref="E7:E8"/>
    <mergeCell ref="D7:D8"/>
    <mergeCell ref="A7:A8"/>
    <mergeCell ref="C7:C8"/>
    <mergeCell ref="B7:B8"/>
    <mergeCell ref="K20:K21"/>
    <mergeCell ref="L20:L21"/>
    <mergeCell ref="M20:M21"/>
    <mergeCell ref="N20:N21"/>
    <mergeCell ref="O20:O22"/>
    <mergeCell ref="A16:A18"/>
    <mergeCell ref="A12:A14"/>
    <mergeCell ref="B12:B14"/>
    <mergeCell ref="C12:C14"/>
    <mergeCell ref="D12:D14"/>
    <mergeCell ref="L12:L13"/>
    <mergeCell ref="M12:M13"/>
    <mergeCell ref="N12:N13"/>
    <mergeCell ref="A20:A22"/>
    <mergeCell ref="K12:K13"/>
    <mergeCell ref="A9:O9"/>
    <mergeCell ref="E12:E13"/>
    <mergeCell ref="F12:F13"/>
    <mergeCell ref="C20:C22"/>
    <mergeCell ref="D20:D22"/>
    <mergeCell ref="D16:D18"/>
    <mergeCell ref="F8:J8"/>
    <mergeCell ref="A69:A72"/>
    <mergeCell ref="M50:M51"/>
    <mergeCell ref="D54:D56"/>
    <mergeCell ref="F54:F55"/>
    <mergeCell ref="N58:N59"/>
    <mergeCell ref="C111:C113"/>
    <mergeCell ref="E16:E17"/>
    <mergeCell ref="L16:L17"/>
    <mergeCell ref="B29:B31"/>
    <mergeCell ref="C29:C31"/>
    <mergeCell ref="D29:D31"/>
    <mergeCell ref="E29:E30"/>
    <mergeCell ref="A107:A109"/>
    <mergeCell ref="B107:B109"/>
    <mergeCell ref="F86:F87"/>
    <mergeCell ref="A92:A94"/>
    <mergeCell ref="K54:K55"/>
    <mergeCell ref="K58:K59"/>
    <mergeCell ref="K46:K47"/>
    <mergeCell ref="B16:B18"/>
    <mergeCell ref="N86:N87"/>
    <mergeCell ref="M25:M26"/>
    <mergeCell ref="A25:A27"/>
    <mergeCell ref="B25:B27"/>
    <mergeCell ref="C25:C27"/>
    <mergeCell ref="N37:N38"/>
    <mergeCell ref="F33:F34"/>
    <mergeCell ref="M33:M34"/>
    <mergeCell ref="A86:A88"/>
    <mergeCell ref="A37:A39"/>
    <mergeCell ref="A41:A43"/>
    <mergeCell ref="B74:B76"/>
    <mergeCell ref="C74:C76"/>
    <mergeCell ref="D33:D35"/>
    <mergeCell ref="E33:E34"/>
    <mergeCell ref="L50:L51"/>
    <mergeCell ref="M58:M59"/>
    <mergeCell ref="L58:L59"/>
    <mergeCell ref="O206:O208"/>
    <mergeCell ref="A202:A204"/>
    <mergeCell ref="B202:B204"/>
    <mergeCell ref="C183:C184"/>
    <mergeCell ref="A126:A128"/>
    <mergeCell ref="B126:B128"/>
    <mergeCell ref="C126:C128"/>
    <mergeCell ref="N130:N131"/>
    <mergeCell ref="A134:A136"/>
    <mergeCell ref="B134:B136"/>
    <mergeCell ref="O144:O146"/>
    <mergeCell ref="C134:C136"/>
    <mergeCell ref="D134:D136"/>
    <mergeCell ref="B137:B139"/>
    <mergeCell ref="A137:A139"/>
    <mergeCell ref="O137:O139"/>
    <mergeCell ref="C137:C139"/>
    <mergeCell ref="A130:A132"/>
    <mergeCell ref="A240:A242"/>
    <mergeCell ref="C245:C247"/>
    <mergeCell ref="D245:D247"/>
    <mergeCell ref="E245:E246"/>
    <mergeCell ref="N219:N220"/>
    <mergeCell ref="O226:O228"/>
    <mergeCell ref="E223:N223"/>
    <mergeCell ref="B222:B223"/>
    <mergeCell ref="A222:A223"/>
    <mergeCell ref="A296:A298"/>
    <mergeCell ref="F254:F255"/>
    <mergeCell ref="O130:O132"/>
    <mergeCell ref="E134:E135"/>
    <mergeCell ref="F134:F135"/>
    <mergeCell ref="B130:B132"/>
    <mergeCell ref="C130:C132"/>
    <mergeCell ref="D130:D132"/>
    <mergeCell ref="M130:M131"/>
    <mergeCell ref="G226:J226"/>
    <mergeCell ref="G236:J236"/>
    <mergeCell ref="K160:K161"/>
    <mergeCell ref="L160:L161"/>
    <mergeCell ref="M160:M161"/>
    <mergeCell ref="N160:N161"/>
    <mergeCell ref="O160:O162"/>
    <mergeCell ref="A164:A166"/>
    <mergeCell ref="B164:B166"/>
    <mergeCell ref="C164:C166"/>
    <mergeCell ref="D164:D166"/>
    <mergeCell ref="E164:E165"/>
    <mergeCell ref="K164:K165"/>
    <mergeCell ref="L164:L165"/>
    <mergeCell ref="A140:A142"/>
    <mergeCell ref="O140:O142"/>
    <mergeCell ref="E170:N170"/>
    <mergeCell ref="A167:C170"/>
    <mergeCell ref="A174:A176"/>
    <mergeCell ref="B174:B176"/>
    <mergeCell ref="M152:M153"/>
    <mergeCell ref="N152:N153"/>
    <mergeCell ref="A171:O171"/>
    <mergeCell ref="O152:O154"/>
    <mergeCell ref="F168:J168"/>
    <mergeCell ref="F138:J138"/>
    <mergeCell ref="K316:K317"/>
    <mergeCell ref="A323:A324"/>
    <mergeCell ref="B323:B324"/>
    <mergeCell ref="A347:A349"/>
    <mergeCell ref="E329:E330"/>
    <mergeCell ref="F329:F330"/>
    <mergeCell ref="K329:K330"/>
    <mergeCell ref="L329:L330"/>
    <mergeCell ref="D325:D327"/>
    <mergeCell ref="E347:E348"/>
    <mergeCell ref="E324:N324"/>
    <mergeCell ref="K325:K326"/>
    <mergeCell ref="F347:F348"/>
    <mergeCell ref="E337:N337"/>
    <mergeCell ref="F339:F340"/>
    <mergeCell ref="B347:B349"/>
    <mergeCell ref="E334:N334"/>
    <mergeCell ref="A335:O335"/>
    <mergeCell ref="C343:C345"/>
    <mergeCell ref="A336:A337"/>
    <mergeCell ref="D347:D349"/>
    <mergeCell ref="O336:O337"/>
    <mergeCell ref="A332:C334"/>
    <mergeCell ref="C329:C331"/>
    <mergeCell ref="D329:D331"/>
    <mergeCell ref="A343:A345"/>
    <mergeCell ref="B343:B345"/>
    <mergeCell ref="M329:M330"/>
    <mergeCell ref="N329:N330"/>
    <mergeCell ref="O329:O331"/>
    <mergeCell ref="F346:J346"/>
    <mergeCell ref="O325:O327"/>
    <mergeCell ref="C323:C324"/>
    <mergeCell ref="A329:A331"/>
    <mergeCell ref="D343:D345"/>
    <mergeCell ref="E343:E344"/>
    <mergeCell ref="C339:C341"/>
    <mergeCell ref="D339:D341"/>
    <mergeCell ref="E339:E340"/>
    <mergeCell ref="A339:A341"/>
    <mergeCell ref="O332:O334"/>
    <mergeCell ref="B339:B341"/>
    <mergeCell ref="B336:B337"/>
    <mergeCell ref="C336:C337"/>
    <mergeCell ref="B329:B331"/>
    <mergeCell ref="F343:F344"/>
    <mergeCell ref="F336:J336"/>
    <mergeCell ref="F342:J342"/>
    <mergeCell ref="G343:J343"/>
    <mergeCell ref="G329:J329"/>
    <mergeCell ref="G339:J339"/>
    <mergeCell ref="A367:L368"/>
    <mergeCell ref="O62:O64"/>
    <mergeCell ref="A316:A318"/>
    <mergeCell ref="M325:M326"/>
    <mergeCell ref="N325:N326"/>
    <mergeCell ref="L62:L63"/>
    <mergeCell ref="B62:B64"/>
    <mergeCell ref="A62:A64"/>
    <mergeCell ref="C62:C64"/>
    <mergeCell ref="D62:D64"/>
    <mergeCell ref="E62:E63"/>
    <mergeCell ref="F62:F63"/>
    <mergeCell ref="K62:K63"/>
    <mergeCell ref="M62:M63"/>
    <mergeCell ref="N62:N63"/>
    <mergeCell ref="A320:A322"/>
    <mergeCell ref="B320:B322"/>
    <mergeCell ref="C320:C322"/>
    <mergeCell ref="D320:D322"/>
    <mergeCell ref="E320:E321"/>
    <mergeCell ref="F320:F321"/>
    <mergeCell ref="L325:L326"/>
    <mergeCell ref="A325:A327"/>
    <mergeCell ref="B325:B327"/>
    <mergeCell ref="C325:C327"/>
    <mergeCell ref="K320:K321"/>
    <mergeCell ref="L320:L321"/>
    <mergeCell ref="M320:M321"/>
    <mergeCell ref="N320:N321"/>
    <mergeCell ref="G178:J178"/>
    <mergeCell ref="F350:J350"/>
    <mergeCell ref="F137:J137"/>
    <mergeCell ref="F10:J10"/>
    <mergeCell ref="F11:J11"/>
    <mergeCell ref="G12:J12"/>
    <mergeCell ref="F15:J15"/>
    <mergeCell ref="G16:J16"/>
    <mergeCell ref="G20:J20"/>
    <mergeCell ref="G25:J25"/>
    <mergeCell ref="G29:J29"/>
    <mergeCell ref="G33:J33"/>
    <mergeCell ref="G37:J37"/>
    <mergeCell ref="G41:J41"/>
    <mergeCell ref="G46:J46"/>
    <mergeCell ref="G50:J50"/>
    <mergeCell ref="G54:J54"/>
    <mergeCell ref="G58:J58"/>
    <mergeCell ref="G62:J62"/>
    <mergeCell ref="F53:J53"/>
    <mergeCell ref="F37:F38"/>
    <mergeCell ref="F19:J19"/>
    <mergeCell ref="F23:J23"/>
    <mergeCell ref="F24:J24"/>
    <mergeCell ref="F28:J28"/>
    <mergeCell ref="F32:J32"/>
    <mergeCell ref="F36:J36"/>
    <mergeCell ref="F40:J40"/>
    <mergeCell ref="F44:J44"/>
    <mergeCell ref="F45:J45"/>
    <mergeCell ref="F49:J49"/>
    <mergeCell ref="F57:J57"/>
    <mergeCell ref="F61:J61"/>
    <mergeCell ref="F70:J70"/>
    <mergeCell ref="F71:J71"/>
    <mergeCell ref="F73:J73"/>
    <mergeCell ref="G174:J174"/>
    <mergeCell ref="F81:J81"/>
    <mergeCell ref="F89:J89"/>
    <mergeCell ref="F90:J90"/>
    <mergeCell ref="F91:J91"/>
    <mergeCell ref="F95:J95"/>
    <mergeCell ref="F96:J96"/>
    <mergeCell ref="F97:J97"/>
    <mergeCell ref="G126:J126"/>
    <mergeCell ref="G130:J130"/>
    <mergeCell ref="G134:J134"/>
    <mergeCell ref="G140:J140"/>
    <mergeCell ref="F155:J155"/>
    <mergeCell ref="F163:J163"/>
    <mergeCell ref="F164:F165"/>
    <mergeCell ref="G164:J164"/>
    <mergeCell ref="M1:O1"/>
    <mergeCell ref="F315:J315"/>
    <mergeCell ref="F323:J323"/>
    <mergeCell ref="F328:J328"/>
    <mergeCell ref="G347:J347"/>
    <mergeCell ref="F122:J122"/>
    <mergeCell ref="F124:J124"/>
    <mergeCell ref="F123:J123"/>
    <mergeCell ref="F167:J167"/>
    <mergeCell ref="F173:J173"/>
    <mergeCell ref="F172:J172"/>
    <mergeCell ref="F177:J177"/>
    <mergeCell ref="G185:J185"/>
    <mergeCell ref="G194:J194"/>
    <mergeCell ref="F125:J125"/>
    <mergeCell ref="F129:J129"/>
    <mergeCell ref="F133:J133"/>
    <mergeCell ref="F139:J139"/>
    <mergeCell ref="F333:J333"/>
    <mergeCell ref="F332:J332"/>
    <mergeCell ref="G278:J278"/>
    <mergeCell ref="G288:J288"/>
    <mergeCell ref="G292:J292"/>
    <mergeCell ref="G296:J296"/>
    <mergeCell ref="F169:J169"/>
    <mergeCell ref="G300:J300"/>
    <mergeCell ref="G304:J304"/>
    <mergeCell ref="G308:J308"/>
    <mergeCell ref="F69:J69"/>
    <mergeCell ref="F362:J362"/>
    <mergeCell ref="F361:J361"/>
    <mergeCell ref="F360:J360"/>
    <mergeCell ref="F359:J359"/>
    <mergeCell ref="F358:J358"/>
    <mergeCell ref="F269:J269"/>
    <mergeCell ref="F282:J282"/>
    <mergeCell ref="F281:J281"/>
    <mergeCell ref="F277:J277"/>
    <mergeCell ref="F287:J287"/>
    <mergeCell ref="F285:J285"/>
    <mergeCell ref="F295:J295"/>
    <mergeCell ref="F299:J299"/>
    <mergeCell ref="F311:J311"/>
    <mergeCell ref="F307:J307"/>
    <mergeCell ref="F319:J319"/>
    <mergeCell ref="F357:J357"/>
    <mergeCell ref="F356:J356"/>
    <mergeCell ref="F355:J355"/>
    <mergeCell ref="F354:J354"/>
    <mergeCell ref="F353:J353"/>
    <mergeCell ref="F274:F275"/>
    <mergeCell ref="G312:J312"/>
    <mergeCell ref="G316:J316"/>
    <mergeCell ref="G320:J320"/>
    <mergeCell ref="G325:J325"/>
    <mergeCell ref="F278:F279"/>
    <mergeCell ref="F65:J65"/>
    <mergeCell ref="G66:J66"/>
    <mergeCell ref="K66:K67"/>
    <mergeCell ref="L66:L67"/>
    <mergeCell ref="A66:A68"/>
    <mergeCell ref="B66:B68"/>
    <mergeCell ref="C66:C68"/>
    <mergeCell ref="D66:D68"/>
    <mergeCell ref="E66:E67"/>
    <mergeCell ref="F66:F67"/>
    <mergeCell ref="M66:M67"/>
    <mergeCell ref="N66:N67"/>
    <mergeCell ref="O66:O68"/>
    <mergeCell ref="M164:M165"/>
    <mergeCell ref="N164:N165"/>
    <mergeCell ref="O164:O166"/>
    <mergeCell ref="A156:A158"/>
    <mergeCell ref="B156:B158"/>
    <mergeCell ref="C156:C158"/>
    <mergeCell ref="D156:D158"/>
    <mergeCell ref="E156:E157"/>
    <mergeCell ref="F156:F157"/>
    <mergeCell ref="G156:J156"/>
    <mergeCell ref="K156:K157"/>
    <mergeCell ref="L156:L157"/>
    <mergeCell ref="M156:M157"/>
    <mergeCell ref="N156:N157"/>
    <mergeCell ref="O156:O158"/>
    <mergeCell ref="F159:J159"/>
    <mergeCell ref="A160:A162"/>
    <mergeCell ref="B160:B162"/>
    <mergeCell ref="C160:C162"/>
    <mergeCell ref="D160:D162"/>
    <mergeCell ref="E160:E161"/>
    <mergeCell ref="F160:F161"/>
    <mergeCell ref="G160:J160"/>
  </mergeCells>
  <phoneticPr fontId="4" type="noConversion"/>
  <printOptions horizontalCentered="1"/>
  <pageMargins left="0.35433070866141736" right="0.27559055118110237" top="0.51181102362204722" bottom="0.23622047244094491" header="0.31496062992125984" footer="0.35433070866141736"/>
  <pageSetup paperSize="9" scale="61" fitToHeight="29" orientation="landscape" r:id="rId1"/>
  <headerFooter differentFirst="1">
    <oddHeader>&amp;C&amp;K000000&amp;P&amp;K00+000Страница]</oddHeader>
  </headerFooter>
  <rowBreaks count="1" manualBreakCount="1">
    <brk id="5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Светлицкий Василий Валерьевич</dc:creator>
  <cp:lastModifiedBy>Крыкова Ольга Александровна</cp:lastModifiedBy>
  <cp:lastPrinted>2026-02-04T06:52:28Z</cp:lastPrinted>
  <dcterms:created xsi:type="dcterms:W3CDTF">2019-07-15T07:53:24Z</dcterms:created>
  <dcterms:modified xsi:type="dcterms:W3CDTF">2026-02-04T07:10:37Z</dcterms:modified>
</cp:coreProperties>
</file>