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e$\Share\Ирина-Анастасия\МП Развитие инженерной инфраструктуры, энергоэффективности и отрасли обращения с отходами 2026-2030\3. Версия 3 проект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1'!$A$9:$O$373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ремонт'!$A$1:$K$62</definedName>
    <definedName name="_xlnm.Print_Area" localSheetId="0">'Приложение 1'!$A$1:$O$379</definedName>
    <definedName name="_xlnm.Print_Area" localSheetId="1">'Строительство и реконструкция'!$A$1:$R$277</definedName>
  </definedNames>
  <calcPr calcId="162913"/>
</workbook>
</file>

<file path=xl/calcChain.xml><?xml version="1.0" encoding="utf-8"?>
<calcChain xmlns="http://schemas.openxmlformats.org/spreadsheetml/2006/main">
  <c r="K53" i="3" l="1"/>
  <c r="M53" i="3"/>
  <c r="M54" i="3"/>
  <c r="L54" i="3"/>
  <c r="L53" i="3"/>
  <c r="K197" i="3" l="1"/>
  <c r="H59" i="3"/>
  <c r="L154" i="3" l="1"/>
  <c r="M154" i="3"/>
  <c r="N154" i="3"/>
  <c r="O154" i="3"/>
  <c r="P154" i="3"/>
  <c r="Q154" i="3"/>
  <c r="L153" i="3"/>
  <c r="M153" i="3"/>
  <c r="N153" i="3"/>
  <c r="O153" i="3"/>
  <c r="P153" i="3"/>
  <c r="Q153" i="3"/>
  <c r="K153" i="3"/>
  <c r="K154" i="3"/>
  <c r="L152" i="3"/>
  <c r="M152" i="3"/>
  <c r="N152" i="3"/>
  <c r="O152" i="3"/>
  <c r="P152" i="3"/>
  <c r="Q152" i="3"/>
  <c r="K152" i="3"/>
  <c r="K151" i="3"/>
  <c r="K150" i="3"/>
  <c r="Q149" i="3"/>
  <c r="P149" i="3"/>
  <c r="O149" i="3"/>
  <c r="N149" i="3"/>
  <c r="M149" i="3"/>
  <c r="L149" i="3"/>
  <c r="K149" i="3" s="1"/>
  <c r="Q119" i="3" l="1"/>
  <c r="Q120" i="3"/>
  <c r="Q121" i="3"/>
  <c r="Q110" i="3" l="1"/>
  <c r="Q111" i="3"/>
  <c r="N112" i="3"/>
  <c r="O112" i="3"/>
  <c r="P112" i="3"/>
  <c r="Q112" i="3"/>
  <c r="N111" i="3"/>
  <c r="O111" i="3"/>
  <c r="P111" i="3"/>
  <c r="L102" i="3"/>
  <c r="L111" i="3" s="1"/>
  <c r="L103" i="3"/>
  <c r="L112" i="3" s="1"/>
  <c r="K156" i="1"/>
  <c r="K157" i="1"/>
  <c r="G40" i="4"/>
  <c r="H40" i="4"/>
  <c r="I40" i="4"/>
  <c r="J40" i="4"/>
  <c r="G39" i="4"/>
  <c r="H39" i="4"/>
  <c r="I39" i="4"/>
  <c r="J39" i="4"/>
  <c r="G38" i="4"/>
  <c r="K155" i="1" s="1"/>
  <c r="F182" i="1"/>
  <c r="E182" i="1" s="1"/>
  <c r="M176" i="1"/>
  <c r="L176" i="1" s="1"/>
  <c r="K176" i="1" s="1"/>
  <c r="K177" i="1"/>
  <c r="K178" i="1"/>
  <c r="E57" i="4"/>
  <c r="E53" i="4" s="1"/>
  <c r="E56" i="4"/>
  <c r="E52" i="4" s="1"/>
  <c r="J55" i="4"/>
  <c r="I55" i="4"/>
  <c r="I51" i="4" s="1"/>
  <c r="H55" i="4"/>
  <c r="G55" i="4"/>
  <c r="F55" i="4"/>
  <c r="F51" i="4" s="1"/>
  <c r="F176" i="1" s="1"/>
  <c r="J53" i="4"/>
  <c r="I53" i="4"/>
  <c r="H53" i="4"/>
  <c r="G53" i="4"/>
  <c r="F53" i="4"/>
  <c r="F178" i="1" s="1"/>
  <c r="J52" i="4"/>
  <c r="I52" i="4"/>
  <c r="H52" i="4"/>
  <c r="G52" i="4"/>
  <c r="F52" i="4"/>
  <c r="F177" i="1" s="1"/>
  <c r="J51" i="4"/>
  <c r="F175" i="1"/>
  <c r="E175" i="1" s="1"/>
  <c r="F170" i="1"/>
  <c r="M264" i="3"/>
  <c r="K171" i="1" s="1"/>
  <c r="N264" i="3"/>
  <c r="L171" i="1" s="1"/>
  <c r="O264" i="3"/>
  <c r="M171" i="1" s="1"/>
  <c r="P264" i="3"/>
  <c r="N171" i="1" s="1"/>
  <c r="L264" i="3"/>
  <c r="F171" i="1" s="1"/>
  <c r="M263" i="3"/>
  <c r="K170" i="1" s="1"/>
  <c r="N263" i="3"/>
  <c r="L170" i="1" s="1"/>
  <c r="O263" i="3"/>
  <c r="M170" i="1" s="1"/>
  <c r="P263" i="3"/>
  <c r="L263" i="3"/>
  <c r="G51" i="4" l="1"/>
  <c r="E55" i="4"/>
  <c r="E51" i="4"/>
  <c r="H51" i="4"/>
  <c r="M235" i="3" l="1"/>
  <c r="N235" i="3"/>
  <c r="O235" i="3"/>
  <c r="P235" i="3"/>
  <c r="Q235" i="3"/>
  <c r="M234" i="3"/>
  <c r="N234" i="3"/>
  <c r="O234" i="3"/>
  <c r="P234" i="3"/>
  <c r="Q234" i="3"/>
  <c r="L235" i="3"/>
  <c r="L234" i="3"/>
  <c r="F154" i="1" l="1"/>
  <c r="K232" i="3"/>
  <c r="K231" i="3"/>
  <c r="Q230" i="3"/>
  <c r="P230" i="3"/>
  <c r="O230" i="3"/>
  <c r="N230" i="3"/>
  <c r="M230" i="3"/>
  <c r="L230" i="3"/>
  <c r="K230" i="3" s="1"/>
  <c r="K229" i="3"/>
  <c r="K228" i="3"/>
  <c r="Q227" i="3"/>
  <c r="P227" i="3"/>
  <c r="O227" i="3"/>
  <c r="N227" i="3"/>
  <c r="M227" i="3"/>
  <c r="L227" i="3"/>
  <c r="L212" i="3"/>
  <c r="F161" i="1"/>
  <c r="F40" i="4"/>
  <c r="F157" i="1" s="1"/>
  <c r="F39" i="4"/>
  <c r="K227" i="3" l="1"/>
  <c r="F38" i="4"/>
  <c r="F155" i="1" s="1"/>
  <c r="F156" i="1"/>
  <c r="E46" i="4" l="1"/>
  <c r="E45" i="4"/>
  <c r="J44" i="4"/>
  <c r="I44" i="4"/>
  <c r="H44" i="4"/>
  <c r="G44" i="4"/>
  <c r="F44" i="4"/>
  <c r="E44" i="4" s="1"/>
  <c r="E49" i="4"/>
  <c r="E48" i="4"/>
  <c r="J47" i="4"/>
  <c r="I47" i="4"/>
  <c r="H47" i="4"/>
  <c r="G47" i="4"/>
  <c r="F47" i="4"/>
  <c r="E43" i="4"/>
  <c r="E40" i="4" s="1"/>
  <c r="E42" i="4"/>
  <c r="E39" i="4" s="1"/>
  <c r="J41" i="4"/>
  <c r="I41" i="4"/>
  <c r="H41" i="4"/>
  <c r="G41" i="4"/>
  <c r="F41" i="4"/>
  <c r="E41" i="4" s="1"/>
  <c r="J38" i="4"/>
  <c r="I38" i="4"/>
  <c r="H38" i="4"/>
  <c r="E47" i="4" l="1"/>
  <c r="E38" i="4"/>
  <c r="F140" i="1" l="1"/>
  <c r="F24" i="4"/>
  <c r="F23" i="4"/>
  <c r="F136" i="1" s="1"/>
  <c r="E36" i="4"/>
  <c r="E35" i="4"/>
  <c r="J34" i="4"/>
  <c r="I34" i="4"/>
  <c r="H34" i="4"/>
  <c r="G34" i="4"/>
  <c r="F34" i="4"/>
  <c r="E33" i="4"/>
  <c r="E32" i="4"/>
  <c r="J31" i="4"/>
  <c r="I31" i="4"/>
  <c r="H31" i="4"/>
  <c r="G31" i="4"/>
  <c r="F31" i="4"/>
  <c r="E31" i="4"/>
  <c r="E30" i="4"/>
  <c r="E29" i="4"/>
  <c r="J28" i="4"/>
  <c r="I28" i="4"/>
  <c r="H28" i="4"/>
  <c r="G28" i="4"/>
  <c r="F28" i="4"/>
  <c r="E27" i="4"/>
  <c r="E26" i="4"/>
  <c r="J25" i="4"/>
  <c r="I25" i="4"/>
  <c r="H25" i="4"/>
  <c r="G25" i="4"/>
  <c r="F25" i="4"/>
  <c r="E25" i="4"/>
  <c r="J24" i="4"/>
  <c r="I24" i="4"/>
  <c r="H24" i="4"/>
  <c r="G24" i="4"/>
  <c r="J23" i="4"/>
  <c r="I23" i="4"/>
  <c r="H23" i="4"/>
  <c r="G23" i="4"/>
  <c r="J22" i="4"/>
  <c r="F22" i="4" l="1"/>
  <c r="F135" i="1" s="1"/>
  <c r="F137" i="1"/>
  <c r="E34" i="4"/>
  <c r="E23" i="4"/>
  <c r="H22" i="4"/>
  <c r="G22" i="4"/>
  <c r="E28" i="4"/>
  <c r="I22" i="4"/>
  <c r="E24" i="4"/>
  <c r="E22" i="4" l="1"/>
  <c r="F134" i="1" l="1"/>
  <c r="Q179" i="3"/>
  <c r="P179" i="3"/>
  <c r="N131" i="1" s="1"/>
  <c r="O179" i="3"/>
  <c r="M131" i="1" s="1"/>
  <c r="N179" i="3"/>
  <c r="L131" i="1" s="1"/>
  <c r="M179" i="3"/>
  <c r="K131" i="1" s="1"/>
  <c r="L179" i="3"/>
  <c r="F131" i="1" s="1"/>
  <c r="Q178" i="3"/>
  <c r="P178" i="3"/>
  <c r="N130" i="1" s="1"/>
  <c r="O178" i="3"/>
  <c r="M130" i="1" s="1"/>
  <c r="N178" i="3"/>
  <c r="L130" i="1" s="1"/>
  <c r="M178" i="3"/>
  <c r="K130" i="1" s="1"/>
  <c r="L178" i="3"/>
  <c r="F130" i="1" s="1"/>
  <c r="E131" i="1" l="1"/>
  <c r="K176" i="3"/>
  <c r="K175" i="3"/>
  <c r="Q174" i="3"/>
  <c r="P174" i="3"/>
  <c r="O174" i="3"/>
  <c r="N174" i="3"/>
  <c r="M174" i="3"/>
  <c r="L174" i="3"/>
  <c r="K174" i="3" s="1"/>
  <c r="K173" i="3"/>
  <c r="K172" i="3"/>
  <c r="Q171" i="3"/>
  <c r="P171" i="3"/>
  <c r="O171" i="3"/>
  <c r="N171" i="3"/>
  <c r="M171" i="3"/>
  <c r="L171" i="3"/>
  <c r="K170" i="3"/>
  <c r="K169" i="3"/>
  <c r="Q168" i="3"/>
  <c r="P168" i="3"/>
  <c r="O168" i="3"/>
  <c r="N168" i="3"/>
  <c r="M168" i="3"/>
  <c r="L168" i="3"/>
  <c r="L146" i="3"/>
  <c r="M146" i="3"/>
  <c r="N146" i="3"/>
  <c r="L145" i="3"/>
  <c r="M145" i="3"/>
  <c r="N145" i="3"/>
  <c r="O145" i="3"/>
  <c r="K168" i="3" l="1"/>
  <c r="K171" i="3"/>
  <c r="K234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1" i="3"/>
  <c r="M47" i="3"/>
  <c r="K141" i="3" l="1"/>
  <c r="H141" i="3" s="1"/>
  <c r="F57" i="1"/>
  <c r="N58" i="1"/>
  <c r="M58" i="1"/>
  <c r="L58" i="1"/>
  <c r="K58" i="1"/>
  <c r="N57" i="1"/>
  <c r="M57" i="1"/>
  <c r="L57" i="1"/>
  <c r="K57" i="1"/>
  <c r="E58" i="1" l="1"/>
  <c r="E57" i="1"/>
  <c r="L84" i="3" l="1"/>
  <c r="L95" i="3"/>
  <c r="E113" i="1" l="1"/>
  <c r="E112" i="1"/>
  <c r="E110" i="1"/>
  <c r="E93" i="1"/>
  <c r="E69" i="1"/>
  <c r="E65" i="1"/>
  <c r="E56" i="1"/>
  <c r="E39" i="1"/>
  <c r="E35" i="1"/>
  <c r="E32" i="1"/>
  <c r="E31" i="1"/>
  <c r="E26" i="1"/>
  <c r="M71" i="3" l="1"/>
  <c r="L353" i="1"/>
  <c r="M353" i="1"/>
  <c r="N353" i="1"/>
  <c r="L352" i="1"/>
  <c r="M352" i="1"/>
  <c r="N352" i="1"/>
  <c r="K353" i="1"/>
  <c r="K352" i="1"/>
  <c r="F353" i="1"/>
  <c r="F352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24" i="1"/>
  <c r="L331" i="1" s="1"/>
  <c r="M324" i="1"/>
  <c r="M331" i="1" s="1"/>
  <c r="N324" i="1"/>
  <c r="N331" i="1" s="1"/>
  <c r="K132" i="3" l="1"/>
  <c r="L144" i="3"/>
  <c r="M144" i="3"/>
  <c r="N144" i="3"/>
  <c r="K135" i="3"/>
  <c r="H135" i="3" s="1"/>
  <c r="K138" i="3"/>
  <c r="H138" i="3" s="1"/>
  <c r="F351" i="1"/>
  <c r="K126" i="3"/>
  <c r="H126" i="3" s="1"/>
  <c r="K129" i="3"/>
  <c r="H129" i="3" s="1"/>
  <c r="K226" i="3"/>
  <c r="K225" i="3"/>
  <c r="Q224" i="3"/>
  <c r="P224" i="3"/>
  <c r="O224" i="3"/>
  <c r="N224" i="3"/>
  <c r="M224" i="3"/>
  <c r="L224" i="3"/>
  <c r="K235" i="3"/>
  <c r="N221" i="3"/>
  <c r="M221" i="3"/>
  <c r="L221" i="3"/>
  <c r="K223" i="3"/>
  <c r="K222" i="3"/>
  <c r="Q221" i="3"/>
  <c r="P221" i="3"/>
  <c r="O221" i="3"/>
  <c r="L215" i="3"/>
  <c r="N209" i="3"/>
  <c r="Q74" i="3"/>
  <c r="Q76" i="3"/>
  <c r="Q118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H132" i="3" l="1"/>
  <c r="K224" i="3"/>
  <c r="H224" i="3" s="1"/>
  <c r="K221" i="3"/>
  <c r="H221" i="3" s="1"/>
  <c r="K71" i="3"/>
  <c r="H71" i="3" s="1"/>
  <c r="M74" i="3"/>
  <c r="N53" i="3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191" i="3"/>
  <c r="F142" i="1" s="1"/>
  <c r="L192" i="3"/>
  <c r="F143" i="1" s="1"/>
  <c r="L187" i="3"/>
  <c r="L184" i="3"/>
  <c r="L181" i="3"/>
  <c r="L190" i="3" s="1"/>
  <c r="F141" i="1" s="1"/>
  <c r="P192" i="3"/>
  <c r="N143" i="1" s="1"/>
  <c r="O192" i="3"/>
  <c r="M143" i="1" s="1"/>
  <c r="N192" i="3"/>
  <c r="L143" i="1" s="1"/>
  <c r="M192" i="3"/>
  <c r="K143" i="1" s="1"/>
  <c r="P191" i="3"/>
  <c r="N142" i="1" s="1"/>
  <c r="O191" i="3"/>
  <c r="M142" i="1" s="1"/>
  <c r="N191" i="3"/>
  <c r="L142" i="1" s="1"/>
  <c r="M191" i="3"/>
  <c r="K142" i="1" s="1"/>
  <c r="K189" i="3"/>
  <c r="K188" i="3"/>
  <c r="P187" i="3"/>
  <c r="O187" i="3"/>
  <c r="N187" i="3"/>
  <c r="M187" i="3"/>
  <c r="I187" i="3"/>
  <c r="K186" i="3"/>
  <c r="K185" i="3"/>
  <c r="P184" i="3"/>
  <c r="O184" i="3"/>
  <c r="N184" i="3"/>
  <c r="M184" i="3"/>
  <c r="I184" i="3"/>
  <c r="K183" i="3"/>
  <c r="K182" i="3"/>
  <c r="K191" i="3" s="1"/>
  <c r="E142" i="1" s="1"/>
  <c r="P181" i="3"/>
  <c r="P190" i="3" s="1"/>
  <c r="N141" i="1" s="1"/>
  <c r="O181" i="3"/>
  <c r="N181" i="3"/>
  <c r="M181" i="3"/>
  <c r="M190" i="3" s="1"/>
  <c r="K141" i="1" s="1"/>
  <c r="I181" i="3"/>
  <c r="K109" i="3"/>
  <c r="K108" i="3"/>
  <c r="P107" i="3"/>
  <c r="O107" i="3"/>
  <c r="N107" i="3"/>
  <c r="M107" i="3"/>
  <c r="L107" i="3"/>
  <c r="K68" i="3"/>
  <c r="H68" i="3" s="1"/>
  <c r="K70" i="3"/>
  <c r="K69" i="3"/>
  <c r="K181" i="3" l="1"/>
  <c r="K184" i="3"/>
  <c r="N190" i="3"/>
  <c r="L141" i="1" s="1"/>
  <c r="K187" i="3"/>
  <c r="O190" i="3"/>
  <c r="M141" i="1" s="1"/>
  <c r="K192" i="3"/>
  <c r="E143" i="1" s="1"/>
  <c r="K107" i="3"/>
  <c r="H107" i="3" s="1"/>
  <c r="K190" i="3" l="1"/>
  <c r="E141" i="1" s="1"/>
  <c r="K52" i="1" l="1"/>
  <c r="K53" i="1"/>
  <c r="L51" i="1"/>
  <c r="K51" i="1"/>
  <c r="E18" i="4"/>
  <c r="E15" i="4" s="1"/>
  <c r="E52" i="1" s="1"/>
  <c r="G14" i="4"/>
  <c r="H14" i="4"/>
  <c r="I14" i="4"/>
  <c r="M51" i="1" s="1"/>
  <c r="J14" i="4"/>
  <c r="N51" i="1" s="1"/>
  <c r="F14" i="4"/>
  <c r="F51" i="1" s="1"/>
  <c r="G16" i="4"/>
  <c r="H16" i="4"/>
  <c r="L53" i="1" s="1"/>
  <c r="I16" i="4"/>
  <c r="M53" i="1" s="1"/>
  <c r="J16" i="4"/>
  <c r="N53" i="1" s="1"/>
  <c r="G15" i="4"/>
  <c r="H15" i="4"/>
  <c r="L52" i="1" s="1"/>
  <c r="I15" i="4"/>
  <c r="M52" i="1" s="1"/>
  <c r="J15" i="4"/>
  <c r="N52" i="1" s="1"/>
  <c r="F16" i="4"/>
  <c r="F53" i="1" s="1"/>
  <c r="F17" i="4"/>
  <c r="E19" i="4"/>
  <c r="E16" i="4" s="1"/>
  <c r="E53" i="1" s="1"/>
  <c r="J17" i="4"/>
  <c r="H17" i="4"/>
  <c r="G17" i="4"/>
  <c r="F15" i="4"/>
  <c r="F52" i="1" s="1"/>
  <c r="E17" i="4" l="1"/>
  <c r="E14" i="4" s="1"/>
  <c r="E51" i="1" s="1"/>
  <c r="L368" i="1"/>
  <c r="M368" i="1"/>
  <c r="N368" i="1"/>
  <c r="K368" i="1"/>
  <c r="L367" i="1"/>
  <c r="M367" i="1"/>
  <c r="N367" i="1"/>
  <c r="K367" i="1"/>
  <c r="F368" i="1"/>
  <c r="F367" i="1"/>
  <c r="F366" i="1" s="1"/>
  <c r="L199" i="1"/>
  <c r="M199" i="1"/>
  <c r="L198" i="1"/>
  <c r="M198" i="1"/>
  <c r="K199" i="1"/>
  <c r="K198" i="1"/>
  <c r="F199" i="1"/>
  <c r="F198" i="1"/>
  <c r="F197" i="1" l="1"/>
  <c r="E227" i="1"/>
  <c r="E224" i="1"/>
  <c r="E223" i="1"/>
  <c r="E222" i="1"/>
  <c r="E221" i="1"/>
  <c r="L340" i="1" l="1"/>
  <c r="M340" i="1"/>
  <c r="N340" i="1"/>
  <c r="K340" i="1"/>
  <c r="F340" i="1"/>
  <c r="K324" i="1"/>
  <c r="F324" i="1"/>
  <c r="L323" i="1"/>
  <c r="M323" i="1"/>
  <c r="N323" i="1"/>
  <c r="K323" i="1" l="1"/>
  <c r="K331" i="1"/>
  <c r="K330" i="1" s="1"/>
  <c r="E340" i="1"/>
  <c r="N302" i="1"/>
  <c r="L302" i="1"/>
  <c r="M302" i="1"/>
  <c r="K302" i="1"/>
  <c r="F302" i="1"/>
  <c r="F320" i="1" s="1"/>
  <c r="E154" i="1" l="1"/>
  <c r="F50" i="1"/>
  <c r="E50" i="1" s="1"/>
  <c r="K16" i="1"/>
  <c r="K220" i="3" l="1"/>
  <c r="K219" i="3"/>
  <c r="K217" i="3"/>
  <c r="K216" i="3"/>
  <c r="K214" i="3"/>
  <c r="K213" i="3"/>
  <c r="K211" i="3"/>
  <c r="K210" i="3"/>
  <c r="K199" i="3"/>
  <c r="K198" i="3"/>
  <c r="K201" i="3"/>
  <c r="K202" i="3"/>
  <c r="K204" i="3"/>
  <c r="K205" i="3"/>
  <c r="K207" i="3"/>
  <c r="K208" i="3"/>
  <c r="K167" i="3"/>
  <c r="K166" i="3"/>
  <c r="K164" i="3"/>
  <c r="K163" i="3"/>
  <c r="K161" i="3"/>
  <c r="K160" i="3"/>
  <c r="K158" i="3"/>
  <c r="K179" i="3" s="1"/>
  <c r="K157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78" i="3" l="1"/>
  <c r="F17" i="1"/>
  <c r="N104" i="3"/>
  <c r="E326" i="1" l="1"/>
  <c r="E183" i="1"/>
  <c r="K150" i="1"/>
  <c r="L150" i="1"/>
  <c r="M150" i="1"/>
  <c r="N150" i="1"/>
  <c r="N146" i="1" s="1"/>
  <c r="F149" i="1"/>
  <c r="K149" i="1"/>
  <c r="L149" i="1"/>
  <c r="M149" i="1"/>
  <c r="N149" i="1"/>
  <c r="N145" i="1" s="1"/>
  <c r="J68" i="1"/>
  <c r="I68" i="1"/>
  <c r="H68" i="1"/>
  <c r="G68" i="1"/>
  <c r="J67" i="1"/>
  <c r="I67" i="1"/>
  <c r="H67" i="1"/>
  <c r="G67" i="1"/>
  <c r="L16" i="1"/>
  <c r="M16" i="1"/>
  <c r="N16" i="1"/>
  <c r="K25" i="1"/>
  <c r="K24" i="1"/>
  <c r="F24" i="1"/>
  <c r="E365" i="1"/>
  <c r="E359" i="1"/>
  <c r="E317" i="1"/>
  <c r="E308" i="1"/>
  <c r="E300" i="1"/>
  <c r="E296" i="1"/>
  <c r="E248" i="1"/>
  <c r="E240" i="1"/>
  <c r="E205" i="1"/>
  <c r="E196" i="1"/>
  <c r="E189" i="1"/>
  <c r="E168" i="1"/>
  <c r="E161" i="1"/>
  <c r="E140" i="1"/>
  <c r="E134" i="1"/>
  <c r="E128" i="1"/>
  <c r="E122" i="1"/>
  <c r="E116" i="1"/>
  <c r="E82" i="1"/>
  <c r="E75" i="1"/>
  <c r="E29" i="1"/>
  <c r="E362" i="1"/>
  <c r="E361" i="1"/>
  <c r="E356" i="1"/>
  <c r="E355" i="1"/>
  <c r="E346" i="1"/>
  <c r="E345" i="1"/>
  <c r="E344" i="1"/>
  <c r="E343" i="1"/>
  <c r="E339" i="1"/>
  <c r="E338" i="1"/>
  <c r="E337" i="1"/>
  <c r="E325" i="1"/>
  <c r="E319" i="1"/>
  <c r="E314" i="1"/>
  <c r="E313" i="1"/>
  <c r="E311" i="1"/>
  <c r="E310" i="1"/>
  <c r="E309" i="1"/>
  <c r="E305" i="1"/>
  <c r="E303" i="1"/>
  <c r="E297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0" i="1"/>
  <c r="E245" i="1"/>
  <c r="E244" i="1"/>
  <c r="E243" i="1"/>
  <c r="E242" i="1"/>
  <c r="E241" i="1"/>
  <c r="E237" i="1"/>
  <c r="E236" i="1"/>
  <c r="E235" i="1"/>
  <c r="E234" i="1"/>
  <c r="E233" i="1"/>
  <c r="E232" i="1"/>
  <c r="E230" i="1"/>
  <c r="E229" i="1"/>
  <c r="E207" i="1"/>
  <c r="E202" i="1"/>
  <c r="E201" i="1"/>
  <c r="E200" i="1"/>
  <c r="E193" i="1"/>
  <c r="E192" i="1"/>
  <c r="E191" i="1"/>
  <c r="E190" i="1"/>
  <c r="E186" i="1"/>
  <c r="E179" i="1"/>
  <c r="E178" i="1"/>
  <c r="E177" i="1"/>
  <c r="E176" i="1"/>
  <c r="E172" i="1"/>
  <c r="E165" i="1"/>
  <c r="E158" i="1"/>
  <c r="E157" i="1"/>
  <c r="E156" i="1"/>
  <c r="E155" i="1"/>
  <c r="E151" i="1"/>
  <c r="E119" i="1"/>
  <c r="E118" i="1"/>
  <c r="E117" i="1"/>
  <c r="E107" i="1"/>
  <c r="E90" i="1"/>
  <c r="E89" i="1"/>
  <c r="E88" i="1"/>
  <c r="E86" i="1"/>
  <c r="E85" i="1"/>
  <c r="E84" i="1"/>
  <c r="E79" i="1"/>
  <c r="E78" i="1"/>
  <c r="E77" i="1"/>
  <c r="F360" i="1"/>
  <c r="F354" i="1"/>
  <c r="F336" i="1"/>
  <c r="F334" i="1"/>
  <c r="F321" i="1"/>
  <c r="F318" i="1" s="1"/>
  <c r="F256" i="1"/>
  <c r="F255" i="1" s="1"/>
  <c r="J253" i="1"/>
  <c r="I253" i="1"/>
  <c r="H253" i="1"/>
  <c r="G253" i="1"/>
  <c r="F231" i="1"/>
  <c r="F228" i="1" s="1"/>
  <c r="F164" i="1"/>
  <c r="F163" i="1"/>
  <c r="F162" i="1"/>
  <c r="F147" i="1"/>
  <c r="F253" i="1" s="1"/>
  <c r="F111" i="1"/>
  <c r="F103" i="1"/>
  <c r="F98" i="1"/>
  <c r="F87" i="1"/>
  <c r="F83" i="1"/>
  <c r="F76" i="1"/>
  <c r="F30" i="1"/>
  <c r="F16" i="1"/>
  <c r="N30" i="1"/>
  <c r="N76" i="1"/>
  <c r="N83" i="1"/>
  <c r="N87" i="1"/>
  <c r="N98" i="1"/>
  <c r="N103" i="1"/>
  <c r="N111" i="1"/>
  <c r="N136" i="1"/>
  <c r="E136" i="1" s="1"/>
  <c r="N137" i="1"/>
  <c r="E137" i="1" s="1"/>
  <c r="N147" i="1"/>
  <c r="N253" i="1" s="1"/>
  <c r="N208" i="1"/>
  <c r="N206" i="1" s="1"/>
  <c r="N231" i="1"/>
  <c r="N228" i="1" s="1"/>
  <c r="N256" i="1"/>
  <c r="N255" i="1" s="1"/>
  <c r="N321" i="1"/>
  <c r="N334" i="1"/>
  <c r="N348" i="1" s="1"/>
  <c r="N336" i="1"/>
  <c r="N335" i="1"/>
  <c r="N349" i="1" s="1"/>
  <c r="N351" i="1"/>
  <c r="N354" i="1"/>
  <c r="N360" i="1"/>
  <c r="F102" i="1" l="1"/>
  <c r="F101" i="1"/>
  <c r="F150" i="1"/>
  <c r="F146" i="1" s="1"/>
  <c r="F25" i="1"/>
  <c r="H66" i="1"/>
  <c r="I66" i="1"/>
  <c r="G66" i="1"/>
  <c r="J66" i="1"/>
  <c r="F145" i="1"/>
  <c r="F335" i="1"/>
  <c r="F348" i="1"/>
  <c r="F208" i="1"/>
  <c r="F206" i="1" s="1"/>
  <c r="N373" i="1"/>
  <c r="F301" i="1"/>
  <c r="F373" i="1"/>
  <c r="N366" i="1"/>
  <c r="N347" i="1"/>
  <c r="N320" i="1"/>
  <c r="N318" i="1" s="1"/>
  <c r="N301" i="1"/>
  <c r="N333" i="1"/>
  <c r="N330" i="1"/>
  <c r="F47" i="1"/>
  <c r="L47" i="1"/>
  <c r="M47" i="1"/>
  <c r="N47" i="1"/>
  <c r="N44" i="1" s="1"/>
  <c r="F46" i="1"/>
  <c r="L46" i="1"/>
  <c r="M46" i="1"/>
  <c r="N46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51" i="1" l="1"/>
  <c r="F23" i="1"/>
  <c r="K23" i="3"/>
  <c r="H23" i="3" s="1"/>
  <c r="F252" i="1"/>
  <c r="F331" i="1"/>
  <c r="F323" i="1"/>
  <c r="F349" i="1"/>
  <c r="F333" i="1"/>
  <c r="M218" i="3"/>
  <c r="L218" i="3"/>
  <c r="M215" i="3"/>
  <c r="M212" i="3"/>
  <c r="M209" i="3"/>
  <c r="L209" i="3"/>
  <c r="M206" i="3"/>
  <c r="L206" i="3"/>
  <c r="M203" i="3"/>
  <c r="L203" i="3"/>
  <c r="M200" i="3"/>
  <c r="L200" i="3"/>
  <c r="M197" i="3"/>
  <c r="L197" i="3"/>
  <c r="L165" i="3"/>
  <c r="L162" i="3"/>
  <c r="L159" i="3"/>
  <c r="L156" i="3"/>
  <c r="L114" i="3"/>
  <c r="M104" i="3"/>
  <c r="L104" i="3"/>
  <c r="M101" i="3"/>
  <c r="L101" i="3"/>
  <c r="M100" i="3"/>
  <c r="M99" i="3"/>
  <c r="M111" i="3" s="1"/>
  <c r="M84" i="3"/>
  <c r="M81" i="3"/>
  <c r="L81" i="3"/>
  <c r="L93" i="3" s="1"/>
  <c r="M78" i="3"/>
  <c r="M112" i="3" l="1"/>
  <c r="K112" i="3" s="1"/>
  <c r="L177" i="3"/>
  <c r="F129" i="1" s="1"/>
  <c r="F100" i="1" s="1"/>
  <c r="F249" i="1"/>
  <c r="M98" i="3"/>
  <c r="M93" i="3"/>
  <c r="K111" i="3"/>
  <c r="K99" i="3"/>
  <c r="L118" i="3"/>
  <c r="K100" i="3"/>
  <c r="F330" i="1"/>
  <c r="F347" i="1"/>
  <c r="N41" i="3"/>
  <c r="M110" i="3" l="1"/>
  <c r="K45" i="1" s="1"/>
  <c r="K41" i="3"/>
  <c r="H41" i="3" s="1"/>
  <c r="K47" i="1"/>
  <c r="E47" i="1" s="1"/>
  <c r="K46" i="1"/>
  <c r="E46" i="1" s="1"/>
  <c r="K23" i="1"/>
  <c r="P98" i="3"/>
  <c r="N165" i="3" l="1"/>
  <c r="O159" i="3"/>
  <c r="N159" i="3"/>
  <c r="K196" i="3" l="1"/>
  <c r="K195" i="3"/>
  <c r="P209" i="3"/>
  <c r="O209" i="3"/>
  <c r="K209" i="3" l="1"/>
  <c r="H209" i="3" s="1"/>
  <c r="E213" i="1"/>
  <c r="N98" i="3" l="1"/>
  <c r="M18" i="1" l="1"/>
  <c r="M19" i="1" l="1"/>
  <c r="M72" i="1" l="1"/>
  <c r="M71" i="1"/>
  <c r="N59" i="3"/>
  <c r="K59" i="3" s="1"/>
  <c r="P123" i="3" l="1"/>
  <c r="O123" i="3"/>
  <c r="O144" i="3" s="1"/>
  <c r="P144" i="3" l="1"/>
  <c r="K123" i="3"/>
  <c r="K144" i="3" s="1"/>
  <c r="N70" i="1"/>
  <c r="M70" i="1"/>
  <c r="L70" i="1"/>
  <c r="H123" i="3" l="1"/>
  <c r="M231" i="1"/>
  <c r="M228" i="1" s="1"/>
  <c r="L231" i="1"/>
  <c r="L228" i="1" s="1"/>
  <c r="K231" i="1"/>
  <c r="L197" i="1"/>
  <c r="M87" i="1"/>
  <c r="L87" i="1"/>
  <c r="K87" i="1"/>
  <c r="M83" i="1"/>
  <c r="L83" i="1"/>
  <c r="K83" i="1"/>
  <c r="E83" i="1" l="1"/>
  <c r="E87" i="1"/>
  <c r="E199" i="1"/>
  <c r="E198" i="1"/>
  <c r="K228" i="1"/>
  <c r="E228" i="1" s="1"/>
  <c r="E231" i="1"/>
  <c r="M197" i="1"/>
  <c r="K197" i="1"/>
  <c r="E197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270" i="3"/>
  <c r="M271" i="3"/>
  <c r="N162" i="3"/>
  <c r="K72" i="1"/>
  <c r="K70" i="1" l="1"/>
  <c r="K84" i="3"/>
  <c r="H84" i="3" s="1"/>
  <c r="N24" i="1"/>
  <c r="N25" i="1"/>
  <c r="N15" i="1" s="1"/>
  <c r="N38" i="1" s="1"/>
  <c r="F18" i="1"/>
  <c r="K75" i="3"/>
  <c r="F19" i="1"/>
  <c r="N14" i="1"/>
  <c r="K14" i="1"/>
  <c r="K37" i="1" s="1"/>
  <c r="O218" i="3"/>
  <c r="F15" i="1" l="1"/>
  <c r="F38" i="1" s="1"/>
  <c r="F14" i="1"/>
  <c r="F37" i="1" s="1"/>
  <c r="E18" i="1"/>
  <c r="N13" i="1"/>
  <c r="N37" i="1"/>
  <c r="N36" i="1" s="1"/>
  <c r="M208" i="1"/>
  <c r="P78" i="3"/>
  <c r="O78" i="3"/>
  <c r="O81" i="3"/>
  <c r="P81" i="3"/>
  <c r="F13" i="1" l="1"/>
  <c r="F36" i="1"/>
  <c r="O93" i="3"/>
  <c r="P93" i="3"/>
  <c r="N23" i="1" s="1"/>
  <c r="M360" i="1" l="1"/>
  <c r="L360" i="1"/>
  <c r="K360" i="1"/>
  <c r="Q218" i="3"/>
  <c r="Q233" i="3" s="1"/>
  <c r="P218" i="3"/>
  <c r="N218" i="3"/>
  <c r="K218" i="3" s="1"/>
  <c r="E360" i="1" l="1"/>
  <c r="E352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37" i="1"/>
  <c r="M23" i="1"/>
  <c r="H81" i="3"/>
  <c r="L15" i="1" l="1"/>
  <c r="E25" i="1"/>
  <c r="L14" i="1"/>
  <c r="E14" i="1" s="1"/>
  <c r="E24" i="1"/>
  <c r="L23" i="1"/>
  <c r="E23" i="1" s="1"/>
  <c r="H78" i="3"/>
  <c r="H272" i="3" s="1"/>
  <c r="L13" i="1" l="1"/>
  <c r="O121" i="3"/>
  <c r="M62" i="1" s="1"/>
  <c r="N114" i="3" l="1"/>
  <c r="Q165" i="3" l="1"/>
  <c r="P165" i="3"/>
  <c r="N135" i="1" s="1"/>
  <c r="E135" i="1" s="1"/>
  <c r="O165" i="3"/>
  <c r="M165" i="3"/>
  <c r="K165" i="3" s="1"/>
  <c r="L271" i="3" l="1"/>
  <c r="N271" i="3"/>
  <c r="O271" i="3"/>
  <c r="P271" i="3"/>
  <c r="L270" i="3"/>
  <c r="N270" i="3"/>
  <c r="O270" i="3"/>
  <c r="P270" i="3"/>
  <c r="E171" i="1" l="1"/>
  <c r="E170" i="1"/>
  <c r="K246" i="3"/>
  <c r="K245" i="3"/>
  <c r="Q244" i="3"/>
  <c r="P244" i="3"/>
  <c r="O244" i="3"/>
  <c r="N244" i="3"/>
  <c r="M244" i="3"/>
  <c r="L244" i="3"/>
  <c r="K244" i="3" l="1"/>
  <c r="E217" i="1" l="1"/>
  <c r="E209" i="1"/>
  <c r="N44" i="3" l="1"/>
  <c r="N74" i="3" s="1"/>
  <c r="I44" i="3"/>
  <c r="K44" i="3" l="1"/>
  <c r="K268" i="3"/>
  <c r="K271" i="3" s="1"/>
  <c r="K267" i="3"/>
  <c r="K270" i="3" s="1"/>
  <c r="P266" i="3"/>
  <c r="P269" i="3" s="1"/>
  <c r="O266" i="3"/>
  <c r="O269" i="3" s="1"/>
  <c r="N266" i="3"/>
  <c r="H266" i="3" s="1"/>
  <c r="M266" i="3"/>
  <c r="M269" i="3" s="1"/>
  <c r="L266" i="3"/>
  <c r="L269" i="3" s="1"/>
  <c r="L17" i="1" l="1"/>
  <c r="E184" i="1"/>
  <c r="E185" i="1"/>
  <c r="N269" i="3"/>
  <c r="K266" i="3"/>
  <c r="K269" i="3" l="1"/>
  <c r="Q159" i="3" l="1"/>
  <c r="P159" i="3"/>
  <c r="M159" i="3"/>
  <c r="K159" i="3" s="1"/>
  <c r="Q156" i="3"/>
  <c r="P156" i="3"/>
  <c r="O156" i="3"/>
  <c r="N156" i="3"/>
  <c r="N177" i="3" s="1"/>
  <c r="L129" i="1" s="1"/>
  <c r="M156" i="3"/>
  <c r="K156" i="3" l="1"/>
  <c r="E130" i="1"/>
  <c r="K258" i="3" l="1"/>
  <c r="K257" i="3"/>
  <c r="Q256" i="3"/>
  <c r="P256" i="3"/>
  <c r="O256" i="3"/>
  <c r="N256" i="3"/>
  <c r="M256" i="3"/>
  <c r="L256" i="3"/>
  <c r="K261" i="3"/>
  <c r="K260" i="3"/>
  <c r="Q259" i="3"/>
  <c r="P259" i="3"/>
  <c r="O259" i="3"/>
  <c r="N259" i="3"/>
  <c r="M259" i="3"/>
  <c r="L259" i="3"/>
  <c r="K252" i="3"/>
  <c r="K251" i="3"/>
  <c r="Q250" i="3"/>
  <c r="P250" i="3"/>
  <c r="O250" i="3"/>
  <c r="N250" i="3"/>
  <c r="M250" i="3"/>
  <c r="L250" i="3"/>
  <c r="K255" i="3"/>
  <c r="K254" i="3"/>
  <c r="Q253" i="3"/>
  <c r="P253" i="3"/>
  <c r="O253" i="3"/>
  <c r="N253" i="3"/>
  <c r="M253" i="3"/>
  <c r="L253" i="3"/>
  <c r="K256" i="3" l="1"/>
  <c r="K259" i="3"/>
  <c r="K250" i="3"/>
  <c r="K253" i="3"/>
  <c r="E353" i="1" l="1"/>
  <c r="K249" i="3"/>
  <c r="K264" i="3" s="1"/>
  <c r="K248" i="3"/>
  <c r="K263" i="3" s="1"/>
  <c r="Q247" i="3"/>
  <c r="Q262" i="3" s="1"/>
  <c r="P247" i="3"/>
  <c r="P262" i="3" s="1"/>
  <c r="N169" i="1" s="1"/>
  <c r="O247" i="3"/>
  <c r="O262" i="3" s="1"/>
  <c r="M169" i="1" s="1"/>
  <c r="N247" i="3"/>
  <c r="N262" i="3" s="1"/>
  <c r="L169" i="1" s="1"/>
  <c r="M247" i="3"/>
  <c r="M262" i="3" s="1"/>
  <c r="K169" i="1" s="1"/>
  <c r="L247" i="3"/>
  <c r="L262" i="3" s="1"/>
  <c r="F169" i="1" s="1"/>
  <c r="Q162" i="3"/>
  <c r="Q177" i="3" s="1"/>
  <c r="P162" i="3"/>
  <c r="P177" i="3" s="1"/>
  <c r="N129" i="1" s="1"/>
  <c r="O162" i="3"/>
  <c r="O177" i="3" s="1"/>
  <c r="M129" i="1" s="1"/>
  <c r="M162" i="3"/>
  <c r="M177" i="3" s="1"/>
  <c r="K129" i="1" s="1"/>
  <c r="K162" i="3" l="1"/>
  <c r="K177" i="3" s="1"/>
  <c r="K247" i="3"/>
  <c r="K262" i="3" s="1"/>
  <c r="E129" i="1" l="1"/>
  <c r="E169" i="1"/>
  <c r="N194" i="3"/>
  <c r="E125" i="1" l="1"/>
  <c r="E123" i="1" l="1"/>
  <c r="E124" i="1"/>
  <c r="L163" i="1" l="1"/>
  <c r="L145" i="1" s="1"/>
  <c r="L164" i="1"/>
  <c r="L146" i="1" s="1"/>
  <c r="K163" i="1"/>
  <c r="K164" i="1"/>
  <c r="K146" i="1" s="1"/>
  <c r="M241" i="3"/>
  <c r="P242" i="3"/>
  <c r="O242" i="3"/>
  <c r="N242" i="3"/>
  <c r="M164" i="1" s="1"/>
  <c r="M146" i="1" s="1"/>
  <c r="M242" i="3"/>
  <c r="L242" i="3"/>
  <c r="P241" i="3"/>
  <c r="O241" i="3"/>
  <c r="N241" i="3"/>
  <c r="M163" i="1" s="1"/>
  <c r="M145" i="1" s="1"/>
  <c r="L241" i="3"/>
  <c r="K239" i="3"/>
  <c r="K238" i="3"/>
  <c r="P237" i="3"/>
  <c r="P240" i="3" s="1"/>
  <c r="O237" i="3"/>
  <c r="O240" i="3" s="1"/>
  <c r="N237" i="3"/>
  <c r="M237" i="3"/>
  <c r="M240" i="3" s="1"/>
  <c r="L237" i="3"/>
  <c r="L240" i="3" s="1"/>
  <c r="I237" i="3"/>
  <c r="E163" i="1" l="1"/>
  <c r="K145" i="1"/>
  <c r="E164" i="1"/>
  <c r="N240" i="3"/>
  <c r="M162" i="1" s="1"/>
  <c r="K237" i="3"/>
  <c r="K240" i="3" s="1"/>
  <c r="K242" i="3"/>
  <c r="K162" i="1"/>
  <c r="L162" i="1"/>
  <c r="K241" i="3"/>
  <c r="E162" i="1" l="1"/>
  <c r="H237" i="3"/>
  <c r="M354" i="1" l="1"/>
  <c r="L354" i="1"/>
  <c r="K354" i="1"/>
  <c r="E354" i="1" s="1"/>
  <c r="K208" i="1" l="1"/>
  <c r="N121" i="3" l="1"/>
  <c r="L62" i="1" s="1"/>
  <c r="M119" i="3" l="1"/>
  <c r="K60" i="1" s="1"/>
  <c r="N119" i="3"/>
  <c r="L60" i="1" s="1"/>
  <c r="I41" i="3" l="1"/>
  <c r="K19" i="1" l="1"/>
  <c r="K76" i="3"/>
  <c r="K15" i="3"/>
  <c r="K15" i="1" l="1"/>
  <c r="K13" i="1" s="1"/>
  <c r="E13" i="1" s="1"/>
  <c r="E19" i="1"/>
  <c r="L72" i="1"/>
  <c r="N72" i="1"/>
  <c r="N68" i="1" s="1"/>
  <c r="N97" i="1" s="1"/>
  <c r="K71" i="1"/>
  <c r="L71" i="1"/>
  <c r="N71" i="1"/>
  <c r="N67" i="1" s="1"/>
  <c r="F72" i="1"/>
  <c r="F68" i="1" s="1"/>
  <c r="F71" i="1"/>
  <c r="F67" i="1" s="1"/>
  <c r="E15" i="1" l="1"/>
  <c r="N66" i="1"/>
  <c r="F70" i="1"/>
  <c r="E70" i="1" s="1"/>
  <c r="F66" i="1"/>
  <c r="N102" i="1" l="1"/>
  <c r="N252" i="1" s="1"/>
  <c r="N372" i="1" s="1"/>
  <c r="N101" i="1"/>
  <c r="N251" i="1" s="1"/>
  <c r="Q123" i="3"/>
  <c r="Q144" i="3" l="1"/>
  <c r="N249" i="1"/>
  <c r="P212" i="3" l="1"/>
  <c r="K212" i="3" s="1"/>
  <c r="I212" i="3"/>
  <c r="P215" i="3"/>
  <c r="K215" i="3" s="1"/>
  <c r="I215" i="3"/>
  <c r="I272" i="3" l="1"/>
  <c r="N197" i="3"/>
  <c r="N233" i="3" s="1"/>
  <c r="O197" i="3" l="1"/>
  <c r="P197" i="3"/>
  <c r="L148" i="1" l="1"/>
  <c r="L144" i="1" s="1"/>
  <c r="K16" i="3"/>
  <c r="E342" i="1" l="1"/>
  <c r="M206" i="1" l="1"/>
  <c r="L208" i="1"/>
  <c r="L206" i="1" l="1"/>
  <c r="E208" i="1"/>
  <c r="K206" i="1"/>
  <c r="E206" i="1" s="1"/>
  <c r="E16" i="1" l="1"/>
  <c r="E149" i="1" l="1"/>
  <c r="E150" i="1"/>
  <c r="E304" i="1" l="1"/>
  <c r="M101" i="1" l="1"/>
  <c r="M102" i="1"/>
  <c r="L102" i="1"/>
  <c r="E71" i="1"/>
  <c r="E72" i="1"/>
  <c r="P119" i="3"/>
  <c r="N60" i="1" s="1"/>
  <c r="N42" i="1" s="1"/>
  <c r="N95" i="1" s="1"/>
  <c r="N370" i="1" s="1"/>
  <c r="P120" i="3"/>
  <c r="N61" i="1" s="1"/>
  <c r="N43" i="1" s="1"/>
  <c r="N96" i="1" s="1"/>
  <c r="P121" i="3"/>
  <c r="N62" i="1" s="1"/>
  <c r="O119" i="3"/>
  <c r="M60" i="1" s="1"/>
  <c r="O120" i="3"/>
  <c r="M61" i="1" s="1"/>
  <c r="N120" i="3"/>
  <c r="L61" i="1" s="1"/>
  <c r="M120" i="3"/>
  <c r="K61" i="1" s="1"/>
  <c r="M121" i="3"/>
  <c r="K62" i="1" s="1"/>
  <c r="L119" i="3"/>
  <c r="L120" i="3"/>
  <c r="L121" i="3"/>
  <c r="F62" i="1" l="1"/>
  <c r="F44" i="1" s="1"/>
  <c r="F97" i="1" s="1"/>
  <c r="K121" i="3"/>
  <c r="K120" i="3"/>
  <c r="F60" i="1"/>
  <c r="K119" i="3"/>
  <c r="L101" i="1"/>
  <c r="N41" i="1"/>
  <c r="F61" i="1"/>
  <c r="F43" i="1" s="1"/>
  <c r="F96" i="1" s="1"/>
  <c r="K102" i="1"/>
  <c r="E102" i="1" s="1"/>
  <c r="E106" i="1"/>
  <c r="K101" i="1"/>
  <c r="E101" i="1" s="1"/>
  <c r="K44" i="1"/>
  <c r="M44" i="1"/>
  <c r="P206" i="3"/>
  <c r="O206" i="3"/>
  <c r="N206" i="3"/>
  <c r="P203" i="3"/>
  <c r="O203" i="3"/>
  <c r="N203" i="3"/>
  <c r="P200" i="3"/>
  <c r="O200" i="3"/>
  <c r="N200" i="3"/>
  <c r="P194" i="3"/>
  <c r="P233" i="3" s="1"/>
  <c r="O194" i="3"/>
  <c r="O233" i="3" s="1"/>
  <c r="M194" i="3"/>
  <c r="M233" i="3" s="1"/>
  <c r="L194" i="3"/>
  <c r="P114" i="3"/>
  <c r="O114" i="3"/>
  <c r="M114" i="3"/>
  <c r="F59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K74" i="3" s="1"/>
  <c r="L233" i="3" l="1"/>
  <c r="K233" i="3" s="1"/>
  <c r="K148" i="1"/>
  <c r="K144" i="1" s="1"/>
  <c r="N148" i="1"/>
  <c r="N144" i="1" s="1"/>
  <c r="K114" i="3"/>
  <c r="K206" i="3"/>
  <c r="K98" i="3"/>
  <c r="L272" i="3"/>
  <c r="M148" i="1"/>
  <c r="M144" i="1" s="1"/>
  <c r="F42" i="1"/>
  <c r="F41" i="1" s="1"/>
  <c r="E60" i="1"/>
  <c r="E61" i="1"/>
  <c r="E62" i="1"/>
  <c r="K203" i="3"/>
  <c r="F148" i="1"/>
  <c r="F144" i="1" s="1"/>
  <c r="N371" i="1"/>
  <c r="N369" i="1" s="1"/>
  <c r="M45" i="1"/>
  <c r="K101" i="3"/>
  <c r="L45" i="1"/>
  <c r="K200" i="3"/>
  <c r="N45" i="1"/>
  <c r="M17" i="1"/>
  <c r="N17" i="1"/>
  <c r="E105" i="1"/>
  <c r="N94" i="1"/>
  <c r="N118" i="3"/>
  <c r="L59" i="1" s="1"/>
  <c r="N100" i="1"/>
  <c r="M118" i="3"/>
  <c r="M272" i="3" s="1"/>
  <c r="O118" i="3"/>
  <c r="M59" i="1" s="1"/>
  <c r="P118" i="3"/>
  <c r="N59" i="1" s="1"/>
  <c r="Q272" i="3"/>
  <c r="K194" i="3"/>
  <c r="O272" i="3" l="1"/>
  <c r="N272" i="3"/>
  <c r="K110" i="3"/>
  <c r="P272" i="3"/>
  <c r="F372" i="1"/>
  <c r="F95" i="1"/>
  <c r="F94" i="1" s="1"/>
  <c r="F371" i="1"/>
  <c r="F45" i="1"/>
  <c r="E45" i="1" s="1"/>
  <c r="K59" i="1"/>
  <c r="E59" i="1" s="1"/>
  <c r="K118" i="3"/>
  <c r="E104" i="1"/>
  <c r="E148" i="1"/>
  <c r="L44" i="1"/>
  <c r="E44" i="1" s="1"/>
  <c r="M38" i="1"/>
  <c r="H200" i="3"/>
  <c r="K14" i="3"/>
  <c r="H203" i="3"/>
  <c r="H206" i="3"/>
  <c r="K272" i="3" l="1"/>
  <c r="F370" i="1"/>
  <c r="F369" i="1" s="1"/>
  <c r="K17" i="1"/>
  <c r="E17" i="1" s="1"/>
  <c r="H14" i="3"/>
  <c r="E341" i="1" l="1"/>
  <c r="L252" i="1"/>
  <c r="M251" i="1"/>
  <c r="L251" i="1"/>
  <c r="K252" i="1" l="1"/>
  <c r="K251" i="1"/>
  <c r="E145" i="1"/>
  <c r="M252" i="1"/>
  <c r="E251" i="1" l="1"/>
  <c r="E146" i="1"/>
  <c r="E252" i="1"/>
  <c r="E144" i="1"/>
  <c r="K147" i="1" l="1"/>
  <c r="L147" i="1"/>
  <c r="L253" i="1" s="1"/>
  <c r="M147" i="1"/>
  <c r="M253" i="1" s="1"/>
  <c r="M249" i="1" s="1"/>
  <c r="K253" i="1" l="1"/>
  <c r="E253" i="1" s="1"/>
  <c r="E147" i="1"/>
  <c r="M42" i="1"/>
  <c r="K43" i="1"/>
  <c r="K42" i="1"/>
  <c r="L42" i="1" l="1"/>
  <c r="L95" i="1" s="1"/>
  <c r="L370" i="1" s="1"/>
  <c r="E42" i="1" l="1"/>
  <c r="K41" i="1"/>
  <c r="M95" i="1"/>
  <c r="M370" i="1" s="1"/>
  <c r="K95" i="1"/>
  <c r="K370" i="1" s="1"/>
  <c r="E95" i="1" l="1"/>
  <c r="L43" i="1" l="1"/>
  <c r="M43" i="1"/>
  <c r="E43" i="1" l="1"/>
  <c r="L41" i="1"/>
  <c r="M41" i="1"/>
  <c r="L334" i="1"/>
  <c r="M334" i="1"/>
  <c r="K334" i="1"/>
  <c r="E41" i="1" l="1"/>
  <c r="E334" i="1"/>
  <c r="E368" i="1"/>
  <c r="L366" i="1"/>
  <c r="M351" i="1"/>
  <c r="L351" i="1"/>
  <c r="K351" i="1"/>
  <c r="M366" i="1" l="1"/>
  <c r="E351" i="1"/>
  <c r="K366" i="1"/>
  <c r="E366" i="1" s="1"/>
  <c r="E367" i="1"/>
  <c r="K103" i="1"/>
  <c r="L103" i="1"/>
  <c r="M103" i="1"/>
  <c r="K111" i="1"/>
  <c r="L111" i="1"/>
  <c r="L100" i="1" s="1"/>
  <c r="M111" i="1"/>
  <c r="M100" i="1" s="1"/>
  <c r="K100" i="1" l="1"/>
  <c r="E100" i="1" s="1"/>
  <c r="E111" i="1"/>
  <c r="E103" i="1"/>
  <c r="L30" i="1"/>
  <c r="M30" i="1"/>
  <c r="K30" i="1" l="1"/>
  <c r="E30" i="1" s="1"/>
  <c r="K38" i="1"/>
  <c r="K36" i="1" l="1"/>
  <c r="L38" i="1"/>
  <c r="E38" i="1" s="1"/>
  <c r="E370" i="1" l="1"/>
  <c r="L335" i="1" l="1"/>
  <c r="M335" i="1" l="1"/>
  <c r="L256" i="1" l="1"/>
  <c r="M256" i="1"/>
  <c r="K256" i="1"/>
  <c r="L67" i="1"/>
  <c r="L96" i="1" s="1"/>
  <c r="M67" i="1"/>
  <c r="M96" i="1" s="1"/>
  <c r="K67" i="1"/>
  <c r="K96" i="1" s="1"/>
  <c r="L68" i="1"/>
  <c r="L97" i="1" s="1"/>
  <c r="M68" i="1"/>
  <c r="M97" i="1" s="1"/>
  <c r="K68" i="1"/>
  <c r="K97" i="1" s="1"/>
  <c r="E68" i="1" l="1"/>
  <c r="E67" i="1"/>
  <c r="E256" i="1"/>
  <c r="E96" i="1"/>
  <c r="E97" i="1"/>
  <c r="M66" i="1"/>
  <c r="L66" i="1"/>
  <c r="M320" i="1" l="1"/>
  <c r="M76" i="1" l="1"/>
  <c r="L249" i="1" l="1"/>
  <c r="E324" i="1" l="1"/>
  <c r="M336" i="1" l="1"/>
  <c r="L336" i="1"/>
  <c r="M349" i="1"/>
  <c r="M372" i="1" s="1"/>
  <c r="L349" i="1"/>
  <c r="M348" i="1"/>
  <c r="M371" i="1" s="1"/>
  <c r="L348" i="1"/>
  <c r="M330" i="1"/>
  <c r="L330" i="1"/>
  <c r="M321" i="1"/>
  <c r="L321" i="1"/>
  <c r="K321" i="1"/>
  <c r="E321" i="1" s="1"/>
  <c r="L312" i="1"/>
  <c r="E312" i="1" s="1"/>
  <c r="M301" i="1"/>
  <c r="K320" i="1"/>
  <c r="M255" i="1"/>
  <c r="L255" i="1"/>
  <c r="K255" i="1"/>
  <c r="K249" i="1"/>
  <c r="E249" i="1" s="1"/>
  <c r="M98" i="1"/>
  <c r="M94" i="1" s="1"/>
  <c r="L98" i="1"/>
  <c r="L94" i="1" s="1"/>
  <c r="K98" i="1"/>
  <c r="E255" i="1" l="1"/>
  <c r="E98" i="1"/>
  <c r="K94" i="1"/>
  <c r="E94" i="1" s="1"/>
  <c r="E330" i="1"/>
  <c r="E331" i="1"/>
  <c r="L320" i="1"/>
  <c r="E320" i="1" s="1"/>
  <c r="E302" i="1"/>
  <c r="K336" i="1"/>
  <c r="E336" i="1" s="1"/>
  <c r="M318" i="1"/>
  <c r="K301" i="1"/>
  <c r="L301" i="1"/>
  <c r="L333" i="1"/>
  <c r="L76" i="1"/>
  <c r="K373" i="1"/>
  <c r="K66" i="1"/>
  <c r="E66" i="1" s="1"/>
  <c r="M373" i="1"/>
  <c r="K318" i="1"/>
  <c r="M333" i="1"/>
  <c r="L347" i="1"/>
  <c r="M347" i="1"/>
  <c r="L372" i="1" l="1"/>
  <c r="L318" i="1"/>
  <c r="E318" i="1" s="1"/>
  <c r="E301" i="1"/>
  <c r="E323" i="1"/>
  <c r="L37" i="1"/>
  <c r="K348" i="1"/>
  <c r="K371" i="1" s="1"/>
  <c r="M36" i="1"/>
  <c r="K76" i="1"/>
  <c r="E76" i="1" s="1"/>
  <c r="L371" i="1" l="1"/>
  <c r="E37" i="1"/>
  <c r="E348" i="1"/>
  <c r="M369" i="1"/>
  <c r="L36" i="1"/>
  <c r="E36" i="1" s="1"/>
  <c r="L373" i="1"/>
  <c r="E373" i="1" s="1"/>
  <c r="L369" i="1" l="1"/>
  <c r="E371" i="1"/>
  <c r="K335" i="1" l="1"/>
  <c r="K349" i="1" l="1"/>
  <c r="E335" i="1"/>
  <c r="K333" i="1"/>
  <c r="E333" i="1" s="1"/>
  <c r="K372" i="1" l="1"/>
  <c r="K369" i="1" s="1"/>
  <c r="E369" i="1" s="1"/>
  <c r="K347" i="1"/>
  <c r="E347" i="1" s="1"/>
  <c r="E349" i="1"/>
  <c r="E372" i="1" l="1"/>
</calcChain>
</file>

<file path=xl/sharedStrings.xml><?xml version="1.0" encoding="utf-8"?>
<sst xmlns="http://schemas.openxmlformats.org/spreadsheetml/2006/main" count="1935" uniqueCount="507">
  <si>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</si>
  <si>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</si>
  <si>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</si>
  <si>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</si>
  <si>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</si>
  <si>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</si>
  <si>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</si>
  <si>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</si>
  <si>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</si>
  <si>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</si>
  <si>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</si>
  <si>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</si>
  <si>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</si>
  <si>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</si>
  <si>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</si>
  <si>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</si>
  <si>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</si>
  <si>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</si>
  <si>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</si>
  <si>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</si>
  <si>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</si>
  <si>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</si>
  <si>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</si>
  <si>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</si>
  <si>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</si>
  <si>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</si>
  <si>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</si>
  <si>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</si>
  <si>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</si>
  <si>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</si>
  <si>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</si>
  <si>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</si>
  <si>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</si>
  <si>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</si>
  <si>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</si>
  <si>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</si>
  <si>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</si>
  <si>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</si>
  <si>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</si>
  <si>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</si>
  <si>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</si>
  <si>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</si>
  <si>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</si>
  <si>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</si>
  <si>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</si>
  <si>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</si>
  <si>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</si>
  <si>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</si>
  <si>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</si>
  <si>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</si>
  <si>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</si>
  <si>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</si>
  <si>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</si>
  <si>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</si>
  <si>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</si>
  <si>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</si>
  <si>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</si>
  <si>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</si>
  <si>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</si>
  <si>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</si>
  <si>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</si>
  <si>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</si>
  <si>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</si>
  <si>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</si>
  <si>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</si>
  <si>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</si>
  <si>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</si>
  <si>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</si>
  <si>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</si>
  <si>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</si>
  <si>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</si>
  <si>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</si>
  <si>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</si>
  <si>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</si>
  <si>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</si>
  <si>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</si>
  <si>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</si>
  <si>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</si>
  <si>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</si>
  <si>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</si>
  <si>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</si>
  <si>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</si>
  <si>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</si>
  <si>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</si>
  <si>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</si>
  <si>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</si>
  <si>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</si>
  <si>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</si>
  <si>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</si>
  <si>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</si>
  <si>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</si>
  <si>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</si>
  <si>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</si>
  <si>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</si>
  <si>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</si>
  <si>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</si>
  <si>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</si>
  <si>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</si>
  <si>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</si>
  <si>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</si>
  <si>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</si>
  <si>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</si>
  <si>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</si>
  <si>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</si>
  <si>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</si>
  <si>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</si>
  <si>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</si>
  <si>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</si>
  <si>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</si>
  <si>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</si>
  <si>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</si>
  <si>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</si>
  <si>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</si>
  <si>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 5 "Энергосбережение и повышение энергетической эффективности"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</si>
  <si>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</si>
  <si>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</si>
  <si>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</si>
  <si>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</si>
  <si>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</si>
  <si>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</si>
  <si>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</si>
  <si>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</si>
  <si>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</si>
  <si>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</si>
  <si>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</si>
  <si>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</si>
  <si>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</si>
  <si>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</si>
  <si>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</si>
  <si>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</si>
  <si>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</si>
  <si>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</si>
  <si>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</si>
  <si>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</si>
  <si>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</si>
  <si>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</si>
  <si>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</si>
  <si>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</si>
  <si>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</si>
  <si>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</si>
  <si>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</si>
  <si>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</si>
  <si>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</si>
  <si>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</si>
  <si>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</si>
  <si>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</si>
  <si>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</si>
  <si>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</si>
  <si>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</si>
  <si>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</si>
  <si>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</si>
  <si>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</si>
  <si>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</si>
  <si>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</si>
  <si>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</si>
  <si>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</si>
  <si>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</si>
  <si>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</si>
  <si>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</si>
  <si>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</si>
  <si>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</si>
  <si>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</si>
  <si>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</si>
  <si>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</si>
  <si>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</si>
  <si>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</si>
  <si>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</si>
  <si>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</si>
  <si>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</si>
  <si>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</si>
  <si>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</si>
  <si>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</si>
  <si>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</si>
  <si>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</si>
  <si>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</si>
  <si>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</si>
  <si>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</si>
  <si>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</si>
  <si>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</si>
  <si>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</si>
  <si>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</si>
  <si>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</si>
  <si>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</si>
  <si>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</si>
  <si>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</si>
  <si>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</si>
  <si>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</si>
  <si>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</si>
  <si>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</si>
  <si>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</si>
  <si>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</si>
  <si>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</si>
  <si>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</si>
  <si>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</si>
  <si>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</si>
  <si>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</si>
  <si>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</si>
  <si>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</si>
  <si>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</si>
  <si>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</si>
  <si>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</si>
  <si>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</si>
  <si>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</si>
  <si>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</si>
  <si>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</si>
  <si>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</si>
  <si>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</si>
  <si>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</si>
  <si>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</si>
  <si>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</si>
  <si>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</si>
  <si>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</si>
  <si>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</si>
  <si>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</si>
  <si>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</si>
  <si>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</si>
  <si>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</si>
  <si>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</si>
  <si>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</si>
  <si>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</si>
  <si>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</si>
  <si>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</si>
  <si>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</si>
  <si>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</si>
  <si>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</si>
  <si>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</si>
  <si>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</si>
  <si>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</si>
  <si>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</si>
  <si>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</si>
  <si>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</si>
  <si>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</si>
  <si>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</si>
  <si>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</si>
  <si>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</si>
  <si>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</si>
  <si>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</si>
  <si>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</si>
  <si>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</si>
  <si>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</si>
  <si>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</si>
  <si>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</si>
  <si>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</si>
  <si>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</si>
  <si>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</si>
  <si>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</si>
  <si>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</si>
  <si>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</si>
  <si>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</si>
  <si>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</si>
  <si>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</si>
  <si>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</si>
  <si>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</si>
  <si>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</si>
  <si>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</si>
  <si>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</si>
  <si>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</si>
  <si>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</si>
  <si>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</si>
  <si>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</si>
  <si>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</si>
  <si>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</si>
  <si>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</si>
  <si>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</si>
  <si>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</si>
  <si>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20.01.2024-14.10.2026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</si>
  <si>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</si>
  <si>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</si>
  <si>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</si>
  <si>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</si>
  <si>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</si>
  <si>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</si>
  <si>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</si>
  <si>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</si>
  <si>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</si>
  <si>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</si>
  <si>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</si>
  <si>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</si>
  <si>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</si>
  <si>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</si>
  <si>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</si>
  <si>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</si>
  <si>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</si>
  <si>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</si>
  <si>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</si>
  <si>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</si>
  <si>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</si>
  <si>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</si>
  <si>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</si>
  <si>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</si>
  <si>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</si>
  <si>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</si>
  <si>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</si>
  <si>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</si>
  <si>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</si>
  <si>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</si>
  <si>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</si>
  <si>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</si>
  <si>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</si>
  <si>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</si>
  <si>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</si>
  <si>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</si>
  <si>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</si>
  <si>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</si>
  <si>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</si>
  <si>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</si>
  <si>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</si>
  <si>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</si>
  <si>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</si>
  <si>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</si>
  <si>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</si>
  <si>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</si>
  <si>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</si>
  <si>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</si>
  <si>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</si>
  <si>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</si>
  <si>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</si>
  <si>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</si>
  <si>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</si>
  <si>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</si>
  <si>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</si>
  <si>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</si>
  <si>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</si>
  <si>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</si>
  <si>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</si>
  <si>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</si>
  <si>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</si>
  <si>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</si>
  <si>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</si>
  <si>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</si>
  <si>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</si>
  <si>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</si>
  <si>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</si>
  <si>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</si>
  <si>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</si>
  <si>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</si>
  <si>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</si>
  <si>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</si>
  <si>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</si>
  <si>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</si>
  <si>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</si>
  <si>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</si>
  <si>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</si>
  <si>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</si>
  <si>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</si>
  <si>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</si>
  <si>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</si>
  <si>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</si>
  <si>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</si>
  <si>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</si>
  <si>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</si>
  <si>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</si>
  <si>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</si>
  <si>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</si>
  <si>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</si>
  <si>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</si>
  <si>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</si>
  <si>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</si>
  <si>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</si>
  <si>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</si>
  <si>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</si>
  <si>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</si>
  <si>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</si>
  <si>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</si>
  <si>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</si>
  <si>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</si>
  <si>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</si>
  <si>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</si>
  <si>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</si>
  <si>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</si>
  <si>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</si>
  <si>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</si>
  <si>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</si>
  <si>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</si>
  <si>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</si>
  <si>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</si>
  <si>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</si>
  <si>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</si>
  <si>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</si>
  <si>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</si>
  <si>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</si>
  <si>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</si>
  <si>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</si>
  <si>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</si>
  <si>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</si>
  <si>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 xml:space="preserve">"Развитие инженерной инфраструктуры и энергоэффективности " 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</si>
  <si>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</si>
  <si>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</si>
  <si>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</si>
  <si>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</si>
  <si>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</si>
  <si>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</si>
  <si>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</si>
  <si>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</si>
  <si>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</si>
  <si>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</si>
  <si>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 и энергоэффективности" </t>
  </si>
  <si>
    <t>20.01.2023-29.11.2026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</si>
  <si>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</si>
  <si>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</si>
  <si>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</si>
  <si>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</si>
  <si>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</si>
  <si>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</si>
  <si>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</si>
  <si>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</si>
  <si>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</si>
  <si>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</si>
  <si>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</si>
  <si>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</si>
  <si>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</si>
  <si>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</si>
  <si>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</si>
  <si>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</si>
  <si>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</si>
  <si>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</si>
  <si>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</si>
  <si>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</si>
  <si>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</si>
  <si>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</si>
  <si>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</si>
  <si>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</si>
  <si>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</si>
  <si>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</si>
  <si>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</si>
  <si>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</si>
  <si>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</si>
  <si>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</si>
  <si>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</si>
  <si>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</si>
  <si>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</si>
  <si>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</si>
  <si>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</si>
  <si>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</si>
  <si>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</si>
  <si>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</si>
  <si>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</si>
  <si>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</si>
  <si>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</si>
  <si>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</si>
  <si>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</si>
  <si>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</si>
  <si>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</si>
  <si>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 и энергоэффективности"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</si>
  <si>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</si>
  <si>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инфраструктуры, Территориальные управления Одинцовского городского округа 
(приложение 5 
к муниципальной программе)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</si>
  <si>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</si>
  <si>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</si>
  <si>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</si>
  <si>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</si>
  <si>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</si>
  <si>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</si>
  <si>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</si>
  <si>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</si>
  <si>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</si>
  <si>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</si>
  <si>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</si>
  <si>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</si>
  <si>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</si>
  <si>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</si>
  <si>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</si>
  <si>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</si>
  <si>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</si>
  <si>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</si>
  <si>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</si>
  <si>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</si>
  <si>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</si>
  <si>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</si>
  <si>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</si>
  <si>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</si>
  <si>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</si>
  <si>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</si>
  <si>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</si>
  <si>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</si>
  <si>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</si>
  <si>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</si>
  <si>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</si>
  <si>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</si>
  <si>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</si>
  <si>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</si>
  <si>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</si>
  <si>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</si>
  <si>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</si>
  <si>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</si>
  <si>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</si>
  <si>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</si>
  <si>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</si>
  <si>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</si>
  <si>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</si>
  <si>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</si>
  <si>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</si>
  <si>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</si>
  <si>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</si>
  <si>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</si>
  <si>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</si>
  <si>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</si>
  <si>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</si>
  <si>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</si>
  <si>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</si>
  <si>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01.10.2025-14.10.2026</t>
  </si>
  <si>
    <t>20.01.2026-
29.11.2029</t>
  </si>
  <si>
    <t>20.01.2027-29.11.2027</t>
  </si>
  <si>
    <t>8 МВт</t>
  </si>
  <si>
    <t>20.01.2025-14.10.2026</t>
  </si>
  <si>
    <t xml:space="preserve">20.01.2025-14.10.2026 </t>
  </si>
  <si>
    <t>350  куб.м/сутки</t>
  </si>
  <si>
    <t>Приложение __ к постановлению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</si>
</sst>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6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  <font>
      <sz val="14"/>
      <color rgb="FFFF0000"/>
      <name val="Calibri"/>
      <family val="2"/>
      <charset val="204"/>
      <scheme val="minor"/>
    </font>
    <font>
      <sz val="18"/>
      <color rgb="FFFF0000"/>
      <name val="Calibri"/>
      <family val="2"/>
      <charset val="204"/>
      <scheme val="minor"/>
    </font>
    <font>
      <sz val="15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4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164" fontId="12" fillId="0" borderId="1" xfId="0" applyNumberFormat="1" applyFont="1" applyFill="1" applyBorder="1" applyAlignment="1">
      <alignment horizont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left" vertical="top"/>
    </xf>
    <xf numFmtId="4" fontId="1" fillId="0" borderId="1" xfId="0" applyNumberFormat="1" applyFont="1" applyFill="1" applyBorder="1" applyAlignment="1" applyProtection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top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164" fontId="1" fillId="0" borderId="0" xfId="0" applyNumberFormat="1" applyFont="1" applyFill="1" applyBorder="1" applyAlignment="1" applyProtection="1"/>
    <xf numFmtId="165" fontId="1" fillId="0" borderId="0" xfId="0" applyNumberFormat="1" applyFont="1" applyFill="1" applyBorder="1" applyAlignment="1" applyProtection="1"/>
    <xf numFmtId="4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14" fontId="1" fillId="0" borderId="1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Border="1" applyAlignment="1" applyProtection="1">
      <alignment horizontal="right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164" fontId="4" fillId="2" borderId="1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164" fontId="1" fillId="0" borderId="1" xfId="0" applyNumberFormat="1" applyFont="1" applyFill="1" applyBorder="1" applyAlignment="1" applyProtection="1">
      <alignment horizontal="center" vertical="top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2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top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center" vertical="top"/>
    </xf>
    <xf numFmtId="0" fontId="21" fillId="0" borderId="1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wrapText="1"/>
    </xf>
    <xf numFmtId="0" fontId="23" fillId="0" borderId="10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164" fontId="15" fillId="0" borderId="10" xfId="0" applyNumberFormat="1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FF"/>
      <color rgb="FFFF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383"/>
  <sheetViews>
    <sheetView tabSelected="1" topLeftCell="A3" zoomScale="70" zoomScaleNormal="70" zoomScaleSheetLayoutView="70" zoomScalePageLayoutView="70" workbookViewId="0">
      <selection activeCell="K369" sqref="K369"/>
    </sheetView>
  </sheetViews>
  <sheetFormatPr defaultColWidth="8.85546875" defaultRowHeight="75" customHeight="1" x14ac:dyDescent="0.3"/>
  <cols>
    <col min="1" max="1" width="14.140625" style="73" customWidth="1"/>
    <col min="2" max="2" width="43" style="53" customWidth="1"/>
    <col min="3" max="3" width="18" style="53" customWidth="1"/>
    <col min="4" max="4" width="37.5703125" style="53" customWidth="1"/>
    <col min="5" max="5" width="19.85546875" style="53" customWidth="1"/>
    <col min="6" max="10" width="15.85546875" style="53" customWidth="1"/>
    <col min="11" max="11" width="21" style="53" customWidth="1"/>
    <col min="12" max="12" width="20.140625" style="53" customWidth="1"/>
    <col min="13" max="13" width="23.140625" style="53" customWidth="1"/>
    <col min="14" max="14" width="19.42578125" style="53" customWidth="1"/>
    <col min="15" max="15" width="34" style="53" customWidth="1"/>
    <col min="16" max="16" width="32.85546875" style="53" customWidth="1"/>
    <col min="17" max="17" width="18.140625" style="53" customWidth="1"/>
    <col min="18" max="16384" width="8.85546875" style="53"/>
  </cols>
  <sheetData>
    <row r="1" spans="1:15" ht="33" hidden="1" customHeight="1" x14ac:dyDescent="0.3">
      <c r="A1" s="106"/>
      <c r="B1" s="106"/>
      <c r="C1" s="106"/>
      <c r="D1" s="52"/>
      <c r="E1" s="52"/>
      <c r="K1" s="105"/>
      <c r="L1" s="52"/>
      <c r="O1" s="110" t="s">
        <v>275</v>
      </c>
    </row>
    <row r="2" spans="1:15" ht="68.25" hidden="1" customHeight="1" x14ac:dyDescent="0.3">
      <c r="A2" s="106"/>
      <c r="B2" s="106"/>
      <c r="C2" s="106"/>
      <c r="D2" s="52"/>
      <c r="E2" s="52"/>
      <c r="K2" s="161" t="s">
        <v>370</v>
      </c>
      <c r="L2" s="162"/>
      <c r="N2" s="148" t="s">
        <v>368</v>
      </c>
      <c r="O2" s="148"/>
    </row>
    <row r="3" spans="1:15" ht="24.75" customHeight="1" x14ac:dyDescent="0.3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198" t="s">
        <v>275</v>
      </c>
      <c r="O3" s="198"/>
    </row>
    <row r="4" spans="1:15" ht="72" customHeight="1" x14ac:dyDescent="0.3">
      <c r="A4" s="77"/>
      <c r="B4" s="52"/>
      <c r="C4" s="52"/>
      <c r="D4" s="52"/>
      <c r="E4" s="52"/>
      <c r="F4" s="52"/>
      <c r="G4" s="161" t="s">
        <v>370</v>
      </c>
      <c r="H4" s="161"/>
      <c r="I4" s="52"/>
      <c r="J4" s="52"/>
      <c r="K4" s="52"/>
      <c r="L4" s="52"/>
      <c r="M4" s="52"/>
      <c r="N4" s="148" t="s">
        <v>368</v>
      </c>
      <c r="O4" s="198"/>
    </row>
    <row r="5" spans="1:15" ht="30.75" customHeight="1" x14ac:dyDescent="0.3">
      <c r="A5" s="163" t="s">
        <v>459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</row>
    <row r="6" spans="1:15" ht="24.75" customHeight="1" x14ac:dyDescent="0.3">
      <c r="A6" s="164" t="s">
        <v>51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</row>
    <row r="7" spans="1:15" ht="19.5" customHeight="1" x14ac:dyDescent="0.3">
      <c r="A7" s="164" t="s">
        <v>385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</row>
    <row r="8" spans="1:15" ht="15" customHeight="1" x14ac:dyDescent="0.3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</row>
    <row r="9" spans="1:15" ht="38.25" customHeight="1" x14ac:dyDescent="0.3">
      <c r="A9" s="178" t="s">
        <v>0</v>
      </c>
      <c r="B9" s="144" t="s">
        <v>52</v>
      </c>
      <c r="C9" s="144" t="s">
        <v>1</v>
      </c>
      <c r="D9" s="144" t="s">
        <v>2</v>
      </c>
      <c r="E9" s="144" t="s">
        <v>3</v>
      </c>
      <c r="F9" s="184" t="s">
        <v>4</v>
      </c>
      <c r="G9" s="185"/>
      <c r="H9" s="185"/>
      <c r="I9" s="185"/>
      <c r="J9" s="185"/>
      <c r="K9" s="185"/>
      <c r="L9" s="185"/>
      <c r="M9" s="185"/>
      <c r="N9" s="186"/>
      <c r="O9" s="144" t="s">
        <v>5</v>
      </c>
    </row>
    <row r="10" spans="1:15" ht="53.25" customHeight="1" x14ac:dyDescent="0.3">
      <c r="A10" s="178"/>
      <c r="B10" s="144"/>
      <c r="C10" s="144"/>
      <c r="D10" s="144"/>
      <c r="E10" s="144"/>
      <c r="F10" s="179" t="s">
        <v>452</v>
      </c>
      <c r="G10" s="180"/>
      <c r="H10" s="180"/>
      <c r="I10" s="180"/>
      <c r="J10" s="181"/>
      <c r="K10" s="107" t="s">
        <v>87</v>
      </c>
      <c r="L10" s="107" t="s">
        <v>375</v>
      </c>
      <c r="M10" s="107" t="s">
        <v>453</v>
      </c>
      <c r="N10" s="102" t="s">
        <v>376</v>
      </c>
      <c r="O10" s="144"/>
    </row>
    <row r="11" spans="1:15" ht="24.75" customHeight="1" x14ac:dyDescent="0.3">
      <c r="A11" s="102">
        <v>1</v>
      </c>
      <c r="B11" s="102">
        <v>2</v>
      </c>
      <c r="C11" s="102">
        <v>3</v>
      </c>
      <c r="D11" s="102">
        <v>4</v>
      </c>
      <c r="E11" s="102">
        <v>5</v>
      </c>
      <c r="F11" s="179">
        <v>8</v>
      </c>
      <c r="G11" s="180"/>
      <c r="H11" s="180"/>
      <c r="I11" s="180"/>
      <c r="J11" s="181"/>
      <c r="K11" s="107">
        <v>6</v>
      </c>
      <c r="L11" s="107">
        <v>7</v>
      </c>
      <c r="M11" s="107">
        <v>8</v>
      </c>
      <c r="N11" s="102">
        <v>10</v>
      </c>
      <c r="O11" s="102">
        <v>11</v>
      </c>
    </row>
    <row r="12" spans="1:15" ht="26.25" customHeight="1" x14ac:dyDescent="0.3">
      <c r="A12" s="103"/>
      <c r="B12" s="182" t="s">
        <v>110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</row>
    <row r="13" spans="1:15" ht="30" customHeight="1" x14ac:dyDescent="0.3">
      <c r="A13" s="130" t="s">
        <v>6</v>
      </c>
      <c r="B13" s="152" t="s">
        <v>7</v>
      </c>
      <c r="C13" s="130" t="s">
        <v>378</v>
      </c>
      <c r="D13" s="54" t="s">
        <v>8</v>
      </c>
      <c r="E13" s="89">
        <f>F13+K13+L13+M13+N13</f>
        <v>3970577.9100000006</v>
      </c>
      <c r="F13" s="118">
        <f>F14+F15+F16</f>
        <v>1270559.3800000001</v>
      </c>
      <c r="G13" s="119"/>
      <c r="H13" s="119"/>
      <c r="I13" s="119"/>
      <c r="J13" s="120"/>
      <c r="K13" s="89">
        <f>SUM(K14:K15)</f>
        <v>1343517.1400000001</v>
      </c>
      <c r="L13" s="90">
        <f>SUM(L14:L15)</f>
        <v>1354501.3900000001</v>
      </c>
      <c r="M13" s="90">
        <f>SUM(M14:M15)</f>
        <v>1000</v>
      </c>
      <c r="N13" s="89">
        <f>SUM(N14:N15)</f>
        <v>1000</v>
      </c>
      <c r="O13" s="128"/>
    </row>
    <row r="14" spans="1:15" ht="45" customHeight="1" x14ac:dyDescent="0.3">
      <c r="A14" s="130"/>
      <c r="B14" s="152"/>
      <c r="C14" s="130"/>
      <c r="D14" s="104" t="s">
        <v>10</v>
      </c>
      <c r="E14" s="89">
        <f>F14+K14+L14+M14+N14</f>
        <v>2548061.5100000002</v>
      </c>
      <c r="F14" s="118">
        <f>F18+F24+F31</f>
        <v>878058.59000000008</v>
      </c>
      <c r="G14" s="119"/>
      <c r="H14" s="119"/>
      <c r="I14" s="119"/>
      <c r="J14" s="120"/>
      <c r="K14" s="89">
        <f t="shared" ref="K14:N15" si="0">K18+K24+K31</f>
        <v>830844.29</v>
      </c>
      <c r="L14" s="89">
        <f t="shared" si="0"/>
        <v>839158.63</v>
      </c>
      <c r="M14" s="89">
        <f t="shared" si="0"/>
        <v>0</v>
      </c>
      <c r="N14" s="89">
        <f t="shared" si="0"/>
        <v>0</v>
      </c>
      <c r="O14" s="128"/>
    </row>
    <row r="15" spans="1:15" ht="45" customHeight="1" x14ac:dyDescent="0.3">
      <c r="A15" s="130"/>
      <c r="B15" s="152"/>
      <c r="C15" s="130"/>
      <c r="D15" s="104" t="s">
        <v>11</v>
      </c>
      <c r="E15" s="89">
        <f>F15+K15+L15+M15+N15</f>
        <v>1422516.4</v>
      </c>
      <c r="F15" s="118">
        <f>F19+F25+F32</f>
        <v>392500.79000000004</v>
      </c>
      <c r="G15" s="119"/>
      <c r="H15" s="119"/>
      <c r="I15" s="119"/>
      <c r="J15" s="120"/>
      <c r="K15" s="89">
        <f t="shared" si="0"/>
        <v>512672.85</v>
      </c>
      <c r="L15" s="89">
        <f t="shared" si="0"/>
        <v>515342.76</v>
      </c>
      <c r="M15" s="89">
        <f t="shared" si="0"/>
        <v>1000</v>
      </c>
      <c r="N15" s="89">
        <f t="shared" si="0"/>
        <v>1000</v>
      </c>
      <c r="O15" s="128"/>
    </row>
    <row r="16" spans="1:15" ht="35.25" customHeight="1" x14ac:dyDescent="0.3">
      <c r="A16" s="130"/>
      <c r="B16" s="152"/>
      <c r="C16" s="130"/>
      <c r="D16" s="104" t="s">
        <v>12</v>
      </c>
      <c r="E16" s="89">
        <f t="shared" ref="E16" si="1">F16+K16+L16+M16</f>
        <v>0</v>
      </c>
      <c r="F16" s="118">
        <f t="shared" ref="F16" si="2">F26</f>
        <v>0</v>
      </c>
      <c r="G16" s="119"/>
      <c r="H16" s="119"/>
      <c r="I16" s="119"/>
      <c r="J16" s="120"/>
      <c r="K16" s="89">
        <f>K26</f>
        <v>0</v>
      </c>
      <c r="L16" s="90">
        <f>L26</f>
        <v>0</v>
      </c>
      <c r="M16" s="90">
        <f t="shared" ref="M16:N16" si="3">M26</f>
        <v>0</v>
      </c>
      <c r="N16" s="89">
        <f t="shared" si="3"/>
        <v>0</v>
      </c>
      <c r="O16" s="128"/>
    </row>
    <row r="17" spans="1:15" ht="32.25" customHeight="1" x14ac:dyDescent="0.3">
      <c r="A17" s="130" t="s">
        <v>13</v>
      </c>
      <c r="B17" s="152" t="s">
        <v>64</v>
      </c>
      <c r="C17" s="130" t="s">
        <v>378</v>
      </c>
      <c r="D17" s="104" t="s">
        <v>8</v>
      </c>
      <c r="E17" s="89">
        <f>F17+K17+L17+M17+N17</f>
        <v>3338571.24</v>
      </c>
      <c r="F17" s="118">
        <f>'Строительство и реконструкция'!L74</f>
        <v>790892.71</v>
      </c>
      <c r="G17" s="119"/>
      <c r="H17" s="119"/>
      <c r="I17" s="119"/>
      <c r="J17" s="120"/>
      <c r="K17" s="89">
        <f>'Строительство и реконструкция'!M74</f>
        <v>1194177.1400000001</v>
      </c>
      <c r="L17" s="89">
        <f>'Строительство и реконструкция'!N74</f>
        <v>1353501.39</v>
      </c>
      <c r="M17" s="89">
        <f>'Строительство и реконструкция'!O74</f>
        <v>0</v>
      </c>
      <c r="N17" s="89">
        <f>'Строительство и реконструкция'!P74</f>
        <v>0</v>
      </c>
      <c r="O17" s="128" t="s">
        <v>445</v>
      </c>
    </row>
    <row r="18" spans="1:15" ht="39.75" customHeight="1" x14ac:dyDescent="0.3">
      <c r="A18" s="130"/>
      <c r="B18" s="152"/>
      <c r="C18" s="130"/>
      <c r="D18" s="104" t="s">
        <v>10</v>
      </c>
      <c r="E18" s="89">
        <f t="shared" ref="E18:E19" si="4">F18+K18+L18+M18+N18</f>
        <v>2119601.23</v>
      </c>
      <c r="F18" s="118">
        <f>'Строительство и реконструкция'!L75</f>
        <v>541865.79</v>
      </c>
      <c r="G18" s="119"/>
      <c r="H18" s="119"/>
      <c r="I18" s="119"/>
      <c r="J18" s="120"/>
      <c r="K18" s="89">
        <f>'Строительство и реконструкция'!M75</f>
        <v>738576.81</v>
      </c>
      <c r="L18" s="89">
        <f>'Строительство и реконструкция'!N75</f>
        <v>839158.63</v>
      </c>
      <c r="M18" s="89">
        <f>'Строительство и реконструкция'!O75</f>
        <v>0</v>
      </c>
      <c r="N18" s="89">
        <f>'Строительство и реконструкция'!P75</f>
        <v>0</v>
      </c>
      <c r="O18" s="128"/>
    </row>
    <row r="19" spans="1:15" ht="39" customHeight="1" x14ac:dyDescent="0.3">
      <c r="A19" s="130"/>
      <c r="B19" s="152"/>
      <c r="C19" s="130"/>
      <c r="D19" s="104" t="s">
        <v>11</v>
      </c>
      <c r="E19" s="89">
        <f t="shared" si="4"/>
        <v>1218970.01</v>
      </c>
      <c r="F19" s="118">
        <f>'Строительство и реконструкция'!L76</f>
        <v>249026.92</v>
      </c>
      <c r="G19" s="119"/>
      <c r="H19" s="119"/>
      <c r="I19" s="119"/>
      <c r="J19" s="120"/>
      <c r="K19" s="89">
        <f>'Строительство и реконструкция'!M76</f>
        <v>455600.32999999996</v>
      </c>
      <c r="L19" s="89">
        <f>'Строительство и реконструкция'!N76</f>
        <v>514342.76</v>
      </c>
      <c r="M19" s="89">
        <f>'Строительство и реконструкция'!O76</f>
        <v>0</v>
      </c>
      <c r="N19" s="89">
        <f>'Строительство и реконструкция'!P76</f>
        <v>0</v>
      </c>
      <c r="O19" s="128"/>
    </row>
    <row r="20" spans="1:15" ht="25.5" customHeight="1" x14ac:dyDescent="0.3">
      <c r="A20" s="130"/>
      <c r="B20" s="152" t="s">
        <v>199</v>
      </c>
      <c r="C20" s="144" t="s">
        <v>83</v>
      </c>
      <c r="D20" s="144" t="s">
        <v>83</v>
      </c>
      <c r="E20" s="117" t="s">
        <v>84</v>
      </c>
      <c r="F20" s="121" t="s">
        <v>374</v>
      </c>
      <c r="G20" s="118" t="s">
        <v>226</v>
      </c>
      <c r="H20" s="119"/>
      <c r="I20" s="119"/>
      <c r="J20" s="120"/>
      <c r="K20" s="117" t="s">
        <v>87</v>
      </c>
      <c r="L20" s="129" t="s">
        <v>375</v>
      </c>
      <c r="M20" s="121" t="s">
        <v>377</v>
      </c>
      <c r="N20" s="115" t="s">
        <v>376</v>
      </c>
      <c r="O20" s="128"/>
    </row>
    <row r="21" spans="1:15" ht="23.25" customHeight="1" x14ac:dyDescent="0.3">
      <c r="A21" s="130"/>
      <c r="B21" s="152"/>
      <c r="C21" s="144"/>
      <c r="D21" s="144"/>
      <c r="E21" s="117"/>
      <c r="F21" s="117"/>
      <c r="G21" s="89" t="s">
        <v>221</v>
      </c>
      <c r="H21" s="89" t="s">
        <v>222</v>
      </c>
      <c r="I21" s="89" t="s">
        <v>223</v>
      </c>
      <c r="J21" s="89" t="s">
        <v>224</v>
      </c>
      <c r="K21" s="117"/>
      <c r="L21" s="116"/>
      <c r="M21" s="117"/>
      <c r="N21" s="116"/>
      <c r="O21" s="128"/>
    </row>
    <row r="22" spans="1:15" ht="29.25" customHeight="1" x14ac:dyDescent="0.3">
      <c r="A22" s="130"/>
      <c r="B22" s="152"/>
      <c r="C22" s="144"/>
      <c r="D22" s="144"/>
      <c r="E22" s="55">
        <f>F22+K22+L22+M22+N22</f>
        <v>19</v>
      </c>
      <c r="F22" s="55">
        <f>G22+H22+I22+J22</f>
        <v>0</v>
      </c>
      <c r="G22" s="55">
        <v>0</v>
      </c>
      <c r="H22" s="55">
        <v>0</v>
      </c>
      <c r="I22" s="55">
        <v>0</v>
      </c>
      <c r="J22" s="55">
        <v>0</v>
      </c>
      <c r="K22" s="55">
        <v>5</v>
      </c>
      <c r="L22" s="55">
        <v>14</v>
      </c>
      <c r="M22" s="55">
        <v>0</v>
      </c>
      <c r="N22" s="55">
        <v>0</v>
      </c>
      <c r="O22" s="128"/>
    </row>
    <row r="23" spans="1:15" ht="27" customHeight="1" x14ac:dyDescent="0.3">
      <c r="A23" s="187" t="s">
        <v>16</v>
      </c>
      <c r="B23" s="152" t="s">
        <v>65</v>
      </c>
      <c r="C23" s="130" t="s">
        <v>378</v>
      </c>
      <c r="D23" s="104" t="s">
        <v>8</v>
      </c>
      <c r="E23" s="89">
        <f>F23+K23+L23+M23+N23</f>
        <v>627006.66999999993</v>
      </c>
      <c r="F23" s="118">
        <f>F24+F25+F26</f>
        <v>478666.67</v>
      </c>
      <c r="G23" s="119"/>
      <c r="H23" s="119"/>
      <c r="I23" s="119"/>
      <c r="J23" s="120"/>
      <c r="K23" s="89">
        <f>'Строительство и реконструкция'!M93</f>
        <v>148340</v>
      </c>
      <c r="L23" s="89">
        <f>'Строительство и реконструкция'!N93</f>
        <v>0</v>
      </c>
      <c r="M23" s="89">
        <f>'Строительство и реконструкция'!O93</f>
        <v>0</v>
      </c>
      <c r="N23" s="89">
        <f>'Строительство и реконструкция'!P93</f>
        <v>0</v>
      </c>
      <c r="O23" s="128" t="s">
        <v>446</v>
      </c>
    </row>
    <row r="24" spans="1:15" ht="34.5" customHeight="1" x14ac:dyDescent="0.3">
      <c r="A24" s="187"/>
      <c r="B24" s="152"/>
      <c r="C24" s="130"/>
      <c r="D24" s="104" t="s">
        <v>10</v>
      </c>
      <c r="E24" s="89">
        <f>F24+K24+L24+M24+N24</f>
        <v>428460.27999999997</v>
      </c>
      <c r="F24" s="118">
        <f>'Строительство и реконструкция'!L94</f>
        <v>336192.8</v>
      </c>
      <c r="G24" s="119"/>
      <c r="H24" s="119"/>
      <c r="I24" s="119"/>
      <c r="J24" s="120"/>
      <c r="K24" s="89">
        <f>'Строительство и реконструкция'!M94</f>
        <v>92267.48</v>
      </c>
      <c r="L24" s="89">
        <f>'Строительство и реконструкция'!N94</f>
        <v>0</v>
      </c>
      <c r="M24" s="89">
        <f>'Строительство и реконструкция'!O94</f>
        <v>0</v>
      </c>
      <c r="N24" s="89">
        <f>'Строительство и реконструкция'!P94</f>
        <v>0</v>
      </c>
      <c r="O24" s="128"/>
    </row>
    <row r="25" spans="1:15" ht="34.5" customHeight="1" x14ac:dyDescent="0.3">
      <c r="A25" s="187"/>
      <c r="B25" s="152"/>
      <c r="C25" s="130"/>
      <c r="D25" s="104" t="s">
        <v>11</v>
      </c>
      <c r="E25" s="89">
        <f>F25+K25+L25+M25+N25</f>
        <v>198546.38999999998</v>
      </c>
      <c r="F25" s="118">
        <f>'Строительство и реконструкция'!L95</f>
        <v>142473.87</v>
      </c>
      <c r="G25" s="119"/>
      <c r="H25" s="119"/>
      <c r="I25" s="119"/>
      <c r="J25" s="120"/>
      <c r="K25" s="89">
        <f>'Строительство и реконструкция'!M95</f>
        <v>56072.52</v>
      </c>
      <c r="L25" s="89">
        <f>'Строительство и реконструкция'!N95</f>
        <v>0</v>
      </c>
      <c r="M25" s="89">
        <f>'Строительство и реконструкция'!O95</f>
        <v>0</v>
      </c>
      <c r="N25" s="89">
        <f>'Строительство и реконструкция'!P95</f>
        <v>0</v>
      </c>
      <c r="O25" s="128"/>
    </row>
    <row r="26" spans="1:15" ht="34.5" customHeight="1" x14ac:dyDescent="0.3">
      <c r="A26" s="187"/>
      <c r="B26" s="152"/>
      <c r="C26" s="130"/>
      <c r="D26" s="104" t="s">
        <v>15</v>
      </c>
      <c r="E26" s="89">
        <f>F26+K26+L26+M26+N26</f>
        <v>0</v>
      </c>
      <c r="F26" s="118">
        <v>0</v>
      </c>
      <c r="G26" s="119"/>
      <c r="H26" s="119"/>
      <c r="I26" s="119"/>
      <c r="J26" s="120"/>
      <c r="K26" s="89">
        <v>0</v>
      </c>
      <c r="L26" s="89">
        <v>0</v>
      </c>
      <c r="M26" s="90">
        <v>0</v>
      </c>
      <c r="N26" s="89">
        <v>0</v>
      </c>
      <c r="O26" s="128"/>
    </row>
    <row r="27" spans="1:15" ht="28.5" customHeight="1" x14ac:dyDescent="0.3">
      <c r="A27" s="187"/>
      <c r="B27" s="152" t="s">
        <v>200</v>
      </c>
      <c r="C27" s="144" t="s">
        <v>83</v>
      </c>
      <c r="D27" s="144" t="s">
        <v>83</v>
      </c>
      <c r="E27" s="117" t="s">
        <v>84</v>
      </c>
      <c r="F27" s="121" t="s">
        <v>374</v>
      </c>
      <c r="G27" s="118" t="s">
        <v>226</v>
      </c>
      <c r="H27" s="119"/>
      <c r="I27" s="119"/>
      <c r="J27" s="120"/>
      <c r="K27" s="117" t="s">
        <v>87</v>
      </c>
      <c r="L27" s="129" t="s">
        <v>375</v>
      </c>
      <c r="M27" s="121" t="s">
        <v>377</v>
      </c>
      <c r="N27" s="115" t="s">
        <v>376</v>
      </c>
      <c r="O27" s="128"/>
    </row>
    <row r="28" spans="1:15" ht="24" customHeight="1" x14ac:dyDescent="0.3">
      <c r="A28" s="187"/>
      <c r="B28" s="152"/>
      <c r="C28" s="144"/>
      <c r="D28" s="144"/>
      <c r="E28" s="117"/>
      <c r="F28" s="117"/>
      <c r="G28" s="89" t="s">
        <v>221</v>
      </c>
      <c r="H28" s="89" t="s">
        <v>222</v>
      </c>
      <c r="I28" s="89" t="s">
        <v>223</v>
      </c>
      <c r="J28" s="89" t="s">
        <v>224</v>
      </c>
      <c r="K28" s="117"/>
      <c r="L28" s="116"/>
      <c r="M28" s="117"/>
      <c r="N28" s="116"/>
      <c r="O28" s="128"/>
    </row>
    <row r="29" spans="1:15" ht="35.25" customHeight="1" x14ac:dyDescent="0.3">
      <c r="A29" s="187"/>
      <c r="B29" s="152"/>
      <c r="C29" s="144"/>
      <c r="D29" s="144"/>
      <c r="E29" s="55">
        <f>F29+K29+L29+M29+N29</f>
        <v>5</v>
      </c>
      <c r="F29" s="55">
        <f>G29+H29+J29</f>
        <v>3</v>
      </c>
      <c r="G29" s="55">
        <v>0</v>
      </c>
      <c r="H29" s="55">
        <v>0</v>
      </c>
      <c r="I29" s="55">
        <v>0</v>
      </c>
      <c r="J29" s="55">
        <v>3</v>
      </c>
      <c r="K29" s="55">
        <v>2</v>
      </c>
      <c r="L29" s="55">
        <v>0</v>
      </c>
      <c r="M29" s="55">
        <v>0</v>
      </c>
      <c r="N29" s="55">
        <v>0</v>
      </c>
      <c r="O29" s="128"/>
    </row>
    <row r="30" spans="1:15" ht="28.9" customHeight="1" x14ac:dyDescent="0.3">
      <c r="A30" s="187" t="s">
        <v>21</v>
      </c>
      <c r="B30" s="152" t="s">
        <v>88</v>
      </c>
      <c r="C30" s="130" t="s">
        <v>378</v>
      </c>
      <c r="D30" s="104" t="s">
        <v>14</v>
      </c>
      <c r="E30" s="89">
        <f>F30+K30+L30+M30+N30</f>
        <v>5000</v>
      </c>
      <c r="F30" s="118">
        <f>F31+F32</f>
        <v>1000</v>
      </c>
      <c r="G30" s="119"/>
      <c r="H30" s="119"/>
      <c r="I30" s="119"/>
      <c r="J30" s="120"/>
      <c r="K30" s="89">
        <f>K31+K32</f>
        <v>1000</v>
      </c>
      <c r="L30" s="89">
        <f>L31+L32</f>
        <v>1000</v>
      </c>
      <c r="M30" s="90">
        <f>M31+M32</f>
        <v>1000</v>
      </c>
      <c r="N30" s="89">
        <f>N31+N32</f>
        <v>1000</v>
      </c>
      <c r="O30" s="128" t="s">
        <v>53</v>
      </c>
    </row>
    <row r="31" spans="1:15" ht="36.6" customHeight="1" x14ac:dyDescent="0.3">
      <c r="A31" s="187"/>
      <c r="B31" s="152"/>
      <c r="C31" s="130"/>
      <c r="D31" s="104" t="s">
        <v>10</v>
      </c>
      <c r="E31" s="89">
        <f>F31+K31+L31+M31+N31</f>
        <v>0</v>
      </c>
      <c r="F31" s="118">
        <v>0</v>
      </c>
      <c r="G31" s="119"/>
      <c r="H31" s="119"/>
      <c r="I31" s="119"/>
      <c r="J31" s="120"/>
      <c r="K31" s="89">
        <v>0</v>
      </c>
      <c r="L31" s="89">
        <v>0</v>
      </c>
      <c r="M31" s="90">
        <v>0</v>
      </c>
      <c r="N31" s="89">
        <v>0</v>
      </c>
      <c r="O31" s="128"/>
    </row>
    <row r="32" spans="1:15" ht="39" customHeight="1" x14ac:dyDescent="0.3">
      <c r="A32" s="187"/>
      <c r="B32" s="152"/>
      <c r="C32" s="130"/>
      <c r="D32" s="104" t="s">
        <v>11</v>
      </c>
      <c r="E32" s="89">
        <f>F32+K32+L32+M32+N32</f>
        <v>5000</v>
      </c>
      <c r="F32" s="118">
        <v>1000</v>
      </c>
      <c r="G32" s="119"/>
      <c r="H32" s="119"/>
      <c r="I32" s="119"/>
      <c r="J32" s="120"/>
      <c r="K32" s="89">
        <v>1000</v>
      </c>
      <c r="L32" s="89">
        <v>1000</v>
      </c>
      <c r="M32" s="90">
        <v>1000</v>
      </c>
      <c r="N32" s="89">
        <v>1000</v>
      </c>
      <c r="O32" s="128"/>
    </row>
    <row r="33" spans="1:15" ht="28.5" customHeight="1" x14ac:dyDescent="0.3">
      <c r="A33" s="187"/>
      <c r="B33" s="152" t="s">
        <v>188</v>
      </c>
      <c r="C33" s="144" t="s">
        <v>83</v>
      </c>
      <c r="D33" s="144" t="s">
        <v>83</v>
      </c>
      <c r="E33" s="117" t="s">
        <v>84</v>
      </c>
      <c r="F33" s="121" t="s">
        <v>374</v>
      </c>
      <c r="G33" s="118" t="s">
        <v>226</v>
      </c>
      <c r="H33" s="119"/>
      <c r="I33" s="119"/>
      <c r="J33" s="120"/>
      <c r="K33" s="117" t="s">
        <v>87</v>
      </c>
      <c r="L33" s="129" t="s">
        <v>375</v>
      </c>
      <c r="M33" s="121" t="s">
        <v>377</v>
      </c>
      <c r="N33" s="115" t="s">
        <v>376</v>
      </c>
      <c r="O33" s="128"/>
    </row>
    <row r="34" spans="1:15" ht="24" customHeight="1" x14ac:dyDescent="0.3">
      <c r="A34" s="187"/>
      <c r="B34" s="152"/>
      <c r="C34" s="144"/>
      <c r="D34" s="144"/>
      <c r="E34" s="117"/>
      <c r="F34" s="117"/>
      <c r="G34" s="89" t="s">
        <v>221</v>
      </c>
      <c r="H34" s="89" t="s">
        <v>222</v>
      </c>
      <c r="I34" s="89" t="s">
        <v>223</v>
      </c>
      <c r="J34" s="89" t="s">
        <v>224</v>
      </c>
      <c r="K34" s="117"/>
      <c r="L34" s="116"/>
      <c r="M34" s="117"/>
      <c r="N34" s="116"/>
      <c r="O34" s="128"/>
    </row>
    <row r="35" spans="1:15" ht="35.25" customHeight="1" x14ac:dyDescent="0.3">
      <c r="A35" s="187"/>
      <c r="B35" s="152"/>
      <c r="C35" s="144"/>
      <c r="D35" s="144"/>
      <c r="E35" s="55">
        <f>F35+K35+L35+M35+N35</f>
        <v>100</v>
      </c>
      <c r="F35" s="55">
        <v>20</v>
      </c>
      <c r="G35" s="55">
        <v>0</v>
      </c>
      <c r="H35" s="55">
        <v>0</v>
      </c>
      <c r="I35" s="55">
        <v>0</v>
      </c>
      <c r="J35" s="55">
        <v>20</v>
      </c>
      <c r="K35" s="55">
        <v>20</v>
      </c>
      <c r="L35" s="55">
        <v>20</v>
      </c>
      <c r="M35" s="55">
        <v>20</v>
      </c>
      <c r="N35" s="55">
        <v>20</v>
      </c>
      <c r="O35" s="128"/>
    </row>
    <row r="36" spans="1:15" ht="35.450000000000003" customHeight="1" x14ac:dyDescent="0.3">
      <c r="A36" s="166"/>
      <c r="B36" s="135" t="s">
        <v>206</v>
      </c>
      <c r="C36" s="196"/>
      <c r="D36" s="111" t="s">
        <v>207</v>
      </c>
      <c r="E36" s="56">
        <f>F36+K36+L36+M36+N36</f>
        <v>3970577.9100000006</v>
      </c>
      <c r="F36" s="122">
        <f>SUM(F37:F39)</f>
        <v>1270559.3800000001</v>
      </c>
      <c r="G36" s="123"/>
      <c r="H36" s="123"/>
      <c r="I36" s="123"/>
      <c r="J36" s="124"/>
      <c r="K36" s="56">
        <f>SUM(K37:K39)</f>
        <v>1343517.1400000001</v>
      </c>
      <c r="L36" s="93">
        <f>SUM(L37:L39)</f>
        <v>1354501.3900000001</v>
      </c>
      <c r="M36" s="93">
        <f>SUM(M37:M39)</f>
        <v>1000</v>
      </c>
      <c r="N36" s="56">
        <f>SUM(N37:N39)</f>
        <v>1000</v>
      </c>
      <c r="O36" s="130"/>
    </row>
    <row r="37" spans="1:15" ht="39" customHeight="1" x14ac:dyDescent="0.3">
      <c r="A37" s="166"/>
      <c r="B37" s="135"/>
      <c r="C37" s="196"/>
      <c r="D37" s="111" t="s">
        <v>10</v>
      </c>
      <c r="E37" s="56">
        <f>F37+K37+L37+M37+N37</f>
        <v>2548061.5100000002</v>
      </c>
      <c r="F37" s="122">
        <f>F14</f>
        <v>878058.59000000008</v>
      </c>
      <c r="G37" s="123"/>
      <c r="H37" s="123"/>
      <c r="I37" s="123"/>
      <c r="J37" s="124"/>
      <c r="K37" s="56">
        <f t="shared" ref="K37:N38" si="5">K14</f>
        <v>830844.29</v>
      </c>
      <c r="L37" s="93">
        <f t="shared" si="5"/>
        <v>839158.63</v>
      </c>
      <c r="M37" s="93">
        <f t="shared" si="5"/>
        <v>0</v>
      </c>
      <c r="N37" s="56">
        <f t="shared" si="5"/>
        <v>0</v>
      </c>
      <c r="O37" s="130"/>
    </row>
    <row r="38" spans="1:15" ht="39" customHeight="1" x14ac:dyDescent="0.3">
      <c r="A38" s="166"/>
      <c r="B38" s="135"/>
      <c r="C38" s="196"/>
      <c r="D38" s="111" t="s">
        <v>18</v>
      </c>
      <c r="E38" s="56">
        <f>F38+K38+L38+M38+N38</f>
        <v>1422516.4</v>
      </c>
      <c r="F38" s="122">
        <f>F15</f>
        <v>392500.79000000004</v>
      </c>
      <c r="G38" s="123"/>
      <c r="H38" s="123"/>
      <c r="I38" s="123"/>
      <c r="J38" s="124"/>
      <c r="K38" s="56">
        <f t="shared" si="5"/>
        <v>512672.85</v>
      </c>
      <c r="L38" s="93">
        <f t="shared" si="5"/>
        <v>515342.76</v>
      </c>
      <c r="M38" s="93">
        <f t="shared" si="5"/>
        <v>1000</v>
      </c>
      <c r="N38" s="56">
        <f t="shared" si="5"/>
        <v>1000</v>
      </c>
      <c r="O38" s="130"/>
    </row>
    <row r="39" spans="1:15" ht="39" customHeight="1" x14ac:dyDescent="0.3">
      <c r="A39" s="166"/>
      <c r="B39" s="135"/>
      <c r="C39" s="196"/>
      <c r="D39" s="111" t="s">
        <v>15</v>
      </c>
      <c r="E39" s="56">
        <f>F39+K39+L39+M39+N39</f>
        <v>0</v>
      </c>
      <c r="F39" s="122">
        <v>0</v>
      </c>
      <c r="G39" s="123"/>
      <c r="H39" s="123"/>
      <c r="I39" s="123"/>
      <c r="J39" s="124"/>
      <c r="K39" s="56">
        <v>0</v>
      </c>
      <c r="L39" s="93">
        <v>0</v>
      </c>
      <c r="M39" s="93">
        <v>0</v>
      </c>
      <c r="N39" s="56">
        <v>0</v>
      </c>
      <c r="O39" s="130"/>
    </row>
    <row r="40" spans="1:15" ht="33" customHeight="1" x14ac:dyDescent="0.3">
      <c r="A40" s="97"/>
      <c r="B40" s="136" t="s">
        <v>111</v>
      </c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</row>
    <row r="41" spans="1:15" ht="31.5" customHeight="1" x14ac:dyDescent="0.3">
      <c r="A41" s="130" t="s">
        <v>6</v>
      </c>
      <c r="B41" s="152" t="s">
        <v>20</v>
      </c>
      <c r="C41" s="130" t="s">
        <v>378</v>
      </c>
      <c r="D41" s="104" t="s">
        <v>8</v>
      </c>
      <c r="E41" s="89">
        <f>F41+K41+L41+M41+N41</f>
        <v>3253037.5000000005</v>
      </c>
      <c r="F41" s="118">
        <f>F44+F43+F42</f>
        <v>2978029.5300000003</v>
      </c>
      <c r="G41" s="119"/>
      <c r="H41" s="119"/>
      <c r="I41" s="119"/>
      <c r="J41" s="120"/>
      <c r="K41" s="89">
        <f>K44+K43+K42</f>
        <v>180326.02</v>
      </c>
      <c r="L41" s="90">
        <f>L44+L43+L42</f>
        <v>94681.95</v>
      </c>
      <c r="M41" s="90">
        <f t="shared" ref="M41:N41" si="6">M44+M43+M42</f>
        <v>0</v>
      </c>
      <c r="N41" s="89">
        <f t="shared" si="6"/>
        <v>0</v>
      </c>
      <c r="O41" s="128"/>
    </row>
    <row r="42" spans="1:15" ht="33.75" customHeight="1" x14ac:dyDescent="0.3">
      <c r="A42" s="130"/>
      <c r="B42" s="152"/>
      <c r="C42" s="130"/>
      <c r="D42" s="104" t="s">
        <v>9</v>
      </c>
      <c r="E42" s="89">
        <f t="shared" ref="E42:E47" si="7">F42+K42+L42+M42+N42</f>
        <v>0</v>
      </c>
      <c r="F42" s="118">
        <f t="shared" ref="F42" si="8">F60</f>
        <v>0</v>
      </c>
      <c r="G42" s="119"/>
      <c r="H42" s="119"/>
      <c r="I42" s="119"/>
      <c r="J42" s="120"/>
      <c r="K42" s="89">
        <f t="shared" ref="K42" si="9">K60</f>
        <v>0</v>
      </c>
      <c r="L42" s="90">
        <f>L60</f>
        <v>0</v>
      </c>
      <c r="M42" s="90">
        <f t="shared" ref="M42:N42" si="10">M60</f>
        <v>0</v>
      </c>
      <c r="N42" s="89">
        <f t="shared" si="10"/>
        <v>0</v>
      </c>
      <c r="O42" s="128"/>
    </row>
    <row r="43" spans="1:15" ht="33.75" customHeight="1" x14ac:dyDescent="0.3">
      <c r="A43" s="130"/>
      <c r="B43" s="152"/>
      <c r="C43" s="130"/>
      <c r="D43" s="104" t="s">
        <v>10</v>
      </c>
      <c r="E43" s="89">
        <f>F43+K43+L43+M43+N43</f>
        <v>2737363.5300000003</v>
      </c>
      <c r="F43" s="118">
        <f>F46+F61+F52</f>
        <v>2525473.2800000003</v>
      </c>
      <c r="G43" s="119"/>
      <c r="H43" s="119"/>
      <c r="I43" s="119"/>
      <c r="J43" s="120"/>
      <c r="K43" s="89">
        <f>K46+K61</f>
        <v>152714.03999999998</v>
      </c>
      <c r="L43" s="90">
        <f>L46+L61</f>
        <v>59176.21</v>
      </c>
      <c r="M43" s="90">
        <f>M46+M61</f>
        <v>0</v>
      </c>
      <c r="N43" s="89">
        <f>N46+N61</f>
        <v>0</v>
      </c>
      <c r="O43" s="128"/>
    </row>
    <row r="44" spans="1:15" ht="43.5" customHeight="1" x14ac:dyDescent="0.3">
      <c r="A44" s="130"/>
      <c r="B44" s="152"/>
      <c r="C44" s="130"/>
      <c r="D44" s="104" t="s">
        <v>11</v>
      </c>
      <c r="E44" s="89">
        <f>F44+K44+L44+M44+N44</f>
        <v>515673.97</v>
      </c>
      <c r="F44" s="118">
        <f>+F47+F53+F62+F58</f>
        <v>452556.25</v>
      </c>
      <c r="G44" s="119"/>
      <c r="H44" s="119"/>
      <c r="I44" s="119"/>
      <c r="J44" s="120"/>
      <c r="K44" s="89">
        <f>+K47+K53+K62</f>
        <v>27611.98</v>
      </c>
      <c r="L44" s="90">
        <f>+L47+L53+L62</f>
        <v>35505.74</v>
      </c>
      <c r="M44" s="90">
        <f>+M47+M53+M62</f>
        <v>0</v>
      </c>
      <c r="N44" s="89">
        <f>+N47+N53</f>
        <v>0</v>
      </c>
      <c r="O44" s="195"/>
    </row>
    <row r="45" spans="1:15" ht="27" customHeight="1" x14ac:dyDescent="0.3">
      <c r="A45" s="177" t="s">
        <v>13</v>
      </c>
      <c r="B45" s="152" t="s">
        <v>66</v>
      </c>
      <c r="C45" s="128" t="s">
        <v>378</v>
      </c>
      <c r="D45" s="104" t="s">
        <v>8</v>
      </c>
      <c r="E45" s="89">
        <f t="shared" si="7"/>
        <v>1198134.46</v>
      </c>
      <c r="F45" s="125">
        <f>'Строительство и реконструкция'!L110</f>
        <v>923126.49</v>
      </c>
      <c r="G45" s="126"/>
      <c r="H45" s="126"/>
      <c r="I45" s="126"/>
      <c r="J45" s="127"/>
      <c r="K45" s="89">
        <f>'Строительство и реконструкция'!M110</f>
        <v>180326.02</v>
      </c>
      <c r="L45" s="89">
        <f>'Строительство и реконструкция'!N110</f>
        <v>94681.95</v>
      </c>
      <c r="M45" s="89">
        <f>'Строительство и реконструкция'!O110</f>
        <v>0</v>
      </c>
      <c r="N45" s="89">
        <f>'Строительство и реконструкция'!P110</f>
        <v>0</v>
      </c>
      <c r="O45" s="128" t="s">
        <v>448</v>
      </c>
    </row>
    <row r="46" spans="1:15" ht="39" customHeight="1" x14ac:dyDescent="0.3">
      <c r="A46" s="177"/>
      <c r="B46" s="152"/>
      <c r="C46" s="128"/>
      <c r="D46" s="104" t="s">
        <v>10</v>
      </c>
      <c r="E46" s="89">
        <f t="shared" si="7"/>
        <v>788945.52</v>
      </c>
      <c r="F46" s="125">
        <f>'Строительство и реконструкция'!L111</f>
        <v>577055.27</v>
      </c>
      <c r="G46" s="126"/>
      <c r="H46" s="126"/>
      <c r="I46" s="126"/>
      <c r="J46" s="127"/>
      <c r="K46" s="89">
        <f>'Строительство и реконструкция'!M111</f>
        <v>152714.03999999998</v>
      </c>
      <c r="L46" s="89">
        <f>'Строительство и реконструкция'!N111</f>
        <v>59176.21</v>
      </c>
      <c r="M46" s="89">
        <f>'Строительство и реконструкция'!O111</f>
        <v>0</v>
      </c>
      <c r="N46" s="89">
        <f>'Строительство и реконструкция'!P111</f>
        <v>0</v>
      </c>
      <c r="O46" s="128"/>
    </row>
    <row r="47" spans="1:15" ht="39.75" customHeight="1" x14ac:dyDescent="0.3">
      <c r="A47" s="177"/>
      <c r="B47" s="152"/>
      <c r="C47" s="128"/>
      <c r="D47" s="104" t="s">
        <v>11</v>
      </c>
      <c r="E47" s="89">
        <f t="shared" si="7"/>
        <v>409188.93999999994</v>
      </c>
      <c r="F47" s="125">
        <f>'Строительство и реконструкция'!L112</f>
        <v>346071.22</v>
      </c>
      <c r="G47" s="126"/>
      <c r="H47" s="126"/>
      <c r="I47" s="126"/>
      <c r="J47" s="127"/>
      <c r="K47" s="89">
        <f>'Строительство и реконструкция'!M112</f>
        <v>27611.98</v>
      </c>
      <c r="L47" s="89">
        <f>'Строительство и реконструкция'!N112</f>
        <v>35505.74</v>
      </c>
      <c r="M47" s="89">
        <f>'Строительство и реконструкция'!O112</f>
        <v>0</v>
      </c>
      <c r="N47" s="89">
        <f>'Строительство и реконструкция'!P112</f>
        <v>0</v>
      </c>
      <c r="O47" s="128"/>
    </row>
    <row r="48" spans="1:15" ht="28.5" customHeight="1" x14ac:dyDescent="0.3">
      <c r="A48" s="177"/>
      <c r="B48" s="152" t="s">
        <v>201</v>
      </c>
      <c r="C48" s="144" t="s">
        <v>83</v>
      </c>
      <c r="D48" s="144" t="s">
        <v>83</v>
      </c>
      <c r="E48" s="117" t="s">
        <v>84</v>
      </c>
      <c r="F48" s="121" t="s">
        <v>374</v>
      </c>
      <c r="G48" s="118" t="s">
        <v>226</v>
      </c>
      <c r="H48" s="119"/>
      <c r="I48" s="119"/>
      <c r="J48" s="120"/>
      <c r="K48" s="117" t="s">
        <v>87</v>
      </c>
      <c r="L48" s="129" t="s">
        <v>375</v>
      </c>
      <c r="M48" s="121" t="s">
        <v>377</v>
      </c>
      <c r="N48" s="115" t="s">
        <v>376</v>
      </c>
      <c r="O48" s="128"/>
    </row>
    <row r="49" spans="1:15" ht="24" customHeight="1" x14ac:dyDescent="0.3">
      <c r="A49" s="177"/>
      <c r="B49" s="152"/>
      <c r="C49" s="144"/>
      <c r="D49" s="144"/>
      <c r="E49" s="117"/>
      <c r="F49" s="117"/>
      <c r="G49" s="92" t="s">
        <v>221</v>
      </c>
      <c r="H49" s="92" t="s">
        <v>222</v>
      </c>
      <c r="I49" s="92" t="s">
        <v>223</v>
      </c>
      <c r="J49" s="92" t="s">
        <v>224</v>
      </c>
      <c r="K49" s="117"/>
      <c r="L49" s="116"/>
      <c r="M49" s="117"/>
      <c r="N49" s="116"/>
      <c r="O49" s="128"/>
    </row>
    <row r="50" spans="1:15" ht="35.25" customHeight="1" x14ac:dyDescent="0.3">
      <c r="A50" s="177"/>
      <c r="B50" s="152"/>
      <c r="C50" s="144"/>
      <c r="D50" s="144"/>
      <c r="E50" s="55">
        <f>F50+K50+L50+M50+N50</f>
        <v>3</v>
      </c>
      <c r="F50" s="55">
        <f>G50+H50+I50+J50</f>
        <v>2</v>
      </c>
      <c r="G50" s="55">
        <v>0</v>
      </c>
      <c r="H50" s="55">
        <v>0</v>
      </c>
      <c r="I50" s="55">
        <v>0</v>
      </c>
      <c r="J50" s="55">
        <v>2</v>
      </c>
      <c r="K50" s="55">
        <v>0</v>
      </c>
      <c r="L50" s="55">
        <v>1</v>
      </c>
      <c r="M50" s="55">
        <v>0</v>
      </c>
      <c r="N50" s="55">
        <v>0</v>
      </c>
      <c r="O50" s="128"/>
    </row>
    <row r="51" spans="1:15" ht="35.25" customHeight="1" x14ac:dyDescent="0.3">
      <c r="A51" s="174" t="s">
        <v>16</v>
      </c>
      <c r="B51" s="141" t="s">
        <v>202</v>
      </c>
      <c r="C51" s="138" t="s">
        <v>378</v>
      </c>
      <c r="D51" s="104" t="s">
        <v>8</v>
      </c>
      <c r="E51" s="89">
        <f>'Капитальный ремонт'!E14</f>
        <v>212000</v>
      </c>
      <c r="F51" s="118">
        <f>'Капитальный ремонт'!F14</f>
        <v>212000</v>
      </c>
      <c r="G51" s="119"/>
      <c r="H51" s="119"/>
      <c r="I51" s="119"/>
      <c r="J51" s="120"/>
      <c r="K51" s="89">
        <f>'Капитальный ремонт'!G14</f>
        <v>0</v>
      </c>
      <c r="L51" s="89">
        <f>'Капитальный ремонт'!H14</f>
        <v>0</v>
      </c>
      <c r="M51" s="89">
        <f>'Капитальный ремонт'!I14</f>
        <v>0</v>
      </c>
      <c r="N51" s="89">
        <f>'Капитальный ремонт'!J14</f>
        <v>0</v>
      </c>
      <c r="O51" s="138" t="s">
        <v>449</v>
      </c>
    </row>
    <row r="52" spans="1:15" ht="35.25" customHeight="1" x14ac:dyDescent="0.3">
      <c r="A52" s="175"/>
      <c r="B52" s="142"/>
      <c r="C52" s="139"/>
      <c r="D52" s="104" t="s">
        <v>10</v>
      </c>
      <c r="E52" s="89">
        <f>'Капитальный ремонт'!E15</f>
        <v>131864</v>
      </c>
      <c r="F52" s="118">
        <f>'Капитальный ремонт'!F15</f>
        <v>131864</v>
      </c>
      <c r="G52" s="119"/>
      <c r="H52" s="119"/>
      <c r="I52" s="119"/>
      <c r="J52" s="120"/>
      <c r="K52" s="89">
        <f>'Капитальный ремонт'!G15</f>
        <v>0</v>
      </c>
      <c r="L52" s="89">
        <f>'Капитальный ремонт'!H15</f>
        <v>0</v>
      </c>
      <c r="M52" s="89">
        <f>'Капитальный ремонт'!I15</f>
        <v>0</v>
      </c>
      <c r="N52" s="89">
        <f>'Капитальный ремонт'!J15</f>
        <v>0</v>
      </c>
      <c r="O52" s="139"/>
    </row>
    <row r="53" spans="1:15" ht="56.25" customHeight="1" x14ac:dyDescent="0.3">
      <c r="A53" s="175"/>
      <c r="B53" s="143"/>
      <c r="C53" s="140"/>
      <c r="D53" s="104" t="s">
        <v>11</v>
      </c>
      <c r="E53" s="89">
        <f>'Капитальный ремонт'!E16</f>
        <v>80136</v>
      </c>
      <c r="F53" s="118">
        <f>'Капитальный ремонт'!F16</f>
        <v>80136</v>
      </c>
      <c r="G53" s="119"/>
      <c r="H53" s="119"/>
      <c r="I53" s="119"/>
      <c r="J53" s="120"/>
      <c r="K53" s="89">
        <f>'Капитальный ремонт'!G16</f>
        <v>0</v>
      </c>
      <c r="L53" s="89">
        <f>'Капитальный ремонт'!H16</f>
        <v>0</v>
      </c>
      <c r="M53" s="89">
        <f>'Капитальный ремонт'!I16</f>
        <v>0</v>
      </c>
      <c r="N53" s="89">
        <f>'Капитальный ремонт'!J16</f>
        <v>0</v>
      </c>
      <c r="O53" s="139"/>
    </row>
    <row r="54" spans="1:15" ht="28.5" customHeight="1" x14ac:dyDescent="0.3">
      <c r="A54" s="175"/>
      <c r="B54" s="152" t="s">
        <v>388</v>
      </c>
      <c r="C54" s="144" t="s">
        <v>83</v>
      </c>
      <c r="D54" s="144" t="s">
        <v>83</v>
      </c>
      <c r="E54" s="117" t="s">
        <v>84</v>
      </c>
      <c r="F54" s="121" t="s">
        <v>374</v>
      </c>
      <c r="G54" s="118" t="s">
        <v>226</v>
      </c>
      <c r="H54" s="119"/>
      <c r="I54" s="119"/>
      <c r="J54" s="120"/>
      <c r="K54" s="117" t="s">
        <v>87</v>
      </c>
      <c r="L54" s="129" t="s">
        <v>375</v>
      </c>
      <c r="M54" s="121" t="s">
        <v>377</v>
      </c>
      <c r="N54" s="115" t="s">
        <v>376</v>
      </c>
      <c r="O54" s="139"/>
    </row>
    <row r="55" spans="1:15" ht="24" customHeight="1" x14ac:dyDescent="0.3">
      <c r="A55" s="175"/>
      <c r="B55" s="152"/>
      <c r="C55" s="144"/>
      <c r="D55" s="144"/>
      <c r="E55" s="117"/>
      <c r="F55" s="117"/>
      <c r="G55" s="92" t="s">
        <v>221</v>
      </c>
      <c r="H55" s="92" t="s">
        <v>222</v>
      </c>
      <c r="I55" s="92" t="s">
        <v>223</v>
      </c>
      <c r="J55" s="92" t="s">
        <v>224</v>
      </c>
      <c r="K55" s="117"/>
      <c r="L55" s="116"/>
      <c r="M55" s="117"/>
      <c r="N55" s="116"/>
      <c r="O55" s="139"/>
    </row>
    <row r="56" spans="1:15" ht="35.25" customHeight="1" x14ac:dyDescent="0.3">
      <c r="A56" s="176"/>
      <c r="B56" s="152"/>
      <c r="C56" s="144"/>
      <c r="D56" s="144"/>
      <c r="E56" s="55">
        <f t="shared" ref="E56:E62" si="11">F56+K56+L56+M56+N56</f>
        <v>1</v>
      </c>
      <c r="F56" s="55">
        <v>1</v>
      </c>
      <c r="G56" s="55">
        <v>0</v>
      </c>
      <c r="H56" s="55">
        <v>0</v>
      </c>
      <c r="I56" s="55">
        <v>0</v>
      </c>
      <c r="J56" s="55">
        <v>1</v>
      </c>
      <c r="K56" s="55">
        <v>0</v>
      </c>
      <c r="L56" s="55">
        <v>0</v>
      </c>
      <c r="M56" s="55">
        <v>0</v>
      </c>
      <c r="N56" s="55">
        <v>0</v>
      </c>
      <c r="O56" s="140"/>
    </row>
    <row r="57" spans="1:15" ht="35.25" customHeight="1" x14ac:dyDescent="0.3">
      <c r="A57" s="174" t="s">
        <v>21</v>
      </c>
      <c r="B57" s="141" t="s">
        <v>444</v>
      </c>
      <c r="C57" s="138" t="s">
        <v>378</v>
      </c>
      <c r="D57" s="104" t="s">
        <v>8</v>
      </c>
      <c r="E57" s="89">
        <f t="shared" si="11"/>
        <v>8000</v>
      </c>
      <c r="F57" s="118">
        <f>F58</f>
        <v>8000</v>
      </c>
      <c r="G57" s="119"/>
      <c r="H57" s="119"/>
      <c r="I57" s="119"/>
      <c r="J57" s="120"/>
      <c r="K57" s="89">
        <f>'Капитальный ремонт'!G58</f>
        <v>0</v>
      </c>
      <c r="L57" s="89">
        <f>'Капитальный ремонт'!H58</f>
        <v>0</v>
      </c>
      <c r="M57" s="89">
        <f>'Капитальный ремонт'!I58</f>
        <v>0</v>
      </c>
      <c r="N57" s="89">
        <f>'Капитальный ремонт'!J58</f>
        <v>0</v>
      </c>
      <c r="O57" s="138" t="s">
        <v>447</v>
      </c>
    </row>
    <row r="58" spans="1:15" ht="56.25" customHeight="1" x14ac:dyDescent="0.3">
      <c r="A58" s="176"/>
      <c r="B58" s="143"/>
      <c r="C58" s="140"/>
      <c r="D58" s="104" t="s">
        <v>11</v>
      </c>
      <c r="E58" s="89">
        <f t="shared" si="11"/>
        <v>8000</v>
      </c>
      <c r="F58" s="118">
        <v>8000</v>
      </c>
      <c r="G58" s="119"/>
      <c r="H58" s="119"/>
      <c r="I58" s="119"/>
      <c r="J58" s="120"/>
      <c r="K58" s="89">
        <f>'Капитальный ремонт'!G60</f>
        <v>0</v>
      </c>
      <c r="L58" s="89">
        <f>'Капитальный ремонт'!H60</f>
        <v>0</v>
      </c>
      <c r="M58" s="89">
        <f>'Капитальный ремонт'!I60</f>
        <v>0</v>
      </c>
      <c r="N58" s="89">
        <f>'Капитальный ремонт'!J60</f>
        <v>0</v>
      </c>
      <c r="O58" s="140"/>
    </row>
    <row r="59" spans="1:15" ht="35.25" customHeight="1" x14ac:dyDescent="0.3">
      <c r="A59" s="177" t="s">
        <v>19</v>
      </c>
      <c r="B59" s="152" t="s">
        <v>103</v>
      </c>
      <c r="C59" s="128" t="s">
        <v>378</v>
      </c>
      <c r="D59" s="104" t="s">
        <v>8</v>
      </c>
      <c r="E59" s="89">
        <f t="shared" si="11"/>
        <v>1834903.04</v>
      </c>
      <c r="F59" s="118">
        <f>'Строительство и реконструкция'!L118</f>
        <v>1834903.04</v>
      </c>
      <c r="G59" s="119"/>
      <c r="H59" s="119"/>
      <c r="I59" s="119"/>
      <c r="J59" s="120"/>
      <c r="K59" s="89">
        <f>'Строительство и реконструкция'!M118</f>
        <v>0</v>
      </c>
      <c r="L59" s="89">
        <f>'Строительство и реконструкция'!N118</f>
        <v>0</v>
      </c>
      <c r="M59" s="89">
        <f>'Строительство и реконструкция'!O118</f>
        <v>0</v>
      </c>
      <c r="N59" s="89">
        <f>'Строительство и реконструкция'!P118</f>
        <v>0</v>
      </c>
      <c r="O59" s="128" t="s">
        <v>450</v>
      </c>
    </row>
    <row r="60" spans="1:15" ht="35.25" customHeight="1" x14ac:dyDescent="0.3">
      <c r="A60" s="177"/>
      <c r="B60" s="152"/>
      <c r="C60" s="128"/>
      <c r="D60" s="104" t="s">
        <v>9</v>
      </c>
      <c r="E60" s="89">
        <f t="shared" si="11"/>
        <v>0</v>
      </c>
      <c r="F60" s="118">
        <f>'Строительство и реконструкция'!L119</f>
        <v>0</v>
      </c>
      <c r="G60" s="119"/>
      <c r="H60" s="119"/>
      <c r="I60" s="119"/>
      <c r="J60" s="120"/>
      <c r="K60" s="89">
        <f>'Строительство и реконструкция'!M119</f>
        <v>0</v>
      </c>
      <c r="L60" s="89">
        <f>'Строительство и реконструкция'!N119</f>
        <v>0</v>
      </c>
      <c r="M60" s="89">
        <f>'Строительство и реконструкция'!O119</f>
        <v>0</v>
      </c>
      <c r="N60" s="89">
        <f>'Строительство и реконструкция'!P119</f>
        <v>0</v>
      </c>
      <c r="O60" s="128"/>
    </row>
    <row r="61" spans="1:15" ht="35.25" customHeight="1" x14ac:dyDescent="0.3">
      <c r="A61" s="177"/>
      <c r="B61" s="152"/>
      <c r="C61" s="128"/>
      <c r="D61" s="104" t="s">
        <v>10</v>
      </c>
      <c r="E61" s="89">
        <f t="shared" si="11"/>
        <v>1816554.01</v>
      </c>
      <c r="F61" s="118">
        <f>'Строительство и реконструкция'!L120</f>
        <v>1816554.01</v>
      </c>
      <c r="G61" s="119"/>
      <c r="H61" s="119"/>
      <c r="I61" s="119"/>
      <c r="J61" s="120"/>
      <c r="K61" s="89">
        <f>'Строительство и реконструкция'!M120</f>
        <v>0</v>
      </c>
      <c r="L61" s="89">
        <f>'Строительство и реконструкция'!N120</f>
        <v>0</v>
      </c>
      <c r="M61" s="89">
        <f>'Строительство и реконструкция'!O120</f>
        <v>0</v>
      </c>
      <c r="N61" s="89">
        <f>'Строительство и реконструкция'!P120</f>
        <v>0</v>
      </c>
      <c r="O61" s="128"/>
    </row>
    <row r="62" spans="1:15" ht="51.75" customHeight="1" x14ac:dyDescent="0.3">
      <c r="A62" s="177"/>
      <c r="B62" s="152"/>
      <c r="C62" s="128"/>
      <c r="D62" s="104" t="s">
        <v>11</v>
      </c>
      <c r="E62" s="89">
        <f t="shared" si="11"/>
        <v>18349.03</v>
      </c>
      <c r="F62" s="118">
        <f>'Строительство и реконструкция'!L121</f>
        <v>18349.03</v>
      </c>
      <c r="G62" s="119"/>
      <c r="H62" s="119"/>
      <c r="I62" s="119"/>
      <c r="J62" s="120"/>
      <c r="K62" s="89">
        <f>'Строительство и реконструкция'!M121</f>
        <v>0</v>
      </c>
      <c r="L62" s="89">
        <f>'Строительство и реконструкция'!N121</f>
        <v>0</v>
      </c>
      <c r="M62" s="89">
        <f>'Строительство и реконструкция'!O121</f>
        <v>0</v>
      </c>
      <c r="N62" s="89">
        <f>'Строительство и реконструкция'!P121</f>
        <v>0</v>
      </c>
      <c r="O62" s="128"/>
    </row>
    <row r="63" spans="1:15" ht="18.75" customHeight="1" x14ac:dyDescent="0.3">
      <c r="A63" s="177"/>
      <c r="B63" s="152" t="s">
        <v>386</v>
      </c>
      <c r="C63" s="144" t="s">
        <v>83</v>
      </c>
      <c r="D63" s="144" t="s">
        <v>83</v>
      </c>
      <c r="E63" s="117" t="s">
        <v>84</v>
      </c>
      <c r="F63" s="121" t="s">
        <v>374</v>
      </c>
      <c r="G63" s="118" t="s">
        <v>226</v>
      </c>
      <c r="H63" s="119"/>
      <c r="I63" s="119"/>
      <c r="J63" s="120"/>
      <c r="K63" s="117" t="s">
        <v>87</v>
      </c>
      <c r="L63" s="129" t="s">
        <v>375</v>
      </c>
      <c r="M63" s="121" t="s">
        <v>377</v>
      </c>
      <c r="N63" s="115" t="s">
        <v>376</v>
      </c>
      <c r="O63" s="128"/>
    </row>
    <row r="64" spans="1:15" ht="19.5" customHeight="1" x14ac:dyDescent="0.3">
      <c r="A64" s="177"/>
      <c r="B64" s="152"/>
      <c r="C64" s="144"/>
      <c r="D64" s="144"/>
      <c r="E64" s="117"/>
      <c r="F64" s="117"/>
      <c r="G64" s="92" t="s">
        <v>221</v>
      </c>
      <c r="H64" s="92" t="s">
        <v>222</v>
      </c>
      <c r="I64" s="92" t="s">
        <v>223</v>
      </c>
      <c r="J64" s="92" t="s">
        <v>224</v>
      </c>
      <c r="K64" s="117"/>
      <c r="L64" s="116"/>
      <c r="M64" s="117"/>
      <c r="N64" s="116"/>
      <c r="O64" s="128"/>
    </row>
    <row r="65" spans="1:15" ht="33" customHeight="1" x14ac:dyDescent="0.3">
      <c r="A65" s="177"/>
      <c r="B65" s="152"/>
      <c r="C65" s="144"/>
      <c r="D65" s="144"/>
      <c r="E65" s="55">
        <f t="shared" ref="E65:E70" si="12">F65+K65+L65+M65+N65</f>
        <v>1</v>
      </c>
      <c r="F65" s="55">
        <v>1</v>
      </c>
      <c r="G65" s="55">
        <v>0</v>
      </c>
      <c r="H65" s="55">
        <v>0</v>
      </c>
      <c r="I65" s="55">
        <v>0</v>
      </c>
      <c r="J65" s="55">
        <v>1</v>
      </c>
      <c r="K65" s="55">
        <v>0</v>
      </c>
      <c r="L65" s="55">
        <v>0</v>
      </c>
      <c r="M65" s="55">
        <v>0</v>
      </c>
      <c r="N65" s="55">
        <v>0</v>
      </c>
      <c r="O65" s="128"/>
    </row>
    <row r="66" spans="1:15" ht="35.25" customHeight="1" x14ac:dyDescent="0.3">
      <c r="A66" s="130" t="s">
        <v>22</v>
      </c>
      <c r="B66" s="152" t="s">
        <v>23</v>
      </c>
      <c r="C66" s="130" t="s">
        <v>378</v>
      </c>
      <c r="D66" s="104" t="s">
        <v>8</v>
      </c>
      <c r="E66" s="89">
        <f t="shared" si="12"/>
        <v>1059134.3199999998</v>
      </c>
      <c r="F66" s="118">
        <f t="shared" ref="F66:J66" si="13">SUM(F67:F69)</f>
        <v>253528.5</v>
      </c>
      <c r="G66" s="119">
        <f t="shared" si="13"/>
        <v>0</v>
      </c>
      <c r="H66" s="119">
        <f t="shared" si="13"/>
        <v>0</v>
      </c>
      <c r="I66" s="119">
        <f t="shared" si="13"/>
        <v>0</v>
      </c>
      <c r="J66" s="120">
        <f t="shared" si="13"/>
        <v>0</v>
      </c>
      <c r="K66" s="89">
        <f t="shared" ref="K66:N66" si="14">SUM(K67:K69)</f>
        <v>348355.2</v>
      </c>
      <c r="L66" s="90">
        <f t="shared" si="14"/>
        <v>367279.12</v>
      </c>
      <c r="M66" s="90">
        <f t="shared" si="14"/>
        <v>89971.5</v>
      </c>
      <c r="N66" s="89">
        <f t="shared" si="14"/>
        <v>0</v>
      </c>
      <c r="O66" s="128"/>
    </row>
    <row r="67" spans="1:15" ht="45" customHeight="1" x14ac:dyDescent="0.3">
      <c r="A67" s="130"/>
      <c r="B67" s="152"/>
      <c r="C67" s="130"/>
      <c r="D67" s="104" t="s">
        <v>10</v>
      </c>
      <c r="E67" s="89">
        <f t="shared" si="12"/>
        <v>668395.05999999994</v>
      </c>
      <c r="F67" s="118">
        <f t="shared" ref="F67:J67" si="15">F71+F77</f>
        <v>157104.72</v>
      </c>
      <c r="G67" s="119">
        <f t="shared" si="15"/>
        <v>0</v>
      </c>
      <c r="H67" s="119">
        <f t="shared" si="15"/>
        <v>0</v>
      </c>
      <c r="I67" s="119">
        <f t="shared" si="15"/>
        <v>0</v>
      </c>
      <c r="J67" s="120">
        <f t="shared" si="15"/>
        <v>0</v>
      </c>
      <c r="K67" s="89">
        <f>K71+K77</f>
        <v>227643</v>
      </c>
      <c r="L67" s="90">
        <f t="shared" ref="L67:N68" si="16">L71+L77</f>
        <v>227685.06999999998</v>
      </c>
      <c r="M67" s="90">
        <f t="shared" si="16"/>
        <v>55962.27</v>
      </c>
      <c r="N67" s="89">
        <f t="shared" si="16"/>
        <v>0</v>
      </c>
      <c r="O67" s="128"/>
    </row>
    <row r="68" spans="1:15" ht="45" customHeight="1" x14ac:dyDescent="0.3">
      <c r="A68" s="130"/>
      <c r="B68" s="152"/>
      <c r="C68" s="130"/>
      <c r="D68" s="104" t="s">
        <v>18</v>
      </c>
      <c r="E68" s="89">
        <f t="shared" si="12"/>
        <v>390739.26</v>
      </c>
      <c r="F68" s="118">
        <f t="shared" ref="F68:J68" si="17">F72+F78</f>
        <v>96423.78</v>
      </c>
      <c r="G68" s="119">
        <f t="shared" si="17"/>
        <v>0</v>
      </c>
      <c r="H68" s="119">
        <f t="shared" si="17"/>
        <v>0</v>
      </c>
      <c r="I68" s="119">
        <f t="shared" si="17"/>
        <v>0</v>
      </c>
      <c r="J68" s="120">
        <f t="shared" si="17"/>
        <v>0</v>
      </c>
      <c r="K68" s="89">
        <f>K72+K78</f>
        <v>120712.2</v>
      </c>
      <c r="L68" s="90">
        <f t="shared" si="16"/>
        <v>139594.05000000002</v>
      </c>
      <c r="M68" s="90">
        <f t="shared" si="16"/>
        <v>34009.230000000003</v>
      </c>
      <c r="N68" s="89">
        <f t="shared" si="16"/>
        <v>0</v>
      </c>
      <c r="O68" s="128"/>
    </row>
    <row r="69" spans="1:15" ht="29.25" customHeight="1" x14ac:dyDescent="0.3">
      <c r="A69" s="130"/>
      <c r="B69" s="152"/>
      <c r="C69" s="130"/>
      <c r="D69" s="104" t="s">
        <v>15</v>
      </c>
      <c r="E69" s="89">
        <f t="shared" si="12"/>
        <v>0</v>
      </c>
      <c r="F69" s="118">
        <v>0</v>
      </c>
      <c r="G69" s="119"/>
      <c r="H69" s="119"/>
      <c r="I69" s="119"/>
      <c r="J69" s="120"/>
      <c r="K69" s="89">
        <v>0</v>
      </c>
      <c r="L69" s="90">
        <v>0</v>
      </c>
      <c r="M69" s="90">
        <v>0</v>
      </c>
      <c r="N69" s="89">
        <v>0</v>
      </c>
      <c r="O69" s="128"/>
    </row>
    <row r="70" spans="1:15" ht="31.5" customHeight="1" x14ac:dyDescent="0.3">
      <c r="A70" s="130" t="s">
        <v>24</v>
      </c>
      <c r="B70" s="152" t="s">
        <v>67</v>
      </c>
      <c r="C70" s="130" t="s">
        <v>378</v>
      </c>
      <c r="D70" s="104" t="s">
        <v>8</v>
      </c>
      <c r="E70" s="89">
        <f t="shared" si="12"/>
        <v>1059134.3199999998</v>
      </c>
      <c r="F70" s="118">
        <f>'Строительство и реконструкция'!L144</f>
        <v>253528.5</v>
      </c>
      <c r="G70" s="119"/>
      <c r="H70" s="119"/>
      <c r="I70" s="119"/>
      <c r="J70" s="120"/>
      <c r="K70" s="89">
        <f>'Строительство и реконструкция'!M144</f>
        <v>348355.2</v>
      </c>
      <c r="L70" s="89">
        <f>'Строительство и реконструкция'!N144</f>
        <v>367279.12</v>
      </c>
      <c r="M70" s="89">
        <f>'Строительство и реконструкция'!O144</f>
        <v>89971.5</v>
      </c>
      <c r="N70" s="89">
        <f>'Строительство и реконструкция'!P144</f>
        <v>0</v>
      </c>
      <c r="O70" s="128" t="s">
        <v>450</v>
      </c>
    </row>
    <row r="71" spans="1:15" ht="40.5" customHeight="1" x14ac:dyDescent="0.3">
      <c r="A71" s="130"/>
      <c r="B71" s="152"/>
      <c r="C71" s="130"/>
      <c r="D71" s="104" t="s">
        <v>10</v>
      </c>
      <c r="E71" s="89">
        <f t="shared" ref="E71:E72" si="18">F71+K71+L71+M71+N71</f>
        <v>668395.05999999994</v>
      </c>
      <c r="F71" s="118">
        <f>'Строительство и реконструкция'!L145</f>
        <v>157104.72</v>
      </c>
      <c r="G71" s="119"/>
      <c r="H71" s="119"/>
      <c r="I71" s="119"/>
      <c r="J71" s="120"/>
      <c r="K71" s="89">
        <f>'Строительство и реконструкция'!M145</f>
        <v>227643</v>
      </c>
      <c r="L71" s="89">
        <f>'Строительство и реконструкция'!N145</f>
        <v>227685.06999999998</v>
      </c>
      <c r="M71" s="89">
        <f>'Строительство и реконструкция'!O145</f>
        <v>55962.27</v>
      </c>
      <c r="N71" s="89">
        <f>'Строительство и реконструкция'!P145</f>
        <v>0</v>
      </c>
      <c r="O71" s="128"/>
    </row>
    <row r="72" spans="1:15" ht="36.75" customHeight="1" x14ac:dyDescent="0.3">
      <c r="A72" s="130"/>
      <c r="B72" s="152"/>
      <c r="C72" s="130"/>
      <c r="D72" s="104" t="s">
        <v>18</v>
      </c>
      <c r="E72" s="89">
        <f t="shared" si="18"/>
        <v>390739.26</v>
      </c>
      <c r="F72" s="118">
        <f>'Строительство и реконструкция'!L146</f>
        <v>96423.78</v>
      </c>
      <c r="G72" s="119"/>
      <c r="H72" s="119"/>
      <c r="I72" s="119"/>
      <c r="J72" s="120"/>
      <c r="K72" s="89">
        <f>'Строительство и реконструкция'!M146</f>
        <v>120712.2</v>
      </c>
      <c r="L72" s="89">
        <f>'Строительство и реконструкция'!N146</f>
        <v>139594.05000000002</v>
      </c>
      <c r="M72" s="89">
        <f>'Строительство и реконструкция'!O146</f>
        <v>34009.230000000003</v>
      </c>
      <c r="N72" s="89">
        <f>'Строительство и реконструкция'!P146</f>
        <v>0</v>
      </c>
      <c r="O72" s="128"/>
    </row>
    <row r="73" spans="1:15" ht="28.5" customHeight="1" x14ac:dyDescent="0.3">
      <c r="A73" s="130"/>
      <c r="B73" s="152" t="s">
        <v>220</v>
      </c>
      <c r="C73" s="144" t="s">
        <v>83</v>
      </c>
      <c r="D73" s="144" t="s">
        <v>83</v>
      </c>
      <c r="E73" s="117" t="s">
        <v>84</v>
      </c>
      <c r="F73" s="121" t="s">
        <v>374</v>
      </c>
      <c r="G73" s="118" t="s">
        <v>226</v>
      </c>
      <c r="H73" s="119"/>
      <c r="I73" s="119"/>
      <c r="J73" s="120"/>
      <c r="K73" s="117" t="s">
        <v>87</v>
      </c>
      <c r="L73" s="129" t="s">
        <v>375</v>
      </c>
      <c r="M73" s="121" t="s">
        <v>377</v>
      </c>
      <c r="N73" s="115" t="s">
        <v>376</v>
      </c>
      <c r="O73" s="128"/>
    </row>
    <row r="74" spans="1:15" ht="24" customHeight="1" x14ac:dyDescent="0.3">
      <c r="A74" s="130"/>
      <c r="B74" s="152"/>
      <c r="C74" s="144"/>
      <c r="D74" s="144"/>
      <c r="E74" s="117"/>
      <c r="F74" s="117"/>
      <c r="G74" s="92" t="s">
        <v>221</v>
      </c>
      <c r="H74" s="92" t="s">
        <v>222</v>
      </c>
      <c r="I74" s="92" t="s">
        <v>223</v>
      </c>
      <c r="J74" s="92" t="s">
        <v>224</v>
      </c>
      <c r="K74" s="117"/>
      <c r="L74" s="116"/>
      <c r="M74" s="117"/>
      <c r="N74" s="116"/>
      <c r="O74" s="128"/>
    </row>
    <row r="75" spans="1:15" ht="27.75" customHeight="1" x14ac:dyDescent="0.3">
      <c r="A75" s="130"/>
      <c r="B75" s="152"/>
      <c r="C75" s="144"/>
      <c r="D75" s="144"/>
      <c r="E75" s="55">
        <f>F75+K75+L75+M75+N75</f>
        <v>7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1</v>
      </c>
      <c r="L75" s="55">
        <v>5</v>
      </c>
      <c r="M75" s="55">
        <v>1</v>
      </c>
      <c r="N75" s="55">
        <v>0</v>
      </c>
      <c r="O75" s="128"/>
    </row>
    <row r="76" spans="1:15" ht="30" customHeight="1" x14ac:dyDescent="0.3">
      <c r="A76" s="130" t="s">
        <v>25</v>
      </c>
      <c r="B76" s="152" t="s">
        <v>205</v>
      </c>
      <c r="C76" s="130" t="s">
        <v>378</v>
      </c>
      <c r="D76" s="104" t="s">
        <v>8</v>
      </c>
      <c r="E76" s="89">
        <f t="shared" ref="E76:E79" si="19">F76+K76+L76+M76+N76</f>
        <v>0</v>
      </c>
      <c r="F76" s="118">
        <f>F77+F78</f>
        <v>0</v>
      </c>
      <c r="G76" s="119"/>
      <c r="H76" s="119"/>
      <c r="I76" s="119"/>
      <c r="J76" s="120"/>
      <c r="K76" s="89">
        <f>K77+K78</f>
        <v>0</v>
      </c>
      <c r="L76" s="89">
        <f>L77+L78</f>
        <v>0</v>
      </c>
      <c r="M76" s="90">
        <f>M77+M78</f>
        <v>0</v>
      </c>
      <c r="N76" s="89">
        <f>N77+N78</f>
        <v>0</v>
      </c>
      <c r="O76" s="128" t="s">
        <v>447</v>
      </c>
    </row>
    <row r="77" spans="1:15" ht="39" customHeight="1" x14ac:dyDescent="0.3">
      <c r="A77" s="130"/>
      <c r="B77" s="152"/>
      <c r="C77" s="130"/>
      <c r="D77" s="104" t="s">
        <v>10</v>
      </c>
      <c r="E77" s="89">
        <f t="shared" si="19"/>
        <v>0</v>
      </c>
      <c r="F77" s="118">
        <v>0</v>
      </c>
      <c r="G77" s="119"/>
      <c r="H77" s="119"/>
      <c r="I77" s="119"/>
      <c r="J77" s="120"/>
      <c r="K77" s="89">
        <v>0</v>
      </c>
      <c r="L77" s="89">
        <v>0</v>
      </c>
      <c r="M77" s="90">
        <v>0</v>
      </c>
      <c r="N77" s="89">
        <v>0</v>
      </c>
      <c r="O77" s="128"/>
    </row>
    <row r="78" spans="1:15" ht="39" customHeight="1" x14ac:dyDescent="0.3">
      <c r="A78" s="130"/>
      <c r="B78" s="152"/>
      <c r="C78" s="130"/>
      <c r="D78" s="104" t="s">
        <v>11</v>
      </c>
      <c r="E78" s="89">
        <f t="shared" si="19"/>
        <v>0</v>
      </c>
      <c r="F78" s="118">
        <v>0</v>
      </c>
      <c r="G78" s="119"/>
      <c r="H78" s="119"/>
      <c r="I78" s="119"/>
      <c r="J78" s="120"/>
      <c r="K78" s="89">
        <v>0</v>
      </c>
      <c r="L78" s="89">
        <v>0</v>
      </c>
      <c r="M78" s="90">
        <v>0</v>
      </c>
      <c r="N78" s="89">
        <v>0</v>
      </c>
      <c r="O78" s="128"/>
    </row>
    <row r="79" spans="1:15" ht="43.5" customHeight="1" x14ac:dyDescent="0.3">
      <c r="A79" s="130"/>
      <c r="B79" s="152"/>
      <c r="C79" s="130"/>
      <c r="D79" s="104" t="s">
        <v>12</v>
      </c>
      <c r="E79" s="89">
        <f t="shared" si="19"/>
        <v>0</v>
      </c>
      <c r="F79" s="118">
        <v>0</v>
      </c>
      <c r="G79" s="119"/>
      <c r="H79" s="119"/>
      <c r="I79" s="119"/>
      <c r="J79" s="120"/>
      <c r="K79" s="89">
        <v>0</v>
      </c>
      <c r="L79" s="89">
        <v>0</v>
      </c>
      <c r="M79" s="90">
        <v>0</v>
      </c>
      <c r="N79" s="89">
        <v>0</v>
      </c>
      <c r="O79" s="128"/>
    </row>
    <row r="80" spans="1:15" ht="28.5" customHeight="1" x14ac:dyDescent="0.3">
      <c r="A80" s="130"/>
      <c r="B80" s="152" t="s">
        <v>379</v>
      </c>
      <c r="C80" s="144" t="s">
        <v>83</v>
      </c>
      <c r="D80" s="144" t="s">
        <v>83</v>
      </c>
      <c r="E80" s="117" t="s">
        <v>84</v>
      </c>
      <c r="F80" s="121" t="s">
        <v>374</v>
      </c>
      <c r="G80" s="118" t="s">
        <v>226</v>
      </c>
      <c r="H80" s="119"/>
      <c r="I80" s="119"/>
      <c r="J80" s="120"/>
      <c r="K80" s="117" t="s">
        <v>87</v>
      </c>
      <c r="L80" s="129" t="s">
        <v>375</v>
      </c>
      <c r="M80" s="121" t="s">
        <v>377</v>
      </c>
      <c r="N80" s="115" t="s">
        <v>376</v>
      </c>
      <c r="O80" s="128"/>
    </row>
    <row r="81" spans="1:15" ht="24" customHeight="1" x14ac:dyDescent="0.3">
      <c r="A81" s="130"/>
      <c r="B81" s="152"/>
      <c r="C81" s="144"/>
      <c r="D81" s="144"/>
      <c r="E81" s="117"/>
      <c r="F81" s="117"/>
      <c r="G81" s="92" t="s">
        <v>221</v>
      </c>
      <c r="H81" s="92" t="s">
        <v>222</v>
      </c>
      <c r="I81" s="92" t="s">
        <v>223</v>
      </c>
      <c r="J81" s="92" t="s">
        <v>224</v>
      </c>
      <c r="K81" s="117"/>
      <c r="L81" s="116"/>
      <c r="M81" s="117"/>
      <c r="N81" s="116"/>
      <c r="O81" s="128"/>
    </row>
    <row r="82" spans="1:15" ht="30" customHeight="1" x14ac:dyDescent="0.3">
      <c r="A82" s="130"/>
      <c r="B82" s="152"/>
      <c r="C82" s="144"/>
      <c r="D82" s="144"/>
      <c r="E82" s="55">
        <f>F82+K82+L82+M82+N82</f>
        <v>0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0</v>
      </c>
      <c r="N82" s="55">
        <v>0</v>
      </c>
      <c r="O82" s="128"/>
    </row>
    <row r="83" spans="1:15" ht="26.25" customHeight="1" x14ac:dyDescent="0.3">
      <c r="A83" s="130" t="s">
        <v>26</v>
      </c>
      <c r="B83" s="152" t="s">
        <v>455</v>
      </c>
      <c r="C83" s="130" t="s">
        <v>378</v>
      </c>
      <c r="D83" s="104" t="s">
        <v>8</v>
      </c>
      <c r="E83" s="89">
        <f t="shared" ref="E83:E90" si="20">F83+K83+L83+M83+N83</f>
        <v>0</v>
      </c>
      <c r="F83" s="118">
        <f t="shared" ref="F83" si="21">F84+F85</f>
        <v>0</v>
      </c>
      <c r="G83" s="119"/>
      <c r="H83" s="119"/>
      <c r="I83" s="119"/>
      <c r="J83" s="120"/>
      <c r="K83" s="89">
        <f>K84+K85</f>
        <v>0</v>
      </c>
      <c r="L83" s="90">
        <f t="shared" ref="L83:M83" si="22">L84+L85</f>
        <v>0</v>
      </c>
      <c r="M83" s="90">
        <f t="shared" si="22"/>
        <v>0</v>
      </c>
      <c r="N83" s="89">
        <f t="shared" ref="N83" si="23">N84+N85</f>
        <v>0</v>
      </c>
      <c r="O83" s="128"/>
    </row>
    <row r="84" spans="1:15" ht="39" customHeight="1" x14ac:dyDescent="0.3">
      <c r="A84" s="130"/>
      <c r="B84" s="152"/>
      <c r="C84" s="130"/>
      <c r="D84" s="104" t="s">
        <v>10</v>
      </c>
      <c r="E84" s="89">
        <f t="shared" si="20"/>
        <v>0</v>
      </c>
      <c r="F84" s="118">
        <v>0</v>
      </c>
      <c r="G84" s="119"/>
      <c r="H84" s="119"/>
      <c r="I84" s="119"/>
      <c r="J84" s="120"/>
      <c r="K84" s="89">
        <v>0</v>
      </c>
      <c r="L84" s="90">
        <v>0</v>
      </c>
      <c r="M84" s="90">
        <v>0</v>
      </c>
      <c r="N84" s="89">
        <v>0</v>
      </c>
      <c r="O84" s="128"/>
    </row>
    <row r="85" spans="1:15" ht="39" customHeight="1" x14ac:dyDescent="0.3">
      <c r="A85" s="130"/>
      <c r="B85" s="152"/>
      <c r="C85" s="130"/>
      <c r="D85" s="104" t="s">
        <v>11</v>
      </c>
      <c r="E85" s="89">
        <f t="shared" si="20"/>
        <v>0</v>
      </c>
      <c r="F85" s="118">
        <v>0</v>
      </c>
      <c r="G85" s="119"/>
      <c r="H85" s="119"/>
      <c r="I85" s="119"/>
      <c r="J85" s="120"/>
      <c r="K85" s="89">
        <v>0</v>
      </c>
      <c r="L85" s="90">
        <v>0</v>
      </c>
      <c r="M85" s="90">
        <v>0</v>
      </c>
      <c r="N85" s="89">
        <v>0</v>
      </c>
      <c r="O85" s="128"/>
    </row>
    <row r="86" spans="1:15" ht="30" customHeight="1" x14ac:dyDescent="0.3">
      <c r="A86" s="130"/>
      <c r="B86" s="152"/>
      <c r="C86" s="130"/>
      <c r="D86" s="104" t="s">
        <v>12</v>
      </c>
      <c r="E86" s="89">
        <f t="shared" si="20"/>
        <v>0</v>
      </c>
      <c r="F86" s="118">
        <v>0</v>
      </c>
      <c r="G86" s="119"/>
      <c r="H86" s="119"/>
      <c r="I86" s="119"/>
      <c r="J86" s="120"/>
      <c r="K86" s="89">
        <v>0</v>
      </c>
      <c r="L86" s="90">
        <v>0</v>
      </c>
      <c r="M86" s="90">
        <v>0</v>
      </c>
      <c r="N86" s="89">
        <v>0</v>
      </c>
      <c r="O86" s="128"/>
    </row>
    <row r="87" spans="1:15" ht="27.75" customHeight="1" x14ac:dyDescent="0.3">
      <c r="A87" s="130" t="s">
        <v>27</v>
      </c>
      <c r="B87" s="152" t="s">
        <v>331</v>
      </c>
      <c r="C87" s="130" t="s">
        <v>378</v>
      </c>
      <c r="D87" s="104" t="s">
        <v>8</v>
      </c>
      <c r="E87" s="89">
        <f t="shared" si="20"/>
        <v>0</v>
      </c>
      <c r="F87" s="118">
        <f t="shared" ref="F87" si="24">F88+F89</f>
        <v>0</v>
      </c>
      <c r="G87" s="119"/>
      <c r="H87" s="119"/>
      <c r="I87" s="119"/>
      <c r="J87" s="120"/>
      <c r="K87" s="89">
        <f>K88+K89</f>
        <v>0</v>
      </c>
      <c r="L87" s="90">
        <f t="shared" ref="L87:M87" si="25">L88+L89</f>
        <v>0</v>
      </c>
      <c r="M87" s="90">
        <f t="shared" si="25"/>
        <v>0</v>
      </c>
      <c r="N87" s="89">
        <f t="shared" ref="N87" si="26">N88+N89</f>
        <v>0</v>
      </c>
      <c r="O87" s="128" t="s">
        <v>447</v>
      </c>
    </row>
    <row r="88" spans="1:15" ht="36" customHeight="1" x14ac:dyDescent="0.3">
      <c r="A88" s="130"/>
      <c r="B88" s="152"/>
      <c r="C88" s="130"/>
      <c r="D88" s="104" t="s">
        <v>10</v>
      </c>
      <c r="E88" s="89">
        <f t="shared" si="20"/>
        <v>0</v>
      </c>
      <c r="F88" s="118">
        <v>0</v>
      </c>
      <c r="G88" s="119"/>
      <c r="H88" s="119"/>
      <c r="I88" s="119"/>
      <c r="J88" s="120"/>
      <c r="K88" s="89">
        <v>0</v>
      </c>
      <c r="L88" s="90">
        <v>0</v>
      </c>
      <c r="M88" s="90">
        <v>0</v>
      </c>
      <c r="N88" s="89">
        <v>0</v>
      </c>
      <c r="O88" s="128"/>
    </row>
    <row r="89" spans="1:15" ht="38.25" customHeight="1" x14ac:dyDescent="0.3">
      <c r="A89" s="130"/>
      <c r="B89" s="152"/>
      <c r="C89" s="130"/>
      <c r="D89" s="104" t="s">
        <v>11</v>
      </c>
      <c r="E89" s="89">
        <f t="shared" si="20"/>
        <v>0</v>
      </c>
      <c r="F89" s="118">
        <v>0</v>
      </c>
      <c r="G89" s="119"/>
      <c r="H89" s="119"/>
      <c r="I89" s="119"/>
      <c r="J89" s="120"/>
      <c r="K89" s="89">
        <v>0</v>
      </c>
      <c r="L89" s="90">
        <v>0</v>
      </c>
      <c r="M89" s="90">
        <v>0</v>
      </c>
      <c r="N89" s="89">
        <v>0</v>
      </c>
      <c r="O89" s="128"/>
    </row>
    <row r="90" spans="1:15" ht="26.25" customHeight="1" x14ac:dyDescent="0.3">
      <c r="A90" s="130"/>
      <c r="B90" s="152"/>
      <c r="C90" s="130"/>
      <c r="D90" s="104" t="s">
        <v>12</v>
      </c>
      <c r="E90" s="89">
        <f t="shared" si="20"/>
        <v>0</v>
      </c>
      <c r="F90" s="118">
        <v>0</v>
      </c>
      <c r="G90" s="119"/>
      <c r="H90" s="119"/>
      <c r="I90" s="119"/>
      <c r="J90" s="120"/>
      <c r="K90" s="89">
        <v>0</v>
      </c>
      <c r="L90" s="90">
        <v>0</v>
      </c>
      <c r="M90" s="90">
        <v>0</v>
      </c>
      <c r="N90" s="89">
        <v>0</v>
      </c>
      <c r="O90" s="128"/>
    </row>
    <row r="91" spans="1:15" ht="23.25" customHeight="1" x14ac:dyDescent="0.3">
      <c r="A91" s="130"/>
      <c r="B91" s="152" t="s">
        <v>341</v>
      </c>
      <c r="C91" s="144" t="s">
        <v>83</v>
      </c>
      <c r="D91" s="144" t="s">
        <v>83</v>
      </c>
      <c r="E91" s="117" t="s">
        <v>84</v>
      </c>
      <c r="F91" s="121" t="s">
        <v>374</v>
      </c>
      <c r="G91" s="118" t="s">
        <v>226</v>
      </c>
      <c r="H91" s="119"/>
      <c r="I91" s="119"/>
      <c r="J91" s="120"/>
      <c r="K91" s="117" t="s">
        <v>87</v>
      </c>
      <c r="L91" s="129" t="s">
        <v>375</v>
      </c>
      <c r="M91" s="121" t="s">
        <v>377</v>
      </c>
      <c r="N91" s="115" t="s">
        <v>376</v>
      </c>
      <c r="O91" s="128"/>
    </row>
    <row r="92" spans="1:15" ht="23.25" customHeight="1" x14ac:dyDescent="0.3">
      <c r="A92" s="130"/>
      <c r="B92" s="152"/>
      <c r="C92" s="144"/>
      <c r="D92" s="144"/>
      <c r="E92" s="117"/>
      <c r="F92" s="117"/>
      <c r="G92" s="92" t="s">
        <v>221</v>
      </c>
      <c r="H92" s="92" t="s">
        <v>222</v>
      </c>
      <c r="I92" s="92" t="s">
        <v>223</v>
      </c>
      <c r="J92" s="92" t="s">
        <v>224</v>
      </c>
      <c r="K92" s="117"/>
      <c r="L92" s="116"/>
      <c r="M92" s="117"/>
      <c r="N92" s="116"/>
      <c r="O92" s="128"/>
    </row>
    <row r="93" spans="1:15" ht="42" customHeight="1" x14ac:dyDescent="0.3">
      <c r="A93" s="130"/>
      <c r="B93" s="152"/>
      <c r="C93" s="144"/>
      <c r="D93" s="144"/>
      <c r="E93" s="55">
        <f>F93+K93+L93+M93+N93</f>
        <v>0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>
        <v>0</v>
      </c>
      <c r="O93" s="128"/>
    </row>
    <row r="94" spans="1:15" ht="39.75" customHeight="1" x14ac:dyDescent="0.3">
      <c r="A94" s="166"/>
      <c r="B94" s="135" t="s">
        <v>208</v>
      </c>
      <c r="C94" s="196"/>
      <c r="D94" s="111" t="s">
        <v>207</v>
      </c>
      <c r="E94" s="56">
        <f>F94+K94+L94+M94+N94</f>
        <v>4312171.82</v>
      </c>
      <c r="F94" s="122">
        <f>SUM(F95:F98)</f>
        <v>3231558.0300000003</v>
      </c>
      <c r="G94" s="123"/>
      <c r="H94" s="123"/>
      <c r="I94" s="123"/>
      <c r="J94" s="124"/>
      <c r="K94" s="56">
        <f>SUM(K95:K98)</f>
        <v>528681.22</v>
      </c>
      <c r="L94" s="56">
        <f t="shared" ref="L94:N94" si="27">SUM(L95:L98)</f>
        <v>461961.06999999995</v>
      </c>
      <c r="M94" s="93">
        <f>SUM(M95:M98)</f>
        <v>89971.5</v>
      </c>
      <c r="N94" s="56">
        <f t="shared" si="27"/>
        <v>0</v>
      </c>
      <c r="O94" s="130"/>
    </row>
    <row r="95" spans="1:15" ht="35.25" customHeight="1" x14ac:dyDescent="0.3">
      <c r="A95" s="166"/>
      <c r="B95" s="135"/>
      <c r="C95" s="196"/>
      <c r="D95" s="111" t="s">
        <v>9</v>
      </c>
      <c r="E95" s="56">
        <f t="shared" ref="E95:E98" si="28">F95+K95+L95+M95+N95</f>
        <v>0</v>
      </c>
      <c r="F95" s="122">
        <f>F42</f>
        <v>0</v>
      </c>
      <c r="G95" s="123"/>
      <c r="H95" s="123"/>
      <c r="I95" s="123"/>
      <c r="J95" s="124"/>
      <c r="K95" s="56">
        <f>K42</f>
        <v>0</v>
      </c>
      <c r="L95" s="56">
        <f>L42</f>
        <v>0</v>
      </c>
      <c r="M95" s="93">
        <f>M42</f>
        <v>0</v>
      </c>
      <c r="N95" s="56">
        <f>N42</f>
        <v>0</v>
      </c>
      <c r="O95" s="130"/>
    </row>
    <row r="96" spans="1:15" ht="35.25" customHeight="1" x14ac:dyDescent="0.3">
      <c r="A96" s="166"/>
      <c r="B96" s="135"/>
      <c r="C96" s="196"/>
      <c r="D96" s="111" t="s">
        <v>10</v>
      </c>
      <c r="E96" s="56">
        <f t="shared" si="28"/>
        <v>3405758.5900000003</v>
      </c>
      <c r="F96" s="122">
        <f>F67+F43</f>
        <v>2682578.0000000005</v>
      </c>
      <c r="G96" s="123"/>
      <c r="H96" s="123"/>
      <c r="I96" s="123"/>
      <c r="J96" s="124"/>
      <c r="K96" s="56">
        <f t="shared" ref="K96:N97" si="29">K67+K43</f>
        <v>380357.04</v>
      </c>
      <c r="L96" s="56">
        <f t="shared" si="29"/>
        <v>286861.27999999997</v>
      </c>
      <c r="M96" s="93">
        <f t="shared" si="29"/>
        <v>55962.27</v>
      </c>
      <c r="N96" s="56">
        <f t="shared" si="29"/>
        <v>0</v>
      </c>
      <c r="O96" s="130"/>
    </row>
    <row r="97" spans="1:15" ht="37.5" customHeight="1" x14ac:dyDescent="0.3">
      <c r="A97" s="166"/>
      <c r="B97" s="135"/>
      <c r="C97" s="196"/>
      <c r="D97" s="111" t="s">
        <v>18</v>
      </c>
      <c r="E97" s="56">
        <f t="shared" si="28"/>
        <v>906413.23</v>
      </c>
      <c r="F97" s="122">
        <f>F68+F44</f>
        <v>548980.03</v>
      </c>
      <c r="G97" s="123"/>
      <c r="H97" s="123"/>
      <c r="I97" s="123"/>
      <c r="J97" s="124"/>
      <c r="K97" s="56">
        <f t="shared" si="29"/>
        <v>148324.18</v>
      </c>
      <c r="L97" s="56">
        <f t="shared" si="29"/>
        <v>175099.79</v>
      </c>
      <c r="M97" s="93">
        <f t="shared" si="29"/>
        <v>34009.230000000003</v>
      </c>
      <c r="N97" s="56">
        <f t="shared" si="29"/>
        <v>0</v>
      </c>
      <c r="O97" s="130"/>
    </row>
    <row r="98" spans="1:15" ht="34.5" customHeight="1" x14ac:dyDescent="0.3">
      <c r="A98" s="166"/>
      <c r="B98" s="135"/>
      <c r="C98" s="196"/>
      <c r="D98" s="111" t="s">
        <v>15</v>
      </c>
      <c r="E98" s="56">
        <f t="shared" si="28"/>
        <v>0</v>
      </c>
      <c r="F98" s="122">
        <f>F69</f>
        <v>0</v>
      </c>
      <c r="G98" s="123"/>
      <c r="H98" s="123"/>
      <c r="I98" s="123"/>
      <c r="J98" s="124"/>
      <c r="K98" s="56">
        <f>K69</f>
        <v>0</v>
      </c>
      <c r="L98" s="56">
        <f>L69</f>
        <v>0</v>
      </c>
      <c r="M98" s="93">
        <f>M69</f>
        <v>0</v>
      </c>
      <c r="N98" s="56">
        <f>N69</f>
        <v>0</v>
      </c>
      <c r="O98" s="130"/>
    </row>
    <row r="99" spans="1:15" s="52" customFormat="1" ht="36" customHeight="1" x14ac:dyDescent="0.25">
      <c r="A99" s="97"/>
      <c r="B99" s="136" t="s">
        <v>112</v>
      </c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</row>
    <row r="100" spans="1:15" s="52" customFormat="1" ht="36" customHeight="1" x14ac:dyDescent="0.25">
      <c r="A100" s="130" t="s">
        <v>6</v>
      </c>
      <c r="B100" s="152" t="s">
        <v>68</v>
      </c>
      <c r="C100" s="130" t="s">
        <v>378</v>
      </c>
      <c r="D100" s="104" t="s">
        <v>14</v>
      </c>
      <c r="E100" s="88">
        <f>F100+K100+L100+M100+N100</f>
        <v>722710.1773199999</v>
      </c>
      <c r="F100" s="125">
        <f>F104+F111+F117+F123+F129+F135+F141</f>
        <v>722710.1773199999</v>
      </c>
      <c r="G100" s="126"/>
      <c r="H100" s="126"/>
      <c r="I100" s="126"/>
      <c r="J100" s="127"/>
      <c r="K100" s="88">
        <f>K104+K111+K117+K123</f>
        <v>0</v>
      </c>
      <c r="L100" s="88">
        <f>L104+L111+L117+L123+L129+L135</f>
        <v>0</v>
      </c>
      <c r="M100" s="94">
        <f>M104+M111+M117+M123+M129+M135</f>
        <v>0</v>
      </c>
      <c r="N100" s="88">
        <f t="shared" ref="N100" si="30">N104+N111+N117+N123</f>
        <v>0</v>
      </c>
      <c r="O100" s="128"/>
    </row>
    <row r="101" spans="1:15" s="52" customFormat="1" ht="36" customHeight="1" x14ac:dyDescent="0.25">
      <c r="A101" s="130"/>
      <c r="B101" s="152"/>
      <c r="C101" s="130"/>
      <c r="D101" s="104" t="s">
        <v>10</v>
      </c>
      <c r="E101" s="88">
        <f>F101+K101+L101+M101+N101</f>
        <v>443367.54</v>
      </c>
      <c r="F101" s="125">
        <f t="shared" ref="F101:F102" si="31">F105+F112+F118+F124+F130+F136+F142</f>
        <v>443367.54</v>
      </c>
      <c r="G101" s="126"/>
      <c r="H101" s="126"/>
      <c r="I101" s="126"/>
      <c r="J101" s="127"/>
      <c r="K101" s="88">
        <f t="shared" ref="K101:K102" si="32">K105+K112+K118+K124</f>
        <v>0</v>
      </c>
      <c r="L101" s="88">
        <f t="shared" ref="L101:L102" si="33">L105+L112+L118+L124+L130+L136</f>
        <v>0</v>
      </c>
      <c r="M101" s="94">
        <f>M105+M112+M118+M124+M130+M136</f>
        <v>0</v>
      </c>
      <c r="N101" s="88">
        <f t="shared" ref="N101:N102" si="34">N105+N112+N118+N124</f>
        <v>0</v>
      </c>
      <c r="O101" s="128"/>
    </row>
    <row r="102" spans="1:15" s="52" customFormat="1" ht="36" customHeight="1" x14ac:dyDescent="0.25">
      <c r="A102" s="130"/>
      <c r="B102" s="152"/>
      <c r="C102" s="130"/>
      <c r="D102" s="104" t="s">
        <v>18</v>
      </c>
      <c r="E102" s="88">
        <f>F102+K102+L102+M102+N102</f>
        <v>279342.63732000004</v>
      </c>
      <c r="F102" s="125">
        <f t="shared" si="31"/>
        <v>279342.63732000004</v>
      </c>
      <c r="G102" s="126"/>
      <c r="H102" s="126"/>
      <c r="I102" s="126"/>
      <c r="J102" s="127"/>
      <c r="K102" s="88">
        <f t="shared" si="32"/>
        <v>0</v>
      </c>
      <c r="L102" s="88">
        <f t="shared" si="33"/>
        <v>0</v>
      </c>
      <c r="M102" s="94">
        <f>M106+M113+M119+M125+M131+M137</f>
        <v>0</v>
      </c>
      <c r="N102" s="88">
        <f t="shared" si="34"/>
        <v>0</v>
      </c>
      <c r="O102" s="128"/>
    </row>
    <row r="103" spans="1:15" s="52" customFormat="1" ht="36" customHeight="1" x14ac:dyDescent="0.25">
      <c r="A103" s="130"/>
      <c r="B103" s="152"/>
      <c r="C103" s="130"/>
      <c r="D103" s="104" t="s">
        <v>12</v>
      </c>
      <c r="E103" s="88">
        <f t="shared" ref="E103:E107" si="35">F103+K103+L103+M103+N103</f>
        <v>0</v>
      </c>
      <c r="F103" s="125">
        <f t="shared" ref="F103" si="36">F107</f>
        <v>0</v>
      </c>
      <c r="G103" s="126"/>
      <c r="H103" s="126"/>
      <c r="I103" s="126"/>
      <c r="J103" s="127"/>
      <c r="K103" s="88">
        <f t="shared" ref="K103:N103" si="37">K107</f>
        <v>0</v>
      </c>
      <c r="L103" s="88">
        <f t="shared" si="37"/>
        <v>0</v>
      </c>
      <c r="M103" s="94">
        <f t="shared" si="37"/>
        <v>0</v>
      </c>
      <c r="N103" s="88">
        <f t="shared" si="37"/>
        <v>0</v>
      </c>
      <c r="O103" s="128"/>
    </row>
    <row r="104" spans="1:15" s="52" customFormat="1" ht="33.75" customHeight="1" x14ac:dyDescent="0.25">
      <c r="A104" s="130" t="s">
        <v>13</v>
      </c>
      <c r="B104" s="152" t="s">
        <v>184</v>
      </c>
      <c r="C104" s="130" t="s">
        <v>378</v>
      </c>
      <c r="D104" s="104" t="s">
        <v>14</v>
      </c>
      <c r="E104" s="88">
        <f t="shared" si="35"/>
        <v>0</v>
      </c>
      <c r="F104" s="125">
        <v>0</v>
      </c>
      <c r="G104" s="126"/>
      <c r="H104" s="126"/>
      <c r="I104" s="126"/>
      <c r="J104" s="127"/>
      <c r="K104" s="88">
        <v>0</v>
      </c>
      <c r="L104" s="88">
        <v>0</v>
      </c>
      <c r="M104" s="94">
        <v>0</v>
      </c>
      <c r="N104" s="88">
        <v>0</v>
      </c>
      <c r="O104" s="128" t="s">
        <v>447</v>
      </c>
    </row>
    <row r="105" spans="1:15" s="52" customFormat="1" ht="33.75" customHeight="1" x14ac:dyDescent="0.25">
      <c r="A105" s="130"/>
      <c r="B105" s="152"/>
      <c r="C105" s="130"/>
      <c r="D105" s="104" t="s">
        <v>10</v>
      </c>
      <c r="E105" s="88">
        <f t="shared" si="35"/>
        <v>0</v>
      </c>
      <c r="F105" s="125">
        <v>0</v>
      </c>
      <c r="G105" s="126"/>
      <c r="H105" s="126"/>
      <c r="I105" s="126"/>
      <c r="J105" s="127"/>
      <c r="K105" s="88">
        <v>0</v>
      </c>
      <c r="L105" s="88">
        <v>0</v>
      </c>
      <c r="M105" s="94">
        <v>0</v>
      </c>
      <c r="N105" s="88">
        <v>0</v>
      </c>
      <c r="O105" s="128"/>
    </row>
    <row r="106" spans="1:15" s="52" customFormat="1" ht="33.75" customHeight="1" x14ac:dyDescent="0.25">
      <c r="A106" s="130"/>
      <c r="B106" s="152"/>
      <c r="C106" s="130"/>
      <c r="D106" s="104" t="s">
        <v>18</v>
      </c>
      <c r="E106" s="88">
        <f t="shared" si="35"/>
        <v>0</v>
      </c>
      <c r="F106" s="125">
        <v>0</v>
      </c>
      <c r="G106" s="126"/>
      <c r="H106" s="126"/>
      <c r="I106" s="126"/>
      <c r="J106" s="127"/>
      <c r="K106" s="88">
        <v>0</v>
      </c>
      <c r="L106" s="88">
        <v>0</v>
      </c>
      <c r="M106" s="94">
        <v>0</v>
      </c>
      <c r="N106" s="88">
        <v>0</v>
      </c>
      <c r="O106" s="128"/>
    </row>
    <row r="107" spans="1:15" s="52" customFormat="1" ht="36" customHeight="1" x14ac:dyDescent="0.25">
      <c r="A107" s="130"/>
      <c r="B107" s="152"/>
      <c r="C107" s="130"/>
      <c r="D107" s="104" t="s">
        <v>12</v>
      </c>
      <c r="E107" s="88">
        <f t="shared" si="35"/>
        <v>0</v>
      </c>
      <c r="F107" s="125">
        <v>0</v>
      </c>
      <c r="G107" s="126"/>
      <c r="H107" s="126"/>
      <c r="I107" s="126"/>
      <c r="J107" s="127"/>
      <c r="K107" s="88">
        <v>0</v>
      </c>
      <c r="L107" s="88">
        <v>0</v>
      </c>
      <c r="M107" s="94">
        <v>0</v>
      </c>
      <c r="N107" s="88">
        <v>0</v>
      </c>
      <c r="O107" s="128"/>
    </row>
    <row r="108" spans="1:15" ht="23.25" customHeight="1" x14ac:dyDescent="0.3">
      <c r="A108" s="130"/>
      <c r="B108" s="152" t="s">
        <v>209</v>
      </c>
      <c r="C108" s="144" t="s">
        <v>83</v>
      </c>
      <c r="D108" s="144" t="s">
        <v>83</v>
      </c>
      <c r="E108" s="117" t="s">
        <v>84</v>
      </c>
      <c r="F108" s="121" t="s">
        <v>374</v>
      </c>
      <c r="G108" s="118" t="s">
        <v>226</v>
      </c>
      <c r="H108" s="119"/>
      <c r="I108" s="119"/>
      <c r="J108" s="120"/>
      <c r="K108" s="117" t="s">
        <v>87</v>
      </c>
      <c r="L108" s="129" t="s">
        <v>375</v>
      </c>
      <c r="M108" s="121" t="s">
        <v>377</v>
      </c>
      <c r="N108" s="115" t="s">
        <v>376</v>
      </c>
      <c r="O108" s="128"/>
    </row>
    <row r="109" spans="1:15" ht="23.25" customHeight="1" x14ac:dyDescent="0.3">
      <c r="A109" s="130"/>
      <c r="B109" s="152"/>
      <c r="C109" s="144"/>
      <c r="D109" s="144"/>
      <c r="E109" s="117"/>
      <c r="F109" s="117"/>
      <c r="G109" s="89" t="s">
        <v>221</v>
      </c>
      <c r="H109" s="89" t="s">
        <v>222</v>
      </c>
      <c r="I109" s="89" t="s">
        <v>223</v>
      </c>
      <c r="J109" s="89" t="s">
        <v>224</v>
      </c>
      <c r="K109" s="117"/>
      <c r="L109" s="116"/>
      <c r="M109" s="117"/>
      <c r="N109" s="116"/>
      <c r="O109" s="128"/>
    </row>
    <row r="110" spans="1:15" ht="32.25" customHeight="1" x14ac:dyDescent="0.3">
      <c r="A110" s="130"/>
      <c r="B110" s="152"/>
      <c r="C110" s="144"/>
      <c r="D110" s="144"/>
      <c r="E110" s="55">
        <f>F110+K110+L110+M110+N110</f>
        <v>0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128"/>
    </row>
    <row r="111" spans="1:15" s="52" customFormat="1" ht="30" customHeight="1" x14ac:dyDescent="0.25">
      <c r="A111" s="130" t="s">
        <v>16</v>
      </c>
      <c r="B111" s="152" t="s">
        <v>69</v>
      </c>
      <c r="C111" s="128" t="s">
        <v>378</v>
      </c>
      <c r="D111" s="104" t="s">
        <v>14</v>
      </c>
      <c r="E111" s="88">
        <f>F111+K111+L111+M111+N111</f>
        <v>0</v>
      </c>
      <c r="F111" s="125">
        <f t="shared" ref="F111" si="38">F112+F113</f>
        <v>0</v>
      </c>
      <c r="G111" s="126"/>
      <c r="H111" s="126"/>
      <c r="I111" s="126"/>
      <c r="J111" s="127"/>
      <c r="K111" s="88">
        <f t="shared" ref="K111:N111" si="39">K112+K113</f>
        <v>0</v>
      </c>
      <c r="L111" s="94">
        <f t="shared" si="39"/>
        <v>0</v>
      </c>
      <c r="M111" s="94">
        <f t="shared" si="39"/>
        <v>0</v>
      </c>
      <c r="N111" s="88">
        <f t="shared" si="39"/>
        <v>0</v>
      </c>
      <c r="O111" s="128" t="s">
        <v>447</v>
      </c>
    </row>
    <row r="112" spans="1:15" s="52" customFormat="1" ht="36" customHeight="1" x14ac:dyDescent="0.25">
      <c r="A112" s="130"/>
      <c r="B112" s="152"/>
      <c r="C112" s="128"/>
      <c r="D112" s="104" t="s">
        <v>10</v>
      </c>
      <c r="E112" s="88">
        <f>F112+K112+L112+M112+N112</f>
        <v>0</v>
      </c>
      <c r="F112" s="125">
        <v>0</v>
      </c>
      <c r="G112" s="126"/>
      <c r="H112" s="126"/>
      <c r="I112" s="126"/>
      <c r="J112" s="127"/>
      <c r="K112" s="88">
        <v>0</v>
      </c>
      <c r="L112" s="94">
        <v>0</v>
      </c>
      <c r="M112" s="94">
        <v>0</v>
      </c>
      <c r="N112" s="88">
        <v>0</v>
      </c>
      <c r="O112" s="128"/>
    </row>
    <row r="113" spans="1:15" s="52" customFormat="1" ht="36" customHeight="1" x14ac:dyDescent="0.25">
      <c r="A113" s="130"/>
      <c r="B113" s="152"/>
      <c r="C113" s="128"/>
      <c r="D113" s="104" t="s">
        <v>18</v>
      </c>
      <c r="E113" s="88">
        <f>F113+K113+L113+M113+N113</f>
        <v>0</v>
      </c>
      <c r="F113" s="125">
        <v>0</v>
      </c>
      <c r="G113" s="126"/>
      <c r="H113" s="126"/>
      <c r="I113" s="126"/>
      <c r="J113" s="127"/>
      <c r="K113" s="88">
        <v>0</v>
      </c>
      <c r="L113" s="94">
        <v>0</v>
      </c>
      <c r="M113" s="94">
        <v>0</v>
      </c>
      <c r="N113" s="88">
        <v>0</v>
      </c>
      <c r="O113" s="128"/>
    </row>
    <row r="114" spans="1:15" ht="23.25" customHeight="1" x14ac:dyDescent="0.3">
      <c r="A114" s="130"/>
      <c r="B114" s="152" t="s">
        <v>210</v>
      </c>
      <c r="C114" s="144" t="s">
        <v>83</v>
      </c>
      <c r="D114" s="144" t="s">
        <v>83</v>
      </c>
      <c r="E114" s="117" t="s">
        <v>84</v>
      </c>
      <c r="F114" s="121" t="s">
        <v>374</v>
      </c>
      <c r="G114" s="118" t="s">
        <v>226</v>
      </c>
      <c r="H114" s="119"/>
      <c r="I114" s="119"/>
      <c r="J114" s="120"/>
      <c r="K114" s="117" t="s">
        <v>87</v>
      </c>
      <c r="L114" s="129" t="s">
        <v>375</v>
      </c>
      <c r="M114" s="121" t="s">
        <v>377</v>
      </c>
      <c r="N114" s="115" t="s">
        <v>376</v>
      </c>
      <c r="O114" s="128"/>
    </row>
    <row r="115" spans="1:15" ht="23.25" customHeight="1" x14ac:dyDescent="0.3">
      <c r="A115" s="130"/>
      <c r="B115" s="152"/>
      <c r="C115" s="144"/>
      <c r="D115" s="144"/>
      <c r="E115" s="117"/>
      <c r="F115" s="117"/>
      <c r="G115" s="92" t="s">
        <v>221</v>
      </c>
      <c r="H115" s="92" t="s">
        <v>222</v>
      </c>
      <c r="I115" s="92" t="s">
        <v>223</v>
      </c>
      <c r="J115" s="92" t="s">
        <v>224</v>
      </c>
      <c r="K115" s="117"/>
      <c r="L115" s="116"/>
      <c r="M115" s="117"/>
      <c r="N115" s="116"/>
      <c r="O115" s="128"/>
    </row>
    <row r="116" spans="1:15" ht="24.75" customHeight="1" x14ac:dyDescent="0.3">
      <c r="A116" s="130"/>
      <c r="B116" s="152"/>
      <c r="C116" s="144"/>
      <c r="D116" s="144"/>
      <c r="E116" s="55">
        <f>F116+K116+L116+M116+N116</f>
        <v>0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0</v>
      </c>
      <c r="N116" s="55">
        <v>0</v>
      </c>
      <c r="O116" s="128"/>
    </row>
    <row r="117" spans="1:15" s="52" customFormat="1" ht="39" customHeight="1" x14ac:dyDescent="0.25">
      <c r="A117" s="130" t="s">
        <v>21</v>
      </c>
      <c r="B117" s="152" t="s">
        <v>249</v>
      </c>
      <c r="C117" s="128" t="s">
        <v>378</v>
      </c>
      <c r="D117" s="104" t="s">
        <v>14</v>
      </c>
      <c r="E117" s="88">
        <f t="shared" ref="E117:E119" si="40">F117+K117+L117+M117+N117</f>
        <v>0</v>
      </c>
      <c r="F117" s="125">
        <v>0</v>
      </c>
      <c r="G117" s="126"/>
      <c r="H117" s="126"/>
      <c r="I117" s="126"/>
      <c r="J117" s="127"/>
      <c r="K117" s="88">
        <v>0</v>
      </c>
      <c r="L117" s="94">
        <v>0</v>
      </c>
      <c r="M117" s="94">
        <v>0</v>
      </c>
      <c r="N117" s="88">
        <v>0</v>
      </c>
      <c r="O117" s="128" t="s">
        <v>447</v>
      </c>
    </row>
    <row r="118" spans="1:15" s="52" customFormat="1" ht="39" customHeight="1" x14ac:dyDescent="0.25">
      <c r="A118" s="130"/>
      <c r="B118" s="152"/>
      <c r="C118" s="128"/>
      <c r="D118" s="104" t="s">
        <v>10</v>
      </c>
      <c r="E118" s="88">
        <f t="shared" si="40"/>
        <v>0</v>
      </c>
      <c r="F118" s="125">
        <v>0</v>
      </c>
      <c r="G118" s="126"/>
      <c r="H118" s="126"/>
      <c r="I118" s="126"/>
      <c r="J118" s="127"/>
      <c r="K118" s="88">
        <v>0</v>
      </c>
      <c r="L118" s="94">
        <v>0</v>
      </c>
      <c r="M118" s="94">
        <v>0</v>
      </c>
      <c r="N118" s="88">
        <v>0</v>
      </c>
      <c r="O118" s="128"/>
    </row>
    <row r="119" spans="1:15" s="52" customFormat="1" ht="49.5" customHeight="1" x14ac:dyDescent="0.25">
      <c r="A119" s="130"/>
      <c r="B119" s="152"/>
      <c r="C119" s="128"/>
      <c r="D119" s="104" t="s">
        <v>18</v>
      </c>
      <c r="E119" s="88">
        <f t="shared" si="40"/>
        <v>0</v>
      </c>
      <c r="F119" s="125">
        <v>0</v>
      </c>
      <c r="G119" s="126"/>
      <c r="H119" s="126"/>
      <c r="I119" s="126"/>
      <c r="J119" s="127"/>
      <c r="K119" s="88">
        <v>0</v>
      </c>
      <c r="L119" s="94">
        <v>0</v>
      </c>
      <c r="M119" s="94">
        <v>0</v>
      </c>
      <c r="N119" s="88">
        <v>0</v>
      </c>
      <c r="O119" s="128"/>
    </row>
    <row r="120" spans="1:15" ht="23.25" customHeight="1" x14ac:dyDescent="0.3">
      <c r="A120" s="130"/>
      <c r="B120" s="152" t="s">
        <v>268</v>
      </c>
      <c r="C120" s="144" t="s">
        <v>83</v>
      </c>
      <c r="D120" s="144" t="s">
        <v>83</v>
      </c>
      <c r="E120" s="117" t="s">
        <v>84</v>
      </c>
      <c r="F120" s="121" t="s">
        <v>374</v>
      </c>
      <c r="G120" s="118" t="s">
        <v>226</v>
      </c>
      <c r="H120" s="119"/>
      <c r="I120" s="119"/>
      <c r="J120" s="120"/>
      <c r="K120" s="117" t="s">
        <v>87</v>
      </c>
      <c r="L120" s="129" t="s">
        <v>375</v>
      </c>
      <c r="M120" s="121" t="s">
        <v>377</v>
      </c>
      <c r="N120" s="115" t="s">
        <v>376</v>
      </c>
      <c r="O120" s="128"/>
    </row>
    <row r="121" spans="1:15" ht="23.25" customHeight="1" x14ac:dyDescent="0.3">
      <c r="A121" s="130"/>
      <c r="B121" s="152"/>
      <c r="C121" s="144"/>
      <c r="D121" s="144"/>
      <c r="E121" s="117"/>
      <c r="F121" s="117"/>
      <c r="G121" s="92" t="s">
        <v>221</v>
      </c>
      <c r="H121" s="92" t="s">
        <v>222</v>
      </c>
      <c r="I121" s="92" t="s">
        <v>223</v>
      </c>
      <c r="J121" s="92" t="s">
        <v>224</v>
      </c>
      <c r="K121" s="117"/>
      <c r="L121" s="116"/>
      <c r="M121" s="117"/>
      <c r="N121" s="116"/>
      <c r="O121" s="128"/>
    </row>
    <row r="122" spans="1:15" ht="24.75" customHeight="1" x14ac:dyDescent="0.3">
      <c r="A122" s="130"/>
      <c r="B122" s="152"/>
      <c r="C122" s="144"/>
      <c r="D122" s="144"/>
      <c r="E122" s="55">
        <f>F122+K122+L122+M122+N122</f>
        <v>0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128"/>
    </row>
    <row r="123" spans="1:15" s="52" customFormat="1" ht="30" customHeight="1" x14ac:dyDescent="0.25">
      <c r="A123" s="130" t="s">
        <v>19</v>
      </c>
      <c r="B123" s="152" t="s">
        <v>248</v>
      </c>
      <c r="C123" s="128" t="s">
        <v>378</v>
      </c>
      <c r="D123" s="104" t="s">
        <v>14</v>
      </c>
      <c r="E123" s="88">
        <f t="shared" ref="E123:E125" si="41">F123+K123+L123+M123+N123</f>
        <v>0</v>
      </c>
      <c r="F123" s="125">
        <v>0</v>
      </c>
      <c r="G123" s="126"/>
      <c r="H123" s="126"/>
      <c r="I123" s="126"/>
      <c r="J123" s="127"/>
      <c r="K123" s="88">
        <v>0</v>
      </c>
      <c r="L123" s="88">
        <v>0</v>
      </c>
      <c r="M123" s="94">
        <v>0</v>
      </c>
      <c r="N123" s="88">
        <v>0</v>
      </c>
      <c r="O123" s="128" t="s">
        <v>450</v>
      </c>
    </row>
    <row r="124" spans="1:15" s="52" customFormat="1" ht="36" customHeight="1" x14ac:dyDescent="0.25">
      <c r="A124" s="130"/>
      <c r="B124" s="152"/>
      <c r="C124" s="128"/>
      <c r="D124" s="104" t="s">
        <v>10</v>
      </c>
      <c r="E124" s="88">
        <f t="shared" si="41"/>
        <v>0</v>
      </c>
      <c r="F124" s="125">
        <v>0</v>
      </c>
      <c r="G124" s="126"/>
      <c r="H124" s="126"/>
      <c r="I124" s="126"/>
      <c r="J124" s="127"/>
      <c r="K124" s="88">
        <v>0</v>
      </c>
      <c r="L124" s="88">
        <v>0</v>
      </c>
      <c r="M124" s="94">
        <v>0</v>
      </c>
      <c r="N124" s="88">
        <v>0</v>
      </c>
      <c r="O124" s="128"/>
    </row>
    <row r="125" spans="1:15" s="52" customFormat="1" ht="36" customHeight="1" x14ac:dyDescent="0.25">
      <c r="A125" s="130"/>
      <c r="B125" s="152"/>
      <c r="C125" s="128"/>
      <c r="D125" s="104" t="s">
        <v>18</v>
      </c>
      <c r="E125" s="88">
        <f t="shared" si="41"/>
        <v>0</v>
      </c>
      <c r="F125" s="125">
        <v>0</v>
      </c>
      <c r="G125" s="126"/>
      <c r="H125" s="126"/>
      <c r="I125" s="126"/>
      <c r="J125" s="127"/>
      <c r="K125" s="88">
        <v>0</v>
      </c>
      <c r="L125" s="88">
        <v>0</v>
      </c>
      <c r="M125" s="94">
        <v>0</v>
      </c>
      <c r="N125" s="88">
        <v>0</v>
      </c>
      <c r="O125" s="128"/>
    </row>
    <row r="126" spans="1:15" ht="23.25" customHeight="1" x14ac:dyDescent="0.3">
      <c r="A126" s="130"/>
      <c r="B126" s="152" t="s">
        <v>269</v>
      </c>
      <c r="C126" s="144" t="s">
        <v>83</v>
      </c>
      <c r="D126" s="144" t="s">
        <v>83</v>
      </c>
      <c r="E126" s="117" t="s">
        <v>84</v>
      </c>
      <c r="F126" s="121" t="s">
        <v>374</v>
      </c>
      <c r="G126" s="118" t="s">
        <v>226</v>
      </c>
      <c r="H126" s="119"/>
      <c r="I126" s="119"/>
      <c r="J126" s="120"/>
      <c r="K126" s="117" t="s">
        <v>87</v>
      </c>
      <c r="L126" s="129" t="s">
        <v>375</v>
      </c>
      <c r="M126" s="121" t="s">
        <v>377</v>
      </c>
      <c r="N126" s="115" t="s">
        <v>376</v>
      </c>
      <c r="O126" s="128"/>
    </row>
    <row r="127" spans="1:15" ht="23.25" customHeight="1" x14ac:dyDescent="0.3">
      <c r="A127" s="130"/>
      <c r="B127" s="152"/>
      <c r="C127" s="144"/>
      <c r="D127" s="144"/>
      <c r="E127" s="117"/>
      <c r="F127" s="117"/>
      <c r="G127" s="92" t="s">
        <v>221</v>
      </c>
      <c r="H127" s="92" t="s">
        <v>222</v>
      </c>
      <c r="I127" s="92" t="s">
        <v>223</v>
      </c>
      <c r="J127" s="92" t="s">
        <v>224</v>
      </c>
      <c r="K127" s="117"/>
      <c r="L127" s="116"/>
      <c r="M127" s="117"/>
      <c r="N127" s="116"/>
      <c r="O127" s="128"/>
    </row>
    <row r="128" spans="1:15" ht="24.75" customHeight="1" x14ac:dyDescent="0.3">
      <c r="A128" s="130"/>
      <c r="B128" s="152"/>
      <c r="C128" s="144"/>
      <c r="D128" s="144"/>
      <c r="E128" s="55">
        <f>F128+K128+L128+M128+N128</f>
        <v>0</v>
      </c>
      <c r="F128" s="55">
        <v>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0</v>
      </c>
      <c r="N128" s="55">
        <v>0</v>
      </c>
      <c r="O128" s="128"/>
    </row>
    <row r="129" spans="1:15" s="52" customFormat="1" ht="30" customHeight="1" x14ac:dyDescent="0.25">
      <c r="A129" s="130" t="s">
        <v>28</v>
      </c>
      <c r="B129" s="152" t="s">
        <v>346</v>
      </c>
      <c r="C129" s="128" t="s">
        <v>378</v>
      </c>
      <c r="D129" s="104" t="s">
        <v>14</v>
      </c>
      <c r="E129" s="88">
        <f t="shared" ref="E129:E130" si="42">F129+K129+L129+M129+N129</f>
        <v>705741.30999999994</v>
      </c>
      <c r="F129" s="125">
        <f>'Строительство и реконструкция'!L177</f>
        <v>705741.30999999994</v>
      </c>
      <c r="G129" s="126"/>
      <c r="H129" s="126"/>
      <c r="I129" s="126"/>
      <c r="J129" s="127"/>
      <c r="K129" s="88">
        <f>'Строительство и реконструкция'!M177</f>
        <v>0</v>
      </c>
      <c r="L129" s="88">
        <f>'Строительство и реконструкция'!N177</f>
        <v>0</v>
      </c>
      <c r="M129" s="88">
        <f>'Строительство и реконструкция'!O177</f>
        <v>0</v>
      </c>
      <c r="N129" s="88">
        <f>'Строительство и реконструкция'!P177</f>
        <v>0</v>
      </c>
      <c r="O129" s="128" t="s">
        <v>450</v>
      </c>
    </row>
    <row r="130" spans="1:15" s="52" customFormat="1" ht="36" customHeight="1" x14ac:dyDescent="0.25">
      <c r="A130" s="130"/>
      <c r="B130" s="152"/>
      <c r="C130" s="128"/>
      <c r="D130" s="104" t="s">
        <v>10</v>
      </c>
      <c r="E130" s="88">
        <f t="shared" si="42"/>
        <v>438258.92</v>
      </c>
      <c r="F130" s="125">
        <f>'Строительство и реконструкция'!L178</f>
        <v>438258.92</v>
      </c>
      <c r="G130" s="126"/>
      <c r="H130" s="126"/>
      <c r="I130" s="126"/>
      <c r="J130" s="127"/>
      <c r="K130" s="88">
        <f>'Строительство и реконструкция'!M178</f>
        <v>0</v>
      </c>
      <c r="L130" s="88">
        <f>'Строительство и реконструкция'!N178</f>
        <v>0</v>
      </c>
      <c r="M130" s="88">
        <f>'Строительство и реконструкция'!O178</f>
        <v>0</v>
      </c>
      <c r="N130" s="88">
        <f>'Строительство и реконструкция'!P178</f>
        <v>0</v>
      </c>
      <c r="O130" s="128"/>
    </row>
    <row r="131" spans="1:15" s="52" customFormat="1" ht="36" customHeight="1" x14ac:dyDescent="0.25">
      <c r="A131" s="130"/>
      <c r="B131" s="152"/>
      <c r="C131" s="128"/>
      <c r="D131" s="104" t="s">
        <v>18</v>
      </c>
      <c r="E131" s="88">
        <f>F131+K131+L131+M131+N131</f>
        <v>267482.39</v>
      </c>
      <c r="F131" s="125">
        <f>'Строительство и реконструкция'!L179</f>
        <v>267482.39</v>
      </c>
      <c r="G131" s="126"/>
      <c r="H131" s="126"/>
      <c r="I131" s="126"/>
      <c r="J131" s="127"/>
      <c r="K131" s="88">
        <f>'Строительство и реконструкция'!M179</f>
        <v>0</v>
      </c>
      <c r="L131" s="88">
        <f>'Строительство и реконструкция'!N179</f>
        <v>0</v>
      </c>
      <c r="M131" s="88">
        <f>'Строительство и реконструкция'!O179</f>
        <v>0</v>
      </c>
      <c r="N131" s="88">
        <f>'Строительство и реконструкция'!P179</f>
        <v>0</v>
      </c>
      <c r="O131" s="128"/>
    </row>
    <row r="132" spans="1:15" ht="23.25" customHeight="1" x14ac:dyDescent="0.3">
      <c r="A132" s="130"/>
      <c r="B132" s="152" t="s">
        <v>267</v>
      </c>
      <c r="C132" s="144" t="s">
        <v>83</v>
      </c>
      <c r="D132" s="144" t="s">
        <v>83</v>
      </c>
      <c r="E132" s="117" t="s">
        <v>84</v>
      </c>
      <c r="F132" s="121" t="s">
        <v>374</v>
      </c>
      <c r="G132" s="118" t="s">
        <v>226</v>
      </c>
      <c r="H132" s="119"/>
      <c r="I132" s="119"/>
      <c r="J132" s="120"/>
      <c r="K132" s="117" t="s">
        <v>87</v>
      </c>
      <c r="L132" s="129" t="s">
        <v>375</v>
      </c>
      <c r="M132" s="121" t="s">
        <v>377</v>
      </c>
      <c r="N132" s="115" t="s">
        <v>376</v>
      </c>
      <c r="O132" s="128"/>
    </row>
    <row r="133" spans="1:15" ht="23.25" customHeight="1" x14ac:dyDescent="0.3">
      <c r="A133" s="130"/>
      <c r="B133" s="152"/>
      <c r="C133" s="144"/>
      <c r="D133" s="144"/>
      <c r="E133" s="117"/>
      <c r="F133" s="117"/>
      <c r="G133" s="89" t="s">
        <v>221</v>
      </c>
      <c r="H133" s="89" t="s">
        <v>222</v>
      </c>
      <c r="I133" s="89" t="s">
        <v>223</v>
      </c>
      <c r="J133" s="89" t="s">
        <v>224</v>
      </c>
      <c r="K133" s="117"/>
      <c r="L133" s="116"/>
      <c r="M133" s="117"/>
      <c r="N133" s="116"/>
      <c r="O133" s="128"/>
    </row>
    <row r="134" spans="1:15" ht="24.75" customHeight="1" x14ac:dyDescent="0.3">
      <c r="A134" s="130"/>
      <c r="B134" s="152"/>
      <c r="C134" s="144"/>
      <c r="D134" s="144"/>
      <c r="E134" s="55">
        <f>F134+K134+L134+M134+N134</f>
        <v>7</v>
      </c>
      <c r="F134" s="55">
        <f>G134+H134+I134+J134</f>
        <v>7</v>
      </c>
      <c r="G134" s="55">
        <v>0</v>
      </c>
      <c r="H134" s="55">
        <v>0</v>
      </c>
      <c r="I134" s="55">
        <v>0</v>
      </c>
      <c r="J134" s="55">
        <v>7</v>
      </c>
      <c r="K134" s="55">
        <v>0</v>
      </c>
      <c r="L134" s="55">
        <v>0</v>
      </c>
      <c r="M134" s="55">
        <v>0</v>
      </c>
      <c r="N134" s="55">
        <v>0</v>
      </c>
      <c r="O134" s="128"/>
    </row>
    <row r="135" spans="1:15" s="52" customFormat="1" ht="30" customHeight="1" x14ac:dyDescent="0.25">
      <c r="A135" s="130" t="s">
        <v>30</v>
      </c>
      <c r="B135" s="152" t="s">
        <v>324</v>
      </c>
      <c r="C135" s="128" t="s">
        <v>378</v>
      </c>
      <c r="D135" s="104" t="s">
        <v>14</v>
      </c>
      <c r="E135" s="88">
        <f t="shared" ref="E135:E137" si="43">F135+K135+L135+M135+N135</f>
        <v>10268.39</v>
      </c>
      <c r="F135" s="125">
        <f>'Капитальный ремонт'!F22</f>
        <v>10268.39</v>
      </c>
      <c r="G135" s="126"/>
      <c r="H135" s="126"/>
      <c r="I135" s="126"/>
      <c r="J135" s="127"/>
      <c r="K135" s="88">
        <v>0</v>
      </c>
      <c r="L135" s="88">
        <v>0</v>
      </c>
      <c r="M135" s="94">
        <v>0</v>
      </c>
      <c r="N135" s="88">
        <f>'Строительство и реконструкция'!P165</f>
        <v>0</v>
      </c>
      <c r="O135" s="128" t="s">
        <v>470</v>
      </c>
    </row>
    <row r="136" spans="1:15" s="52" customFormat="1" ht="36" customHeight="1" x14ac:dyDescent="0.25">
      <c r="A136" s="130"/>
      <c r="B136" s="152"/>
      <c r="C136" s="128"/>
      <c r="D136" s="104" t="s">
        <v>10</v>
      </c>
      <c r="E136" s="88">
        <f t="shared" si="43"/>
        <v>5108.6200000000008</v>
      </c>
      <c r="F136" s="125">
        <f>'Капитальный ремонт'!F23</f>
        <v>5108.6200000000008</v>
      </c>
      <c r="G136" s="126"/>
      <c r="H136" s="126"/>
      <c r="I136" s="126"/>
      <c r="J136" s="127"/>
      <c r="K136" s="88">
        <v>0</v>
      </c>
      <c r="L136" s="88">
        <v>0</v>
      </c>
      <c r="M136" s="94">
        <v>0</v>
      </c>
      <c r="N136" s="88">
        <f>'Строительство и реконструкция'!P166</f>
        <v>0</v>
      </c>
      <c r="O136" s="128"/>
    </row>
    <row r="137" spans="1:15" s="52" customFormat="1" ht="36" customHeight="1" x14ac:dyDescent="0.25">
      <c r="A137" s="130"/>
      <c r="B137" s="152"/>
      <c r="C137" s="128"/>
      <c r="D137" s="104" t="s">
        <v>18</v>
      </c>
      <c r="E137" s="88">
        <f t="shared" si="43"/>
        <v>5159.7699999999995</v>
      </c>
      <c r="F137" s="125">
        <f>'Капитальный ремонт'!F24</f>
        <v>5159.7699999999995</v>
      </c>
      <c r="G137" s="126"/>
      <c r="H137" s="126"/>
      <c r="I137" s="126"/>
      <c r="J137" s="127"/>
      <c r="K137" s="88">
        <v>0</v>
      </c>
      <c r="L137" s="88">
        <v>0</v>
      </c>
      <c r="M137" s="94">
        <v>0</v>
      </c>
      <c r="N137" s="88">
        <f>'Строительство и реконструкция'!P167</f>
        <v>0</v>
      </c>
      <c r="O137" s="128"/>
    </row>
    <row r="138" spans="1:15" ht="27.75" customHeight="1" x14ac:dyDescent="0.3">
      <c r="A138" s="130"/>
      <c r="B138" s="152" t="s">
        <v>327</v>
      </c>
      <c r="C138" s="144" t="s">
        <v>83</v>
      </c>
      <c r="D138" s="144" t="s">
        <v>83</v>
      </c>
      <c r="E138" s="117" t="s">
        <v>84</v>
      </c>
      <c r="F138" s="121" t="s">
        <v>374</v>
      </c>
      <c r="G138" s="118" t="s">
        <v>226</v>
      </c>
      <c r="H138" s="119"/>
      <c r="I138" s="119"/>
      <c r="J138" s="120"/>
      <c r="K138" s="117" t="s">
        <v>87</v>
      </c>
      <c r="L138" s="129" t="s">
        <v>375</v>
      </c>
      <c r="M138" s="121" t="s">
        <v>377</v>
      </c>
      <c r="N138" s="115" t="s">
        <v>376</v>
      </c>
      <c r="O138" s="128"/>
    </row>
    <row r="139" spans="1:15" ht="27.75" customHeight="1" x14ac:dyDescent="0.3">
      <c r="A139" s="130"/>
      <c r="B139" s="152"/>
      <c r="C139" s="144"/>
      <c r="D139" s="144"/>
      <c r="E139" s="117"/>
      <c r="F139" s="117"/>
      <c r="G139" s="89" t="s">
        <v>221</v>
      </c>
      <c r="H139" s="89" t="s">
        <v>222</v>
      </c>
      <c r="I139" s="89" t="s">
        <v>223</v>
      </c>
      <c r="J139" s="89" t="s">
        <v>224</v>
      </c>
      <c r="K139" s="117"/>
      <c r="L139" s="116"/>
      <c r="M139" s="117"/>
      <c r="N139" s="116"/>
      <c r="O139" s="128"/>
    </row>
    <row r="140" spans="1:15" ht="30.75" customHeight="1" x14ac:dyDescent="0.3">
      <c r="A140" s="130"/>
      <c r="B140" s="152"/>
      <c r="C140" s="144"/>
      <c r="D140" s="144"/>
      <c r="E140" s="55">
        <f>F140+K140+L140+M140+N140</f>
        <v>4</v>
      </c>
      <c r="F140" s="55">
        <f>G140+H140+I140+J140</f>
        <v>4</v>
      </c>
      <c r="G140" s="55">
        <v>0</v>
      </c>
      <c r="H140" s="55">
        <v>0</v>
      </c>
      <c r="I140" s="55">
        <v>0</v>
      </c>
      <c r="J140" s="55">
        <v>4</v>
      </c>
      <c r="K140" s="55">
        <v>0</v>
      </c>
      <c r="L140" s="55">
        <v>0</v>
      </c>
      <c r="M140" s="55">
        <v>0</v>
      </c>
      <c r="N140" s="55">
        <v>0</v>
      </c>
      <c r="O140" s="128"/>
    </row>
    <row r="141" spans="1:15" s="52" customFormat="1" ht="30" customHeight="1" x14ac:dyDescent="0.25">
      <c r="A141" s="153" t="s">
        <v>31</v>
      </c>
      <c r="B141" s="152" t="s">
        <v>405</v>
      </c>
      <c r="C141" s="128" t="s">
        <v>378</v>
      </c>
      <c r="D141" s="104" t="s">
        <v>14</v>
      </c>
      <c r="E141" s="88">
        <f>'Строительство и реконструкция'!K190</f>
        <v>6700.47732</v>
      </c>
      <c r="F141" s="125">
        <f>'Строительство и реконструкция'!L190</f>
        <v>6700.47732</v>
      </c>
      <c r="G141" s="126"/>
      <c r="H141" s="126"/>
      <c r="I141" s="126"/>
      <c r="J141" s="127"/>
      <c r="K141" s="88">
        <f>'Строительство и реконструкция'!M190</f>
        <v>0</v>
      </c>
      <c r="L141" s="88">
        <f>'Строительство и реконструкция'!N190</f>
        <v>0</v>
      </c>
      <c r="M141" s="88">
        <f>'Строительство и реконструкция'!O190</f>
        <v>0</v>
      </c>
      <c r="N141" s="88">
        <f>'Строительство и реконструкция'!P190</f>
        <v>0</v>
      </c>
      <c r="O141" s="138" t="s">
        <v>450</v>
      </c>
    </row>
    <row r="142" spans="1:15" s="52" customFormat="1" ht="36" customHeight="1" x14ac:dyDescent="0.25">
      <c r="A142" s="154"/>
      <c r="B142" s="152"/>
      <c r="C142" s="128"/>
      <c r="D142" s="104" t="s">
        <v>10</v>
      </c>
      <c r="E142" s="88">
        <f>'Строительство и реконструкция'!K191</f>
        <v>0</v>
      </c>
      <c r="F142" s="125">
        <f>'Строительство и реконструкция'!L191</f>
        <v>0</v>
      </c>
      <c r="G142" s="126"/>
      <c r="H142" s="126"/>
      <c r="I142" s="126"/>
      <c r="J142" s="127"/>
      <c r="K142" s="88">
        <f>'Строительство и реконструкция'!M191</f>
        <v>0</v>
      </c>
      <c r="L142" s="88">
        <f>'Строительство и реконструкция'!N191</f>
        <v>0</v>
      </c>
      <c r="M142" s="88">
        <f>'Строительство и реконструкция'!O191</f>
        <v>0</v>
      </c>
      <c r="N142" s="88">
        <f>'Строительство и реконструкция'!P191</f>
        <v>0</v>
      </c>
      <c r="O142" s="139"/>
    </row>
    <row r="143" spans="1:15" s="52" customFormat="1" ht="43.5" customHeight="1" x14ac:dyDescent="0.25">
      <c r="A143" s="155"/>
      <c r="B143" s="152"/>
      <c r="C143" s="128"/>
      <c r="D143" s="104" t="s">
        <v>18</v>
      </c>
      <c r="E143" s="88">
        <f>'Строительство и реконструкция'!K192</f>
        <v>6700.47732</v>
      </c>
      <c r="F143" s="125">
        <f>'Строительство и реконструкция'!L192</f>
        <v>6700.47732</v>
      </c>
      <c r="G143" s="126"/>
      <c r="H143" s="126"/>
      <c r="I143" s="126"/>
      <c r="J143" s="127"/>
      <c r="K143" s="88">
        <f>'Строительство и реконструкция'!M192</f>
        <v>0</v>
      </c>
      <c r="L143" s="88">
        <f>'Строительство и реконструкция'!N192</f>
        <v>0</v>
      </c>
      <c r="M143" s="88">
        <f>'Строительство и реконструкция'!O192</f>
        <v>0</v>
      </c>
      <c r="N143" s="88">
        <f>'Строительство и реконструкция'!P192</f>
        <v>0</v>
      </c>
      <c r="O143" s="140"/>
    </row>
    <row r="144" spans="1:15" s="52" customFormat="1" ht="36" customHeight="1" x14ac:dyDescent="0.25">
      <c r="A144" s="130" t="s">
        <v>22</v>
      </c>
      <c r="B144" s="152" t="s">
        <v>381</v>
      </c>
      <c r="C144" s="130" t="s">
        <v>378</v>
      </c>
      <c r="D144" s="104" t="s">
        <v>14</v>
      </c>
      <c r="E144" s="88">
        <f t="shared" ref="E144:E151" si="44">F144+K144+L144+M144+N144</f>
        <v>2486814.67</v>
      </c>
      <c r="F144" s="125">
        <f>F148+F155+F169+F176+F183+F162+F190</f>
        <v>991440.38</v>
      </c>
      <c r="G144" s="126"/>
      <c r="H144" s="126"/>
      <c r="I144" s="126"/>
      <c r="J144" s="127"/>
      <c r="K144" s="88">
        <f>K148+K155+K162+K190</f>
        <v>1199795.98</v>
      </c>
      <c r="L144" s="88">
        <f t="shared" ref="L144:N144" si="45">L148+L155+L162+L190</f>
        <v>295578.31</v>
      </c>
      <c r="M144" s="88">
        <f t="shared" si="45"/>
        <v>0</v>
      </c>
      <c r="N144" s="88">
        <f t="shared" si="45"/>
        <v>0</v>
      </c>
      <c r="O144" s="128"/>
    </row>
    <row r="145" spans="1:16" s="52" customFormat="1" ht="36" customHeight="1" x14ac:dyDescent="0.25">
      <c r="A145" s="130"/>
      <c r="B145" s="152"/>
      <c r="C145" s="130"/>
      <c r="D145" s="104" t="s">
        <v>10</v>
      </c>
      <c r="E145" s="88">
        <f t="shared" si="44"/>
        <v>1733121.2400000002</v>
      </c>
      <c r="F145" s="125">
        <f>F149+F156+F170+F177+F184+F163+F191</f>
        <v>775012.13000000012</v>
      </c>
      <c r="G145" s="126"/>
      <c r="H145" s="126"/>
      <c r="I145" s="126"/>
      <c r="J145" s="127"/>
      <c r="K145" s="88">
        <f>K149+K156+K163+K191</f>
        <v>773480.3600000001</v>
      </c>
      <c r="L145" s="88">
        <f t="shared" ref="L145:N145" si="46">L149+L156+L163+L191</f>
        <v>184628.75</v>
      </c>
      <c r="M145" s="88">
        <f t="shared" si="46"/>
        <v>0</v>
      </c>
      <c r="N145" s="88">
        <f t="shared" si="46"/>
        <v>0</v>
      </c>
      <c r="O145" s="128"/>
    </row>
    <row r="146" spans="1:16" s="52" customFormat="1" ht="36" customHeight="1" x14ac:dyDescent="0.25">
      <c r="A146" s="130"/>
      <c r="B146" s="152"/>
      <c r="C146" s="130"/>
      <c r="D146" s="104" t="s">
        <v>18</v>
      </c>
      <c r="E146" s="88">
        <f t="shared" si="44"/>
        <v>753693.42999999993</v>
      </c>
      <c r="F146" s="125">
        <f>F150+F157+F171+F178+F185+F164+F192</f>
        <v>216428.25000000003</v>
      </c>
      <c r="G146" s="126"/>
      <c r="H146" s="126"/>
      <c r="I146" s="126"/>
      <c r="J146" s="127"/>
      <c r="K146" s="88">
        <f>K150+K157+K164+K192</f>
        <v>426315.62</v>
      </c>
      <c r="L146" s="88">
        <f t="shared" ref="L146:N146" si="47">L150+L157+L164+L192</f>
        <v>110949.56</v>
      </c>
      <c r="M146" s="88">
        <f t="shared" si="47"/>
        <v>0</v>
      </c>
      <c r="N146" s="88">
        <f t="shared" si="47"/>
        <v>0</v>
      </c>
      <c r="O146" s="128"/>
    </row>
    <row r="147" spans="1:16" s="52" customFormat="1" ht="36" customHeight="1" x14ac:dyDescent="0.25">
      <c r="A147" s="130"/>
      <c r="B147" s="152"/>
      <c r="C147" s="130"/>
      <c r="D147" s="104" t="s">
        <v>12</v>
      </c>
      <c r="E147" s="88">
        <f t="shared" si="44"/>
        <v>0</v>
      </c>
      <c r="F147" s="125">
        <f t="shared" ref="F147" si="48">F151</f>
        <v>0</v>
      </c>
      <c r="G147" s="126"/>
      <c r="H147" s="126"/>
      <c r="I147" s="126"/>
      <c r="J147" s="127"/>
      <c r="K147" s="88">
        <f>K151+K158</f>
        <v>0</v>
      </c>
      <c r="L147" s="88">
        <f>L151+L158</f>
        <v>0</v>
      </c>
      <c r="M147" s="94">
        <f t="shared" ref="M147:N147" si="49">M151</f>
        <v>0</v>
      </c>
      <c r="N147" s="88">
        <f t="shared" si="49"/>
        <v>0</v>
      </c>
      <c r="O147" s="128"/>
    </row>
    <row r="148" spans="1:16" s="52" customFormat="1" ht="30" customHeight="1" x14ac:dyDescent="0.25">
      <c r="A148" s="130" t="s">
        <v>24</v>
      </c>
      <c r="B148" s="152" t="s">
        <v>70</v>
      </c>
      <c r="C148" s="130" t="s">
        <v>378</v>
      </c>
      <c r="D148" s="104" t="s">
        <v>14</v>
      </c>
      <c r="E148" s="88">
        <f t="shared" si="44"/>
        <v>2239919.5499999998</v>
      </c>
      <c r="F148" s="125">
        <f>'Строительство и реконструкция'!L233</f>
        <v>759545.26</v>
      </c>
      <c r="G148" s="126"/>
      <c r="H148" s="126"/>
      <c r="I148" s="126"/>
      <c r="J148" s="127"/>
      <c r="K148" s="88">
        <f>'Строительство и реконструкция'!M233</f>
        <v>1184795.98</v>
      </c>
      <c r="L148" s="88">
        <f>'Строительство и реконструкция'!N233</f>
        <v>295578.31</v>
      </c>
      <c r="M148" s="88">
        <f>'Строительство и реконструкция'!O233</f>
        <v>0</v>
      </c>
      <c r="N148" s="88">
        <f>'Строительство и реконструкция'!P233</f>
        <v>0</v>
      </c>
      <c r="O148" s="128" t="s">
        <v>451</v>
      </c>
    </row>
    <row r="149" spans="1:16" s="52" customFormat="1" ht="36" customHeight="1" x14ac:dyDescent="0.25">
      <c r="A149" s="130"/>
      <c r="B149" s="152"/>
      <c r="C149" s="130"/>
      <c r="D149" s="104" t="s">
        <v>10</v>
      </c>
      <c r="E149" s="88">
        <f t="shared" si="44"/>
        <v>1580698.3900000001</v>
      </c>
      <c r="F149" s="125">
        <f>'Строительство и реконструкция'!L234</f>
        <v>631949.28</v>
      </c>
      <c r="G149" s="126"/>
      <c r="H149" s="126"/>
      <c r="I149" s="126"/>
      <c r="J149" s="127"/>
      <c r="K149" s="88">
        <f>'Строительство и реконструкция'!M234</f>
        <v>764120.3600000001</v>
      </c>
      <c r="L149" s="88">
        <f>'Строительство и реконструкция'!N234</f>
        <v>184628.75</v>
      </c>
      <c r="M149" s="88">
        <f>'Строительство и реконструкция'!O234</f>
        <v>0</v>
      </c>
      <c r="N149" s="88">
        <f>'Строительство и реконструкция'!P234</f>
        <v>0</v>
      </c>
      <c r="O149" s="128"/>
    </row>
    <row r="150" spans="1:16" s="52" customFormat="1" ht="36" customHeight="1" x14ac:dyDescent="0.25">
      <c r="A150" s="130"/>
      <c r="B150" s="152"/>
      <c r="C150" s="130"/>
      <c r="D150" s="104" t="s">
        <v>18</v>
      </c>
      <c r="E150" s="88">
        <f t="shared" si="44"/>
        <v>659221.15999999992</v>
      </c>
      <c r="F150" s="125">
        <f>'Строительство и реконструкция'!L235</f>
        <v>127595.98</v>
      </c>
      <c r="G150" s="126"/>
      <c r="H150" s="126"/>
      <c r="I150" s="126"/>
      <c r="J150" s="127"/>
      <c r="K150" s="88">
        <f>'Строительство и реконструкция'!M235</f>
        <v>420675.62</v>
      </c>
      <c r="L150" s="88">
        <f>'Строительство и реконструкция'!N235</f>
        <v>110949.56</v>
      </c>
      <c r="M150" s="88">
        <f>'Строительство и реконструкция'!O235</f>
        <v>0</v>
      </c>
      <c r="N150" s="88">
        <f>'Строительство и реконструкция'!P235</f>
        <v>0</v>
      </c>
      <c r="O150" s="128"/>
    </row>
    <row r="151" spans="1:16" s="52" customFormat="1" ht="36" customHeight="1" x14ac:dyDescent="0.25">
      <c r="A151" s="130"/>
      <c r="B151" s="152"/>
      <c r="C151" s="130"/>
      <c r="D151" s="104" t="s">
        <v>12</v>
      </c>
      <c r="E151" s="88">
        <f t="shared" si="44"/>
        <v>0</v>
      </c>
      <c r="F151" s="125">
        <v>0</v>
      </c>
      <c r="G151" s="126"/>
      <c r="H151" s="126"/>
      <c r="I151" s="126"/>
      <c r="J151" s="127"/>
      <c r="K151" s="88">
        <v>0</v>
      </c>
      <c r="L151" s="88">
        <v>0</v>
      </c>
      <c r="M151" s="88">
        <v>0</v>
      </c>
      <c r="N151" s="88">
        <v>0</v>
      </c>
      <c r="O151" s="128"/>
    </row>
    <row r="152" spans="1:16" ht="18.75" customHeight="1" x14ac:dyDescent="0.3">
      <c r="A152" s="130"/>
      <c r="B152" s="152" t="s">
        <v>211</v>
      </c>
      <c r="C152" s="144" t="s">
        <v>83</v>
      </c>
      <c r="D152" s="144" t="s">
        <v>83</v>
      </c>
      <c r="E152" s="117" t="s">
        <v>84</v>
      </c>
      <c r="F152" s="121" t="s">
        <v>374</v>
      </c>
      <c r="G152" s="118" t="s">
        <v>226</v>
      </c>
      <c r="H152" s="119"/>
      <c r="I152" s="119"/>
      <c r="J152" s="120"/>
      <c r="K152" s="117" t="s">
        <v>87</v>
      </c>
      <c r="L152" s="129" t="s">
        <v>375</v>
      </c>
      <c r="M152" s="121" t="s">
        <v>377</v>
      </c>
      <c r="N152" s="115" t="s">
        <v>376</v>
      </c>
      <c r="O152" s="128"/>
    </row>
    <row r="153" spans="1:16" ht="18.75" customHeight="1" x14ac:dyDescent="0.3">
      <c r="A153" s="130"/>
      <c r="B153" s="152"/>
      <c r="C153" s="144"/>
      <c r="D153" s="144"/>
      <c r="E153" s="117"/>
      <c r="F153" s="117"/>
      <c r="G153" s="92" t="s">
        <v>221</v>
      </c>
      <c r="H153" s="92" t="s">
        <v>222</v>
      </c>
      <c r="I153" s="92" t="s">
        <v>223</v>
      </c>
      <c r="J153" s="92" t="s">
        <v>224</v>
      </c>
      <c r="K153" s="117"/>
      <c r="L153" s="116"/>
      <c r="M153" s="117"/>
      <c r="N153" s="116"/>
      <c r="O153" s="128"/>
    </row>
    <row r="154" spans="1:16" ht="35.25" customHeight="1" x14ac:dyDescent="0.3">
      <c r="A154" s="130"/>
      <c r="B154" s="152"/>
      <c r="C154" s="144"/>
      <c r="D154" s="144"/>
      <c r="E154" s="55">
        <f>F154+K154+L154+M154+N154</f>
        <v>10</v>
      </c>
      <c r="F154" s="55">
        <f>G154+H154+I154+J154</f>
        <v>5</v>
      </c>
      <c r="G154" s="55">
        <v>0</v>
      </c>
      <c r="H154" s="55">
        <v>0</v>
      </c>
      <c r="I154" s="55">
        <v>0</v>
      </c>
      <c r="J154" s="55">
        <v>5</v>
      </c>
      <c r="K154" s="55">
        <v>1</v>
      </c>
      <c r="L154" s="55">
        <v>4</v>
      </c>
      <c r="M154" s="55">
        <v>0</v>
      </c>
      <c r="N154" s="55">
        <v>0</v>
      </c>
      <c r="O154" s="128"/>
    </row>
    <row r="155" spans="1:16" s="52" customFormat="1" ht="36" customHeight="1" x14ac:dyDescent="0.25">
      <c r="A155" s="130" t="s">
        <v>25</v>
      </c>
      <c r="B155" s="152" t="s">
        <v>332</v>
      </c>
      <c r="C155" s="130" t="s">
        <v>378</v>
      </c>
      <c r="D155" s="104" t="s">
        <v>14</v>
      </c>
      <c r="E155" s="89">
        <f t="shared" ref="E155:E158" si="50">F155+K155+L155+M155+N155</f>
        <v>40661.69</v>
      </c>
      <c r="F155" s="118">
        <f>'Капитальный ремонт'!F38</f>
        <v>25661.690000000002</v>
      </c>
      <c r="G155" s="119"/>
      <c r="H155" s="119"/>
      <c r="I155" s="119"/>
      <c r="J155" s="120"/>
      <c r="K155" s="89">
        <f>'Капитальный ремонт'!G38</f>
        <v>15000</v>
      </c>
      <c r="L155" s="89">
        <v>0</v>
      </c>
      <c r="M155" s="90">
        <v>0</v>
      </c>
      <c r="N155" s="89">
        <v>0</v>
      </c>
      <c r="O155" s="128" t="s">
        <v>449</v>
      </c>
    </row>
    <row r="156" spans="1:16" s="52" customFormat="1" ht="36" customHeight="1" x14ac:dyDescent="0.25">
      <c r="A156" s="130"/>
      <c r="B156" s="152"/>
      <c r="C156" s="130"/>
      <c r="D156" s="104" t="s">
        <v>10</v>
      </c>
      <c r="E156" s="89">
        <f t="shared" si="50"/>
        <v>25372.880000000001</v>
      </c>
      <c r="F156" s="118">
        <f>'Капитальный ремонт'!F39</f>
        <v>16012.880000000001</v>
      </c>
      <c r="G156" s="119"/>
      <c r="H156" s="119"/>
      <c r="I156" s="119"/>
      <c r="J156" s="120"/>
      <c r="K156" s="89">
        <f>'Капитальный ремонт'!G39</f>
        <v>9360</v>
      </c>
      <c r="L156" s="89">
        <v>0</v>
      </c>
      <c r="M156" s="90">
        <v>0</v>
      </c>
      <c r="N156" s="89">
        <v>0</v>
      </c>
      <c r="O156" s="128"/>
    </row>
    <row r="157" spans="1:16" s="52" customFormat="1" ht="36" customHeight="1" x14ac:dyDescent="0.25">
      <c r="A157" s="130"/>
      <c r="B157" s="152"/>
      <c r="C157" s="130"/>
      <c r="D157" s="104" t="s">
        <v>18</v>
      </c>
      <c r="E157" s="89">
        <f t="shared" si="50"/>
        <v>15288.81</v>
      </c>
      <c r="F157" s="118">
        <f>'Капитальный ремонт'!F40</f>
        <v>9648.81</v>
      </c>
      <c r="G157" s="119"/>
      <c r="H157" s="119"/>
      <c r="I157" s="119"/>
      <c r="J157" s="120"/>
      <c r="K157" s="89">
        <f>'Капитальный ремонт'!G40</f>
        <v>5640</v>
      </c>
      <c r="L157" s="89">
        <v>0</v>
      </c>
      <c r="M157" s="90">
        <v>0</v>
      </c>
      <c r="N157" s="89">
        <v>0</v>
      </c>
      <c r="O157" s="128"/>
    </row>
    <row r="158" spans="1:16" s="52" customFormat="1" ht="31.5" customHeight="1" x14ac:dyDescent="0.25">
      <c r="A158" s="130"/>
      <c r="B158" s="152"/>
      <c r="C158" s="130"/>
      <c r="D158" s="104" t="s">
        <v>12</v>
      </c>
      <c r="E158" s="89">
        <f t="shared" si="50"/>
        <v>0</v>
      </c>
      <c r="F158" s="118">
        <v>0</v>
      </c>
      <c r="G158" s="119"/>
      <c r="H158" s="119"/>
      <c r="I158" s="119"/>
      <c r="J158" s="120"/>
      <c r="K158" s="89">
        <v>0</v>
      </c>
      <c r="L158" s="89">
        <v>0</v>
      </c>
      <c r="M158" s="90">
        <v>0</v>
      </c>
      <c r="N158" s="89">
        <v>0</v>
      </c>
      <c r="O158" s="128"/>
    </row>
    <row r="159" spans="1:16" ht="23.25" customHeight="1" x14ac:dyDescent="0.3">
      <c r="A159" s="130"/>
      <c r="B159" s="152" t="s">
        <v>333</v>
      </c>
      <c r="C159" s="144" t="s">
        <v>83</v>
      </c>
      <c r="D159" s="144" t="s">
        <v>83</v>
      </c>
      <c r="E159" s="117" t="s">
        <v>84</v>
      </c>
      <c r="F159" s="121" t="s">
        <v>374</v>
      </c>
      <c r="G159" s="118" t="s">
        <v>226</v>
      </c>
      <c r="H159" s="119"/>
      <c r="I159" s="119"/>
      <c r="J159" s="120"/>
      <c r="K159" s="117" t="s">
        <v>87</v>
      </c>
      <c r="L159" s="129" t="s">
        <v>375</v>
      </c>
      <c r="M159" s="121" t="s">
        <v>377</v>
      </c>
      <c r="N159" s="115" t="s">
        <v>376</v>
      </c>
      <c r="O159" s="128"/>
    </row>
    <row r="160" spans="1:16" ht="15.75" customHeight="1" x14ac:dyDescent="0.3">
      <c r="A160" s="130"/>
      <c r="B160" s="152"/>
      <c r="C160" s="144"/>
      <c r="D160" s="144"/>
      <c r="E160" s="117"/>
      <c r="F160" s="117"/>
      <c r="G160" s="92" t="s">
        <v>221</v>
      </c>
      <c r="H160" s="92" t="s">
        <v>222</v>
      </c>
      <c r="I160" s="92" t="s">
        <v>223</v>
      </c>
      <c r="J160" s="92" t="s">
        <v>224</v>
      </c>
      <c r="K160" s="117"/>
      <c r="L160" s="116"/>
      <c r="M160" s="117"/>
      <c r="N160" s="116"/>
      <c r="O160" s="128"/>
      <c r="P160" s="197"/>
    </row>
    <row r="161" spans="1:16" ht="27.75" customHeight="1" x14ac:dyDescent="0.3">
      <c r="A161" s="130"/>
      <c r="B161" s="152"/>
      <c r="C161" s="144"/>
      <c r="D161" s="144"/>
      <c r="E161" s="55">
        <f>F161+K161+L161+M161+N161</f>
        <v>3</v>
      </c>
      <c r="F161" s="55">
        <f>G161+H161+I161+J161</f>
        <v>2</v>
      </c>
      <c r="G161" s="55">
        <v>0</v>
      </c>
      <c r="H161" s="55">
        <v>0</v>
      </c>
      <c r="I161" s="55">
        <v>0</v>
      </c>
      <c r="J161" s="55">
        <v>2</v>
      </c>
      <c r="K161" s="55">
        <v>1</v>
      </c>
      <c r="L161" s="55">
        <v>0</v>
      </c>
      <c r="M161" s="55">
        <v>0</v>
      </c>
      <c r="N161" s="55">
        <v>0</v>
      </c>
      <c r="O161" s="128"/>
      <c r="P161" s="197"/>
    </row>
    <row r="162" spans="1:16" s="52" customFormat="1" ht="28.5" customHeight="1" x14ac:dyDescent="0.25">
      <c r="A162" s="160" t="s">
        <v>77</v>
      </c>
      <c r="B162" s="152" t="s">
        <v>243</v>
      </c>
      <c r="C162" s="130" t="s">
        <v>378</v>
      </c>
      <c r="D162" s="104" t="s">
        <v>14</v>
      </c>
      <c r="E162" s="89">
        <f t="shared" ref="E162:E165" si="51">F162+K162+L162+M162+N162</f>
        <v>0</v>
      </c>
      <c r="F162" s="118">
        <f>'Строительство и реконструкция'!G240</f>
        <v>0</v>
      </c>
      <c r="G162" s="119"/>
      <c r="H162" s="119"/>
      <c r="I162" s="119"/>
      <c r="J162" s="120"/>
      <c r="K162" s="89">
        <f>'Строительство и реконструкция'!L237</f>
        <v>0</v>
      </c>
      <c r="L162" s="89">
        <f>'Строительство и реконструкция'!M237</f>
        <v>0</v>
      </c>
      <c r="M162" s="90">
        <f>'Строительство и реконструкция'!N240</f>
        <v>0</v>
      </c>
      <c r="N162" s="89">
        <v>0</v>
      </c>
      <c r="O162" s="128" t="s">
        <v>447</v>
      </c>
    </row>
    <row r="163" spans="1:16" s="52" customFormat="1" ht="36" customHeight="1" x14ac:dyDescent="0.25">
      <c r="A163" s="130"/>
      <c r="B163" s="152"/>
      <c r="C163" s="130"/>
      <c r="D163" s="104" t="s">
        <v>10</v>
      </c>
      <c r="E163" s="89">
        <f t="shared" si="51"/>
        <v>0</v>
      </c>
      <c r="F163" s="118">
        <f>'Строительство и реконструкция'!G241</f>
        <v>0</v>
      </c>
      <c r="G163" s="119"/>
      <c r="H163" s="119"/>
      <c r="I163" s="119"/>
      <c r="J163" s="120"/>
      <c r="K163" s="89">
        <f>'Строительство и реконструкция'!L238</f>
        <v>0</v>
      </c>
      <c r="L163" s="89">
        <f>'Строительство и реконструкция'!M238</f>
        <v>0</v>
      </c>
      <c r="M163" s="90">
        <f>'Строительство и реконструкция'!N241</f>
        <v>0</v>
      </c>
      <c r="N163" s="89">
        <v>0</v>
      </c>
      <c r="O163" s="128"/>
    </row>
    <row r="164" spans="1:16" s="52" customFormat="1" ht="36" customHeight="1" x14ac:dyDescent="0.25">
      <c r="A164" s="130"/>
      <c r="B164" s="152"/>
      <c r="C164" s="130"/>
      <c r="D164" s="104" t="s">
        <v>18</v>
      </c>
      <c r="E164" s="89">
        <f t="shared" si="51"/>
        <v>0</v>
      </c>
      <c r="F164" s="118">
        <f>'Строительство и реконструкция'!G242</f>
        <v>0</v>
      </c>
      <c r="G164" s="119"/>
      <c r="H164" s="119"/>
      <c r="I164" s="119"/>
      <c r="J164" s="120"/>
      <c r="K164" s="89">
        <f>'Строительство и реконструкция'!L239</f>
        <v>0</v>
      </c>
      <c r="L164" s="89">
        <f>'Строительство и реконструкция'!M239</f>
        <v>0</v>
      </c>
      <c r="M164" s="90">
        <f>'Строительство и реконструкция'!N242</f>
        <v>0</v>
      </c>
      <c r="N164" s="89">
        <v>0</v>
      </c>
      <c r="O164" s="128"/>
    </row>
    <row r="165" spans="1:16" s="52" customFormat="1" ht="23.25" customHeight="1" x14ac:dyDescent="0.25">
      <c r="A165" s="130"/>
      <c r="B165" s="152"/>
      <c r="C165" s="130"/>
      <c r="D165" s="104" t="s">
        <v>12</v>
      </c>
      <c r="E165" s="89">
        <f t="shared" si="51"/>
        <v>0</v>
      </c>
      <c r="F165" s="118">
        <v>0</v>
      </c>
      <c r="G165" s="119"/>
      <c r="H165" s="119"/>
      <c r="I165" s="119"/>
      <c r="J165" s="120"/>
      <c r="K165" s="89">
        <v>0</v>
      </c>
      <c r="L165" s="89">
        <v>0</v>
      </c>
      <c r="M165" s="90">
        <v>0</v>
      </c>
      <c r="N165" s="89">
        <v>0</v>
      </c>
      <c r="O165" s="128"/>
    </row>
    <row r="166" spans="1:16" ht="24" customHeight="1" x14ac:dyDescent="0.3">
      <c r="A166" s="130"/>
      <c r="B166" s="152" t="s">
        <v>245</v>
      </c>
      <c r="C166" s="144" t="s">
        <v>83</v>
      </c>
      <c r="D166" s="144" t="s">
        <v>83</v>
      </c>
      <c r="E166" s="117" t="s">
        <v>84</v>
      </c>
      <c r="F166" s="121" t="s">
        <v>374</v>
      </c>
      <c r="G166" s="118" t="s">
        <v>226</v>
      </c>
      <c r="H166" s="119"/>
      <c r="I166" s="119"/>
      <c r="J166" s="120"/>
      <c r="K166" s="117" t="s">
        <v>87</v>
      </c>
      <c r="L166" s="129" t="s">
        <v>375</v>
      </c>
      <c r="M166" s="121" t="s">
        <v>377</v>
      </c>
      <c r="N166" s="115" t="s">
        <v>376</v>
      </c>
      <c r="O166" s="128"/>
      <c r="P166" s="159"/>
    </row>
    <row r="167" spans="1:16" ht="28.5" customHeight="1" x14ac:dyDescent="0.3">
      <c r="A167" s="130"/>
      <c r="B167" s="152"/>
      <c r="C167" s="144"/>
      <c r="D167" s="144"/>
      <c r="E167" s="117"/>
      <c r="F167" s="117"/>
      <c r="G167" s="92" t="s">
        <v>221</v>
      </c>
      <c r="H167" s="92" t="s">
        <v>222</v>
      </c>
      <c r="I167" s="92" t="s">
        <v>223</v>
      </c>
      <c r="J167" s="92" t="s">
        <v>224</v>
      </c>
      <c r="K167" s="117"/>
      <c r="L167" s="116"/>
      <c r="M167" s="117"/>
      <c r="N167" s="116"/>
      <c r="O167" s="128"/>
      <c r="P167" s="159"/>
    </row>
    <row r="168" spans="1:16" ht="26.25" customHeight="1" x14ac:dyDescent="0.3">
      <c r="A168" s="130"/>
      <c r="B168" s="152"/>
      <c r="C168" s="144"/>
      <c r="D168" s="144"/>
      <c r="E168" s="55">
        <f>F168+K168+L168+M168+N168</f>
        <v>0</v>
      </c>
      <c r="F168" s="55">
        <v>0</v>
      </c>
      <c r="G168" s="55">
        <v>0</v>
      </c>
      <c r="H168" s="55">
        <v>0</v>
      </c>
      <c r="I168" s="55">
        <v>0</v>
      </c>
      <c r="J168" s="55">
        <v>0</v>
      </c>
      <c r="K168" s="55">
        <v>0</v>
      </c>
      <c r="L168" s="55">
        <v>0</v>
      </c>
      <c r="M168" s="55">
        <v>0</v>
      </c>
      <c r="N168" s="55">
        <v>0</v>
      </c>
      <c r="O168" s="128"/>
      <c r="P168" s="159"/>
    </row>
    <row r="169" spans="1:16" s="52" customFormat="1" ht="25.5" customHeight="1" x14ac:dyDescent="0.25">
      <c r="A169" s="160" t="s">
        <v>203</v>
      </c>
      <c r="B169" s="152" t="s">
        <v>281</v>
      </c>
      <c r="C169" s="130" t="s">
        <v>378</v>
      </c>
      <c r="D169" s="104" t="s">
        <v>14</v>
      </c>
      <c r="E169" s="89">
        <f t="shared" ref="E169:E172" si="52">F169+K169+L169+M169+N169</f>
        <v>202948.9</v>
      </c>
      <c r="F169" s="118">
        <f>'Строительство и реконструкция'!L262</f>
        <v>202948.9</v>
      </c>
      <c r="G169" s="119"/>
      <c r="H169" s="119"/>
      <c r="I169" s="119"/>
      <c r="J169" s="120"/>
      <c r="K169" s="89">
        <f>'Строительство и реконструкция'!M262</f>
        <v>0</v>
      </c>
      <c r="L169" s="89">
        <f>'Строительство и реконструкция'!N262</f>
        <v>0</v>
      </c>
      <c r="M169" s="89">
        <f>'Строительство и реконструкция'!O262</f>
        <v>0</v>
      </c>
      <c r="N169" s="89">
        <f>'Строительство и реконструкция'!P262</f>
        <v>0</v>
      </c>
      <c r="O169" s="128" t="s">
        <v>448</v>
      </c>
    </row>
    <row r="170" spans="1:16" s="52" customFormat="1" ht="36" customHeight="1" x14ac:dyDescent="0.25">
      <c r="A170" s="130"/>
      <c r="B170" s="152"/>
      <c r="C170" s="130"/>
      <c r="D170" s="104" t="s">
        <v>10</v>
      </c>
      <c r="E170" s="89">
        <f t="shared" si="52"/>
        <v>125000.42000000001</v>
      </c>
      <c r="F170" s="118">
        <f>'Строительство и реконструкция'!L263</f>
        <v>125000.42000000001</v>
      </c>
      <c r="G170" s="119"/>
      <c r="H170" s="119"/>
      <c r="I170" s="119"/>
      <c r="J170" s="120"/>
      <c r="K170" s="89">
        <f>'Строительство и реконструкция'!M263</f>
        <v>0</v>
      </c>
      <c r="L170" s="89">
        <f>'Строительство и реконструкция'!N263</f>
        <v>0</v>
      </c>
      <c r="M170" s="89">
        <f>'Строительство и реконструкция'!O263</f>
        <v>0</v>
      </c>
      <c r="N170" s="89">
        <v>0</v>
      </c>
      <c r="O170" s="128"/>
    </row>
    <row r="171" spans="1:16" s="52" customFormat="1" ht="36" customHeight="1" x14ac:dyDescent="0.25">
      <c r="A171" s="130"/>
      <c r="B171" s="152"/>
      <c r="C171" s="130"/>
      <c r="D171" s="104" t="s">
        <v>18</v>
      </c>
      <c r="E171" s="89">
        <f t="shared" si="52"/>
        <v>77948.479999999996</v>
      </c>
      <c r="F171" s="118">
        <f>'Строительство и реконструкция'!L264</f>
        <v>77948.479999999996</v>
      </c>
      <c r="G171" s="119"/>
      <c r="H171" s="119"/>
      <c r="I171" s="119"/>
      <c r="J171" s="120"/>
      <c r="K171" s="89">
        <f>'Строительство и реконструкция'!M264</f>
        <v>0</v>
      </c>
      <c r="L171" s="89">
        <f>'Строительство и реконструкция'!N264</f>
        <v>0</v>
      </c>
      <c r="M171" s="89">
        <f>'Строительство и реконструкция'!O264</f>
        <v>0</v>
      </c>
      <c r="N171" s="89">
        <f>'Строительство и реконструкция'!P264</f>
        <v>0</v>
      </c>
      <c r="O171" s="128"/>
    </row>
    <row r="172" spans="1:16" s="52" customFormat="1" ht="26.25" customHeight="1" x14ac:dyDescent="0.25">
      <c r="A172" s="130"/>
      <c r="B172" s="152"/>
      <c r="C172" s="130"/>
      <c r="D172" s="104" t="s">
        <v>12</v>
      </c>
      <c r="E172" s="89">
        <f t="shared" si="52"/>
        <v>0</v>
      </c>
      <c r="F172" s="118">
        <v>0</v>
      </c>
      <c r="G172" s="119"/>
      <c r="H172" s="119"/>
      <c r="I172" s="119"/>
      <c r="J172" s="120"/>
      <c r="K172" s="89">
        <v>0</v>
      </c>
      <c r="L172" s="89">
        <v>0</v>
      </c>
      <c r="M172" s="90">
        <v>0</v>
      </c>
      <c r="N172" s="89">
        <v>0</v>
      </c>
      <c r="O172" s="128"/>
    </row>
    <row r="173" spans="1:16" ht="23.25" customHeight="1" x14ac:dyDescent="0.3">
      <c r="A173" s="130"/>
      <c r="B173" s="152" t="s">
        <v>282</v>
      </c>
      <c r="C173" s="144" t="s">
        <v>83</v>
      </c>
      <c r="D173" s="144" t="s">
        <v>83</v>
      </c>
      <c r="E173" s="117" t="s">
        <v>84</v>
      </c>
      <c r="F173" s="121" t="s">
        <v>374</v>
      </c>
      <c r="G173" s="118" t="s">
        <v>226</v>
      </c>
      <c r="H173" s="119"/>
      <c r="I173" s="119"/>
      <c r="J173" s="120"/>
      <c r="K173" s="117" t="s">
        <v>87</v>
      </c>
      <c r="L173" s="129" t="s">
        <v>375</v>
      </c>
      <c r="M173" s="121" t="s">
        <v>377</v>
      </c>
      <c r="N173" s="115" t="s">
        <v>376</v>
      </c>
      <c r="O173" s="128"/>
    </row>
    <row r="174" spans="1:16" ht="15.75" customHeight="1" x14ac:dyDescent="0.3">
      <c r="A174" s="130"/>
      <c r="B174" s="152"/>
      <c r="C174" s="144"/>
      <c r="D174" s="144"/>
      <c r="E174" s="117"/>
      <c r="F174" s="117"/>
      <c r="G174" s="92" t="s">
        <v>221</v>
      </c>
      <c r="H174" s="92" t="s">
        <v>222</v>
      </c>
      <c r="I174" s="92" t="s">
        <v>223</v>
      </c>
      <c r="J174" s="92" t="s">
        <v>224</v>
      </c>
      <c r="K174" s="117"/>
      <c r="L174" s="116"/>
      <c r="M174" s="117"/>
      <c r="N174" s="116"/>
      <c r="O174" s="128"/>
    </row>
    <row r="175" spans="1:16" ht="49.15" customHeight="1" x14ac:dyDescent="0.3">
      <c r="A175" s="130"/>
      <c r="B175" s="152"/>
      <c r="C175" s="144"/>
      <c r="D175" s="144"/>
      <c r="E175" s="55">
        <f>F175+K175+L175+M175+N175</f>
        <v>6</v>
      </c>
      <c r="F175" s="55">
        <f>G175+I175+J175</f>
        <v>6</v>
      </c>
      <c r="G175" s="55">
        <v>0</v>
      </c>
      <c r="H175" s="55">
        <v>0</v>
      </c>
      <c r="I175" s="55">
        <v>0</v>
      </c>
      <c r="J175" s="55">
        <v>6</v>
      </c>
      <c r="K175" s="55">
        <v>0</v>
      </c>
      <c r="L175" s="55">
        <v>0</v>
      </c>
      <c r="M175" s="55">
        <v>0</v>
      </c>
      <c r="N175" s="55">
        <v>0</v>
      </c>
      <c r="O175" s="128"/>
    </row>
    <row r="176" spans="1:16" s="52" customFormat="1" ht="24.75" customHeight="1" x14ac:dyDescent="0.25">
      <c r="A176" s="130" t="s">
        <v>204</v>
      </c>
      <c r="B176" s="152" t="s">
        <v>300</v>
      </c>
      <c r="C176" s="130" t="s">
        <v>378</v>
      </c>
      <c r="D176" s="104" t="s">
        <v>14</v>
      </c>
      <c r="E176" s="89">
        <f t="shared" ref="E176:E179" si="53">F176+K176+L176+M176+N176</f>
        <v>3284.53</v>
      </c>
      <c r="F176" s="118">
        <f>'Капитальный ремонт'!F51</f>
        <v>3284.53</v>
      </c>
      <c r="G176" s="119"/>
      <c r="H176" s="119"/>
      <c r="I176" s="119"/>
      <c r="J176" s="120"/>
      <c r="K176" s="89">
        <f t="shared" ref="K176:M178" si="54">L176+Q176+R176+S176+T176</f>
        <v>0</v>
      </c>
      <c r="L176" s="89">
        <f t="shared" si="54"/>
        <v>0</v>
      </c>
      <c r="M176" s="90">
        <f t="shared" si="54"/>
        <v>0</v>
      </c>
      <c r="N176" s="89">
        <v>0</v>
      </c>
      <c r="O176" s="128" t="s">
        <v>449</v>
      </c>
    </row>
    <row r="177" spans="1:15" s="52" customFormat="1" ht="36" customHeight="1" x14ac:dyDescent="0.25">
      <c r="A177" s="130"/>
      <c r="B177" s="152"/>
      <c r="C177" s="130"/>
      <c r="D177" s="104" t="s">
        <v>10</v>
      </c>
      <c r="E177" s="89">
        <f t="shared" si="53"/>
        <v>2049.5500000000002</v>
      </c>
      <c r="F177" s="118">
        <f>'Капитальный ремонт'!F52</f>
        <v>2049.5500000000002</v>
      </c>
      <c r="G177" s="119"/>
      <c r="H177" s="119"/>
      <c r="I177" s="119"/>
      <c r="J177" s="120"/>
      <c r="K177" s="89">
        <f t="shared" si="54"/>
        <v>0</v>
      </c>
      <c r="L177" s="89">
        <v>0</v>
      </c>
      <c r="M177" s="90">
        <v>0</v>
      </c>
      <c r="N177" s="89">
        <v>0</v>
      </c>
      <c r="O177" s="128"/>
    </row>
    <row r="178" spans="1:15" s="52" customFormat="1" ht="36" customHeight="1" x14ac:dyDescent="0.25">
      <c r="A178" s="130"/>
      <c r="B178" s="152"/>
      <c r="C178" s="130"/>
      <c r="D178" s="104" t="s">
        <v>18</v>
      </c>
      <c r="E178" s="89">
        <f t="shared" si="53"/>
        <v>1234.98</v>
      </c>
      <c r="F178" s="118">
        <f>'Капитальный ремонт'!F53</f>
        <v>1234.98</v>
      </c>
      <c r="G178" s="119"/>
      <c r="H178" s="119"/>
      <c r="I178" s="119"/>
      <c r="J178" s="120"/>
      <c r="K178" s="89">
        <f t="shared" si="54"/>
        <v>0</v>
      </c>
      <c r="L178" s="89">
        <v>0</v>
      </c>
      <c r="M178" s="90">
        <v>0</v>
      </c>
      <c r="N178" s="89">
        <v>0</v>
      </c>
      <c r="O178" s="128"/>
    </row>
    <row r="179" spans="1:15" s="52" customFormat="1" ht="31.5" customHeight="1" x14ac:dyDescent="0.25">
      <c r="A179" s="130"/>
      <c r="B179" s="152"/>
      <c r="C179" s="130"/>
      <c r="D179" s="104" t="s">
        <v>12</v>
      </c>
      <c r="E179" s="89">
        <f t="shared" si="53"/>
        <v>0</v>
      </c>
      <c r="F179" s="118">
        <v>0</v>
      </c>
      <c r="G179" s="119"/>
      <c r="H179" s="119"/>
      <c r="I179" s="119"/>
      <c r="J179" s="120"/>
      <c r="K179" s="89">
        <v>0</v>
      </c>
      <c r="L179" s="89">
        <v>0</v>
      </c>
      <c r="M179" s="90">
        <v>0</v>
      </c>
      <c r="N179" s="89">
        <v>0</v>
      </c>
      <c r="O179" s="128"/>
    </row>
    <row r="180" spans="1:15" ht="23.25" customHeight="1" x14ac:dyDescent="0.3">
      <c r="A180" s="130"/>
      <c r="B180" s="152" t="s">
        <v>297</v>
      </c>
      <c r="C180" s="144" t="s">
        <v>83</v>
      </c>
      <c r="D180" s="144" t="s">
        <v>83</v>
      </c>
      <c r="E180" s="117" t="s">
        <v>84</v>
      </c>
      <c r="F180" s="121" t="s">
        <v>374</v>
      </c>
      <c r="G180" s="118" t="s">
        <v>226</v>
      </c>
      <c r="H180" s="119"/>
      <c r="I180" s="119"/>
      <c r="J180" s="120"/>
      <c r="K180" s="117" t="s">
        <v>87</v>
      </c>
      <c r="L180" s="129" t="s">
        <v>375</v>
      </c>
      <c r="M180" s="121" t="s">
        <v>377</v>
      </c>
      <c r="N180" s="115" t="s">
        <v>376</v>
      </c>
      <c r="O180" s="128"/>
    </row>
    <row r="181" spans="1:15" ht="15.75" customHeight="1" x14ac:dyDescent="0.3">
      <c r="A181" s="130"/>
      <c r="B181" s="152"/>
      <c r="C181" s="144"/>
      <c r="D181" s="144"/>
      <c r="E181" s="117"/>
      <c r="F181" s="117"/>
      <c r="G181" s="92" t="s">
        <v>221</v>
      </c>
      <c r="H181" s="92" t="s">
        <v>222</v>
      </c>
      <c r="I181" s="92" t="s">
        <v>223</v>
      </c>
      <c r="J181" s="92" t="s">
        <v>224</v>
      </c>
      <c r="K181" s="117"/>
      <c r="L181" s="116"/>
      <c r="M181" s="117"/>
      <c r="N181" s="116"/>
      <c r="O181" s="128"/>
    </row>
    <row r="182" spans="1:15" ht="27.75" customHeight="1" x14ac:dyDescent="0.3">
      <c r="A182" s="130"/>
      <c r="B182" s="152"/>
      <c r="C182" s="144"/>
      <c r="D182" s="144"/>
      <c r="E182" s="55">
        <f>F182+K182+L182+M182+N182</f>
        <v>1</v>
      </c>
      <c r="F182" s="55">
        <f>G182+H182+I182+J182</f>
        <v>1</v>
      </c>
      <c r="G182" s="55">
        <v>0</v>
      </c>
      <c r="H182" s="55">
        <v>0</v>
      </c>
      <c r="I182" s="55">
        <v>0</v>
      </c>
      <c r="J182" s="55">
        <v>1</v>
      </c>
      <c r="K182" s="55">
        <v>0</v>
      </c>
      <c r="L182" s="55">
        <v>0</v>
      </c>
      <c r="M182" s="55">
        <v>0</v>
      </c>
      <c r="N182" s="55">
        <v>0</v>
      </c>
      <c r="O182" s="128"/>
    </row>
    <row r="183" spans="1:15" s="52" customFormat="1" ht="27.75" customHeight="1" x14ac:dyDescent="0.25">
      <c r="A183" s="130" t="s">
        <v>272</v>
      </c>
      <c r="B183" s="152" t="s">
        <v>276</v>
      </c>
      <c r="C183" s="130" t="s">
        <v>378</v>
      </c>
      <c r="D183" s="104" t="s">
        <v>14</v>
      </c>
      <c r="E183" s="89">
        <f>F183+K183+L183+M183+N183</f>
        <v>0</v>
      </c>
      <c r="F183" s="118">
        <v>0</v>
      </c>
      <c r="G183" s="119"/>
      <c r="H183" s="119"/>
      <c r="I183" s="119"/>
      <c r="J183" s="120"/>
      <c r="K183" s="89">
        <v>0</v>
      </c>
      <c r="L183" s="89">
        <v>0</v>
      </c>
      <c r="M183" s="90">
        <v>0</v>
      </c>
      <c r="N183" s="89">
        <v>0</v>
      </c>
      <c r="O183" s="128" t="s">
        <v>447</v>
      </c>
    </row>
    <row r="184" spans="1:15" s="52" customFormat="1" ht="36" customHeight="1" x14ac:dyDescent="0.25">
      <c r="A184" s="130"/>
      <c r="B184" s="152"/>
      <c r="C184" s="130"/>
      <c r="D184" s="104" t="s">
        <v>10</v>
      </c>
      <c r="E184" s="89">
        <f t="shared" ref="E184:E186" si="55">F184+K184+L184+M184+N184</f>
        <v>0</v>
      </c>
      <c r="F184" s="118">
        <v>0</v>
      </c>
      <c r="G184" s="119"/>
      <c r="H184" s="119"/>
      <c r="I184" s="119"/>
      <c r="J184" s="120"/>
      <c r="K184" s="89">
        <v>0</v>
      </c>
      <c r="L184" s="89">
        <v>0</v>
      </c>
      <c r="M184" s="90">
        <v>0</v>
      </c>
      <c r="N184" s="89">
        <v>0</v>
      </c>
      <c r="O184" s="128"/>
    </row>
    <row r="185" spans="1:15" s="52" customFormat="1" ht="36" customHeight="1" x14ac:dyDescent="0.25">
      <c r="A185" s="130"/>
      <c r="B185" s="152"/>
      <c r="C185" s="130"/>
      <c r="D185" s="104" t="s">
        <v>18</v>
      </c>
      <c r="E185" s="89">
        <f t="shared" si="55"/>
        <v>0</v>
      </c>
      <c r="F185" s="118">
        <v>0</v>
      </c>
      <c r="G185" s="119"/>
      <c r="H185" s="119"/>
      <c r="I185" s="119"/>
      <c r="J185" s="120"/>
      <c r="K185" s="89">
        <v>0</v>
      </c>
      <c r="L185" s="89">
        <v>0</v>
      </c>
      <c r="M185" s="90">
        <v>0</v>
      </c>
      <c r="N185" s="89">
        <v>0</v>
      </c>
      <c r="O185" s="128"/>
    </row>
    <row r="186" spans="1:15" s="52" customFormat="1" ht="26.25" customHeight="1" x14ac:dyDescent="0.25">
      <c r="A186" s="130"/>
      <c r="B186" s="152"/>
      <c r="C186" s="130"/>
      <c r="D186" s="104" t="s">
        <v>12</v>
      </c>
      <c r="E186" s="89">
        <f t="shared" si="55"/>
        <v>0</v>
      </c>
      <c r="F186" s="118">
        <v>0</v>
      </c>
      <c r="G186" s="119"/>
      <c r="H186" s="119"/>
      <c r="I186" s="119"/>
      <c r="J186" s="120"/>
      <c r="K186" s="89">
        <v>0</v>
      </c>
      <c r="L186" s="89">
        <v>0</v>
      </c>
      <c r="M186" s="90">
        <v>0</v>
      </c>
      <c r="N186" s="89">
        <v>0</v>
      </c>
      <c r="O186" s="128"/>
    </row>
    <row r="187" spans="1:15" ht="23.25" customHeight="1" x14ac:dyDescent="0.3">
      <c r="A187" s="130"/>
      <c r="B187" s="152" t="s">
        <v>287</v>
      </c>
      <c r="C187" s="144" t="s">
        <v>83</v>
      </c>
      <c r="D187" s="144" t="s">
        <v>83</v>
      </c>
      <c r="E187" s="117" t="s">
        <v>84</v>
      </c>
      <c r="F187" s="121" t="s">
        <v>374</v>
      </c>
      <c r="G187" s="118" t="s">
        <v>226</v>
      </c>
      <c r="H187" s="119"/>
      <c r="I187" s="119"/>
      <c r="J187" s="120"/>
      <c r="K187" s="117" t="s">
        <v>87</v>
      </c>
      <c r="L187" s="129" t="s">
        <v>375</v>
      </c>
      <c r="M187" s="121" t="s">
        <v>377</v>
      </c>
      <c r="N187" s="115" t="s">
        <v>376</v>
      </c>
      <c r="O187" s="128"/>
    </row>
    <row r="188" spans="1:15" ht="15.75" customHeight="1" x14ac:dyDescent="0.3">
      <c r="A188" s="130"/>
      <c r="B188" s="152"/>
      <c r="C188" s="144"/>
      <c r="D188" s="144"/>
      <c r="E188" s="117"/>
      <c r="F188" s="117"/>
      <c r="G188" s="92" t="s">
        <v>221</v>
      </c>
      <c r="H188" s="92" t="s">
        <v>222</v>
      </c>
      <c r="I188" s="92" t="s">
        <v>223</v>
      </c>
      <c r="J188" s="92" t="s">
        <v>224</v>
      </c>
      <c r="K188" s="117"/>
      <c r="L188" s="116"/>
      <c r="M188" s="117"/>
      <c r="N188" s="116"/>
      <c r="O188" s="128"/>
    </row>
    <row r="189" spans="1:15" ht="27.75" customHeight="1" x14ac:dyDescent="0.3">
      <c r="A189" s="130"/>
      <c r="B189" s="152"/>
      <c r="C189" s="144"/>
      <c r="D189" s="144"/>
      <c r="E189" s="55">
        <f>F189+K189+L189+M189+N189</f>
        <v>0</v>
      </c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55">
        <v>0</v>
      </c>
      <c r="L189" s="55">
        <v>0</v>
      </c>
      <c r="M189" s="55">
        <v>0</v>
      </c>
      <c r="N189" s="55">
        <v>0</v>
      </c>
      <c r="O189" s="128"/>
    </row>
    <row r="190" spans="1:15" s="52" customFormat="1" ht="24.75" customHeight="1" x14ac:dyDescent="0.25">
      <c r="A190" s="130" t="s">
        <v>274</v>
      </c>
      <c r="B190" s="152" t="s">
        <v>273</v>
      </c>
      <c r="C190" s="130" t="s">
        <v>378</v>
      </c>
      <c r="D190" s="104" t="s">
        <v>14</v>
      </c>
      <c r="E190" s="89">
        <f t="shared" ref="E190:E193" si="56">F190+K190+L190+M190+N190</f>
        <v>0</v>
      </c>
      <c r="F190" s="118">
        <v>0</v>
      </c>
      <c r="G190" s="119"/>
      <c r="H190" s="119"/>
      <c r="I190" s="119"/>
      <c r="J190" s="120"/>
      <c r="K190" s="89">
        <v>0</v>
      </c>
      <c r="L190" s="89">
        <v>0</v>
      </c>
      <c r="M190" s="90">
        <v>0</v>
      </c>
      <c r="N190" s="89">
        <v>0</v>
      </c>
      <c r="O190" s="128" t="s">
        <v>447</v>
      </c>
    </row>
    <row r="191" spans="1:15" s="52" customFormat="1" ht="36" customHeight="1" x14ac:dyDescent="0.25">
      <c r="A191" s="130"/>
      <c r="B191" s="152"/>
      <c r="C191" s="130"/>
      <c r="D191" s="104" t="s">
        <v>10</v>
      </c>
      <c r="E191" s="89">
        <f t="shared" si="56"/>
        <v>0</v>
      </c>
      <c r="F191" s="118">
        <v>0</v>
      </c>
      <c r="G191" s="119"/>
      <c r="H191" s="119"/>
      <c r="I191" s="119"/>
      <c r="J191" s="120"/>
      <c r="K191" s="89">
        <v>0</v>
      </c>
      <c r="L191" s="89">
        <v>0</v>
      </c>
      <c r="M191" s="90">
        <v>0</v>
      </c>
      <c r="N191" s="89">
        <v>0</v>
      </c>
      <c r="O191" s="128"/>
    </row>
    <row r="192" spans="1:15" s="52" customFormat="1" ht="36" customHeight="1" x14ac:dyDescent="0.25">
      <c r="A192" s="130"/>
      <c r="B192" s="152"/>
      <c r="C192" s="130"/>
      <c r="D192" s="104" t="s">
        <v>18</v>
      </c>
      <c r="E192" s="89">
        <f t="shared" si="56"/>
        <v>0</v>
      </c>
      <c r="F192" s="118">
        <v>0</v>
      </c>
      <c r="G192" s="119"/>
      <c r="H192" s="119"/>
      <c r="I192" s="119"/>
      <c r="J192" s="120"/>
      <c r="K192" s="89">
        <v>0</v>
      </c>
      <c r="L192" s="89">
        <v>0</v>
      </c>
      <c r="M192" s="90">
        <v>0</v>
      </c>
      <c r="N192" s="89">
        <v>0</v>
      </c>
      <c r="O192" s="128"/>
    </row>
    <row r="193" spans="1:16201" s="52" customFormat="1" ht="31.5" customHeight="1" x14ac:dyDescent="0.25">
      <c r="A193" s="130"/>
      <c r="B193" s="152"/>
      <c r="C193" s="130"/>
      <c r="D193" s="104" t="s">
        <v>12</v>
      </c>
      <c r="E193" s="89">
        <f t="shared" si="56"/>
        <v>0</v>
      </c>
      <c r="F193" s="118">
        <v>0</v>
      </c>
      <c r="G193" s="119"/>
      <c r="H193" s="119"/>
      <c r="I193" s="119"/>
      <c r="J193" s="120"/>
      <c r="K193" s="89">
        <v>0</v>
      </c>
      <c r="L193" s="89">
        <v>0</v>
      </c>
      <c r="M193" s="90">
        <v>0</v>
      </c>
      <c r="N193" s="89">
        <v>0</v>
      </c>
      <c r="O193" s="128"/>
    </row>
    <row r="194" spans="1:16201" ht="23.25" customHeight="1" x14ac:dyDescent="0.3">
      <c r="A194" s="130"/>
      <c r="B194" s="152" t="s">
        <v>288</v>
      </c>
      <c r="C194" s="144" t="s">
        <v>83</v>
      </c>
      <c r="D194" s="144" t="s">
        <v>83</v>
      </c>
      <c r="E194" s="117" t="s">
        <v>84</v>
      </c>
      <c r="F194" s="121" t="s">
        <v>374</v>
      </c>
      <c r="G194" s="118" t="s">
        <v>226</v>
      </c>
      <c r="H194" s="119"/>
      <c r="I194" s="119"/>
      <c r="J194" s="120"/>
      <c r="K194" s="117" t="s">
        <v>87</v>
      </c>
      <c r="L194" s="129" t="s">
        <v>375</v>
      </c>
      <c r="M194" s="121" t="s">
        <v>377</v>
      </c>
      <c r="N194" s="115" t="s">
        <v>376</v>
      </c>
      <c r="O194" s="128"/>
    </row>
    <row r="195" spans="1:16201" ht="15.75" customHeight="1" x14ac:dyDescent="0.3">
      <c r="A195" s="130"/>
      <c r="B195" s="152"/>
      <c r="C195" s="144"/>
      <c r="D195" s="144"/>
      <c r="E195" s="117"/>
      <c r="F195" s="117"/>
      <c r="G195" s="89" t="s">
        <v>221</v>
      </c>
      <c r="H195" s="89" t="s">
        <v>222</v>
      </c>
      <c r="I195" s="89" t="s">
        <v>223</v>
      </c>
      <c r="J195" s="89" t="s">
        <v>224</v>
      </c>
      <c r="K195" s="117"/>
      <c r="L195" s="116"/>
      <c r="M195" s="117"/>
      <c r="N195" s="116"/>
      <c r="O195" s="128"/>
    </row>
    <row r="196" spans="1:16201" ht="27.75" customHeight="1" x14ac:dyDescent="0.3">
      <c r="A196" s="130"/>
      <c r="B196" s="152"/>
      <c r="C196" s="144"/>
      <c r="D196" s="144"/>
      <c r="E196" s="55">
        <f>F196+K196+L196+M196+N196</f>
        <v>0</v>
      </c>
      <c r="F196" s="55">
        <v>0</v>
      </c>
      <c r="G196" s="55">
        <v>0</v>
      </c>
      <c r="H196" s="55">
        <v>0</v>
      </c>
      <c r="I196" s="55">
        <v>0</v>
      </c>
      <c r="J196" s="55">
        <v>0</v>
      </c>
      <c r="K196" s="55">
        <v>0</v>
      </c>
      <c r="L196" s="55">
        <v>0</v>
      </c>
      <c r="M196" s="55">
        <v>0</v>
      </c>
      <c r="N196" s="55">
        <v>0</v>
      </c>
      <c r="O196" s="128"/>
    </row>
    <row r="197" spans="1:16201" s="57" customFormat="1" ht="31.5" customHeight="1" x14ac:dyDescent="0.3">
      <c r="A197" s="153" t="s">
        <v>26</v>
      </c>
      <c r="B197" s="141" t="s">
        <v>334</v>
      </c>
      <c r="C197" s="138" t="s">
        <v>378</v>
      </c>
      <c r="D197" s="104" t="s">
        <v>14</v>
      </c>
      <c r="E197" s="89">
        <f t="shared" ref="E197:E199" si="57">F197+K197+L197+M197+N197</f>
        <v>0</v>
      </c>
      <c r="F197" s="118">
        <f>F198+F199</f>
        <v>0</v>
      </c>
      <c r="G197" s="119"/>
      <c r="H197" s="119"/>
      <c r="I197" s="119"/>
      <c r="J197" s="120"/>
      <c r="K197" s="89">
        <f>SUM(K198:K199)</f>
        <v>0</v>
      </c>
      <c r="L197" s="89">
        <f>L198+L199</f>
        <v>0</v>
      </c>
      <c r="M197" s="90">
        <f>M198+M199</f>
        <v>0</v>
      </c>
      <c r="N197" s="89">
        <v>0</v>
      </c>
      <c r="O197" s="138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  <c r="CE197" s="53"/>
      <c r="CF197" s="53"/>
      <c r="CG197" s="53"/>
      <c r="CH197" s="53"/>
      <c r="CI197" s="53"/>
      <c r="CJ197" s="53"/>
      <c r="CK197" s="53"/>
      <c r="CL197" s="53"/>
      <c r="CM197" s="53"/>
      <c r="CN197" s="53"/>
      <c r="CO197" s="53"/>
      <c r="CP197" s="53"/>
      <c r="CQ197" s="53"/>
      <c r="CR197" s="53"/>
      <c r="CS197" s="53"/>
      <c r="CT197" s="53"/>
      <c r="CU197" s="53"/>
      <c r="CV197" s="53"/>
      <c r="CW197" s="53"/>
      <c r="CX197" s="53"/>
      <c r="CY197" s="53"/>
      <c r="CZ197" s="53"/>
      <c r="DA197" s="53"/>
      <c r="DB197" s="53"/>
      <c r="DC197" s="53"/>
      <c r="DD197" s="53"/>
      <c r="DE197" s="53"/>
      <c r="DF197" s="53"/>
      <c r="DG197" s="53"/>
      <c r="DH197" s="53"/>
      <c r="DI197" s="53"/>
      <c r="DJ197" s="53"/>
      <c r="DK197" s="53"/>
      <c r="DL197" s="53"/>
      <c r="DM197" s="53"/>
      <c r="DN197" s="53"/>
      <c r="DO197" s="53"/>
      <c r="DP197" s="53"/>
      <c r="DQ197" s="53"/>
      <c r="DR197" s="53"/>
      <c r="DS197" s="53"/>
      <c r="DT197" s="53"/>
      <c r="DU197" s="53"/>
      <c r="DV197" s="53"/>
      <c r="DW197" s="53"/>
      <c r="DX197" s="53"/>
      <c r="DY197" s="53"/>
      <c r="DZ197" s="53"/>
      <c r="EA197" s="53"/>
      <c r="EB197" s="53"/>
      <c r="EC197" s="53"/>
      <c r="ED197" s="53"/>
      <c r="EE197" s="53"/>
      <c r="EF197" s="53"/>
      <c r="EG197" s="53"/>
      <c r="EH197" s="53"/>
      <c r="EI197" s="53"/>
      <c r="EJ197" s="53"/>
      <c r="EK197" s="53"/>
      <c r="EL197" s="53"/>
      <c r="EM197" s="53"/>
      <c r="EN197" s="53"/>
      <c r="EO197" s="53"/>
      <c r="EP197" s="53"/>
      <c r="EQ197" s="53"/>
      <c r="ER197" s="53"/>
      <c r="ES197" s="53"/>
      <c r="ET197" s="53"/>
      <c r="EU197" s="53"/>
      <c r="EV197" s="53"/>
      <c r="EW197" s="53"/>
      <c r="EX197" s="53"/>
      <c r="EY197" s="53"/>
      <c r="EZ197" s="53"/>
      <c r="FA197" s="53"/>
      <c r="FB197" s="53"/>
      <c r="FC197" s="53"/>
      <c r="FD197" s="53"/>
      <c r="FE197" s="53"/>
      <c r="FF197" s="53"/>
      <c r="FG197" s="53"/>
      <c r="FH197" s="53"/>
      <c r="FI197" s="53"/>
      <c r="FJ197" s="53"/>
      <c r="FK197" s="53"/>
      <c r="FL197" s="53"/>
      <c r="FM197" s="53"/>
      <c r="FN197" s="53"/>
      <c r="FO197" s="53"/>
      <c r="FP197" s="53"/>
      <c r="FQ197" s="53"/>
      <c r="FR197" s="53"/>
      <c r="FS197" s="53"/>
      <c r="FT197" s="53"/>
      <c r="FU197" s="53"/>
      <c r="FV197" s="53"/>
      <c r="FW197" s="53"/>
      <c r="FX197" s="53"/>
      <c r="FY197" s="53"/>
      <c r="FZ197" s="53"/>
      <c r="GA197" s="53"/>
      <c r="GB197" s="53"/>
      <c r="GC197" s="53"/>
      <c r="GD197" s="53"/>
      <c r="GE197" s="53"/>
      <c r="GF197" s="53"/>
      <c r="GG197" s="53"/>
      <c r="GH197" s="53"/>
      <c r="GI197" s="53"/>
      <c r="GJ197" s="53"/>
      <c r="GK197" s="53"/>
      <c r="GL197" s="53"/>
      <c r="GM197" s="53"/>
      <c r="GN197" s="53"/>
      <c r="GO197" s="53"/>
      <c r="GP197" s="53"/>
      <c r="GQ197" s="53"/>
      <c r="GR197" s="53"/>
      <c r="GS197" s="53"/>
      <c r="GT197" s="53"/>
      <c r="GU197" s="53"/>
      <c r="GV197" s="53"/>
      <c r="GW197" s="53"/>
      <c r="GX197" s="53"/>
      <c r="GY197" s="53"/>
      <c r="GZ197" s="53"/>
      <c r="HA197" s="53"/>
      <c r="HB197" s="53"/>
      <c r="HC197" s="53"/>
      <c r="HD197" s="53"/>
      <c r="HE197" s="53"/>
      <c r="HF197" s="53"/>
      <c r="HG197" s="53"/>
      <c r="HH197" s="53"/>
      <c r="HI197" s="53"/>
      <c r="HJ197" s="53"/>
      <c r="HK197" s="53"/>
      <c r="HL197" s="53"/>
      <c r="HM197" s="53"/>
      <c r="HN197" s="53"/>
      <c r="HO197" s="53"/>
      <c r="HP197" s="53"/>
      <c r="HQ197" s="53"/>
      <c r="HR197" s="53"/>
      <c r="HS197" s="53"/>
      <c r="HT197" s="53"/>
      <c r="HU197" s="53"/>
      <c r="HV197" s="53"/>
      <c r="HW197" s="53"/>
      <c r="HX197" s="53"/>
      <c r="HY197" s="53"/>
      <c r="HZ197" s="53"/>
      <c r="IA197" s="53"/>
      <c r="IB197" s="53"/>
      <c r="IC197" s="53"/>
      <c r="ID197" s="53"/>
      <c r="IE197" s="53"/>
      <c r="IF197" s="53"/>
      <c r="IG197" s="53"/>
      <c r="IH197" s="53"/>
      <c r="II197" s="53"/>
      <c r="IJ197" s="53"/>
      <c r="IK197" s="53"/>
      <c r="IL197" s="53"/>
      <c r="IM197" s="53"/>
      <c r="IN197" s="53"/>
      <c r="IO197" s="53"/>
      <c r="IP197" s="53"/>
      <c r="IQ197" s="53"/>
      <c r="IR197" s="53"/>
      <c r="IS197" s="53"/>
      <c r="IT197" s="53"/>
      <c r="IU197" s="53"/>
      <c r="IV197" s="53"/>
      <c r="IW197" s="53"/>
      <c r="IX197" s="53"/>
      <c r="IY197" s="53"/>
      <c r="IZ197" s="53"/>
      <c r="JA197" s="53"/>
      <c r="JB197" s="53"/>
      <c r="JC197" s="53"/>
      <c r="JD197" s="53"/>
      <c r="JE197" s="53"/>
      <c r="JF197" s="53"/>
      <c r="JG197" s="53"/>
      <c r="JH197" s="53"/>
      <c r="JI197" s="53"/>
      <c r="JJ197" s="53"/>
      <c r="JK197" s="53"/>
      <c r="JL197" s="53"/>
      <c r="JM197" s="53"/>
      <c r="JN197" s="53"/>
      <c r="JO197" s="53"/>
      <c r="JP197" s="53"/>
      <c r="JQ197" s="53"/>
      <c r="JR197" s="53"/>
      <c r="JS197" s="53"/>
      <c r="JT197" s="53"/>
      <c r="JU197" s="53"/>
      <c r="JV197" s="53"/>
      <c r="JW197" s="53"/>
      <c r="JX197" s="53"/>
      <c r="JY197" s="53"/>
      <c r="JZ197" s="53"/>
      <c r="KA197" s="53"/>
      <c r="KB197" s="53"/>
      <c r="KC197" s="53"/>
      <c r="KD197" s="53"/>
      <c r="KE197" s="53"/>
      <c r="KF197" s="53"/>
      <c r="KG197" s="53"/>
      <c r="KH197" s="53"/>
      <c r="KI197" s="53"/>
      <c r="KJ197" s="53"/>
      <c r="KK197" s="53"/>
      <c r="KL197" s="53"/>
      <c r="KM197" s="53"/>
      <c r="KN197" s="53"/>
      <c r="KO197" s="53"/>
      <c r="KP197" s="53"/>
      <c r="KQ197" s="53"/>
      <c r="KR197" s="53"/>
      <c r="KS197" s="53"/>
      <c r="KT197" s="53"/>
      <c r="KU197" s="53"/>
      <c r="KV197" s="53"/>
      <c r="KW197" s="53"/>
      <c r="KX197" s="53"/>
      <c r="KY197" s="53"/>
      <c r="KZ197" s="53"/>
      <c r="LA197" s="53"/>
      <c r="LB197" s="53"/>
      <c r="LC197" s="53"/>
      <c r="LD197" s="53"/>
      <c r="LE197" s="53"/>
      <c r="LF197" s="53"/>
      <c r="LG197" s="53"/>
      <c r="LH197" s="53"/>
      <c r="LI197" s="53"/>
      <c r="LJ197" s="53"/>
      <c r="LK197" s="53"/>
      <c r="LL197" s="53"/>
      <c r="LM197" s="53"/>
      <c r="LN197" s="53"/>
      <c r="LO197" s="53"/>
      <c r="LP197" s="53"/>
      <c r="LQ197" s="53"/>
      <c r="LR197" s="53"/>
      <c r="LS197" s="53"/>
      <c r="LT197" s="53"/>
      <c r="LU197" s="53"/>
      <c r="LV197" s="53"/>
      <c r="LW197" s="53"/>
      <c r="LX197" s="53"/>
      <c r="LY197" s="53"/>
      <c r="LZ197" s="53"/>
      <c r="MA197" s="53"/>
      <c r="MB197" s="53"/>
      <c r="MC197" s="53"/>
      <c r="MD197" s="53"/>
      <c r="ME197" s="53"/>
      <c r="MF197" s="53"/>
      <c r="MG197" s="53"/>
      <c r="MH197" s="53"/>
      <c r="MI197" s="53"/>
      <c r="MJ197" s="53"/>
      <c r="MK197" s="53"/>
      <c r="ML197" s="53"/>
      <c r="MM197" s="53"/>
      <c r="MN197" s="53"/>
      <c r="MO197" s="53"/>
      <c r="MP197" s="53"/>
      <c r="MQ197" s="53"/>
      <c r="MR197" s="53"/>
      <c r="MS197" s="53"/>
      <c r="MT197" s="53"/>
      <c r="MU197" s="53"/>
      <c r="MV197" s="53"/>
      <c r="MW197" s="53"/>
      <c r="MX197" s="53"/>
      <c r="MY197" s="53"/>
      <c r="MZ197" s="53"/>
      <c r="NA197" s="53"/>
      <c r="NB197" s="53"/>
      <c r="NC197" s="53"/>
      <c r="ND197" s="53"/>
      <c r="NE197" s="53"/>
      <c r="NF197" s="53"/>
      <c r="NG197" s="53"/>
      <c r="NH197" s="53"/>
      <c r="NI197" s="53"/>
      <c r="NJ197" s="53"/>
      <c r="NK197" s="53"/>
      <c r="NL197" s="53"/>
      <c r="NM197" s="53"/>
      <c r="NN197" s="53"/>
      <c r="NO197" s="53"/>
      <c r="NP197" s="53"/>
      <c r="NQ197" s="53"/>
      <c r="NR197" s="53"/>
      <c r="NS197" s="53"/>
      <c r="NT197" s="53"/>
      <c r="NU197" s="53"/>
      <c r="NV197" s="53"/>
      <c r="NW197" s="53"/>
      <c r="NX197" s="53"/>
      <c r="NY197" s="53"/>
      <c r="NZ197" s="53"/>
      <c r="OA197" s="53"/>
      <c r="OB197" s="53"/>
      <c r="OC197" s="53"/>
      <c r="OD197" s="53"/>
      <c r="OE197" s="53"/>
      <c r="OF197" s="53"/>
      <c r="OG197" s="53"/>
      <c r="OH197" s="53"/>
      <c r="OI197" s="53"/>
      <c r="OJ197" s="53"/>
      <c r="OK197" s="53"/>
      <c r="OL197" s="53"/>
      <c r="OM197" s="53"/>
      <c r="ON197" s="53"/>
      <c r="OO197" s="53"/>
      <c r="OP197" s="53"/>
      <c r="OQ197" s="53"/>
      <c r="OR197" s="53"/>
      <c r="OS197" s="53"/>
      <c r="OT197" s="53"/>
      <c r="OU197" s="53"/>
      <c r="OV197" s="53"/>
      <c r="OW197" s="53"/>
      <c r="OX197" s="53"/>
      <c r="OY197" s="53"/>
      <c r="OZ197" s="53"/>
      <c r="PA197" s="53"/>
      <c r="PB197" s="53"/>
      <c r="PC197" s="53"/>
      <c r="PD197" s="53"/>
      <c r="PE197" s="53"/>
      <c r="PF197" s="53"/>
      <c r="PG197" s="53"/>
      <c r="PH197" s="53"/>
      <c r="PI197" s="53"/>
      <c r="PJ197" s="53"/>
      <c r="PK197" s="53"/>
      <c r="PL197" s="53"/>
      <c r="PM197" s="53"/>
      <c r="PN197" s="53"/>
      <c r="PO197" s="53"/>
      <c r="PP197" s="53"/>
      <c r="PQ197" s="53"/>
      <c r="PR197" s="53"/>
      <c r="PS197" s="53"/>
      <c r="PT197" s="53"/>
      <c r="PU197" s="53"/>
      <c r="PV197" s="53"/>
      <c r="PW197" s="53"/>
      <c r="PX197" s="53"/>
      <c r="PY197" s="53"/>
      <c r="PZ197" s="53"/>
      <c r="QA197" s="53"/>
      <c r="QB197" s="53"/>
      <c r="QC197" s="53"/>
      <c r="QD197" s="53"/>
      <c r="QE197" s="53"/>
      <c r="QF197" s="53"/>
      <c r="QG197" s="53"/>
      <c r="QH197" s="53"/>
      <c r="QI197" s="53"/>
      <c r="QJ197" s="53"/>
      <c r="QK197" s="53"/>
      <c r="QL197" s="53"/>
      <c r="QM197" s="53"/>
      <c r="QN197" s="53"/>
      <c r="QO197" s="53"/>
      <c r="QP197" s="53"/>
      <c r="QQ197" s="53"/>
      <c r="QR197" s="53"/>
      <c r="QS197" s="53"/>
      <c r="QT197" s="53"/>
      <c r="QU197" s="53"/>
      <c r="QV197" s="53"/>
      <c r="QW197" s="53"/>
      <c r="QX197" s="53"/>
      <c r="QY197" s="53"/>
      <c r="QZ197" s="53"/>
      <c r="RA197" s="53"/>
      <c r="RB197" s="53"/>
      <c r="RC197" s="53"/>
      <c r="RD197" s="53"/>
      <c r="RE197" s="53"/>
      <c r="RF197" s="53"/>
      <c r="RG197" s="53"/>
      <c r="RH197" s="53"/>
      <c r="RI197" s="53"/>
      <c r="RJ197" s="53"/>
      <c r="RK197" s="53"/>
      <c r="RL197" s="53"/>
      <c r="RM197" s="53"/>
      <c r="RN197" s="53"/>
      <c r="RO197" s="53"/>
      <c r="RP197" s="53"/>
      <c r="RQ197" s="53"/>
      <c r="RR197" s="53"/>
      <c r="RS197" s="53"/>
      <c r="RT197" s="53"/>
      <c r="RU197" s="53"/>
      <c r="RV197" s="53"/>
      <c r="RW197" s="53"/>
      <c r="RX197" s="53"/>
      <c r="RY197" s="53"/>
      <c r="RZ197" s="53"/>
      <c r="SA197" s="53"/>
      <c r="SB197" s="53"/>
      <c r="SC197" s="53"/>
      <c r="SD197" s="53"/>
      <c r="SE197" s="53"/>
      <c r="SF197" s="53"/>
      <c r="SG197" s="53"/>
      <c r="SH197" s="53"/>
      <c r="SI197" s="53"/>
      <c r="SJ197" s="53"/>
      <c r="SK197" s="53"/>
      <c r="SL197" s="53"/>
      <c r="SM197" s="53"/>
      <c r="SN197" s="53"/>
      <c r="SO197" s="53"/>
      <c r="SP197" s="53"/>
      <c r="SQ197" s="53"/>
      <c r="SR197" s="53"/>
      <c r="SS197" s="53"/>
      <c r="ST197" s="53"/>
      <c r="SU197" s="53"/>
      <c r="SV197" s="53"/>
      <c r="SW197" s="53"/>
      <c r="SX197" s="53"/>
      <c r="SY197" s="53"/>
      <c r="SZ197" s="53"/>
      <c r="TA197" s="53"/>
      <c r="TB197" s="53"/>
      <c r="TC197" s="53"/>
      <c r="TD197" s="53"/>
      <c r="TE197" s="53"/>
      <c r="TF197" s="53"/>
      <c r="TG197" s="53"/>
      <c r="TH197" s="53"/>
      <c r="TI197" s="53"/>
      <c r="TJ197" s="53"/>
      <c r="TK197" s="53"/>
      <c r="TL197" s="53"/>
      <c r="TM197" s="53"/>
      <c r="TN197" s="53"/>
      <c r="TO197" s="53"/>
      <c r="TP197" s="53"/>
      <c r="TQ197" s="53"/>
      <c r="TR197" s="53"/>
      <c r="TS197" s="53"/>
      <c r="TT197" s="53"/>
      <c r="TU197" s="53"/>
      <c r="TV197" s="53"/>
      <c r="TW197" s="53"/>
      <c r="TX197" s="53"/>
      <c r="TY197" s="53"/>
      <c r="TZ197" s="53"/>
      <c r="UA197" s="53"/>
      <c r="UB197" s="53"/>
      <c r="UC197" s="53"/>
      <c r="UD197" s="53"/>
      <c r="UE197" s="53"/>
      <c r="UF197" s="53"/>
      <c r="UG197" s="53"/>
      <c r="UH197" s="53"/>
      <c r="UI197" s="53"/>
      <c r="UJ197" s="53"/>
      <c r="UK197" s="53"/>
      <c r="UL197" s="53"/>
      <c r="UM197" s="53"/>
      <c r="UN197" s="53"/>
      <c r="UO197" s="53"/>
      <c r="UP197" s="53"/>
      <c r="UQ197" s="53"/>
      <c r="UR197" s="53"/>
      <c r="US197" s="53"/>
      <c r="UT197" s="53"/>
      <c r="UU197" s="53"/>
      <c r="UV197" s="53"/>
      <c r="UW197" s="53"/>
      <c r="UX197" s="53"/>
      <c r="UY197" s="53"/>
      <c r="UZ197" s="53"/>
      <c r="VA197" s="53"/>
      <c r="VB197" s="53"/>
      <c r="VC197" s="53"/>
      <c r="VD197" s="53"/>
      <c r="VE197" s="53"/>
      <c r="VF197" s="53"/>
      <c r="VG197" s="53"/>
      <c r="VH197" s="53"/>
      <c r="VI197" s="53"/>
      <c r="VJ197" s="53"/>
      <c r="VK197" s="53"/>
      <c r="VL197" s="53"/>
      <c r="VM197" s="53"/>
      <c r="VN197" s="53"/>
      <c r="VO197" s="53"/>
      <c r="VP197" s="53"/>
      <c r="VQ197" s="53"/>
      <c r="VR197" s="53"/>
      <c r="VS197" s="53"/>
      <c r="VT197" s="53"/>
      <c r="VU197" s="53"/>
      <c r="VV197" s="53"/>
      <c r="VW197" s="53"/>
      <c r="VX197" s="53"/>
      <c r="VY197" s="53"/>
      <c r="VZ197" s="53"/>
      <c r="WA197" s="53"/>
      <c r="WB197" s="53"/>
      <c r="WC197" s="53"/>
      <c r="WD197" s="53"/>
      <c r="WE197" s="53"/>
      <c r="WF197" s="53"/>
      <c r="WG197" s="53"/>
      <c r="WH197" s="53"/>
      <c r="WI197" s="53"/>
      <c r="WJ197" s="53"/>
      <c r="WK197" s="53"/>
      <c r="WL197" s="53"/>
      <c r="WM197" s="53"/>
      <c r="WN197" s="53"/>
      <c r="WO197" s="53"/>
      <c r="WP197" s="53"/>
      <c r="WQ197" s="53"/>
      <c r="WR197" s="53"/>
      <c r="WS197" s="53"/>
      <c r="WT197" s="53"/>
      <c r="WU197" s="53"/>
      <c r="WV197" s="53"/>
      <c r="WW197" s="53"/>
      <c r="WX197" s="53"/>
      <c r="WY197" s="53"/>
      <c r="WZ197" s="53"/>
      <c r="XA197" s="53"/>
      <c r="XB197" s="53"/>
      <c r="XC197" s="53"/>
      <c r="XD197" s="53"/>
      <c r="XE197" s="53"/>
      <c r="XF197" s="53"/>
      <c r="XG197" s="53"/>
      <c r="XH197" s="53"/>
      <c r="XI197" s="53"/>
      <c r="XJ197" s="53"/>
      <c r="XK197" s="53"/>
      <c r="XL197" s="53"/>
      <c r="XM197" s="53"/>
      <c r="XN197" s="53"/>
      <c r="XO197" s="53"/>
      <c r="XP197" s="53"/>
      <c r="XQ197" s="53"/>
      <c r="XR197" s="53"/>
      <c r="XS197" s="53"/>
      <c r="XT197" s="53"/>
      <c r="XU197" s="53"/>
      <c r="XV197" s="53"/>
      <c r="XW197" s="53"/>
      <c r="XX197" s="53"/>
      <c r="XY197" s="53"/>
      <c r="XZ197" s="53"/>
      <c r="YA197" s="53"/>
      <c r="YB197" s="53"/>
      <c r="YC197" s="53"/>
      <c r="YD197" s="53"/>
      <c r="YE197" s="53"/>
      <c r="YF197" s="53"/>
      <c r="YG197" s="53"/>
      <c r="YH197" s="53"/>
      <c r="YI197" s="53"/>
      <c r="YJ197" s="53"/>
      <c r="YK197" s="53"/>
      <c r="YL197" s="53"/>
      <c r="YM197" s="53"/>
      <c r="YN197" s="53"/>
      <c r="YO197" s="53"/>
      <c r="YP197" s="53"/>
      <c r="YQ197" s="53"/>
      <c r="YR197" s="53"/>
      <c r="YS197" s="53"/>
      <c r="YT197" s="53"/>
      <c r="YU197" s="53"/>
      <c r="YV197" s="53"/>
      <c r="YW197" s="53"/>
      <c r="YX197" s="53"/>
      <c r="YY197" s="53"/>
      <c r="YZ197" s="53"/>
      <c r="ZA197" s="53"/>
      <c r="ZB197" s="53"/>
      <c r="ZC197" s="53"/>
      <c r="ZD197" s="53"/>
      <c r="ZE197" s="53"/>
      <c r="ZF197" s="53"/>
      <c r="ZG197" s="53"/>
      <c r="ZH197" s="53"/>
      <c r="ZI197" s="53"/>
      <c r="ZJ197" s="53"/>
      <c r="ZK197" s="53"/>
      <c r="ZL197" s="53"/>
      <c r="ZM197" s="53"/>
      <c r="ZN197" s="53"/>
      <c r="ZO197" s="53"/>
      <c r="ZP197" s="53"/>
      <c r="ZQ197" s="53"/>
      <c r="ZR197" s="53"/>
      <c r="ZS197" s="53"/>
      <c r="ZT197" s="53"/>
      <c r="ZU197" s="53"/>
      <c r="ZV197" s="53"/>
      <c r="ZW197" s="53"/>
      <c r="ZX197" s="53"/>
      <c r="ZY197" s="53"/>
      <c r="ZZ197" s="53"/>
      <c r="AAA197" s="53"/>
      <c r="AAB197" s="53"/>
      <c r="AAC197" s="53"/>
      <c r="AAD197" s="53"/>
      <c r="AAE197" s="53"/>
      <c r="AAF197" s="53"/>
      <c r="AAG197" s="53"/>
      <c r="AAH197" s="53"/>
      <c r="AAI197" s="53"/>
      <c r="AAJ197" s="53"/>
      <c r="AAK197" s="53"/>
      <c r="AAL197" s="53"/>
      <c r="AAM197" s="53"/>
      <c r="AAN197" s="53"/>
      <c r="AAO197" s="53"/>
      <c r="AAP197" s="53"/>
      <c r="AAQ197" s="53"/>
      <c r="AAR197" s="53"/>
      <c r="AAS197" s="53"/>
      <c r="AAT197" s="53"/>
      <c r="AAU197" s="53"/>
      <c r="AAV197" s="53"/>
      <c r="AAW197" s="53"/>
      <c r="AAX197" s="53"/>
      <c r="AAY197" s="53"/>
      <c r="AAZ197" s="53"/>
      <c r="ABA197" s="53"/>
      <c r="ABB197" s="53"/>
      <c r="ABC197" s="53"/>
      <c r="ABD197" s="53"/>
      <c r="ABE197" s="53"/>
      <c r="ABF197" s="53"/>
      <c r="ABG197" s="53"/>
      <c r="ABH197" s="53"/>
      <c r="ABI197" s="53"/>
      <c r="ABJ197" s="53"/>
      <c r="ABK197" s="53"/>
      <c r="ABL197" s="53"/>
      <c r="ABM197" s="53"/>
      <c r="ABN197" s="53"/>
      <c r="ABO197" s="53"/>
      <c r="ABP197" s="53"/>
      <c r="ABQ197" s="53"/>
      <c r="ABR197" s="53"/>
      <c r="ABS197" s="53"/>
      <c r="ABT197" s="53"/>
      <c r="ABU197" s="53"/>
      <c r="ABV197" s="53"/>
      <c r="ABW197" s="53"/>
      <c r="ABX197" s="53"/>
      <c r="ABY197" s="53"/>
      <c r="ABZ197" s="53"/>
      <c r="ACA197" s="53"/>
      <c r="ACB197" s="53"/>
      <c r="ACC197" s="53"/>
      <c r="ACD197" s="53"/>
      <c r="ACE197" s="53"/>
      <c r="ACF197" s="53"/>
      <c r="ACG197" s="53"/>
      <c r="ACH197" s="53"/>
      <c r="ACI197" s="53"/>
      <c r="ACJ197" s="53"/>
      <c r="ACK197" s="53"/>
      <c r="ACL197" s="53"/>
      <c r="ACM197" s="53"/>
      <c r="ACN197" s="53"/>
      <c r="ACO197" s="53"/>
      <c r="ACP197" s="53"/>
      <c r="ACQ197" s="53"/>
      <c r="ACR197" s="53"/>
      <c r="ACS197" s="53"/>
      <c r="ACT197" s="53"/>
      <c r="ACU197" s="53"/>
      <c r="ACV197" s="53"/>
      <c r="ACW197" s="53"/>
      <c r="ACX197" s="53"/>
      <c r="ACY197" s="53"/>
      <c r="ACZ197" s="53"/>
      <c r="ADA197" s="53"/>
      <c r="ADB197" s="53"/>
      <c r="ADC197" s="53"/>
      <c r="ADD197" s="53"/>
      <c r="ADE197" s="53"/>
      <c r="ADF197" s="53"/>
      <c r="ADG197" s="53"/>
      <c r="ADH197" s="53"/>
      <c r="ADI197" s="53"/>
      <c r="ADJ197" s="53"/>
      <c r="ADK197" s="53"/>
      <c r="ADL197" s="53"/>
      <c r="ADM197" s="53"/>
      <c r="ADN197" s="53"/>
      <c r="ADO197" s="53"/>
      <c r="ADP197" s="53"/>
      <c r="ADQ197" s="53"/>
      <c r="ADR197" s="53"/>
      <c r="ADS197" s="53"/>
      <c r="ADT197" s="53"/>
      <c r="ADU197" s="53"/>
      <c r="ADV197" s="53"/>
      <c r="ADW197" s="53"/>
      <c r="ADX197" s="53"/>
      <c r="ADY197" s="53"/>
      <c r="ADZ197" s="53"/>
      <c r="AEA197" s="53"/>
      <c r="AEB197" s="53"/>
      <c r="AEC197" s="53"/>
      <c r="AED197" s="53"/>
      <c r="AEE197" s="53"/>
      <c r="AEF197" s="53"/>
      <c r="AEG197" s="53"/>
      <c r="AEH197" s="53"/>
      <c r="AEI197" s="53"/>
      <c r="AEJ197" s="53"/>
      <c r="AEK197" s="53"/>
      <c r="AEL197" s="53"/>
      <c r="AEM197" s="53"/>
      <c r="AEN197" s="53"/>
      <c r="AEO197" s="53"/>
      <c r="AEP197" s="53"/>
      <c r="AEQ197" s="53"/>
      <c r="AER197" s="53"/>
      <c r="AES197" s="53"/>
      <c r="AET197" s="53"/>
      <c r="AEU197" s="53"/>
      <c r="AEV197" s="53"/>
      <c r="AEW197" s="53"/>
      <c r="AEX197" s="53"/>
      <c r="AEY197" s="53"/>
      <c r="AEZ197" s="53"/>
      <c r="AFA197" s="53"/>
      <c r="AFB197" s="53"/>
      <c r="AFC197" s="53"/>
      <c r="AFD197" s="53"/>
      <c r="AFE197" s="53"/>
      <c r="AFF197" s="53"/>
      <c r="AFG197" s="53"/>
      <c r="AFH197" s="53"/>
      <c r="AFI197" s="53"/>
      <c r="AFJ197" s="53"/>
      <c r="AFK197" s="53"/>
      <c r="AFL197" s="53"/>
      <c r="AFM197" s="53"/>
      <c r="AFN197" s="53"/>
      <c r="AFO197" s="53"/>
      <c r="AFP197" s="53"/>
      <c r="AFQ197" s="53"/>
      <c r="AFR197" s="53"/>
      <c r="AFS197" s="53"/>
      <c r="AFT197" s="53"/>
      <c r="AFU197" s="53"/>
      <c r="AFV197" s="53"/>
      <c r="AFW197" s="53"/>
      <c r="AFX197" s="53"/>
      <c r="AFY197" s="53"/>
      <c r="AFZ197" s="53"/>
      <c r="AGA197" s="53"/>
      <c r="AGB197" s="53"/>
      <c r="AGC197" s="53"/>
      <c r="AGD197" s="53"/>
      <c r="AGE197" s="53"/>
      <c r="AGF197" s="53"/>
      <c r="AGG197" s="53"/>
      <c r="AGH197" s="53"/>
      <c r="AGI197" s="53"/>
      <c r="AGJ197" s="53"/>
      <c r="AGK197" s="53"/>
      <c r="AGL197" s="53"/>
      <c r="AGM197" s="53"/>
      <c r="AGN197" s="53"/>
      <c r="AGO197" s="53"/>
      <c r="AGP197" s="53"/>
      <c r="AGQ197" s="53"/>
      <c r="AGR197" s="53"/>
      <c r="AGS197" s="53"/>
      <c r="AGT197" s="53"/>
      <c r="AGU197" s="53"/>
      <c r="AGV197" s="53"/>
      <c r="AGW197" s="53"/>
      <c r="AGX197" s="53"/>
      <c r="AGY197" s="53"/>
      <c r="AGZ197" s="53"/>
      <c r="AHA197" s="53"/>
      <c r="AHB197" s="53"/>
      <c r="AHC197" s="53"/>
      <c r="AHD197" s="53"/>
      <c r="AHE197" s="53"/>
      <c r="AHF197" s="53"/>
      <c r="AHG197" s="53"/>
      <c r="AHH197" s="53"/>
      <c r="AHI197" s="53"/>
      <c r="AHJ197" s="53"/>
      <c r="AHK197" s="53"/>
      <c r="AHL197" s="53"/>
      <c r="AHM197" s="53"/>
      <c r="AHN197" s="53"/>
      <c r="AHO197" s="53"/>
      <c r="AHP197" s="53"/>
      <c r="AHQ197" s="53"/>
      <c r="AHR197" s="53"/>
      <c r="AHS197" s="53"/>
      <c r="AHT197" s="53"/>
      <c r="AHU197" s="53"/>
      <c r="AHV197" s="53"/>
      <c r="AHW197" s="53"/>
      <c r="AHX197" s="53"/>
      <c r="AHY197" s="53"/>
      <c r="AHZ197" s="53"/>
      <c r="AIA197" s="53"/>
      <c r="AIB197" s="53"/>
      <c r="AIC197" s="53"/>
      <c r="AID197" s="53"/>
      <c r="AIE197" s="53"/>
      <c r="AIF197" s="53"/>
      <c r="AIG197" s="53"/>
      <c r="AIH197" s="53"/>
      <c r="AII197" s="53"/>
      <c r="AIJ197" s="53"/>
      <c r="AIK197" s="53"/>
      <c r="AIL197" s="53"/>
      <c r="AIM197" s="53"/>
      <c r="AIN197" s="53"/>
      <c r="AIO197" s="53"/>
      <c r="AIP197" s="53"/>
      <c r="AIQ197" s="53"/>
      <c r="AIR197" s="53"/>
      <c r="AIS197" s="53"/>
      <c r="AIT197" s="53"/>
      <c r="AIU197" s="53"/>
      <c r="AIV197" s="53"/>
      <c r="AIW197" s="53"/>
      <c r="AIX197" s="53"/>
      <c r="AIY197" s="53"/>
      <c r="AIZ197" s="53"/>
      <c r="AJA197" s="53"/>
      <c r="AJB197" s="53"/>
      <c r="AJC197" s="53"/>
      <c r="AJD197" s="53"/>
      <c r="AJE197" s="53"/>
      <c r="AJF197" s="53"/>
      <c r="AJG197" s="53"/>
      <c r="AJH197" s="53"/>
      <c r="AJI197" s="53"/>
      <c r="AJJ197" s="53"/>
      <c r="AJK197" s="53"/>
      <c r="AJL197" s="53"/>
      <c r="AJM197" s="53"/>
      <c r="AJN197" s="53"/>
      <c r="AJO197" s="53"/>
      <c r="AJP197" s="53"/>
      <c r="AJQ197" s="53"/>
      <c r="AJR197" s="53"/>
      <c r="AJS197" s="53"/>
      <c r="AJT197" s="53"/>
      <c r="AJU197" s="53"/>
      <c r="AJV197" s="53"/>
      <c r="AJW197" s="53"/>
      <c r="AJX197" s="53"/>
      <c r="AJY197" s="53"/>
      <c r="AJZ197" s="53"/>
      <c r="AKA197" s="53"/>
      <c r="AKB197" s="53"/>
      <c r="AKC197" s="53"/>
      <c r="AKD197" s="53"/>
      <c r="AKE197" s="53"/>
      <c r="AKF197" s="53"/>
      <c r="AKG197" s="53"/>
      <c r="AKH197" s="53"/>
      <c r="AKI197" s="53"/>
      <c r="AKJ197" s="53"/>
      <c r="AKK197" s="53"/>
      <c r="AKL197" s="53"/>
      <c r="AKM197" s="53"/>
      <c r="AKN197" s="53"/>
      <c r="AKO197" s="53"/>
      <c r="AKP197" s="53"/>
      <c r="AKQ197" s="53"/>
      <c r="AKR197" s="53"/>
      <c r="AKS197" s="53"/>
      <c r="AKT197" s="53"/>
      <c r="AKU197" s="53"/>
      <c r="AKV197" s="53"/>
      <c r="AKW197" s="53"/>
      <c r="AKX197" s="53"/>
      <c r="AKY197" s="53"/>
      <c r="AKZ197" s="53"/>
      <c r="ALA197" s="53"/>
      <c r="ALB197" s="53"/>
      <c r="ALC197" s="53"/>
      <c r="ALD197" s="53"/>
      <c r="ALE197" s="53"/>
      <c r="ALF197" s="53"/>
      <c r="ALG197" s="53"/>
      <c r="ALH197" s="53"/>
      <c r="ALI197" s="53"/>
      <c r="ALJ197" s="53"/>
      <c r="ALK197" s="53"/>
      <c r="ALL197" s="53"/>
      <c r="ALM197" s="53"/>
      <c r="ALN197" s="53"/>
      <c r="ALO197" s="53"/>
      <c r="ALP197" s="53"/>
      <c r="ALQ197" s="53"/>
      <c r="ALR197" s="53"/>
      <c r="ALS197" s="53"/>
      <c r="ALT197" s="53"/>
      <c r="ALU197" s="53"/>
      <c r="ALV197" s="53"/>
      <c r="ALW197" s="53"/>
      <c r="ALX197" s="53"/>
      <c r="ALY197" s="53"/>
      <c r="ALZ197" s="53"/>
      <c r="AMA197" s="53"/>
      <c r="AMB197" s="53"/>
      <c r="AMC197" s="53"/>
      <c r="AMD197" s="53"/>
      <c r="AME197" s="53"/>
      <c r="AMF197" s="53"/>
      <c r="AMG197" s="53"/>
      <c r="AMH197" s="53"/>
      <c r="AMI197" s="53"/>
      <c r="AMJ197" s="53"/>
      <c r="AMK197" s="53"/>
      <c r="AML197" s="53"/>
      <c r="AMM197" s="53"/>
      <c r="AMN197" s="53"/>
      <c r="AMO197" s="53"/>
      <c r="AMP197" s="53"/>
      <c r="AMQ197" s="53"/>
      <c r="AMR197" s="53"/>
      <c r="AMS197" s="53"/>
      <c r="AMT197" s="53"/>
      <c r="AMU197" s="53"/>
      <c r="AMV197" s="53"/>
      <c r="AMW197" s="53"/>
      <c r="AMX197" s="53"/>
      <c r="AMY197" s="53"/>
      <c r="AMZ197" s="53"/>
      <c r="ANA197" s="53"/>
      <c r="ANB197" s="53"/>
      <c r="ANC197" s="53"/>
      <c r="AND197" s="53"/>
      <c r="ANE197" s="53"/>
      <c r="ANF197" s="53"/>
      <c r="ANG197" s="53"/>
      <c r="ANH197" s="53"/>
      <c r="ANI197" s="53"/>
      <c r="ANJ197" s="53"/>
      <c r="ANK197" s="53"/>
      <c r="ANL197" s="53"/>
      <c r="ANM197" s="53"/>
      <c r="ANN197" s="53"/>
      <c r="ANO197" s="53"/>
      <c r="ANP197" s="53"/>
      <c r="ANQ197" s="53"/>
      <c r="ANR197" s="53"/>
      <c r="ANS197" s="53"/>
      <c r="ANT197" s="53"/>
      <c r="ANU197" s="53"/>
      <c r="ANV197" s="53"/>
      <c r="ANW197" s="53"/>
      <c r="ANX197" s="53"/>
      <c r="ANY197" s="53"/>
      <c r="ANZ197" s="53"/>
      <c r="AOA197" s="53"/>
      <c r="AOB197" s="53"/>
      <c r="AOC197" s="53"/>
      <c r="AOD197" s="53"/>
      <c r="AOE197" s="53"/>
      <c r="AOF197" s="53"/>
      <c r="AOG197" s="53"/>
      <c r="AOH197" s="53"/>
      <c r="AOI197" s="53"/>
      <c r="AOJ197" s="53"/>
      <c r="AOK197" s="53"/>
      <c r="AOL197" s="53"/>
      <c r="AOM197" s="53"/>
      <c r="AON197" s="53"/>
      <c r="AOO197" s="53"/>
      <c r="AOP197" s="53"/>
      <c r="AOQ197" s="53"/>
      <c r="AOR197" s="53"/>
      <c r="AOS197" s="53"/>
      <c r="AOT197" s="53"/>
      <c r="AOU197" s="53"/>
      <c r="AOV197" s="53"/>
      <c r="AOW197" s="53"/>
      <c r="AOX197" s="53"/>
      <c r="AOY197" s="53"/>
      <c r="AOZ197" s="53"/>
      <c r="APA197" s="53"/>
      <c r="APB197" s="53"/>
      <c r="APC197" s="53"/>
      <c r="APD197" s="53"/>
      <c r="APE197" s="53"/>
      <c r="APF197" s="53"/>
      <c r="APG197" s="53"/>
      <c r="APH197" s="53"/>
      <c r="API197" s="53"/>
      <c r="APJ197" s="53"/>
      <c r="APK197" s="53"/>
      <c r="APL197" s="53"/>
      <c r="APM197" s="53"/>
      <c r="APN197" s="53"/>
      <c r="APO197" s="53"/>
      <c r="APP197" s="53"/>
      <c r="APQ197" s="53"/>
      <c r="APR197" s="53"/>
      <c r="APS197" s="53"/>
      <c r="APT197" s="53"/>
      <c r="APU197" s="53"/>
      <c r="APV197" s="53"/>
      <c r="APW197" s="53"/>
      <c r="APX197" s="53"/>
      <c r="APY197" s="53"/>
      <c r="APZ197" s="53"/>
      <c r="AQA197" s="53"/>
      <c r="AQB197" s="53"/>
      <c r="AQC197" s="53"/>
      <c r="AQD197" s="53"/>
      <c r="AQE197" s="53"/>
      <c r="AQF197" s="53"/>
      <c r="AQG197" s="53"/>
      <c r="AQH197" s="53"/>
      <c r="AQI197" s="53"/>
      <c r="AQJ197" s="53"/>
      <c r="AQK197" s="53"/>
      <c r="AQL197" s="53"/>
      <c r="AQM197" s="53"/>
      <c r="AQN197" s="53"/>
      <c r="AQO197" s="53"/>
      <c r="AQP197" s="53"/>
      <c r="AQQ197" s="53"/>
      <c r="AQR197" s="53"/>
      <c r="AQS197" s="53"/>
      <c r="AQT197" s="53"/>
      <c r="AQU197" s="53"/>
      <c r="AQV197" s="53"/>
      <c r="AQW197" s="53"/>
      <c r="AQX197" s="53"/>
      <c r="AQY197" s="53"/>
      <c r="AQZ197" s="53"/>
      <c r="ARA197" s="53"/>
      <c r="ARB197" s="53"/>
      <c r="ARC197" s="53"/>
      <c r="ARD197" s="53"/>
      <c r="ARE197" s="53"/>
      <c r="ARF197" s="53"/>
      <c r="ARG197" s="53"/>
      <c r="ARH197" s="53"/>
      <c r="ARI197" s="53"/>
      <c r="ARJ197" s="53"/>
      <c r="ARK197" s="53"/>
      <c r="ARL197" s="53"/>
      <c r="ARM197" s="53"/>
      <c r="ARN197" s="53"/>
      <c r="ARO197" s="53"/>
      <c r="ARP197" s="53"/>
      <c r="ARQ197" s="53"/>
      <c r="ARR197" s="53"/>
      <c r="ARS197" s="53"/>
      <c r="ART197" s="53"/>
      <c r="ARU197" s="53"/>
      <c r="ARV197" s="53"/>
      <c r="ARW197" s="53"/>
      <c r="ARX197" s="53"/>
      <c r="ARY197" s="53"/>
      <c r="ARZ197" s="53"/>
      <c r="ASA197" s="53"/>
      <c r="ASB197" s="53"/>
      <c r="ASC197" s="53"/>
      <c r="ASD197" s="53"/>
      <c r="ASE197" s="53"/>
      <c r="ASF197" s="53"/>
      <c r="ASG197" s="53"/>
      <c r="ASH197" s="53"/>
      <c r="ASI197" s="53"/>
      <c r="ASJ197" s="53"/>
      <c r="ASK197" s="53"/>
      <c r="ASL197" s="53"/>
      <c r="ASM197" s="53"/>
      <c r="ASN197" s="53"/>
      <c r="ASO197" s="53"/>
      <c r="ASP197" s="53"/>
      <c r="ASQ197" s="53"/>
      <c r="ASR197" s="53"/>
      <c r="ASS197" s="53"/>
      <c r="AST197" s="53"/>
      <c r="ASU197" s="53"/>
      <c r="ASV197" s="53"/>
      <c r="ASW197" s="53"/>
      <c r="ASX197" s="53"/>
      <c r="ASY197" s="53"/>
      <c r="ASZ197" s="53"/>
      <c r="ATA197" s="53"/>
      <c r="ATB197" s="53"/>
      <c r="ATC197" s="53"/>
      <c r="ATD197" s="53"/>
      <c r="ATE197" s="53"/>
      <c r="ATF197" s="53"/>
      <c r="ATG197" s="53"/>
      <c r="ATH197" s="53"/>
      <c r="ATI197" s="53"/>
      <c r="ATJ197" s="53"/>
      <c r="ATK197" s="53"/>
      <c r="ATL197" s="53"/>
      <c r="ATM197" s="53"/>
      <c r="ATN197" s="53"/>
      <c r="ATO197" s="53"/>
      <c r="ATP197" s="53"/>
      <c r="ATQ197" s="53"/>
      <c r="ATR197" s="53"/>
      <c r="ATS197" s="53"/>
      <c r="ATT197" s="53"/>
      <c r="ATU197" s="53"/>
      <c r="ATV197" s="53"/>
      <c r="ATW197" s="53"/>
      <c r="ATX197" s="53"/>
      <c r="ATY197" s="53"/>
      <c r="ATZ197" s="53"/>
      <c r="AUA197" s="53"/>
      <c r="AUB197" s="53"/>
      <c r="AUC197" s="53"/>
      <c r="AUD197" s="53"/>
      <c r="AUE197" s="53"/>
      <c r="AUF197" s="53"/>
      <c r="AUG197" s="53"/>
      <c r="AUH197" s="53"/>
      <c r="AUI197" s="53"/>
      <c r="AUJ197" s="53"/>
      <c r="AUK197" s="53"/>
      <c r="AUL197" s="53"/>
      <c r="AUM197" s="53"/>
      <c r="AUN197" s="53"/>
      <c r="AUO197" s="53"/>
      <c r="AUP197" s="53"/>
      <c r="AUQ197" s="53"/>
      <c r="AUR197" s="53"/>
      <c r="AUS197" s="53"/>
      <c r="AUT197" s="53"/>
      <c r="AUU197" s="53"/>
      <c r="AUV197" s="53"/>
      <c r="AUW197" s="53"/>
      <c r="AUX197" s="53"/>
      <c r="AUY197" s="53"/>
      <c r="AUZ197" s="53"/>
      <c r="AVA197" s="53"/>
      <c r="AVB197" s="53"/>
      <c r="AVC197" s="53"/>
      <c r="AVD197" s="53"/>
      <c r="AVE197" s="53"/>
      <c r="AVF197" s="53"/>
      <c r="AVG197" s="53"/>
      <c r="AVH197" s="53"/>
      <c r="AVI197" s="53"/>
      <c r="AVJ197" s="53"/>
      <c r="AVK197" s="53"/>
      <c r="AVL197" s="53"/>
      <c r="AVM197" s="53"/>
      <c r="AVN197" s="53"/>
      <c r="AVO197" s="53"/>
      <c r="AVP197" s="53"/>
      <c r="AVQ197" s="53"/>
      <c r="AVR197" s="53"/>
      <c r="AVS197" s="53"/>
      <c r="AVT197" s="53"/>
      <c r="AVU197" s="53"/>
      <c r="AVV197" s="53"/>
      <c r="AVW197" s="53"/>
      <c r="AVX197" s="53"/>
      <c r="AVY197" s="53"/>
      <c r="AVZ197" s="53"/>
      <c r="AWA197" s="53"/>
      <c r="AWB197" s="53"/>
      <c r="AWC197" s="53"/>
      <c r="AWD197" s="53"/>
      <c r="AWE197" s="53"/>
      <c r="AWF197" s="53"/>
      <c r="AWG197" s="53"/>
      <c r="AWH197" s="53"/>
      <c r="AWI197" s="53"/>
      <c r="AWJ197" s="53"/>
      <c r="AWK197" s="53"/>
      <c r="AWL197" s="53"/>
      <c r="AWM197" s="53"/>
      <c r="AWN197" s="53"/>
      <c r="AWO197" s="53"/>
      <c r="AWP197" s="53"/>
      <c r="AWQ197" s="53"/>
      <c r="AWR197" s="53"/>
      <c r="AWS197" s="53"/>
      <c r="AWT197" s="53"/>
      <c r="AWU197" s="53"/>
      <c r="AWV197" s="53"/>
      <c r="AWW197" s="53"/>
      <c r="AWX197" s="53"/>
      <c r="AWY197" s="53"/>
      <c r="AWZ197" s="53"/>
      <c r="AXA197" s="53"/>
      <c r="AXB197" s="53"/>
      <c r="AXC197" s="53"/>
      <c r="AXD197" s="53"/>
      <c r="AXE197" s="53"/>
      <c r="AXF197" s="53"/>
      <c r="AXG197" s="53"/>
      <c r="AXH197" s="53"/>
      <c r="AXI197" s="53"/>
      <c r="AXJ197" s="53"/>
      <c r="AXK197" s="53"/>
      <c r="AXL197" s="53"/>
      <c r="AXM197" s="53"/>
      <c r="AXN197" s="53"/>
      <c r="AXO197" s="53"/>
      <c r="AXP197" s="53"/>
      <c r="AXQ197" s="53"/>
      <c r="AXR197" s="53"/>
      <c r="AXS197" s="53"/>
      <c r="AXT197" s="53"/>
      <c r="AXU197" s="53"/>
      <c r="AXV197" s="53"/>
      <c r="AXW197" s="53"/>
      <c r="AXX197" s="53"/>
      <c r="AXY197" s="53"/>
      <c r="AXZ197" s="53"/>
      <c r="AYA197" s="53"/>
      <c r="AYB197" s="53"/>
      <c r="AYC197" s="53"/>
      <c r="AYD197" s="53"/>
      <c r="AYE197" s="53"/>
      <c r="AYF197" s="53"/>
      <c r="AYG197" s="53"/>
      <c r="AYH197" s="53"/>
      <c r="AYI197" s="53"/>
      <c r="AYJ197" s="53"/>
      <c r="AYK197" s="53"/>
      <c r="AYL197" s="53"/>
      <c r="AYM197" s="53"/>
      <c r="AYN197" s="53"/>
      <c r="AYO197" s="53"/>
      <c r="AYP197" s="53"/>
      <c r="AYQ197" s="53"/>
      <c r="AYR197" s="53"/>
      <c r="AYS197" s="53"/>
      <c r="AYT197" s="53"/>
      <c r="AYU197" s="53"/>
      <c r="AYV197" s="53"/>
      <c r="AYW197" s="53"/>
      <c r="AYX197" s="53"/>
      <c r="AYY197" s="53"/>
      <c r="AYZ197" s="53"/>
      <c r="AZA197" s="53"/>
      <c r="AZB197" s="53"/>
      <c r="AZC197" s="53"/>
      <c r="AZD197" s="53"/>
      <c r="AZE197" s="53"/>
      <c r="AZF197" s="53"/>
      <c r="AZG197" s="53"/>
      <c r="AZH197" s="53"/>
      <c r="AZI197" s="53"/>
      <c r="AZJ197" s="53"/>
      <c r="AZK197" s="53"/>
      <c r="AZL197" s="53"/>
      <c r="AZM197" s="53"/>
      <c r="AZN197" s="53"/>
      <c r="AZO197" s="53"/>
      <c r="AZP197" s="53"/>
      <c r="AZQ197" s="53"/>
      <c r="AZR197" s="53"/>
      <c r="AZS197" s="53"/>
      <c r="AZT197" s="53"/>
      <c r="AZU197" s="53"/>
      <c r="AZV197" s="53"/>
      <c r="AZW197" s="53"/>
      <c r="AZX197" s="53"/>
      <c r="AZY197" s="53"/>
      <c r="AZZ197" s="53"/>
      <c r="BAA197" s="53"/>
      <c r="BAB197" s="53"/>
      <c r="BAC197" s="53"/>
      <c r="BAD197" s="53"/>
      <c r="BAE197" s="53"/>
      <c r="BAF197" s="53"/>
      <c r="BAG197" s="53"/>
      <c r="BAH197" s="53"/>
      <c r="BAI197" s="53"/>
      <c r="BAJ197" s="53"/>
      <c r="BAK197" s="53"/>
      <c r="BAL197" s="53"/>
      <c r="BAM197" s="53"/>
      <c r="BAN197" s="53"/>
      <c r="BAO197" s="53"/>
      <c r="BAP197" s="53"/>
      <c r="BAQ197" s="53"/>
      <c r="BAR197" s="53"/>
      <c r="BAS197" s="53"/>
      <c r="BAT197" s="53"/>
      <c r="BAU197" s="53"/>
      <c r="BAV197" s="53"/>
      <c r="BAW197" s="53"/>
      <c r="BAX197" s="53"/>
      <c r="BAY197" s="53"/>
      <c r="BAZ197" s="53"/>
      <c r="BBA197" s="53"/>
      <c r="BBB197" s="53"/>
      <c r="BBC197" s="53"/>
      <c r="BBD197" s="53"/>
      <c r="BBE197" s="53"/>
      <c r="BBF197" s="53"/>
      <c r="BBG197" s="53"/>
      <c r="BBH197" s="53"/>
      <c r="BBI197" s="53"/>
      <c r="BBJ197" s="53"/>
      <c r="BBK197" s="53"/>
      <c r="BBL197" s="53"/>
      <c r="BBM197" s="53"/>
      <c r="BBN197" s="53"/>
      <c r="BBO197" s="53"/>
      <c r="BBP197" s="53"/>
      <c r="BBQ197" s="53"/>
      <c r="BBR197" s="53"/>
      <c r="BBS197" s="53"/>
      <c r="BBT197" s="53"/>
      <c r="BBU197" s="53"/>
      <c r="BBV197" s="53"/>
      <c r="BBW197" s="53"/>
      <c r="BBX197" s="53"/>
      <c r="BBY197" s="53"/>
      <c r="BBZ197" s="53"/>
      <c r="BCA197" s="53"/>
      <c r="BCB197" s="53"/>
      <c r="BCC197" s="53"/>
      <c r="BCD197" s="53"/>
      <c r="BCE197" s="53"/>
      <c r="BCF197" s="53"/>
      <c r="BCG197" s="53"/>
      <c r="BCH197" s="53"/>
      <c r="BCI197" s="53"/>
      <c r="BCJ197" s="53"/>
      <c r="BCK197" s="53"/>
      <c r="BCL197" s="53"/>
      <c r="BCM197" s="53"/>
      <c r="BCN197" s="53"/>
      <c r="BCO197" s="53"/>
      <c r="BCP197" s="53"/>
      <c r="BCQ197" s="53"/>
      <c r="BCR197" s="53"/>
      <c r="BCS197" s="53"/>
      <c r="BCT197" s="53"/>
      <c r="BCU197" s="53"/>
      <c r="BCV197" s="53"/>
      <c r="BCW197" s="53"/>
      <c r="BCX197" s="53"/>
      <c r="BCY197" s="53"/>
      <c r="BCZ197" s="53"/>
      <c r="BDA197" s="53"/>
      <c r="BDB197" s="53"/>
      <c r="BDC197" s="53"/>
      <c r="BDD197" s="53"/>
      <c r="BDE197" s="53"/>
      <c r="BDF197" s="53"/>
      <c r="BDG197" s="53"/>
      <c r="BDH197" s="53"/>
      <c r="BDI197" s="53"/>
      <c r="BDJ197" s="53"/>
      <c r="BDK197" s="53"/>
      <c r="BDL197" s="53"/>
      <c r="BDM197" s="53"/>
      <c r="BDN197" s="53"/>
      <c r="BDO197" s="53"/>
      <c r="BDP197" s="53"/>
      <c r="BDQ197" s="53"/>
      <c r="BDR197" s="53"/>
      <c r="BDS197" s="53"/>
      <c r="BDT197" s="53"/>
      <c r="BDU197" s="53"/>
      <c r="BDV197" s="53"/>
      <c r="BDW197" s="53"/>
      <c r="BDX197" s="53"/>
      <c r="BDY197" s="53"/>
      <c r="BDZ197" s="53"/>
      <c r="BEA197" s="53"/>
      <c r="BEB197" s="53"/>
      <c r="BEC197" s="53"/>
      <c r="BED197" s="53"/>
      <c r="BEE197" s="53"/>
      <c r="BEF197" s="53"/>
      <c r="BEG197" s="53"/>
      <c r="BEH197" s="53"/>
      <c r="BEI197" s="53"/>
      <c r="BEJ197" s="53"/>
      <c r="BEK197" s="53"/>
      <c r="BEL197" s="53"/>
      <c r="BEM197" s="53"/>
      <c r="BEN197" s="53"/>
      <c r="BEO197" s="53"/>
      <c r="BEP197" s="53"/>
      <c r="BEQ197" s="53"/>
      <c r="BER197" s="53"/>
      <c r="BES197" s="53"/>
      <c r="BET197" s="53"/>
      <c r="BEU197" s="53"/>
      <c r="BEV197" s="53"/>
      <c r="BEW197" s="53"/>
      <c r="BEX197" s="53"/>
      <c r="BEY197" s="53"/>
      <c r="BEZ197" s="53"/>
      <c r="BFA197" s="53"/>
      <c r="BFB197" s="53"/>
      <c r="BFC197" s="53"/>
      <c r="BFD197" s="53"/>
      <c r="BFE197" s="53"/>
      <c r="BFF197" s="53"/>
      <c r="BFG197" s="53"/>
      <c r="BFH197" s="53"/>
      <c r="BFI197" s="53"/>
      <c r="BFJ197" s="53"/>
      <c r="BFK197" s="53"/>
      <c r="BFL197" s="53"/>
      <c r="BFM197" s="53"/>
      <c r="BFN197" s="53"/>
      <c r="BFO197" s="53"/>
      <c r="BFP197" s="53"/>
      <c r="BFQ197" s="53"/>
      <c r="BFR197" s="53"/>
      <c r="BFS197" s="53"/>
      <c r="BFT197" s="53"/>
      <c r="BFU197" s="53"/>
      <c r="BFV197" s="53"/>
      <c r="BFW197" s="53"/>
      <c r="BFX197" s="53"/>
      <c r="BFY197" s="53"/>
      <c r="BFZ197" s="53"/>
      <c r="BGA197" s="53"/>
      <c r="BGB197" s="53"/>
      <c r="BGC197" s="53"/>
      <c r="BGD197" s="53"/>
      <c r="BGE197" s="53"/>
      <c r="BGF197" s="53"/>
      <c r="BGG197" s="53"/>
      <c r="BGH197" s="53"/>
      <c r="BGI197" s="53"/>
      <c r="BGJ197" s="53"/>
      <c r="BGK197" s="53"/>
      <c r="BGL197" s="53"/>
      <c r="BGM197" s="53"/>
      <c r="BGN197" s="53"/>
      <c r="BGO197" s="53"/>
      <c r="BGP197" s="53"/>
      <c r="BGQ197" s="53"/>
      <c r="BGR197" s="53"/>
      <c r="BGS197" s="53"/>
      <c r="BGT197" s="53"/>
      <c r="BGU197" s="53"/>
      <c r="BGV197" s="53"/>
      <c r="BGW197" s="53"/>
      <c r="BGX197" s="53"/>
      <c r="BGY197" s="53"/>
      <c r="BGZ197" s="53"/>
      <c r="BHA197" s="53"/>
      <c r="BHB197" s="53"/>
      <c r="BHC197" s="53"/>
      <c r="BHD197" s="53"/>
      <c r="BHE197" s="53"/>
      <c r="BHF197" s="53"/>
      <c r="BHG197" s="53"/>
      <c r="BHH197" s="53"/>
      <c r="BHI197" s="53"/>
      <c r="BHJ197" s="53"/>
      <c r="BHK197" s="53"/>
      <c r="BHL197" s="53"/>
      <c r="BHM197" s="53"/>
      <c r="BHN197" s="53"/>
      <c r="BHO197" s="53"/>
      <c r="BHP197" s="53"/>
      <c r="BHQ197" s="53"/>
      <c r="BHR197" s="53"/>
      <c r="BHS197" s="53"/>
      <c r="BHT197" s="53"/>
      <c r="BHU197" s="53"/>
      <c r="BHV197" s="53"/>
      <c r="BHW197" s="53"/>
      <c r="BHX197" s="53"/>
      <c r="BHY197" s="53"/>
      <c r="BHZ197" s="53"/>
      <c r="BIA197" s="53"/>
      <c r="BIB197" s="53"/>
      <c r="BIC197" s="53"/>
      <c r="BID197" s="53"/>
      <c r="BIE197" s="53"/>
      <c r="BIF197" s="53"/>
      <c r="BIG197" s="53"/>
      <c r="BIH197" s="53"/>
      <c r="BII197" s="53"/>
      <c r="BIJ197" s="53"/>
      <c r="BIK197" s="53"/>
      <c r="BIL197" s="53"/>
      <c r="BIM197" s="53"/>
      <c r="BIN197" s="53"/>
      <c r="BIO197" s="53"/>
      <c r="BIP197" s="53"/>
      <c r="BIQ197" s="53"/>
      <c r="BIR197" s="53"/>
      <c r="BIS197" s="53"/>
      <c r="BIT197" s="53"/>
      <c r="BIU197" s="53"/>
      <c r="BIV197" s="53"/>
      <c r="BIW197" s="53"/>
      <c r="BIX197" s="53"/>
      <c r="BIY197" s="53"/>
      <c r="BIZ197" s="53"/>
      <c r="BJA197" s="53"/>
      <c r="BJB197" s="53"/>
      <c r="BJC197" s="53"/>
      <c r="BJD197" s="53"/>
      <c r="BJE197" s="53"/>
      <c r="BJF197" s="53"/>
      <c r="BJG197" s="53"/>
      <c r="BJH197" s="53"/>
      <c r="BJI197" s="53"/>
      <c r="BJJ197" s="53"/>
      <c r="BJK197" s="53"/>
      <c r="BJL197" s="53"/>
      <c r="BJM197" s="53"/>
      <c r="BJN197" s="53"/>
      <c r="BJO197" s="53"/>
      <c r="BJP197" s="53"/>
      <c r="BJQ197" s="53"/>
      <c r="BJR197" s="53"/>
      <c r="BJS197" s="53"/>
      <c r="BJT197" s="53"/>
      <c r="BJU197" s="53"/>
      <c r="BJV197" s="53"/>
      <c r="BJW197" s="53"/>
      <c r="BJX197" s="53"/>
      <c r="BJY197" s="53"/>
      <c r="BJZ197" s="53"/>
      <c r="BKA197" s="53"/>
      <c r="BKB197" s="53"/>
      <c r="BKC197" s="53"/>
      <c r="BKD197" s="53"/>
      <c r="BKE197" s="53"/>
      <c r="BKF197" s="53"/>
      <c r="BKG197" s="53"/>
      <c r="BKH197" s="53"/>
      <c r="BKI197" s="53"/>
      <c r="BKJ197" s="53"/>
      <c r="BKK197" s="53"/>
      <c r="BKL197" s="53"/>
      <c r="BKM197" s="53"/>
      <c r="BKN197" s="53"/>
      <c r="BKO197" s="53"/>
      <c r="BKP197" s="53"/>
      <c r="BKQ197" s="53"/>
      <c r="BKR197" s="53"/>
      <c r="BKS197" s="53"/>
      <c r="BKT197" s="53"/>
      <c r="BKU197" s="53"/>
      <c r="BKV197" s="53"/>
      <c r="BKW197" s="53"/>
      <c r="BKX197" s="53"/>
      <c r="BKY197" s="53"/>
      <c r="BKZ197" s="53"/>
      <c r="BLA197" s="53"/>
      <c r="BLB197" s="53"/>
      <c r="BLC197" s="53"/>
      <c r="BLD197" s="53"/>
      <c r="BLE197" s="53"/>
      <c r="BLF197" s="53"/>
      <c r="BLG197" s="53"/>
      <c r="BLH197" s="53"/>
      <c r="BLI197" s="53"/>
      <c r="BLJ197" s="53"/>
      <c r="BLK197" s="53"/>
      <c r="BLL197" s="53"/>
      <c r="BLM197" s="53"/>
      <c r="BLN197" s="53"/>
      <c r="BLO197" s="53"/>
      <c r="BLP197" s="53"/>
      <c r="BLQ197" s="53"/>
      <c r="BLR197" s="53"/>
      <c r="BLS197" s="53"/>
      <c r="BLT197" s="53"/>
      <c r="BLU197" s="53"/>
      <c r="BLV197" s="53"/>
      <c r="BLW197" s="53"/>
      <c r="BLX197" s="53"/>
      <c r="BLY197" s="53"/>
      <c r="BLZ197" s="53"/>
      <c r="BMA197" s="53"/>
      <c r="BMB197" s="53"/>
      <c r="BMC197" s="53"/>
      <c r="BMD197" s="53"/>
      <c r="BME197" s="53"/>
      <c r="BMF197" s="53"/>
      <c r="BMG197" s="53"/>
      <c r="BMH197" s="53"/>
      <c r="BMI197" s="53"/>
      <c r="BMJ197" s="53"/>
      <c r="BMK197" s="53"/>
      <c r="BML197" s="53"/>
      <c r="BMM197" s="53"/>
      <c r="BMN197" s="53"/>
      <c r="BMO197" s="53"/>
      <c r="BMP197" s="53"/>
      <c r="BMQ197" s="53"/>
      <c r="BMR197" s="53"/>
      <c r="BMS197" s="53"/>
      <c r="BMT197" s="53"/>
      <c r="BMU197" s="53"/>
      <c r="BMV197" s="53"/>
      <c r="BMW197" s="53"/>
      <c r="BMX197" s="53"/>
      <c r="BMY197" s="53"/>
      <c r="BMZ197" s="53"/>
      <c r="BNA197" s="53"/>
      <c r="BNB197" s="53"/>
      <c r="BNC197" s="53"/>
      <c r="BND197" s="53"/>
      <c r="BNE197" s="53"/>
      <c r="BNF197" s="53"/>
      <c r="BNG197" s="53"/>
      <c r="BNH197" s="53"/>
      <c r="BNI197" s="53"/>
      <c r="BNJ197" s="53"/>
      <c r="BNK197" s="53"/>
      <c r="BNL197" s="53"/>
      <c r="BNM197" s="53"/>
      <c r="BNN197" s="53"/>
      <c r="BNO197" s="53"/>
      <c r="BNP197" s="53"/>
      <c r="BNQ197" s="53"/>
      <c r="BNR197" s="53"/>
      <c r="BNS197" s="53"/>
      <c r="BNT197" s="53"/>
      <c r="BNU197" s="53"/>
      <c r="BNV197" s="53"/>
      <c r="BNW197" s="53"/>
      <c r="BNX197" s="53"/>
      <c r="BNY197" s="53"/>
      <c r="BNZ197" s="53"/>
      <c r="BOA197" s="53"/>
      <c r="BOB197" s="53"/>
      <c r="BOC197" s="53"/>
      <c r="BOD197" s="53"/>
      <c r="BOE197" s="53"/>
      <c r="BOF197" s="53"/>
      <c r="BOG197" s="53"/>
      <c r="BOH197" s="53"/>
      <c r="BOI197" s="53"/>
      <c r="BOJ197" s="53"/>
      <c r="BOK197" s="53"/>
      <c r="BOL197" s="53"/>
      <c r="BOM197" s="53"/>
      <c r="BON197" s="53"/>
      <c r="BOO197" s="53"/>
      <c r="BOP197" s="53"/>
      <c r="BOQ197" s="53"/>
      <c r="BOR197" s="53"/>
      <c r="BOS197" s="53"/>
      <c r="BOT197" s="53"/>
      <c r="BOU197" s="53"/>
      <c r="BOV197" s="53"/>
      <c r="BOW197" s="53"/>
      <c r="BOX197" s="53"/>
      <c r="BOY197" s="53"/>
      <c r="BOZ197" s="53"/>
      <c r="BPA197" s="53"/>
      <c r="BPB197" s="53"/>
      <c r="BPC197" s="53"/>
      <c r="BPD197" s="53"/>
      <c r="BPE197" s="53"/>
      <c r="BPF197" s="53"/>
      <c r="BPG197" s="53"/>
      <c r="BPH197" s="53"/>
      <c r="BPI197" s="53"/>
      <c r="BPJ197" s="53"/>
      <c r="BPK197" s="53"/>
      <c r="BPL197" s="53"/>
      <c r="BPM197" s="53"/>
      <c r="BPN197" s="53"/>
      <c r="BPO197" s="53"/>
      <c r="BPP197" s="53"/>
      <c r="BPQ197" s="53"/>
      <c r="BPR197" s="53"/>
      <c r="BPS197" s="53"/>
      <c r="BPT197" s="53"/>
      <c r="BPU197" s="53"/>
      <c r="BPV197" s="53"/>
      <c r="BPW197" s="53"/>
      <c r="BPX197" s="53"/>
      <c r="BPY197" s="53"/>
      <c r="BPZ197" s="53"/>
      <c r="BQA197" s="53"/>
      <c r="BQB197" s="53"/>
      <c r="BQC197" s="53"/>
      <c r="BQD197" s="53"/>
      <c r="BQE197" s="53"/>
      <c r="BQF197" s="53"/>
      <c r="BQG197" s="53"/>
      <c r="BQH197" s="53"/>
      <c r="BQI197" s="53"/>
      <c r="BQJ197" s="53"/>
      <c r="BQK197" s="53"/>
      <c r="BQL197" s="53"/>
      <c r="BQM197" s="53"/>
      <c r="BQN197" s="53"/>
      <c r="BQO197" s="53"/>
      <c r="BQP197" s="53"/>
      <c r="BQQ197" s="53"/>
      <c r="BQR197" s="53"/>
      <c r="BQS197" s="53"/>
      <c r="BQT197" s="53"/>
      <c r="BQU197" s="53"/>
      <c r="BQV197" s="53"/>
      <c r="BQW197" s="53"/>
      <c r="BQX197" s="53"/>
      <c r="BQY197" s="53"/>
      <c r="BQZ197" s="53"/>
      <c r="BRA197" s="53"/>
      <c r="BRB197" s="53"/>
      <c r="BRC197" s="53"/>
      <c r="BRD197" s="53"/>
      <c r="BRE197" s="53"/>
      <c r="BRF197" s="53"/>
      <c r="BRG197" s="53"/>
      <c r="BRH197" s="53"/>
      <c r="BRI197" s="53"/>
      <c r="BRJ197" s="53"/>
      <c r="BRK197" s="53"/>
      <c r="BRL197" s="53"/>
      <c r="BRM197" s="53"/>
      <c r="BRN197" s="53"/>
      <c r="BRO197" s="53"/>
      <c r="BRP197" s="53"/>
      <c r="BRQ197" s="53"/>
      <c r="BRR197" s="53"/>
      <c r="BRS197" s="53"/>
      <c r="BRT197" s="53"/>
      <c r="BRU197" s="53"/>
      <c r="BRV197" s="53"/>
      <c r="BRW197" s="53"/>
      <c r="BRX197" s="53"/>
      <c r="BRY197" s="53"/>
      <c r="BRZ197" s="53"/>
      <c r="BSA197" s="53"/>
      <c r="BSB197" s="53"/>
      <c r="BSC197" s="53"/>
      <c r="BSD197" s="53"/>
      <c r="BSE197" s="53"/>
      <c r="BSF197" s="53"/>
      <c r="BSG197" s="53"/>
      <c r="BSH197" s="53"/>
      <c r="BSI197" s="53"/>
      <c r="BSJ197" s="53"/>
      <c r="BSK197" s="53"/>
      <c r="BSL197" s="53"/>
      <c r="BSM197" s="53"/>
      <c r="BSN197" s="53"/>
      <c r="BSO197" s="53"/>
      <c r="BSP197" s="53"/>
      <c r="BSQ197" s="53"/>
      <c r="BSR197" s="53"/>
      <c r="BSS197" s="53"/>
      <c r="BST197" s="53"/>
      <c r="BSU197" s="53"/>
      <c r="BSV197" s="53"/>
      <c r="BSW197" s="53"/>
      <c r="BSX197" s="53"/>
      <c r="BSY197" s="53"/>
      <c r="BSZ197" s="53"/>
      <c r="BTA197" s="53"/>
      <c r="BTB197" s="53"/>
      <c r="BTC197" s="53"/>
      <c r="BTD197" s="53"/>
      <c r="BTE197" s="53"/>
      <c r="BTF197" s="53"/>
      <c r="BTG197" s="53"/>
      <c r="BTH197" s="53"/>
      <c r="BTI197" s="53"/>
      <c r="BTJ197" s="53"/>
      <c r="BTK197" s="53"/>
      <c r="BTL197" s="53"/>
      <c r="BTM197" s="53"/>
      <c r="BTN197" s="53"/>
      <c r="BTO197" s="53"/>
      <c r="BTP197" s="53"/>
      <c r="BTQ197" s="53"/>
      <c r="BTR197" s="53"/>
      <c r="BTS197" s="53"/>
      <c r="BTT197" s="53"/>
      <c r="BTU197" s="53"/>
      <c r="BTV197" s="53"/>
      <c r="BTW197" s="53"/>
      <c r="BTX197" s="53"/>
      <c r="BTY197" s="53"/>
      <c r="BTZ197" s="53"/>
      <c r="BUA197" s="53"/>
      <c r="BUB197" s="53"/>
      <c r="BUC197" s="53"/>
      <c r="BUD197" s="53"/>
      <c r="BUE197" s="53"/>
      <c r="BUF197" s="53"/>
      <c r="BUG197" s="53"/>
      <c r="BUH197" s="53"/>
      <c r="BUI197" s="53"/>
      <c r="BUJ197" s="53"/>
      <c r="BUK197" s="53"/>
      <c r="BUL197" s="53"/>
      <c r="BUM197" s="53"/>
      <c r="BUN197" s="53"/>
      <c r="BUO197" s="53"/>
      <c r="BUP197" s="53"/>
      <c r="BUQ197" s="53"/>
      <c r="BUR197" s="53"/>
      <c r="BUS197" s="53"/>
      <c r="BUT197" s="53"/>
      <c r="BUU197" s="53"/>
      <c r="BUV197" s="53"/>
      <c r="BUW197" s="53"/>
      <c r="BUX197" s="53"/>
      <c r="BUY197" s="53"/>
      <c r="BUZ197" s="53"/>
      <c r="BVA197" s="53"/>
      <c r="BVB197" s="53"/>
      <c r="BVC197" s="53"/>
      <c r="BVD197" s="53"/>
      <c r="BVE197" s="53"/>
      <c r="BVF197" s="53"/>
      <c r="BVG197" s="53"/>
      <c r="BVH197" s="53"/>
      <c r="BVI197" s="53"/>
      <c r="BVJ197" s="53"/>
      <c r="BVK197" s="53"/>
      <c r="BVL197" s="53"/>
      <c r="BVM197" s="53"/>
      <c r="BVN197" s="53"/>
      <c r="BVO197" s="53"/>
      <c r="BVP197" s="53"/>
      <c r="BVQ197" s="53"/>
      <c r="BVR197" s="53"/>
      <c r="BVS197" s="53"/>
      <c r="BVT197" s="53"/>
      <c r="BVU197" s="53"/>
      <c r="BVV197" s="53"/>
      <c r="BVW197" s="53"/>
      <c r="BVX197" s="53"/>
      <c r="BVY197" s="53"/>
      <c r="BVZ197" s="53"/>
      <c r="BWA197" s="53"/>
      <c r="BWB197" s="53"/>
      <c r="BWC197" s="53"/>
      <c r="BWD197" s="53"/>
      <c r="BWE197" s="53"/>
      <c r="BWF197" s="53"/>
      <c r="BWG197" s="53"/>
      <c r="BWH197" s="53"/>
      <c r="BWI197" s="53"/>
      <c r="BWJ197" s="53"/>
      <c r="BWK197" s="53"/>
      <c r="BWL197" s="53"/>
      <c r="BWM197" s="53"/>
      <c r="BWN197" s="53"/>
      <c r="BWO197" s="53"/>
      <c r="BWP197" s="53"/>
      <c r="BWQ197" s="53"/>
      <c r="BWR197" s="53"/>
      <c r="BWS197" s="53"/>
      <c r="BWT197" s="53"/>
      <c r="BWU197" s="53"/>
      <c r="BWV197" s="53"/>
      <c r="BWW197" s="53"/>
      <c r="BWX197" s="53"/>
      <c r="BWY197" s="53"/>
      <c r="BWZ197" s="53"/>
      <c r="BXA197" s="53"/>
      <c r="BXB197" s="53"/>
      <c r="BXC197" s="53"/>
      <c r="BXD197" s="53"/>
      <c r="BXE197" s="53"/>
      <c r="BXF197" s="53"/>
      <c r="BXG197" s="53"/>
      <c r="BXH197" s="53"/>
      <c r="BXI197" s="53"/>
      <c r="BXJ197" s="53"/>
      <c r="BXK197" s="53"/>
      <c r="BXL197" s="53"/>
      <c r="BXM197" s="53"/>
      <c r="BXN197" s="53"/>
      <c r="BXO197" s="53"/>
      <c r="BXP197" s="53"/>
      <c r="BXQ197" s="53"/>
      <c r="BXR197" s="53"/>
      <c r="BXS197" s="53"/>
      <c r="BXT197" s="53"/>
      <c r="BXU197" s="53"/>
      <c r="BXV197" s="53"/>
      <c r="BXW197" s="53"/>
      <c r="BXX197" s="53"/>
      <c r="BXY197" s="53"/>
      <c r="BXZ197" s="53"/>
      <c r="BYA197" s="53"/>
      <c r="BYB197" s="53"/>
      <c r="BYC197" s="53"/>
      <c r="BYD197" s="53"/>
      <c r="BYE197" s="53"/>
      <c r="BYF197" s="53"/>
      <c r="BYG197" s="53"/>
      <c r="BYH197" s="53"/>
      <c r="BYI197" s="53"/>
      <c r="BYJ197" s="53"/>
      <c r="BYK197" s="53"/>
      <c r="BYL197" s="53"/>
      <c r="BYM197" s="53"/>
      <c r="BYN197" s="53"/>
      <c r="BYO197" s="53"/>
      <c r="BYP197" s="53"/>
      <c r="BYQ197" s="53"/>
      <c r="BYR197" s="53"/>
      <c r="BYS197" s="53"/>
      <c r="BYT197" s="53"/>
      <c r="BYU197" s="53"/>
      <c r="BYV197" s="53"/>
      <c r="BYW197" s="53"/>
      <c r="BYX197" s="53"/>
      <c r="BYY197" s="53"/>
      <c r="BYZ197" s="53"/>
      <c r="BZA197" s="53"/>
      <c r="BZB197" s="53"/>
      <c r="BZC197" s="53"/>
      <c r="BZD197" s="53"/>
      <c r="BZE197" s="53"/>
      <c r="BZF197" s="53"/>
      <c r="BZG197" s="53"/>
      <c r="BZH197" s="53"/>
      <c r="BZI197" s="53"/>
      <c r="BZJ197" s="53"/>
      <c r="BZK197" s="53"/>
      <c r="BZL197" s="53"/>
      <c r="BZM197" s="53"/>
      <c r="BZN197" s="53"/>
      <c r="BZO197" s="53"/>
      <c r="BZP197" s="53"/>
      <c r="BZQ197" s="53"/>
      <c r="BZR197" s="53"/>
      <c r="BZS197" s="53"/>
      <c r="BZT197" s="53"/>
      <c r="BZU197" s="53"/>
      <c r="BZV197" s="53"/>
      <c r="BZW197" s="53"/>
      <c r="BZX197" s="53"/>
      <c r="BZY197" s="53"/>
      <c r="BZZ197" s="53"/>
      <c r="CAA197" s="53"/>
      <c r="CAB197" s="53"/>
      <c r="CAC197" s="53"/>
      <c r="CAD197" s="53"/>
      <c r="CAE197" s="53"/>
      <c r="CAF197" s="53"/>
      <c r="CAG197" s="53"/>
      <c r="CAH197" s="53"/>
      <c r="CAI197" s="53"/>
      <c r="CAJ197" s="53"/>
      <c r="CAK197" s="53"/>
      <c r="CAL197" s="53"/>
      <c r="CAM197" s="53"/>
      <c r="CAN197" s="53"/>
      <c r="CAO197" s="53"/>
      <c r="CAP197" s="53"/>
      <c r="CAQ197" s="53"/>
      <c r="CAR197" s="53"/>
      <c r="CAS197" s="53"/>
      <c r="CAT197" s="53"/>
      <c r="CAU197" s="53"/>
      <c r="CAV197" s="53"/>
      <c r="CAW197" s="53"/>
      <c r="CAX197" s="53"/>
      <c r="CAY197" s="53"/>
      <c r="CAZ197" s="53"/>
      <c r="CBA197" s="53"/>
      <c r="CBB197" s="53"/>
      <c r="CBC197" s="53"/>
      <c r="CBD197" s="53"/>
      <c r="CBE197" s="53"/>
      <c r="CBF197" s="53"/>
      <c r="CBG197" s="53"/>
      <c r="CBH197" s="53"/>
      <c r="CBI197" s="53"/>
      <c r="CBJ197" s="53"/>
      <c r="CBK197" s="53"/>
      <c r="CBL197" s="53"/>
      <c r="CBM197" s="53"/>
      <c r="CBN197" s="53"/>
      <c r="CBO197" s="53"/>
      <c r="CBP197" s="53"/>
      <c r="CBQ197" s="53"/>
      <c r="CBR197" s="53"/>
      <c r="CBS197" s="53"/>
      <c r="CBT197" s="53"/>
      <c r="CBU197" s="53"/>
      <c r="CBV197" s="53"/>
      <c r="CBW197" s="53"/>
      <c r="CBX197" s="53"/>
      <c r="CBY197" s="53"/>
      <c r="CBZ197" s="53"/>
      <c r="CCA197" s="53"/>
      <c r="CCB197" s="53"/>
      <c r="CCC197" s="53"/>
      <c r="CCD197" s="53"/>
      <c r="CCE197" s="53"/>
      <c r="CCF197" s="53"/>
      <c r="CCG197" s="53"/>
      <c r="CCH197" s="53"/>
      <c r="CCI197" s="53"/>
      <c r="CCJ197" s="53"/>
      <c r="CCK197" s="53"/>
      <c r="CCL197" s="53"/>
      <c r="CCM197" s="53"/>
      <c r="CCN197" s="53"/>
      <c r="CCO197" s="53"/>
      <c r="CCP197" s="53"/>
      <c r="CCQ197" s="53"/>
      <c r="CCR197" s="53"/>
      <c r="CCS197" s="53"/>
      <c r="CCT197" s="53"/>
      <c r="CCU197" s="53"/>
      <c r="CCV197" s="53"/>
      <c r="CCW197" s="53"/>
      <c r="CCX197" s="53"/>
      <c r="CCY197" s="53"/>
      <c r="CCZ197" s="53"/>
      <c r="CDA197" s="53"/>
      <c r="CDB197" s="53"/>
      <c r="CDC197" s="53"/>
      <c r="CDD197" s="53"/>
      <c r="CDE197" s="53"/>
      <c r="CDF197" s="53"/>
      <c r="CDG197" s="53"/>
      <c r="CDH197" s="53"/>
      <c r="CDI197" s="53"/>
      <c r="CDJ197" s="53"/>
      <c r="CDK197" s="53"/>
      <c r="CDL197" s="53"/>
      <c r="CDM197" s="53"/>
      <c r="CDN197" s="53"/>
      <c r="CDO197" s="53"/>
      <c r="CDP197" s="53"/>
      <c r="CDQ197" s="53"/>
      <c r="CDR197" s="53"/>
      <c r="CDS197" s="53"/>
      <c r="CDT197" s="53"/>
      <c r="CDU197" s="53"/>
      <c r="CDV197" s="53"/>
      <c r="CDW197" s="53"/>
      <c r="CDX197" s="53"/>
      <c r="CDY197" s="53"/>
      <c r="CDZ197" s="53"/>
      <c r="CEA197" s="53"/>
      <c r="CEB197" s="53"/>
      <c r="CEC197" s="53"/>
      <c r="CED197" s="53"/>
      <c r="CEE197" s="53"/>
      <c r="CEF197" s="53"/>
      <c r="CEG197" s="53"/>
      <c r="CEH197" s="53"/>
      <c r="CEI197" s="53"/>
      <c r="CEJ197" s="53"/>
      <c r="CEK197" s="53"/>
      <c r="CEL197" s="53"/>
      <c r="CEM197" s="53"/>
      <c r="CEN197" s="53"/>
      <c r="CEO197" s="53"/>
      <c r="CEP197" s="53"/>
      <c r="CEQ197" s="53"/>
      <c r="CER197" s="53"/>
      <c r="CES197" s="53"/>
      <c r="CET197" s="53"/>
      <c r="CEU197" s="53"/>
      <c r="CEV197" s="53"/>
      <c r="CEW197" s="53"/>
      <c r="CEX197" s="53"/>
      <c r="CEY197" s="53"/>
      <c r="CEZ197" s="53"/>
      <c r="CFA197" s="53"/>
      <c r="CFB197" s="53"/>
      <c r="CFC197" s="53"/>
      <c r="CFD197" s="53"/>
      <c r="CFE197" s="53"/>
      <c r="CFF197" s="53"/>
      <c r="CFG197" s="53"/>
      <c r="CFH197" s="53"/>
      <c r="CFI197" s="53"/>
      <c r="CFJ197" s="53"/>
      <c r="CFK197" s="53"/>
      <c r="CFL197" s="53"/>
      <c r="CFM197" s="53"/>
      <c r="CFN197" s="53"/>
      <c r="CFO197" s="53"/>
      <c r="CFP197" s="53"/>
      <c r="CFQ197" s="53"/>
      <c r="CFR197" s="53"/>
      <c r="CFS197" s="53"/>
      <c r="CFT197" s="53"/>
      <c r="CFU197" s="53"/>
      <c r="CFV197" s="53"/>
      <c r="CFW197" s="53"/>
      <c r="CFX197" s="53"/>
      <c r="CFY197" s="53"/>
      <c r="CFZ197" s="53"/>
      <c r="CGA197" s="53"/>
      <c r="CGB197" s="53"/>
      <c r="CGC197" s="53"/>
      <c r="CGD197" s="53"/>
      <c r="CGE197" s="53"/>
      <c r="CGF197" s="53"/>
      <c r="CGG197" s="53"/>
      <c r="CGH197" s="53"/>
      <c r="CGI197" s="53"/>
      <c r="CGJ197" s="53"/>
      <c r="CGK197" s="53"/>
      <c r="CGL197" s="53"/>
      <c r="CGM197" s="53"/>
      <c r="CGN197" s="53"/>
      <c r="CGO197" s="53"/>
      <c r="CGP197" s="53"/>
      <c r="CGQ197" s="53"/>
      <c r="CGR197" s="53"/>
      <c r="CGS197" s="53"/>
      <c r="CGT197" s="53"/>
      <c r="CGU197" s="53"/>
      <c r="CGV197" s="53"/>
      <c r="CGW197" s="53"/>
      <c r="CGX197" s="53"/>
      <c r="CGY197" s="53"/>
      <c r="CGZ197" s="53"/>
      <c r="CHA197" s="53"/>
      <c r="CHB197" s="53"/>
      <c r="CHC197" s="53"/>
      <c r="CHD197" s="53"/>
      <c r="CHE197" s="53"/>
      <c r="CHF197" s="53"/>
      <c r="CHG197" s="53"/>
      <c r="CHH197" s="53"/>
      <c r="CHI197" s="53"/>
      <c r="CHJ197" s="53"/>
      <c r="CHK197" s="53"/>
      <c r="CHL197" s="53"/>
      <c r="CHM197" s="53"/>
      <c r="CHN197" s="53"/>
      <c r="CHO197" s="53"/>
      <c r="CHP197" s="53"/>
      <c r="CHQ197" s="53"/>
      <c r="CHR197" s="53"/>
      <c r="CHS197" s="53"/>
      <c r="CHT197" s="53"/>
      <c r="CHU197" s="53"/>
      <c r="CHV197" s="53"/>
      <c r="CHW197" s="53"/>
      <c r="CHX197" s="53"/>
      <c r="CHY197" s="53"/>
      <c r="CHZ197" s="53"/>
      <c r="CIA197" s="53"/>
      <c r="CIB197" s="53"/>
      <c r="CIC197" s="53"/>
      <c r="CID197" s="53"/>
      <c r="CIE197" s="53"/>
      <c r="CIF197" s="53"/>
      <c r="CIG197" s="53"/>
      <c r="CIH197" s="53"/>
      <c r="CII197" s="53"/>
      <c r="CIJ197" s="53"/>
      <c r="CIK197" s="53"/>
      <c r="CIL197" s="53"/>
      <c r="CIM197" s="53"/>
      <c r="CIN197" s="53"/>
      <c r="CIO197" s="53"/>
      <c r="CIP197" s="53"/>
      <c r="CIQ197" s="53"/>
      <c r="CIR197" s="53"/>
      <c r="CIS197" s="53"/>
      <c r="CIT197" s="53"/>
      <c r="CIU197" s="53"/>
      <c r="CIV197" s="53"/>
      <c r="CIW197" s="53"/>
      <c r="CIX197" s="53"/>
      <c r="CIY197" s="53"/>
      <c r="CIZ197" s="53"/>
      <c r="CJA197" s="53"/>
      <c r="CJB197" s="53"/>
      <c r="CJC197" s="53"/>
      <c r="CJD197" s="53"/>
      <c r="CJE197" s="53"/>
      <c r="CJF197" s="53"/>
      <c r="CJG197" s="53"/>
      <c r="CJH197" s="53"/>
      <c r="CJI197" s="53"/>
      <c r="CJJ197" s="53"/>
      <c r="CJK197" s="53"/>
      <c r="CJL197" s="53"/>
      <c r="CJM197" s="53"/>
      <c r="CJN197" s="53"/>
      <c r="CJO197" s="53"/>
      <c r="CJP197" s="53"/>
      <c r="CJQ197" s="53"/>
      <c r="CJR197" s="53"/>
      <c r="CJS197" s="53"/>
      <c r="CJT197" s="53"/>
      <c r="CJU197" s="53"/>
      <c r="CJV197" s="53"/>
      <c r="CJW197" s="53"/>
      <c r="CJX197" s="53"/>
      <c r="CJY197" s="53"/>
      <c r="CJZ197" s="53"/>
      <c r="CKA197" s="53"/>
      <c r="CKB197" s="53"/>
      <c r="CKC197" s="53"/>
      <c r="CKD197" s="53"/>
      <c r="CKE197" s="53"/>
      <c r="CKF197" s="53"/>
      <c r="CKG197" s="53"/>
      <c r="CKH197" s="53"/>
      <c r="CKI197" s="53"/>
      <c r="CKJ197" s="53"/>
      <c r="CKK197" s="53"/>
      <c r="CKL197" s="53"/>
      <c r="CKM197" s="53"/>
      <c r="CKN197" s="53"/>
      <c r="CKO197" s="53"/>
      <c r="CKP197" s="53"/>
      <c r="CKQ197" s="53"/>
      <c r="CKR197" s="53"/>
      <c r="CKS197" s="53"/>
      <c r="CKT197" s="53"/>
      <c r="CKU197" s="53"/>
      <c r="CKV197" s="53"/>
      <c r="CKW197" s="53"/>
      <c r="CKX197" s="53"/>
      <c r="CKY197" s="53"/>
      <c r="CKZ197" s="53"/>
      <c r="CLA197" s="53"/>
      <c r="CLB197" s="53"/>
      <c r="CLC197" s="53"/>
      <c r="CLD197" s="53"/>
      <c r="CLE197" s="53"/>
      <c r="CLF197" s="53"/>
      <c r="CLG197" s="53"/>
      <c r="CLH197" s="53"/>
      <c r="CLI197" s="53"/>
      <c r="CLJ197" s="53"/>
      <c r="CLK197" s="53"/>
      <c r="CLL197" s="53"/>
      <c r="CLM197" s="53"/>
      <c r="CLN197" s="53"/>
      <c r="CLO197" s="53"/>
      <c r="CLP197" s="53"/>
      <c r="CLQ197" s="53"/>
      <c r="CLR197" s="53"/>
      <c r="CLS197" s="53"/>
      <c r="CLT197" s="53"/>
      <c r="CLU197" s="53"/>
      <c r="CLV197" s="53"/>
      <c r="CLW197" s="53"/>
      <c r="CLX197" s="53"/>
      <c r="CLY197" s="53"/>
      <c r="CLZ197" s="53"/>
      <c r="CMA197" s="53"/>
      <c r="CMB197" s="53"/>
      <c r="CMC197" s="53"/>
      <c r="CMD197" s="53"/>
      <c r="CME197" s="53"/>
      <c r="CMF197" s="53"/>
      <c r="CMG197" s="53"/>
      <c r="CMH197" s="53"/>
      <c r="CMI197" s="53"/>
      <c r="CMJ197" s="53"/>
      <c r="CMK197" s="53"/>
      <c r="CML197" s="53"/>
      <c r="CMM197" s="53"/>
      <c r="CMN197" s="53"/>
      <c r="CMO197" s="53"/>
      <c r="CMP197" s="53"/>
      <c r="CMQ197" s="53"/>
      <c r="CMR197" s="53"/>
      <c r="CMS197" s="53"/>
      <c r="CMT197" s="53"/>
      <c r="CMU197" s="53"/>
      <c r="CMV197" s="53"/>
      <c r="CMW197" s="53"/>
      <c r="CMX197" s="53"/>
      <c r="CMY197" s="53"/>
      <c r="CMZ197" s="53"/>
      <c r="CNA197" s="53"/>
      <c r="CNB197" s="53"/>
      <c r="CNC197" s="53"/>
      <c r="CND197" s="53"/>
      <c r="CNE197" s="53"/>
      <c r="CNF197" s="53"/>
      <c r="CNG197" s="53"/>
      <c r="CNH197" s="53"/>
      <c r="CNI197" s="53"/>
      <c r="CNJ197" s="53"/>
      <c r="CNK197" s="53"/>
      <c r="CNL197" s="53"/>
      <c r="CNM197" s="53"/>
      <c r="CNN197" s="53"/>
      <c r="CNO197" s="53"/>
      <c r="CNP197" s="53"/>
      <c r="CNQ197" s="53"/>
      <c r="CNR197" s="53"/>
      <c r="CNS197" s="53"/>
      <c r="CNT197" s="53"/>
      <c r="CNU197" s="53"/>
      <c r="CNV197" s="53"/>
      <c r="CNW197" s="53"/>
      <c r="CNX197" s="53"/>
      <c r="CNY197" s="53"/>
      <c r="CNZ197" s="53"/>
      <c r="COA197" s="53"/>
      <c r="COB197" s="53"/>
      <c r="COC197" s="53"/>
      <c r="COD197" s="53"/>
      <c r="COE197" s="53"/>
      <c r="COF197" s="53"/>
      <c r="COG197" s="53"/>
      <c r="COH197" s="53"/>
      <c r="COI197" s="53"/>
      <c r="COJ197" s="53"/>
      <c r="COK197" s="53"/>
      <c r="COL197" s="53"/>
      <c r="COM197" s="53"/>
      <c r="CON197" s="53"/>
      <c r="COO197" s="53"/>
      <c r="COP197" s="53"/>
      <c r="COQ197" s="53"/>
      <c r="COR197" s="53"/>
      <c r="COS197" s="53"/>
      <c r="COT197" s="53"/>
      <c r="COU197" s="53"/>
      <c r="COV197" s="53"/>
      <c r="COW197" s="53"/>
      <c r="COX197" s="53"/>
      <c r="COY197" s="53"/>
      <c r="COZ197" s="53"/>
      <c r="CPA197" s="53"/>
      <c r="CPB197" s="53"/>
      <c r="CPC197" s="53"/>
      <c r="CPD197" s="53"/>
      <c r="CPE197" s="53"/>
      <c r="CPF197" s="53"/>
      <c r="CPG197" s="53"/>
      <c r="CPH197" s="53"/>
      <c r="CPI197" s="53"/>
      <c r="CPJ197" s="53"/>
      <c r="CPK197" s="53"/>
      <c r="CPL197" s="53"/>
      <c r="CPM197" s="53"/>
      <c r="CPN197" s="53"/>
      <c r="CPO197" s="53"/>
      <c r="CPP197" s="53"/>
      <c r="CPQ197" s="53"/>
      <c r="CPR197" s="53"/>
      <c r="CPS197" s="53"/>
      <c r="CPT197" s="53"/>
      <c r="CPU197" s="53"/>
      <c r="CPV197" s="53"/>
      <c r="CPW197" s="53"/>
      <c r="CPX197" s="53"/>
      <c r="CPY197" s="53"/>
      <c r="CPZ197" s="53"/>
      <c r="CQA197" s="53"/>
      <c r="CQB197" s="53"/>
      <c r="CQC197" s="53"/>
      <c r="CQD197" s="53"/>
      <c r="CQE197" s="53"/>
      <c r="CQF197" s="53"/>
      <c r="CQG197" s="53"/>
      <c r="CQH197" s="53"/>
      <c r="CQI197" s="53"/>
      <c r="CQJ197" s="53"/>
      <c r="CQK197" s="53"/>
      <c r="CQL197" s="53"/>
      <c r="CQM197" s="53"/>
      <c r="CQN197" s="53"/>
      <c r="CQO197" s="53"/>
      <c r="CQP197" s="53"/>
      <c r="CQQ197" s="53"/>
      <c r="CQR197" s="53"/>
      <c r="CQS197" s="53"/>
      <c r="CQT197" s="53"/>
      <c r="CQU197" s="53"/>
      <c r="CQV197" s="53"/>
      <c r="CQW197" s="53"/>
      <c r="CQX197" s="53"/>
      <c r="CQY197" s="53"/>
      <c r="CQZ197" s="53"/>
      <c r="CRA197" s="53"/>
      <c r="CRB197" s="53"/>
      <c r="CRC197" s="53"/>
      <c r="CRD197" s="53"/>
      <c r="CRE197" s="53"/>
      <c r="CRF197" s="53"/>
      <c r="CRG197" s="53"/>
      <c r="CRH197" s="53"/>
      <c r="CRI197" s="53"/>
      <c r="CRJ197" s="53"/>
      <c r="CRK197" s="53"/>
      <c r="CRL197" s="53"/>
      <c r="CRM197" s="53"/>
      <c r="CRN197" s="53"/>
      <c r="CRO197" s="53"/>
      <c r="CRP197" s="53"/>
      <c r="CRQ197" s="53"/>
      <c r="CRR197" s="53"/>
      <c r="CRS197" s="53"/>
      <c r="CRT197" s="53"/>
      <c r="CRU197" s="53"/>
      <c r="CRV197" s="53"/>
      <c r="CRW197" s="53"/>
      <c r="CRX197" s="53"/>
      <c r="CRY197" s="53"/>
      <c r="CRZ197" s="53"/>
      <c r="CSA197" s="53"/>
      <c r="CSB197" s="53"/>
      <c r="CSC197" s="53"/>
      <c r="CSD197" s="53"/>
      <c r="CSE197" s="53"/>
      <c r="CSF197" s="53"/>
      <c r="CSG197" s="53"/>
      <c r="CSH197" s="53"/>
      <c r="CSI197" s="53"/>
      <c r="CSJ197" s="53"/>
      <c r="CSK197" s="53"/>
      <c r="CSL197" s="53"/>
      <c r="CSM197" s="53"/>
      <c r="CSN197" s="53"/>
      <c r="CSO197" s="53"/>
      <c r="CSP197" s="53"/>
      <c r="CSQ197" s="53"/>
      <c r="CSR197" s="53"/>
      <c r="CSS197" s="53"/>
      <c r="CST197" s="53"/>
      <c r="CSU197" s="53"/>
      <c r="CSV197" s="53"/>
      <c r="CSW197" s="53"/>
      <c r="CSX197" s="53"/>
      <c r="CSY197" s="53"/>
      <c r="CSZ197" s="53"/>
      <c r="CTA197" s="53"/>
      <c r="CTB197" s="53"/>
      <c r="CTC197" s="53"/>
      <c r="CTD197" s="53"/>
      <c r="CTE197" s="53"/>
      <c r="CTF197" s="53"/>
      <c r="CTG197" s="53"/>
      <c r="CTH197" s="53"/>
      <c r="CTI197" s="53"/>
      <c r="CTJ197" s="53"/>
      <c r="CTK197" s="53"/>
      <c r="CTL197" s="53"/>
      <c r="CTM197" s="53"/>
      <c r="CTN197" s="53"/>
      <c r="CTO197" s="53"/>
      <c r="CTP197" s="53"/>
      <c r="CTQ197" s="53"/>
      <c r="CTR197" s="53"/>
      <c r="CTS197" s="53"/>
      <c r="CTT197" s="53"/>
      <c r="CTU197" s="53"/>
      <c r="CTV197" s="53"/>
      <c r="CTW197" s="53"/>
      <c r="CTX197" s="53"/>
      <c r="CTY197" s="53"/>
      <c r="CTZ197" s="53"/>
      <c r="CUA197" s="53"/>
      <c r="CUB197" s="53"/>
      <c r="CUC197" s="53"/>
      <c r="CUD197" s="53"/>
      <c r="CUE197" s="53"/>
      <c r="CUF197" s="53"/>
      <c r="CUG197" s="53"/>
      <c r="CUH197" s="53"/>
      <c r="CUI197" s="53"/>
      <c r="CUJ197" s="53"/>
      <c r="CUK197" s="53"/>
      <c r="CUL197" s="53"/>
      <c r="CUM197" s="53"/>
      <c r="CUN197" s="53"/>
      <c r="CUO197" s="53"/>
      <c r="CUP197" s="53"/>
      <c r="CUQ197" s="53"/>
      <c r="CUR197" s="53"/>
      <c r="CUS197" s="53"/>
      <c r="CUT197" s="53"/>
      <c r="CUU197" s="53"/>
      <c r="CUV197" s="53"/>
      <c r="CUW197" s="53"/>
      <c r="CUX197" s="53"/>
      <c r="CUY197" s="53"/>
      <c r="CUZ197" s="53"/>
      <c r="CVA197" s="53"/>
      <c r="CVB197" s="53"/>
      <c r="CVC197" s="53"/>
      <c r="CVD197" s="53"/>
      <c r="CVE197" s="53"/>
      <c r="CVF197" s="53"/>
      <c r="CVG197" s="53"/>
      <c r="CVH197" s="53"/>
      <c r="CVI197" s="53"/>
      <c r="CVJ197" s="53"/>
      <c r="CVK197" s="53"/>
      <c r="CVL197" s="53"/>
      <c r="CVM197" s="53"/>
      <c r="CVN197" s="53"/>
      <c r="CVO197" s="53"/>
      <c r="CVP197" s="53"/>
      <c r="CVQ197" s="53"/>
      <c r="CVR197" s="53"/>
      <c r="CVS197" s="53"/>
      <c r="CVT197" s="53"/>
      <c r="CVU197" s="53"/>
      <c r="CVV197" s="53"/>
      <c r="CVW197" s="53"/>
      <c r="CVX197" s="53"/>
      <c r="CVY197" s="53"/>
      <c r="CVZ197" s="53"/>
      <c r="CWA197" s="53"/>
      <c r="CWB197" s="53"/>
      <c r="CWC197" s="53"/>
      <c r="CWD197" s="53"/>
      <c r="CWE197" s="53"/>
      <c r="CWF197" s="53"/>
      <c r="CWG197" s="53"/>
      <c r="CWH197" s="53"/>
      <c r="CWI197" s="53"/>
      <c r="CWJ197" s="53"/>
      <c r="CWK197" s="53"/>
      <c r="CWL197" s="53"/>
      <c r="CWM197" s="53"/>
      <c r="CWN197" s="53"/>
      <c r="CWO197" s="53"/>
      <c r="CWP197" s="53"/>
      <c r="CWQ197" s="53"/>
      <c r="CWR197" s="53"/>
      <c r="CWS197" s="53"/>
      <c r="CWT197" s="53"/>
      <c r="CWU197" s="53"/>
      <c r="CWV197" s="53"/>
      <c r="CWW197" s="53"/>
      <c r="CWX197" s="53"/>
      <c r="CWY197" s="53"/>
      <c r="CWZ197" s="53"/>
      <c r="CXA197" s="53"/>
      <c r="CXB197" s="53"/>
      <c r="CXC197" s="53"/>
      <c r="CXD197" s="53"/>
      <c r="CXE197" s="53"/>
      <c r="CXF197" s="53"/>
      <c r="CXG197" s="53"/>
      <c r="CXH197" s="53"/>
      <c r="CXI197" s="53"/>
      <c r="CXJ197" s="53"/>
      <c r="CXK197" s="53"/>
      <c r="CXL197" s="53"/>
      <c r="CXM197" s="53"/>
      <c r="CXN197" s="53"/>
      <c r="CXO197" s="53"/>
      <c r="CXP197" s="53"/>
      <c r="CXQ197" s="53"/>
      <c r="CXR197" s="53"/>
      <c r="CXS197" s="53"/>
      <c r="CXT197" s="53"/>
      <c r="CXU197" s="53"/>
      <c r="CXV197" s="53"/>
      <c r="CXW197" s="53"/>
      <c r="CXX197" s="53"/>
      <c r="CXY197" s="53"/>
      <c r="CXZ197" s="53"/>
      <c r="CYA197" s="53"/>
      <c r="CYB197" s="53"/>
      <c r="CYC197" s="53"/>
      <c r="CYD197" s="53"/>
      <c r="CYE197" s="53"/>
      <c r="CYF197" s="53"/>
      <c r="CYG197" s="53"/>
      <c r="CYH197" s="53"/>
      <c r="CYI197" s="53"/>
      <c r="CYJ197" s="53"/>
      <c r="CYK197" s="53"/>
      <c r="CYL197" s="53"/>
      <c r="CYM197" s="53"/>
      <c r="CYN197" s="53"/>
      <c r="CYO197" s="53"/>
      <c r="CYP197" s="53"/>
      <c r="CYQ197" s="53"/>
      <c r="CYR197" s="53"/>
      <c r="CYS197" s="53"/>
      <c r="CYT197" s="53"/>
      <c r="CYU197" s="53"/>
      <c r="CYV197" s="53"/>
      <c r="CYW197" s="53"/>
      <c r="CYX197" s="53"/>
      <c r="CYY197" s="53"/>
      <c r="CYZ197" s="53"/>
      <c r="CZA197" s="53"/>
      <c r="CZB197" s="53"/>
      <c r="CZC197" s="53"/>
      <c r="CZD197" s="53"/>
      <c r="CZE197" s="53"/>
      <c r="CZF197" s="53"/>
      <c r="CZG197" s="53"/>
      <c r="CZH197" s="53"/>
      <c r="CZI197" s="53"/>
      <c r="CZJ197" s="53"/>
      <c r="CZK197" s="53"/>
      <c r="CZL197" s="53"/>
      <c r="CZM197" s="53"/>
      <c r="CZN197" s="53"/>
      <c r="CZO197" s="53"/>
      <c r="CZP197" s="53"/>
      <c r="CZQ197" s="53"/>
      <c r="CZR197" s="53"/>
      <c r="CZS197" s="53"/>
      <c r="CZT197" s="53"/>
      <c r="CZU197" s="53"/>
      <c r="CZV197" s="53"/>
      <c r="CZW197" s="53"/>
      <c r="CZX197" s="53"/>
      <c r="CZY197" s="53"/>
      <c r="CZZ197" s="53"/>
      <c r="DAA197" s="53"/>
      <c r="DAB197" s="53"/>
      <c r="DAC197" s="53"/>
      <c r="DAD197" s="53"/>
      <c r="DAE197" s="53"/>
      <c r="DAF197" s="53"/>
      <c r="DAG197" s="53"/>
      <c r="DAH197" s="53"/>
      <c r="DAI197" s="53"/>
      <c r="DAJ197" s="53"/>
      <c r="DAK197" s="53"/>
      <c r="DAL197" s="53"/>
      <c r="DAM197" s="53"/>
      <c r="DAN197" s="53"/>
      <c r="DAO197" s="53"/>
      <c r="DAP197" s="53"/>
      <c r="DAQ197" s="53"/>
      <c r="DAR197" s="53"/>
      <c r="DAS197" s="53"/>
      <c r="DAT197" s="53"/>
      <c r="DAU197" s="53"/>
      <c r="DAV197" s="53"/>
      <c r="DAW197" s="53"/>
      <c r="DAX197" s="53"/>
      <c r="DAY197" s="53"/>
      <c r="DAZ197" s="53"/>
      <c r="DBA197" s="53"/>
      <c r="DBB197" s="53"/>
      <c r="DBC197" s="53"/>
      <c r="DBD197" s="53"/>
      <c r="DBE197" s="53"/>
      <c r="DBF197" s="53"/>
      <c r="DBG197" s="53"/>
      <c r="DBH197" s="53"/>
      <c r="DBI197" s="53"/>
      <c r="DBJ197" s="53"/>
      <c r="DBK197" s="53"/>
      <c r="DBL197" s="53"/>
      <c r="DBM197" s="53"/>
      <c r="DBN197" s="53"/>
      <c r="DBO197" s="53"/>
      <c r="DBP197" s="53"/>
      <c r="DBQ197" s="53"/>
      <c r="DBR197" s="53"/>
      <c r="DBS197" s="53"/>
      <c r="DBT197" s="53"/>
      <c r="DBU197" s="53"/>
      <c r="DBV197" s="53"/>
      <c r="DBW197" s="53"/>
      <c r="DBX197" s="53"/>
      <c r="DBY197" s="53"/>
      <c r="DBZ197" s="53"/>
      <c r="DCA197" s="53"/>
      <c r="DCB197" s="53"/>
      <c r="DCC197" s="53"/>
      <c r="DCD197" s="53"/>
      <c r="DCE197" s="53"/>
      <c r="DCF197" s="53"/>
      <c r="DCG197" s="53"/>
      <c r="DCH197" s="53"/>
      <c r="DCI197" s="53"/>
      <c r="DCJ197" s="53"/>
      <c r="DCK197" s="53"/>
      <c r="DCL197" s="53"/>
      <c r="DCM197" s="53"/>
      <c r="DCN197" s="53"/>
      <c r="DCO197" s="53"/>
      <c r="DCP197" s="53"/>
      <c r="DCQ197" s="53"/>
      <c r="DCR197" s="53"/>
      <c r="DCS197" s="53"/>
      <c r="DCT197" s="53"/>
      <c r="DCU197" s="53"/>
      <c r="DCV197" s="53"/>
      <c r="DCW197" s="53"/>
      <c r="DCX197" s="53"/>
      <c r="DCY197" s="53"/>
      <c r="DCZ197" s="53"/>
      <c r="DDA197" s="53"/>
      <c r="DDB197" s="53"/>
      <c r="DDC197" s="53"/>
      <c r="DDD197" s="53"/>
      <c r="DDE197" s="53"/>
      <c r="DDF197" s="53"/>
      <c r="DDG197" s="53"/>
      <c r="DDH197" s="53"/>
      <c r="DDI197" s="53"/>
      <c r="DDJ197" s="53"/>
      <c r="DDK197" s="53"/>
      <c r="DDL197" s="53"/>
      <c r="DDM197" s="53"/>
      <c r="DDN197" s="53"/>
      <c r="DDO197" s="53"/>
      <c r="DDP197" s="53"/>
      <c r="DDQ197" s="53"/>
      <c r="DDR197" s="53"/>
      <c r="DDS197" s="53"/>
      <c r="DDT197" s="53"/>
      <c r="DDU197" s="53"/>
      <c r="DDV197" s="53"/>
      <c r="DDW197" s="53"/>
      <c r="DDX197" s="53"/>
      <c r="DDY197" s="53"/>
      <c r="DDZ197" s="53"/>
      <c r="DEA197" s="53"/>
      <c r="DEB197" s="53"/>
      <c r="DEC197" s="53"/>
      <c r="DED197" s="53"/>
      <c r="DEE197" s="53"/>
      <c r="DEF197" s="53"/>
      <c r="DEG197" s="53"/>
      <c r="DEH197" s="53"/>
      <c r="DEI197" s="53"/>
      <c r="DEJ197" s="53"/>
      <c r="DEK197" s="53"/>
      <c r="DEL197" s="53"/>
      <c r="DEM197" s="53"/>
      <c r="DEN197" s="53"/>
      <c r="DEO197" s="53"/>
      <c r="DEP197" s="53"/>
      <c r="DEQ197" s="53"/>
      <c r="DER197" s="53"/>
      <c r="DES197" s="53"/>
      <c r="DET197" s="53"/>
      <c r="DEU197" s="53"/>
      <c r="DEV197" s="53"/>
      <c r="DEW197" s="53"/>
      <c r="DEX197" s="53"/>
      <c r="DEY197" s="53"/>
      <c r="DEZ197" s="53"/>
      <c r="DFA197" s="53"/>
      <c r="DFB197" s="53"/>
      <c r="DFC197" s="53"/>
      <c r="DFD197" s="53"/>
      <c r="DFE197" s="53"/>
      <c r="DFF197" s="53"/>
      <c r="DFG197" s="53"/>
      <c r="DFH197" s="53"/>
      <c r="DFI197" s="53"/>
      <c r="DFJ197" s="53"/>
      <c r="DFK197" s="53"/>
      <c r="DFL197" s="53"/>
      <c r="DFM197" s="53"/>
      <c r="DFN197" s="53"/>
      <c r="DFO197" s="53"/>
      <c r="DFP197" s="53"/>
      <c r="DFQ197" s="53"/>
      <c r="DFR197" s="53"/>
      <c r="DFS197" s="53"/>
      <c r="DFT197" s="53"/>
      <c r="DFU197" s="53"/>
      <c r="DFV197" s="53"/>
      <c r="DFW197" s="53"/>
      <c r="DFX197" s="53"/>
      <c r="DFY197" s="53"/>
      <c r="DFZ197" s="53"/>
      <c r="DGA197" s="53"/>
      <c r="DGB197" s="53"/>
      <c r="DGC197" s="53"/>
      <c r="DGD197" s="53"/>
      <c r="DGE197" s="53"/>
      <c r="DGF197" s="53"/>
      <c r="DGG197" s="53"/>
      <c r="DGH197" s="53"/>
      <c r="DGI197" s="53"/>
      <c r="DGJ197" s="53"/>
      <c r="DGK197" s="53"/>
      <c r="DGL197" s="53"/>
      <c r="DGM197" s="53"/>
      <c r="DGN197" s="53"/>
      <c r="DGO197" s="53"/>
      <c r="DGP197" s="53"/>
      <c r="DGQ197" s="53"/>
      <c r="DGR197" s="53"/>
      <c r="DGS197" s="53"/>
      <c r="DGT197" s="53"/>
      <c r="DGU197" s="53"/>
      <c r="DGV197" s="53"/>
      <c r="DGW197" s="53"/>
      <c r="DGX197" s="53"/>
      <c r="DGY197" s="53"/>
      <c r="DGZ197" s="53"/>
      <c r="DHA197" s="53"/>
      <c r="DHB197" s="53"/>
      <c r="DHC197" s="53"/>
      <c r="DHD197" s="53"/>
      <c r="DHE197" s="53"/>
      <c r="DHF197" s="53"/>
      <c r="DHG197" s="53"/>
      <c r="DHH197" s="53"/>
      <c r="DHI197" s="53"/>
      <c r="DHJ197" s="53"/>
      <c r="DHK197" s="53"/>
      <c r="DHL197" s="53"/>
      <c r="DHM197" s="53"/>
      <c r="DHN197" s="53"/>
      <c r="DHO197" s="53"/>
      <c r="DHP197" s="53"/>
      <c r="DHQ197" s="53"/>
      <c r="DHR197" s="53"/>
      <c r="DHS197" s="53"/>
      <c r="DHT197" s="53"/>
      <c r="DHU197" s="53"/>
      <c r="DHV197" s="53"/>
      <c r="DHW197" s="53"/>
      <c r="DHX197" s="53"/>
      <c r="DHY197" s="53"/>
      <c r="DHZ197" s="53"/>
      <c r="DIA197" s="53"/>
      <c r="DIB197" s="53"/>
      <c r="DIC197" s="53"/>
      <c r="DID197" s="53"/>
      <c r="DIE197" s="53"/>
      <c r="DIF197" s="53"/>
      <c r="DIG197" s="53"/>
      <c r="DIH197" s="53"/>
      <c r="DII197" s="53"/>
      <c r="DIJ197" s="53"/>
      <c r="DIK197" s="53"/>
      <c r="DIL197" s="53"/>
      <c r="DIM197" s="53"/>
      <c r="DIN197" s="53"/>
      <c r="DIO197" s="53"/>
      <c r="DIP197" s="53"/>
      <c r="DIQ197" s="53"/>
      <c r="DIR197" s="53"/>
      <c r="DIS197" s="53"/>
      <c r="DIT197" s="53"/>
      <c r="DIU197" s="53"/>
      <c r="DIV197" s="53"/>
      <c r="DIW197" s="53"/>
      <c r="DIX197" s="53"/>
      <c r="DIY197" s="53"/>
      <c r="DIZ197" s="53"/>
      <c r="DJA197" s="53"/>
      <c r="DJB197" s="53"/>
      <c r="DJC197" s="53"/>
      <c r="DJD197" s="53"/>
      <c r="DJE197" s="53"/>
      <c r="DJF197" s="53"/>
      <c r="DJG197" s="53"/>
      <c r="DJH197" s="53"/>
      <c r="DJI197" s="53"/>
      <c r="DJJ197" s="53"/>
      <c r="DJK197" s="53"/>
      <c r="DJL197" s="53"/>
      <c r="DJM197" s="53"/>
      <c r="DJN197" s="53"/>
      <c r="DJO197" s="53"/>
      <c r="DJP197" s="53"/>
      <c r="DJQ197" s="53"/>
      <c r="DJR197" s="53"/>
      <c r="DJS197" s="53"/>
      <c r="DJT197" s="53"/>
      <c r="DJU197" s="53"/>
      <c r="DJV197" s="53"/>
      <c r="DJW197" s="53"/>
      <c r="DJX197" s="53"/>
      <c r="DJY197" s="53"/>
      <c r="DJZ197" s="53"/>
      <c r="DKA197" s="53"/>
      <c r="DKB197" s="53"/>
      <c r="DKC197" s="53"/>
      <c r="DKD197" s="53"/>
      <c r="DKE197" s="53"/>
      <c r="DKF197" s="53"/>
      <c r="DKG197" s="53"/>
      <c r="DKH197" s="53"/>
      <c r="DKI197" s="53"/>
      <c r="DKJ197" s="53"/>
      <c r="DKK197" s="53"/>
      <c r="DKL197" s="53"/>
      <c r="DKM197" s="53"/>
      <c r="DKN197" s="53"/>
      <c r="DKO197" s="53"/>
      <c r="DKP197" s="53"/>
      <c r="DKQ197" s="53"/>
      <c r="DKR197" s="53"/>
      <c r="DKS197" s="53"/>
      <c r="DKT197" s="53"/>
      <c r="DKU197" s="53"/>
      <c r="DKV197" s="53"/>
      <c r="DKW197" s="53"/>
      <c r="DKX197" s="53"/>
      <c r="DKY197" s="53"/>
      <c r="DKZ197" s="53"/>
      <c r="DLA197" s="53"/>
      <c r="DLB197" s="53"/>
      <c r="DLC197" s="53"/>
      <c r="DLD197" s="53"/>
      <c r="DLE197" s="53"/>
      <c r="DLF197" s="53"/>
      <c r="DLG197" s="53"/>
      <c r="DLH197" s="53"/>
      <c r="DLI197" s="53"/>
      <c r="DLJ197" s="53"/>
      <c r="DLK197" s="53"/>
      <c r="DLL197" s="53"/>
      <c r="DLM197" s="53"/>
      <c r="DLN197" s="53"/>
      <c r="DLO197" s="53"/>
      <c r="DLP197" s="53"/>
      <c r="DLQ197" s="53"/>
      <c r="DLR197" s="53"/>
      <c r="DLS197" s="53"/>
      <c r="DLT197" s="53"/>
      <c r="DLU197" s="53"/>
      <c r="DLV197" s="53"/>
      <c r="DLW197" s="53"/>
      <c r="DLX197" s="53"/>
      <c r="DLY197" s="53"/>
      <c r="DLZ197" s="53"/>
      <c r="DMA197" s="53"/>
      <c r="DMB197" s="53"/>
      <c r="DMC197" s="53"/>
      <c r="DMD197" s="53"/>
      <c r="DME197" s="53"/>
      <c r="DMF197" s="53"/>
      <c r="DMG197" s="53"/>
      <c r="DMH197" s="53"/>
      <c r="DMI197" s="53"/>
      <c r="DMJ197" s="53"/>
      <c r="DMK197" s="53"/>
      <c r="DML197" s="53"/>
      <c r="DMM197" s="53"/>
      <c r="DMN197" s="53"/>
      <c r="DMO197" s="53"/>
      <c r="DMP197" s="53"/>
      <c r="DMQ197" s="53"/>
      <c r="DMR197" s="53"/>
      <c r="DMS197" s="53"/>
      <c r="DMT197" s="53"/>
      <c r="DMU197" s="53"/>
      <c r="DMV197" s="53"/>
      <c r="DMW197" s="53"/>
      <c r="DMX197" s="53"/>
      <c r="DMY197" s="53"/>
      <c r="DMZ197" s="53"/>
      <c r="DNA197" s="53"/>
      <c r="DNB197" s="53"/>
      <c r="DNC197" s="53"/>
      <c r="DND197" s="53"/>
      <c r="DNE197" s="53"/>
      <c r="DNF197" s="53"/>
      <c r="DNG197" s="53"/>
      <c r="DNH197" s="53"/>
      <c r="DNI197" s="53"/>
      <c r="DNJ197" s="53"/>
      <c r="DNK197" s="53"/>
      <c r="DNL197" s="53"/>
      <c r="DNM197" s="53"/>
      <c r="DNN197" s="53"/>
      <c r="DNO197" s="53"/>
      <c r="DNP197" s="53"/>
      <c r="DNQ197" s="53"/>
      <c r="DNR197" s="53"/>
      <c r="DNS197" s="53"/>
      <c r="DNT197" s="53"/>
      <c r="DNU197" s="53"/>
      <c r="DNV197" s="53"/>
      <c r="DNW197" s="53"/>
      <c r="DNX197" s="53"/>
      <c r="DNY197" s="53"/>
      <c r="DNZ197" s="53"/>
      <c r="DOA197" s="53"/>
      <c r="DOB197" s="53"/>
      <c r="DOC197" s="53"/>
      <c r="DOD197" s="53"/>
      <c r="DOE197" s="53"/>
      <c r="DOF197" s="53"/>
      <c r="DOG197" s="53"/>
      <c r="DOH197" s="53"/>
      <c r="DOI197" s="53"/>
      <c r="DOJ197" s="53"/>
      <c r="DOK197" s="53"/>
      <c r="DOL197" s="53"/>
      <c r="DOM197" s="53"/>
      <c r="DON197" s="53"/>
      <c r="DOO197" s="53"/>
      <c r="DOP197" s="53"/>
      <c r="DOQ197" s="53"/>
      <c r="DOR197" s="53"/>
      <c r="DOS197" s="53"/>
      <c r="DOT197" s="53"/>
      <c r="DOU197" s="53"/>
      <c r="DOV197" s="53"/>
      <c r="DOW197" s="53"/>
      <c r="DOX197" s="53"/>
      <c r="DOY197" s="53"/>
      <c r="DOZ197" s="53"/>
      <c r="DPA197" s="53"/>
      <c r="DPB197" s="53"/>
      <c r="DPC197" s="53"/>
      <c r="DPD197" s="53"/>
      <c r="DPE197" s="53"/>
      <c r="DPF197" s="53"/>
      <c r="DPG197" s="53"/>
      <c r="DPH197" s="53"/>
      <c r="DPI197" s="53"/>
      <c r="DPJ197" s="53"/>
      <c r="DPK197" s="53"/>
      <c r="DPL197" s="53"/>
      <c r="DPM197" s="53"/>
      <c r="DPN197" s="53"/>
      <c r="DPO197" s="53"/>
      <c r="DPP197" s="53"/>
      <c r="DPQ197" s="53"/>
      <c r="DPR197" s="53"/>
      <c r="DPS197" s="53"/>
      <c r="DPT197" s="53"/>
      <c r="DPU197" s="53"/>
      <c r="DPV197" s="53"/>
      <c r="DPW197" s="53"/>
      <c r="DPX197" s="53"/>
      <c r="DPY197" s="53"/>
      <c r="DPZ197" s="53"/>
      <c r="DQA197" s="53"/>
      <c r="DQB197" s="53"/>
      <c r="DQC197" s="53"/>
      <c r="DQD197" s="53"/>
      <c r="DQE197" s="53"/>
      <c r="DQF197" s="53"/>
      <c r="DQG197" s="53"/>
      <c r="DQH197" s="53"/>
      <c r="DQI197" s="53"/>
      <c r="DQJ197" s="53"/>
      <c r="DQK197" s="53"/>
      <c r="DQL197" s="53"/>
      <c r="DQM197" s="53"/>
      <c r="DQN197" s="53"/>
      <c r="DQO197" s="53"/>
      <c r="DQP197" s="53"/>
      <c r="DQQ197" s="53"/>
      <c r="DQR197" s="53"/>
      <c r="DQS197" s="53"/>
      <c r="DQT197" s="53"/>
      <c r="DQU197" s="53"/>
      <c r="DQV197" s="53"/>
      <c r="DQW197" s="53"/>
      <c r="DQX197" s="53"/>
      <c r="DQY197" s="53"/>
      <c r="DQZ197" s="53"/>
      <c r="DRA197" s="53"/>
      <c r="DRB197" s="53"/>
      <c r="DRC197" s="53"/>
      <c r="DRD197" s="53"/>
      <c r="DRE197" s="53"/>
      <c r="DRF197" s="53"/>
      <c r="DRG197" s="53"/>
      <c r="DRH197" s="53"/>
      <c r="DRI197" s="53"/>
      <c r="DRJ197" s="53"/>
      <c r="DRK197" s="53"/>
      <c r="DRL197" s="53"/>
      <c r="DRM197" s="53"/>
      <c r="DRN197" s="53"/>
      <c r="DRO197" s="53"/>
      <c r="DRP197" s="53"/>
      <c r="DRQ197" s="53"/>
      <c r="DRR197" s="53"/>
      <c r="DRS197" s="53"/>
      <c r="DRT197" s="53"/>
      <c r="DRU197" s="53"/>
      <c r="DRV197" s="53"/>
      <c r="DRW197" s="53"/>
      <c r="DRX197" s="53"/>
      <c r="DRY197" s="53"/>
      <c r="DRZ197" s="53"/>
      <c r="DSA197" s="53"/>
      <c r="DSB197" s="53"/>
      <c r="DSC197" s="53"/>
      <c r="DSD197" s="53"/>
      <c r="DSE197" s="53"/>
      <c r="DSF197" s="53"/>
      <c r="DSG197" s="53"/>
      <c r="DSH197" s="53"/>
      <c r="DSI197" s="53"/>
      <c r="DSJ197" s="53"/>
      <c r="DSK197" s="53"/>
      <c r="DSL197" s="53"/>
      <c r="DSM197" s="53"/>
      <c r="DSN197" s="53"/>
      <c r="DSO197" s="53"/>
      <c r="DSP197" s="53"/>
      <c r="DSQ197" s="53"/>
      <c r="DSR197" s="53"/>
      <c r="DSS197" s="53"/>
      <c r="DST197" s="53"/>
      <c r="DSU197" s="53"/>
      <c r="DSV197" s="53"/>
      <c r="DSW197" s="53"/>
      <c r="DSX197" s="53"/>
      <c r="DSY197" s="53"/>
      <c r="DSZ197" s="53"/>
      <c r="DTA197" s="53"/>
      <c r="DTB197" s="53"/>
      <c r="DTC197" s="53"/>
      <c r="DTD197" s="53"/>
      <c r="DTE197" s="53"/>
      <c r="DTF197" s="53"/>
      <c r="DTG197" s="53"/>
      <c r="DTH197" s="53"/>
      <c r="DTI197" s="53"/>
      <c r="DTJ197" s="53"/>
      <c r="DTK197" s="53"/>
      <c r="DTL197" s="53"/>
      <c r="DTM197" s="53"/>
      <c r="DTN197" s="53"/>
      <c r="DTO197" s="53"/>
      <c r="DTP197" s="53"/>
      <c r="DTQ197" s="53"/>
      <c r="DTR197" s="53"/>
      <c r="DTS197" s="53"/>
      <c r="DTT197" s="53"/>
      <c r="DTU197" s="53"/>
      <c r="DTV197" s="53"/>
      <c r="DTW197" s="53"/>
      <c r="DTX197" s="53"/>
      <c r="DTY197" s="53"/>
      <c r="DTZ197" s="53"/>
      <c r="DUA197" s="53"/>
      <c r="DUB197" s="53"/>
      <c r="DUC197" s="53"/>
      <c r="DUD197" s="53"/>
      <c r="DUE197" s="53"/>
      <c r="DUF197" s="53"/>
      <c r="DUG197" s="53"/>
      <c r="DUH197" s="53"/>
      <c r="DUI197" s="53"/>
      <c r="DUJ197" s="53"/>
      <c r="DUK197" s="53"/>
      <c r="DUL197" s="53"/>
      <c r="DUM197" s="53"/>
      <c r="DUN197" s="53"/>
      <c r="DUO197" s="53"/>
      <c r="DUP197" s="53"/>
      <c r="DUQ197" s="53"/>
      <c r="DUR197" s="53"/>
      <c r="DUS197" s="53"/>
      <c r="DUT197" s="53"/>
      <c r="DUU197" s="53"/>
      <c r="DUV197" s="53"/>
      <c r="DUW197" s="53"/>
      <c r="DUX197" s="53"/>
      <c r="DUY197" s="53"/>
      <c r="DUZ197" s="53"/>
      <c r="DVA197" s="53"/>
      <c r="DVB197" s="53"/>
      <c r="DVC197" s="53"/>
      <c r="DVD197" s="53"/>
      <c r="DVE197" s="53"/>
      <c r="DVF197" s="53"/>
      <c r="DVG197" s="53"/>
      <c r="DVH197" s="53"/>
      <c r="DVI197" s="53"/>
      <c r="DVJ197" s="53"/>
      <c r="DVK197" s="53"/>
      <c r="DVL197" s="53"/>
      <c r="DVM197" s="53"/>
      <c r="DVN197" s="53"/>
      <c r="DVO197" s="53"/>
      <c r="DVP197" s="53"/>
      <c r="DVQ197" s="53"/>
      <c r="DVR197" s="53"/>
      <c r="DVS197" s="53"/>
      <c r="DVT197" s="53"/>
      <c r="DVU197" s="53"/>
      <c r="DVV197" s="53"/>
      <c r="DVW197" s="53"/>
      <c r="DVX197" s="53"/>
      <c r="DVY197" s="53"/>
      <c r="DVZ197" s="53"/>
      <c r="DWA197" s="53"/>
      <c r="DWB197" s="53"/>
      <c r="DWC197" s="53"/>
      <c r="DWD197" s="53"/>
      <c r="DWE197" s="53"/>
      <c r="DWF197" s="53"/>
      <c r="DWG197" s="53"/>
      <c r="DWH197" s="53"/>
      <c r="DWI197" s="53"/>
      <c r="DWJ197" s="53"/>
      <c r="DWK197" s="53"/>
      <c r="DWL197" s="53"/>
      <c r="DWM197" s="53"/>
      <c r="DWN197" s="53"/>
      <c r="DWO197" s="53"/>
      <c r="DWP197" s="53"/>
      <c r="DWQ197" s="53"/>
      <c r="DWR197" s="53"/>
      <c r="DWS197" s="53"/>
      <c r="DWT197" s="53"/>
      <c r="DWU197" s="53"/>
      <c r="DWV197" s="53"/>
      <c r="DWW197" s="53"/>
      <c r="DWX197" s="53"/>
      <c r="DWY197" s="53"/>
      <c r="DWZ197" s="53"/>
      <c r="DXA197" s="53"/>
      <c r="DXB197" s="53"/>
      <c r="DXC197" s="53"/>
      <c r="DXD197" s="53"/>
      <c r="DXE197" s="53"/>
      <c r="DXF197" s="53"/>
      <c r="DXG197" s="53"/>
      <c r="DXH197" s="53"/>
      <c r="DXI197" s="53"/>
      <c r="DXJ197" s="53"/>
      <c r="DXK197" s="53"/>
      <c r="DXL197" s="53"/>
      <c r="DXM197" s="53"/>
      <c r="DXN197" s="53"/>
      <c r="DXO197" s="53"/>
      <c r="DXP197" s="53"/>
      <c r="DXQ197" s="53"/>
      <c r="DXR197" s="53"/>
      <c r="DXS197" s="53"/>
      <c r="DXT197" s="53"/>
      <c r="DXU197" s="53"/>
      <c r="DXV197" s="53"/>
      <c r="DXW197" s="53"/>
      <c r="DXX197" s="53"/>
      <c r="DXY197" s="53"/>
      <c r="DXZ197" s="53"/>
      <c r="DYA197" s="53"/>
      <c r="DYB197" s="53"/>
      <c r="DYC197" s="53"/>
      <c r="DYD197" s="53"/>
      <c r="DYE197" s="53"/>
      <c r="DYF197" s="53"/>
      <c r="DYG197" s="53"/>
      <c r="DYH197" s="53"/>
      <c r="DYI197" s="53"/>
      <c r="DYJ197" s="53"/>
      <c r="DYK197" s="53"/>
      <c r="DYL197" s="53"/>
      <c r="DYM197" s="53"/>
      <c r="DYN197" s="53"/>
      <c r="DYO197" s="53"/>
      <c r="DYP197" s="53"/>
      <c r="DYQ197" s="53"/>
      <c r="DYR197" s="53"/>
      <c r="DYS197" s="53"/>
      <c r="DYT197" s="53"/>
      <c r="DYU197" s="53"/>
      <c r="DYV197" s="53"/>
      <c r="DYW197" s="53"/>
      <c r="DYX197" s="53"/>
      <c r="DYY197" s="53"/>
      <c r="DYZ197" s="53"/>
      <c r="DZA197" s="53"/>
      <c r="DZB197" s="53"/>
      <c r="DZC197" s="53"/>
      <c r="DZD197" s="53"/>
      <c r="DZE197" s="53"/>
      <c r="DZF197" s="53"/>
      <c r="DZG197" s="53"/>
      <c r="DZH197" s="53"/>
      <c r="DZI197" s="53"/>
      <c r="DZJ197" s="53"/>
      <c r="DZK197" s="53"/>
      <c r="DZL197" s="53"/>
      <c r="DZM197" s="53"/>
      <c r="DZN197" s="53"/>
      <c r="DZO197" s="53"/>
      <c r="DZP197" s="53"/>
      <c r="DZQ197" s="53"/>
      <c r="DZR197" s="53"/>
      <c r="DZS197" s="53"/>
      <c r="DZT197" s="53"/>
      <c r="DZU197" s="53"/>
      <c r="DZV197" s="53"/>
      <c r="DZW197" s="53"/>
      <c r="DZX197" s="53"/>
      <c r="DZY197" s="53"/>
      <c r="DZZ197" s="53"/>
      <c r="EAA197" s="53"/>
      <c r="EAB197" s="53"/>
      <c r="EAC197" s="53"/>
      <c r="EAD197" s="53"/>
      <c r="EAE197" s="53"/>
      <c r="EAF197" s="53"/>
      <c r="EAG197" s="53"/>
      <c r="EAH197" s="53"/>
      <c r="EAI197" s="53"/>
      <c r="EAJ197" s="53"/>
      <c r="EAK197" s="53"/>
      <c r="EAL197" s="53"/>
      <c r="EAM197" s="53"/>
      <c r="EAN197" s="53"/>
      <c r="EAO197" s="53"/>
      <c r="EAP197" s="53"/>
      <c r="EAQ197" s="53"/>
      <c r="EAR197" s="53"/>
      <c r="EAS197" s="53"/>
      <c r="EAT197" s="53"/>
      <c r="EAU197" s="53"/>
      <c r="EAV197" s="53"/>
      <c r="EAW197" s="53"/>
      <c r="EAX197" s="53"/>
      <c r="EAY197" s="53"/>
      <c r="EAZ197" s="53"/>
      <c r="EBA197" s="53"/>
      <c r="EBB197" s="53"/>
      <c r="EBC197" s="53"/>
      <c r="EBD197" s="53"/>
      <c r="EBE197" s="53"/>
      <c r="EBF197" s="53"/>
      <c r="EBG197" s="53"/>
      <c r="EBH197" s="53"/>
      <c r="EBI197" s="53"/>
      <c r="EBJ197" s="53"/>
      <c r="EBK197" s="53"/>
      <c r="EBL197" s="53"/>
      <c r="EBM197" s="53"/>
      <c r="EBN197" s="53"/>
      <c r="EBO197" s="53"/>
      <c r="EBP197" s="53"/>
      <c r="EBQ197" s="53"/>
      <c r="EBR197" s="53"/>
      <c r="EBS197" s="53"/>
      <c r="EBT197" s="53"/>
      <c r="EBU197" s="53"/>
      <c r="EBV197" s="53"/>
      <c r="EBW197" s="53"/>
      <c r="EBX197" s="53"/>
      <c r="EBY197" s="53"/>
      <c r="EBZ197" s="53"/>
      <c r="ECA197" s="53"/>
      <c r="ECB197" s="53"/>
      <c r="ECC197" s="53"/>
      <c r="ECD197" s="53"/>
      <c r="ECE197" s="53"/>
      <c r="ECF197" s="53"/>
      <c r="ECG197" s="53"/>
      <c r="ECH197" s="53"/>
      <c r="ECI197" s="53"/>
      <c r="ECJ197" s="53"/>
      <c r="ECK197" s="53"/>
      <c r="ECL197" s="53"/>
      <c r="ECM197" s="53"/>
      <c r="ECN197" s="53"/>
      <c r="ECO197" s="53"/>
      <c r="ECP197" s="53"/>
      <c r="ECQ197" s="53"/>
      <c r="ECR197" s="53"/>
      <c r="ECS197" s="53"/>
      <c r="ECT197" s="53"/>
      <c r="ECU197" s="53"/>
      <c r="ECV197" s="53"/>
      <c r="ECW197" s="53"/>
      <c r="ECX197" s="53"/>
      <c r="ECY197" s="53"/>
      <c r="ECZ197" s="53"/>
      <c r="EDA197" s="53"/>
      <c r="EDB197" s="53"/>
      <c r="EDC197" s="53"/>
      <c r="EDD197" s="53"/>
      <c r="EDE197" s="53"/>
      <c r="EDF197" s="53"/>
      <c r="EDG197" s="53"/>
      <c r="EDH197" s="53"/>
      <c r="EDI197" s="53"/>
      <c r="EDJ197" s="53"/>
      <c r="EDK197" s="53"/>
      <c r="EDL197" s="53"/>
      <c r="EDM197" s="53"/>
      <c r="EDN197" s="53"/>
      <c r="EDO197" s="53"/>
      <c r="EDP197" s="53"/>
      <c r="EDQ197" s="53"/>
      <c r="EDR197" s="53"/>
      <c r="EDS197" s="53"/>
      <c r="EDT197" s="53"/>
      <c r="EDU197" s="53"/>
      <c r="EDV197" s="53"/>
      <c r="EDW197" s="53"/>
      <c r="EDX197" s="53"/>
      <c r="EDY197" s="53"/>
      <c r="EDZ197" s="53"/>
      <c r="EEA197" s="53"/>
      <c r="EEB197" s="53"/>
      <c r="EEC197" s="53"/>
      <c r="EED197" s="53"/>
      <c r="EEE197" s="53"/>
      <c r="EEF197" s="53"/>
      <c r="EEG197" s="53"/>
      <c r="EEH197" s="53"/>
      <c r="EEI197" s="53"/>
      <c r="EEJ197" s="53"/>
      <c r="EEK197" s="53"/>
      <c r="EEL197" s="53"/>
      <c r="EEM197" s="53"/>
      <c r="EEN197" s="53"/>
      <c r="EEO197" s="53"/>
      <c r="EEP197" s="53"/>
      <c r="EEQ197" s="53"/>
      <c r="EER197" s="53"/>
      <c r="EES197" s="53"/>
      <c r="EET197" s="53"/>
      <c r="EEU197" s="53"/>
      <c r="EEV197" s="53"/>
      <c r="EEW197" s="53"/>
      <c r="EEX197" s="53"/>
      <c r="EEY197" s="53"/>
      <c r="EEZ197" s="53"/>
      <c r="EFA197" s="53"/>
      <c r="EFB197" s="53"/>
      <c r="EFC197" s="53"/>
      <c r="EFD197" s="53"/>
      <c r="EFE197" s="53"/>
      <c r="EFF197" s="53"/>
      <c r="EFG197" s="53"/>
      <c r="EFH197" s="53"/>
      <c r="EFI197" s="53"/>
      <c r="EFJ197" s="53"/>
      <c r="EFK197" s="53"/>
      <c r="EFL197" s="53"/>
      <c r="EFM197" s="53"/>
      <c r="EFN197" s="53"/>
      <c r="EFO197" s="53"/>
      <c r="EFP197" s="53"/>
      <c r="EFQ197" s="53"/>
      <c r="EFR197" s="53"/>
      <c r="EFS197" s="53"/>
      <c r="EFT197" s="53"/>
      <c r="EFU197" s="53"/>
      <c r="EFV197" s="53"/>
      <c r="EFW197" s="53"/>
      <c r="EFX197" s="53"/>
      <c r="EFY197" s="53"/>
      <c r="EFZ197" s="53"/>
      <c r="EGA197" s="53"/>
      <c r="EGB197" s="53"/>
      <c r="EGC197" s="53"/>
      <c r="EGD197" s="53"/>
      <c r="EGE197" s="53"/>
      <c r="EGF197" s="53"/>
      <c r="EGG197" s="53"/>
      <c r="EGH197" s="53"/>
      <c r="EGI197" s="53"/>
      <c r="EGJ197" s="53"/>
      <c r="EGK197" s="53"/>
      <c r="EGL197" s="53"/>
      <c r="EGM197" s="53"/>
      <c r="EGN197" s="53"/>
      <c r="EGO197" s="53"/>
      <c r="EGP197" s="53"/>
      <c r="EGQ197" s="53"/>
      <c r="EGR197" s="53"/>
      <c r="EGS197" s="53"/>
      <c r="EGT197" s="53"/>
      <c r="EGU197" s="53"/>
      <c r="EGV197" s="53"/>
      <c r="EGW197" s="53"/>
      <c r="EGX197" s="53"/>
      <c r="EGY197" s="53"/>
      <c r="EGZ197" s="53"/>
      <c r="EHA197" s="53"/>
      <c r="EHB197" s="53"/>
      <c r="EHC197" s="53"/>
      <c r="EHD197" s="53"/>
      <c r="EHE197" s="53"/>
      <c r="EHF197" s="53"/>
      <c r="EHG197" s="53"/>
      <c r="EHH197" s="53"/>
      <c r="EHI197" s="53"/>
      <c r="EHJ197" s="53"/>
      <c r="EHK197" s="53"/>
      <c r="EHL197" s="53"/>
      <c r="EHM197" s="53"/>
      <c r="EHN197" s="53"/>
      <c r="EHO197" s="53"/>
      <c r="EHP197" s="53"/>
      <c r="EHQ197" s="53"/>
      <c r="EHR197" s="53"/>
      <c r="EHS197" s="53"/>
      <c r="EHT197" s="53"/>
      <c r="EHU197" s="53"/>
      <c r="EHV197" s="53"/>
      <c r="EHW197" s="53"/>
      <c r="EHX197" s="53"/>
      <c r="EHY197" s="53"/>
      <c r="EHZ197" s="53"/>
      <c r="EIA197" s="53"/>
      <c r="EIB197" s="53"/>
      <c r="EIC197" s="53"/>
      <c r="EID197" s="53"/>
      <c r="EIE197" s="53"/>
      <c r="EIF197" s="53"/>
      <c r="EIG197" s="53"/>
      <c r="EIH197" s="53"/>
      <c r="EII197" s="53"/>
      <c r="EIJ197" s="53"/>
      <c r="EIK197" s="53"/>
      <c r="EIL197" s="53"/>
      <c r="EIM197" s="53"/>
      <c r="EIN197" s="53"/>
      <c r="EIO197" s="53"/>
      <c r="EIP197" s="53"/>
      <c r="EIQ197" s="53"/>
      <c r="EIR197" s="53"/>
      <c r="EIS197" s="53"/>
      <c r="EIT197" s="53"/>
      <c r="EIU197" s="53"/>
      <c r="EIV197" s="53"/>
      <c r="EIW197" s="53"/>
      <c r="EIX197" s="53"/>
      <c r="EIY197" s="53"/>
      <c r="EIZ197" s="53"/>
      <c r="EJA197" s="53"/>
      <c r="EJB197" s="53"/>
      <c r="EJC197" s="53"/>
      <c r="EJD197" s="53"/>
      <c r="EJE197" s="53"/>
      <c r="EJF197" s="53"/>
      <c r="EJG197" s="53"/>
      <c r="EJH197" s="53"/>
      <c r="EJI197" s="53"/>
      <c r="EJJ197" s="53"/>
      <c r="EJK197" s="53"/>
      <c r="EJL197" s="53"/>
      <c r="EJM197" s="53"/>
      <c r="EJN197" s="53"/>
      <c r="EJO197" s="53"/>
      <c r="EJP197" s="53"/>
      <c r="EJQ197" s="53"/>
      <c r="EJR197" s="53"/>
      <c r="EJS197" s="53"/>
      <c r="EJT197" s="53"/>
      <c r="EJU197" s="53"/>
      <c r="EJV197" s="53"/>
      <c r="EJW197" s="53"/>
      <c r="EJX197" s="53"/>
      <c r="EJY197" s="53"/>
      <c r="EJZ197" s="53"/>
      <c r="EKA197" s="53"/>
      <c r="EKB197" s="53"/>
      <c r="EKC197" s="53"/>
      <c r="EKD197" s="53"/>
      <c r="EKE197" s="53"/>
      <c r="EKF197" s="53"/>
      <c r="EKG197" s="53"/>
      <c r="EKH197" s="53"/>
      <c r="EKI197" s="53"/>
      <c r="EKJ197" s="53"/>
      <c r="EKK197" s="53"/>
      <c r="EKL197" s="53"/>
      <c r="EKM197" s="53"/>
      <c r="EKN197" s="53"/>
      <c r="EKO197" s="53"/>
      <c r="EKP197" s="53"/>
      <c r="EKQ197" s="53"/>
      <c r="EKR197" s="53"/>
      <c r="EKS197" s="53"/>
      <c r="EKT197" s="53"/>
      <c r="EKU197" s="53"/>
      <c r="EKV197" s="53"/>
      <c r="EKW197" s="53"/>
      <c r="EKX197" s="53"/>
      <c r="EKY197" s="53"/>
      <c r="EKZ197" s="53"/>
      <c r="ELA197" s="53"/>
      <c r="ELB197" s="53"/>
      <c r="ELC197" s="53"/>
      <c r="ELD197" s="53"/>
      <c r="ELE197" s="53"/>
      <c r="ELF197" s="53"/>
      <c r="ELG197" s="53"/>
      <c r="ELH197" s="53"/>
      <c r="ELI197" s="53"/>
      <c r="ELJ197" s="53"/>
      <c r="ELK197" s="53"/>
      <c r="ELL197" s="53"/>
      <c r="ELM197" s="53"/>
      <c r="ELN197" s="53"/>
      <c r="ELO197" s="53"/>
      <c r="ELP197" s="53"/>
      <c r="ELQ197" s="53"/>
      <c r="ELR197" s="53"/>
      <c r="ELS197" s="53"/>
      <c r="ELT197" s="53"/>
      <c r="ELU197" s="53"/>
      <c r="ELV197" s="53"/>
      <c r="ELW197" s="53"/>
      <c r="ELX197" s="53"/>
      <c r="ELY197" s="53"/>
      <c r="ELZ197" s="53"/>
      <c r="EMA197" s="53"/>
      <c r="EMB197" s="53"/>
      <c r="EMC197" s="53"/>
      <c r="EMD197" s="53"/>
      <c r="EME197" s="53"/>
      <c r="EMF197" s="53"/>
      <c r="EMG197" s="53"/>
      <c r="EMH197" s="53"/>
      <c r="EMI197" s="53"/>
      <c r="EMJ197" s="53"/>
      <c r="EMK197" s="53"/>
      <c r="EML197" s="53"/>
      <c r="EMM197" s="53"/>
      <c r="EMN197" s="53"/>
      <c r="EMO197" s="53"/>
      <c r="EMP197" s="53"/>
      <c r="EMQ197" s="53"/>
      <c r="EMR197" s="53"/>
      <c r="EMS197" s="53"/>
      <c r="EMT197" s="53"/>
      <c r="EMU197" s="53"/>
      <c r="EMV197" s="53"/>
      <c r="EMW197" s="53"/>
      <c r="EMX197" s="53"/>
      <c r="EMY197" s="53"/>
      <c r="EMZ197" s="53"/>
      <c r="ENA197" s="53"/>
      <c r="ENB197" s="53"/>
      <c r="ENC197" s="53"/>
      <c r="END197" s="53"/>
      <c r="ENE197" s="53"/>
      <c r="ENF197" s="53"/>
      <c r="ENG197" s="53"/>
      <c r="ENH197" s="53"/>
      <c r="ENI197" s="53"/>
      <c r="ENJ197" s="53"/>
      <c r="ENK197" s="53"/>
      <c r="ENL197" s="53"/>
      <c r="ENM197" s="53"/>
      <c r="ENN197" s="53"/>
      <c r="ENO197" s="53"/>
      <c r="ENP197" s="53"/>
      <c r="ENQ197" s="53"/>
      <c r="ENR197" s="53"/>
      <c r="ENS197" s="53"/>
      <c r="ENT197" s="53"/>
      <c r="ENU197" s="53"/>
      <c r="ENV197" s="53"/>
      <c r="ENW197" s="53"/>
      <c r="ENX197" s="53"/>
      <c r="ENY197" s="53"/>
      <c r="ENZ197" s="53"/>
      <c r="EOA197" s="53"/>
      <c r="EOB197" s="53"/>
      <c r="EOC197" s="53"/>
      <c r="EOD197" s="53"/>
      <c r="EOE197" s="53"/>
      <c r="EOF197" s="53"/>
      <c r="EOG197" s="53"/>
      <c r="EOH197" s="53"/>
      <c r="EOI197" s="53"/>
      <c r="EOJ197" s="53"/>
      <c r="EOK197" s="53"/>
      <c r="EOL197" s="53"/>
      <c r="EOM197" s="53"/>
      <c r="EON197" s="53"/>
      <c r="EOO197" s="53"/>
      <c r="EOP197" s="53"/>
      <c r="EOQ197" s="53"/>
      <c r="EOR197" s="53"/>
      <c r="EOS197" s="53"/>
      <c r="EOT197" s="53"/>
      <c r="EOU197" s="53"/>
      <c r="EOV197" s="53"/>
      <c r="EOW197" s="53"/>
      <c r="EOX197" s="53"/>
      <c r="EOY197" s="53"/>
      <c r="EOZ197" s="53"/>
      <c r="EPA197" s="53"/>
      <c r="EPB197" s="53"/>
      <c r="EPC197" s="53"/>
      <c r="EPD197" s="53"/>
      <c r="EPE197" s="53"/>
      <c r="EPF197" s="53"/>
      <c r="EPG197" s="53"/>
      <c r="EPH197" s="53"/>
      <c r="EPI197" s="53"/>
      <c r="EPJ197" s="53"/>
      <c r="EPK197" s="53"/>
      <c r="EPL197" s="53"/>
      <c r="EPM197" s="53"/>
      <c r="EPN197" s="53"/>
      <c r="EPO197" s="53"/>
      <c r="EPP197" s="53"/>
      <c r="EPQ197" s="53"/>
      <c r="EPR197" s="53"/>
      <c r="EPS197" s="53"/>
      <c r="EPT197" s="53"/>
      <c r="EPU197" s="53"/>
      <c r="EPV197" s="53"/>
      <c r="EPW197" s="53"/>
      <c r="EPX197" s="53"/>
      <c r="EPY197" s="53"/>
      <c r="EPZ197" s="53"/>
      <c r="EQA197" s="53"/>
      <c r="EQB197" s="53"/>
      <c r="EQC197" s="53"/>
      <c r="EQD197" s="53"/>
      <c r="EQE197" s="53"/>
      <c r="EQF197" s="53"/>
      <c r="EQG197" s="53"/>
      <c r="EQH197" s="53"/>
      <c r="EQI197" s="53"/>
      <c r="EQJ197" s="53"/>
      <c r="EQK197" s="53"/>
      <c r="EQL197" s="53"/>
      <c r="EQM197" s="53"/>
      <c r="EQN197" s="53"/>
      <c r="EQO197" s="53"/>
      <c r="EQP197" s="53"/>
      <c r="EQQ197" s="53"/>
      <c r="EQR197" s="53"/>
      <c r="EQS197" s="53"/>
      <c r="EQT197" s="53"/>
      <c r="EQU197" s="53"/>
      <c r="EQV197" s="53"/>
      <c r="EQW197" s="53"/>
      <c r="EQX197" s="53"/>
      <c r="EQY197" s="53"/>
      <c r="EQZ197" s="53"/>
      <c r="ERA197" s="53"/>
      <c r="ERB197" s="53"/>
      <c r="ERC197" s="53"/>
      <c r="ERD197" s="53"/>
      <c r="ERE197" s="53"/>
      <c r="ERF197" s="53"/>
      <c r="ERG197" s="53"/>
      <c r="ERH197" s="53"/>
      <c r="ERI197" s="53"/>
      <c r="ERJ197" s="53"/>
      <c r="ERK197" s="53"/>
      <c r="ERL197" s="53"/>
      <c r="ERM197" s="53"/>
      <c r="ERN197" s="53"/>
      <c r="ERO197" s="53"/>
      <c r="ERP197" s="53"/>
      <c r="ERQ197" s="53"/>
      <c r="ERR197" s="53"/>
      <c r="ERS197" s="53"/>
      <c r="ERT197" s="53"/>
      <c r="ERU197" s="53"/>
      <c r="ERV197" s="53"/>
      <c r="ERW197" s="53"/>
      <c r="ERX197" s="53"/>
      <c r="ERY197" s="53"/>
      <c r="ERZ197" s="53"/>
      <c r="ESA197" s="53"/>
      <c r="ESB197" s="53"/>
      <c r="ESC197" s="53"/>
      <c r="ESD197" s="53"/>
      <c r="ESE197" s="53"/>
      <c r="ESF197" s="53"/>
      <c r="ESG197" s="53"/>
      <c r="ESH197" s="53"/>
      <c r="ESI197" s="53"/>
      <c r="ESJ197" s="53"/>
      <c r="ESK197" s="53"/>
      <c r="ESL197" s="53"/>
      <c r="ESM197" s="53"/>
      <c r="ESN197" s="53"/>
      <c r="ESO197" s="53"/>
      <c r="ESP197" s="53"/>
      <c r="ESQ197" s="53"/>
      <c r="ESR197" s="53"/>
      <c r="ESS197" s="53"/>
      <c r="EST197" s="53"/>
      <c r="ESU197" s="53"/>
      <c r="ESV197" s="53"/>
      <c r="ESW197" s="53"/>
      <c r="ESX197" s="53"/>
      <c r="ESY197" s="53"/>
      <c r="ESZ197" s="53"/>
      <c r="ETA197" s="53"/>
      <c r="ETB197" s="53"/>
      <c r="ETC197" s="53"/>
      <c r="ETD197" s="53"/>
      <c r="ETE197" s="53"/>
      <c r="ETF197" s="53"/>
      <c r="ETG197" s="53"/>
      <c r="ETH197" s="53"/>
      <c r="ETI197" s="53"/>
      <c r="ETJ197" s="53"/>
      <c r="ETK197" s="53"/>
      <c r="ETL197" s="53"/>
      <c r="ETM197" s="53"/>
      <c r="ETN197" s="53"/>
      <c r="ETO197" s="53"/>
      <c r="ETP197" s="53"/>
      <c r="ETQ197" s="53"/>
      <c r="ETR197" s="53"/>
      <c r="ETS197" s="53"/>
      <c r="ETT197" s="53"/>
      <c r="ETU197" s="53"/>
      <c r="ETV197" s="53"/>
      <c r="ETW197" s="53"/>
      <c r="ETX197" s="53"/>
      <c r="ETY197" s="53"/>
      <c r="ETZ197" s="53"/>
      <c r="EUA197" s="53"/>
      <c r="EUB197" s="53"/>
      <c r="EUC197" s="53"/>
      <c r="EUD197" s="53"/>
      <c r="EUE197" s="53"/>
      <c r="EUF197" s="53"/>
      <c r="EUG197" s="53"/>
      <c r="EUH197" s="53"/>
      <c r="EUI197" s="53"/>
      <c r="EUJ197" s="53"/>
      <c r="EUK197" s="53"/>
      <c r="EUL197" s="53"/>
      <c r="EUM197" s="53"/>
      <c r="EUN197" s="53"/>
      <c r="EUO197" s="53"/>
      <c r="EUP197" s="53"/>
      <c r="EUQ197" s="53"/>
      <c r="EUR197" s="53"/>
      <c r="EUS197" s="53"/>
      <c r="EUT197" s="53"/>
      <c r="EUU197" s="53"/>
      <c r="EUV197" s="53"/>
      <c r="EUW197" s="53"/>
      <c r="EUX197" s="53"/>
      <c r="EUY197" s="53"/>
      <c r="EUZ197" s="53"/>
      <c r="EVA197" s="53"/>
      <c r="EVB197" s="53"/>
      <c r="EVC197" s="53"/>
      <c r="EVD197" s="53"/>
      <c r="EVE197" s="53"/>
      <c r="EVF197" s="53"/>
      <c r="EVG197" s="53"/>
      <c r="EVH197" s="53"/>
      <c r="EVI197" s="53"/>
      <c r="EVJ197" s="53"/>
      <c r="EVK197" s="53"/>
      <c r="EVL197" s="53"/>
      <c r="EVM197" s="53"/>
      <c r="EVN197" s="53"/>
      <c r="EVO197" s="53"/>
      <c r="EVP197" s="53"/>
      <c r="EVQ197" s="53"/>
      <c r="EVR197" s="53"/>
      <c r="EVS197" s="53"/>
      <c r="EVT197" s="53"/>
      <c r="EVU197" s="53"/>
      <c r="EVV197" s="53"/>
      <c r="EVW197" s="53"/>
      <c r="EVX197" s="53"/>
      <c r="EVY197" s="53"/>
      <c r="EVZ197" s="53"/>
      <c r="EWA197" s="53"/>
      <c r="EWB197" s="53"/>
      <c r="EWC197" s="53"/>
      <c r="EWD197" s="53"/>
      <c r="EWE197" s="53"/>
      <c r="EWF197" s="53"/>
      <c r="EWG197" s="53"/>
      <c r="EWH197" s="53"/>
      <c r="EWI197" s="53"/>
      <c r="EWJ197" s="53"/>
      <c r="EWK197" s="53"/>
      <c r="EWL197" s="53"/>
      <c r="EWM197" s="53"/>
      <c r="EWN197" s="53"/>
      <c r="EWO197" s="53"/>
      <c r="EWP197" s="53"/>
      <c r="EWQ197" s="53"/>
      <c r="EWR197" s="53"/>
      <c r="EWS197" s="53"/>
      <c r="EWT197" s="53"/>
      <c r="EWU197" s="53"/>
      <c r="EWV197" s="53"/>
      <c r="EWW197" s="53"/>
      <c r="EWX197" s="53"/>
      <c r="EWY197" s="53"/>
      <c r="EWZ197" s="53"/>
      <c r="EXA197" s="53"/>
      <c r="EXB197" s="53"/>
      <c r="EXC197" s="53"/>
      <c r="EXD197" s="53"/>
      <c r="EXE197" s="53"/>
      <c r="EXF197" s="53"/>
      <c r="EXG197" s="53"/>
      <c r="EXH197" s="53"/>
      <c r="EXI197" s="53"/>
      <c r="EXJ197" s="53"/>
      <c r="EXK197" s="53"/>
      <c r="EXL197" s="53"/>
      <c r="EXM197" s="53"/>
      <c r="EXN197" s="53"/>
      <c r="EXO197" s="53"/>
      <c r="EXP197" s="53"/>
      <c r="EXQ197" s="53"/>
      <c r="EXR197" s="53"/>
      <c r="EXS197" s="53"/>
      <c r="EXT197" s="53"/>
      <c r="EXU197" s="53"/>
      <c r="EXV197" s="53"/>
      <c r="EXW197" s="53"/>
      <c r="EXX197" s="53"/>
      <c r="EXY197" s="53"/>
      <c r="EXZ197" s="53"/>
      <c r="EYA197" s="53"/>
      <c r="EYB197" s="53"/>
      <c r="EYC197" s="53"/>
      <c r="EYD197" s="53"/>
      <c r="EYE197" s="53"/>
      <c r="EYF197" s="53"/>
      <c r="EYG197" s="53"/>
      <c r="EYH197" s="53"/>
      <c r="EYI197" s="53"/>
      <c r="EYJ197" s="53"/>
      <c r="EYK197" s="53"/>
      <c r="EYL197" s="53"/>
      <c r="EYM197" s="53"/>
      <c r="EYN197" s="53"/>
      <c r="EYO197" s="53"/>
      <c r="EYP197" s="53"/>
      <c r="EYQ197" s="53"/>
      <c r="EYR197" s="53"/>
      <c r="EYS197" s="53"/>
      <c r="EYT197" s="53"/>
      <c r="EYU197" s="53"/>
      <c r="EYV197" s="53"/>
      <c r="EYW197" s="53"/>
      <c r="EYX197" s="53"/>
      <c r="EYY197" s="53"/>
      <c r="EYZ197" s="53"/>
      <c r="EZA197" s="53"/>
      <c r="EZB197" s="53"/>
      <c r="EZC197" s="53"/>
      <c r="EZD197" s="53"/>
      <c r="EZE197" s="53"/>
      <c r="EZF197" s="53"/>
      <c r="EZG197" s="53"/>
      <c r="EZH197" s="53"/>
      <c r="EZI197" s="53"/>
      <c r="EZJ197" s="53"/>
      <c r="EZK197" s="53"/>
      <c r="EZL197" s="53"/>
      <c r="EZM197" s="53"/>
      <c r="EZN197" s="53"/>
      <c r="EZO197" s="53"/>
      <c r="EZP197" s="53"/>
      <c r="EZQ197" s="53"/>
      <c r="EZR197" s="53"/>
      <c r="EZS197" s="53"/>
      <c r="EZT197" s="53"/>
      <c r="EZU197" s="53"/>
      <c r="EZV197" s="53"/>
      <c r="EZW197" s="53"/>
      <c r="EZX197" s="53"/>
      <c r="EZY197" s="53"/>
      <c r="EZZ197" s="53"/>
      <c r="FAA197" s="53"/>
      <c r="FAB197" s="53"/>
      <c r="FAC197" s="53"/>
      <c r="FAD197" s="53"/>
      <c r="FAE197" s="53"/>
      <c r="FAF197" s="53"/>
      <c r="FAG197" s="53"/>
      <c r="FAH197" s="53"/>
      <c r="FAI197" s="53"/>
      <c r="FAJ197" s="53"/>
      <c r="FAK197" s="53"/>
      <c r="FAL197" s="53"/>
      <c r="FAM197" s="53"/>
      <c r="FAN197" s="53"/>
      <c r="FAO197" s="53"/>
      <c r="FAP197" s="53"/>
      <c r="FAQ197" s="53"/>
      <c r="FAR197" s="53"/>
      <c r="FAS197" s="53"/>
      <c r="FAT197" s="53"/>
      <c r="FAU197" s="53"/>
      <c r="FAV197" s="53"/>
      <c r="FAW197" s="53"/>
      <c r="FAX197" s="53"/>
      <c r="FAY197" s="53"/>
      <c r="FAZ197" s="53"/>
      <c r="FBA197" s="53"/>
      <c r="FBB197" s="53"/>
      <c r="FBC197" s="53"/>
      <c r="FBD197" s="53"/>
      <c r="FBE197" s="53"/>
      <c r="FBF197" s="53"/>
      <c r="FBG197" s="53"/>
      <c r="FBH197" s="53"/>
      <c r="FBI197" s="53"/>
      <c r="FBJ197" s="53"/>
      <c r="FBK197" s="53"/>
      <c r="FBL197" s="53"/>
      <c r="FBM197" s="53"/>
      <c r="FBN197" s="53"/>
      <c r="FBO197" s="53"/>
      <c r="FBP197" s="53"/>
      <c r="FBQ197" s="53"/>
      <c r="FBR197" s="53"/>
      <c r="FBS197" s="53"/>
      <c r="FBT197" s="53"/>
      <c r="FBU197" s="53"/>
      <c r="FBV197" s="53"/>
      <c r="FBW197" s="53"/>
      <c r="FBX197" s="53"/>
      <c r="FBY197" s="53"/>
      <c r="FBZ197" s="53"/>
      <c r="FCA197" s="53"/>
      <c r="FCB197" s="53"/>
      <c r="FCC197" s="53"/>
      <c r="FCD197" s="53"/>
      <c r="FCE197" s="53"/>
      <c r="FCF197" s="53"/>
      <c r="FCG197" s="53"/>
      <c r="FCH197" s="53"/>
      <c r="FCI197" s="53"/>
      <c r="FCJ197" s="53"/>
      <c r="FCK197" s="53"/>
      <c r="FCL197" s="53"/>
      <c r="FCM197" s="53"/>
      <c r="FCN197" s="53"/>
      <c r="FCO197" s="53"/>
      <c r="FCP197" s="53"/>
      <c r="FCQ197" s="53"/>
      <c r="FCR197" s="53"/>
      <c r="FCS197" s="53"/>
      <c r="FCT197" s="53"/>
      <c r="FCU197" s="53"/>
      <c r="FCV197" s="53"/>
      <c r="FCW197" s="53"/>
      <c r="FCX197" s="53"/>
      <c r="FCY197" s="53"/>
      <c r="FCZ197" s="53"/>
      <c r="FDA197" s="53"/>
      <c r="FDB197" s="53"/>
      <c r="FDC197" s="53"/>
      <c r="FDD197" s="53"/>
      <c r="FDE197" s="53"/>
      <c r="FDF197" s="53"/>
      <c r="FDG197" s="53"/>
      <c r="FDH197" s="53"/>
      <c r="FDI197" s="53"/>
      <c r="FDJ197" s="53"/>
      <c r="FDK197" s="53"/>
      <c r="FDL197" s="53"/>
      <c r="FDM197" s="53"/>
      <c r="FDN197" s="53"/>
      <c r="FDO197" s="53"/>
      <c r="FDP197" s="53"/>
      <c r="FDQ197" s="53"/>
      <c r="FDR197" s="53"/>
      <c r="FDS197" s="53"/>
      <c r="FDT197" s="53"/>
      <c r="FDU197" s="53"/>
      <c r="FDV197" s="53"/>
      <c r="FDW197" s="53"/>
      <c r="FDX197" s="53"/>
      <c r="FDY197" s="53"/>
      <c r="FDZ197" s="53"/>
      <c r="FEA197" s="53"/>
      <c r="FEB197" s="53"/>
      <c r="FEC197" s="53"/>
      <c r="FED197" s="53"/>
      <c r="FEE197" s="53"/>
      <c r="FEF197" s="53"/>
      <c r="FEG197" s="53"/>
      <c r="FEH197" s="53"/>
      <c r="FEI197" s="53"/>
      <c r="FEJ197" s="53"/>
      <c r="FEK197" s="53"/>
      <c r="FEL197" s="53"/>
      <c r="FEM197" s="53"/>
      <c r="FEN197" s="53"/>
      <c r="FEO197" s="53"/>
      <c r="FEP197" s="53"/>
      <c r="FEQ197" s="53"/>
      <c r="FER197" s="53"/>
      <c r="FES197" s="53"/>
      <c r="FET197" s="53"/>
      <c r="FEU197" s="53"/>
      <c r="FEV197" s="53"/>
      <c r="FEW197" s="53"/>
      <c r="FEX197" s="53"/>
      <c r="FEY197" s="53"/>
      <c r="FEZ197" s="53"/>
      <c r="FFA197" s="53"/>
      <c r="FFB197" s="53"/>
      <c r="FFC197" s="53"/>
      <c r="FFD197" s="53"/>
      <c r="FFE197" s="53"/>
      <c r="FFF197" s="53"/>
      <c r="FFG197" s="53"/>
      <c r="FFH197" s="53"/>
      <c r="FFI197" s="53"/>
      <c r="FFJ197" s="53"/>
      <c r="FFK197" s="53"/>
      <c r="FFL197" s="53"/>
      <c r="FFM197" s="53"/>
      <c r="FFN197" s="53"/>
      <c r="FFO197" s="53"/>
      <c r="FFP197" s="53"/>
      <c r="FFQ197" s="53"/>
      <c r="FFR197" s="53"/>
      <c r="FFS197" s="53"/>
      <c r="FFT197" s="53"/>
      <c r="FFU197" s="53"/>
      <c r="FFV197" s="53"/>
      <c r="FFW197" s="53"/>
      <c r="FFX197" s="53"/>
      <c r="FFY197" s="53"/>
      <c r="FFZ197" s="53"/>
      <c r="FGA197" s="53"/>
      <c r="FGB197" s="53"/>
      <c r="FGC197" s="53"/>
      <c r="FGD197" s="53"/>
      <c r="FGE197" s="53"/>
      <c r="FGF197" s="53"/>
      <c r="FGG197" s="53"/>
      <c r="FGH197" s="53"/>
      <c r="FGI197" s="53"/>
      <c r="FGJ197" s="53"/>
      <c r="FGK197" s="53"/>
      <c r="FGL197" s="53"/>
      <c r="FGM197" s="53"/>
      <c r="FGN197" s="53"/>
      <c r="FGO197" s="53"/>
      <c r="FGP197" s="53"/>
      <c r="FGQ197" s="53"/>
      <c r="FGR197" s="53"/>
      <c r="FGS197" s="53"/>
      <c r="FGT197" s="53"/>
      <c r="FGU197" s="53"/>
      <c r="FGV197" s="53"/>
      <c r="FGW197" s="53"/>
      <c r="FGX197" s="53"/>
      <c r="FGY197" s="53"/>
      <c r="FGZ197" s="53"/>
      <c r="FHA197" s="53"/>
      <c r="FHB197" s="53"/>
      <c r="FHC197" s="53"/>
      <c r="FHD197" s="53"/>
      <c r="FHE197" s="53"/>
      <c r="FHF197" s="53"/>
      <c r="FHG197" s="53"/>
      <c r="FHH197" s="53"/>
      <c r="FHI197" s="53"/>
      <c r="FHJ197" s="53"/>
      <c r="FHK197" s="53"/>
      <c r="FHL197" s="53"/>
      <c r="FHM197" s="53"/>
      <c r="FHN197" s="53"/>
      <c r="FHO197" s="53"/>
      <c r="FHP197" s="53"/>
      <c r="FHQ197" s="53"/>
      <c r="FHR197" s="53"/>
      <c r="FHS197" s="53"/>
      <c r="FHT197" s="53"/>
      <c r="FHU197" s="53"/>
      <c r="FHV197" s="53"/>
      <c r="FHW197" s="53"/>
      <c r="FHX197" s="53"/>
      <c r="FHY197" s="53"/>
      <c r="FHZ197" s="53"/>
      <c r="FIA197" s="53"/>
      <c r="FIB197" s="53"/>
      <c r="FIC197" s="53"/>
      <c r="FID197" s="53"/>
      <c r="FIE197" s="53"/>
      <c r="FIF197" s="53"/>
      <c r="FIG197" s="53"/>
      <c r="FIH197" s="53"/>
      <c r="FII197" s="53"/>
      <c r="FIJ197" s="53"/>
      <c r="FIK197" s="53"/>
      <c r="FIL197" s="53"/>
      <c r="FIM197" s="53"/>
      <c r="FIN197" s="53"/>
      <c r="FIO197" s="53"/>
      <c r="FIP197" s="53"/>
      <c r="FIQ197" s="53"/>
      <c r="FIR197" s="53"/>
      <c r="FIS197" s="53"/>
      <c r="FIT197" s="53"/>
      <c r="FIU197" s="53"/>
      <c r="FIV197" s="53"/>
      <c r="FIW197" s="53"/>
      <c r="FIX197" s="53"/>
      <c r="FIY197" s="53"/>
      <c r="FIZ197" s="53"/>
      <c r="FJA197" s="53"/>
      <c r="FJB197" s="53"/>
      <c r="FJC197" s="53"/>
      <c r="FJD197" s="53"/>
      <c r="FJE197" s="53"/>
      <c r="FJF197" s="53"/>
      <c r="FJG197" s="53"/>
      <c r="FJH197" s="53"/>
      <c r="FJI197" s="53"/>
      <c r="FJJ197" s="53"/>
      <c r="FJK197" s="53"/>
      <c r="FJL197" s="53"/>
      <c r="FJM197" s="53"/>
      <c r="FJN197" s="53"/>
      <c r="FJO197" s="53"/>
      <c r="FJP197" s="53"/>
      <c r="FJQ197" s="53"/>
      <c r="FJR197" s="53"/>
      <c r="FJS197" s="53"/>
      <c r="FJT197" s="53"/>
      <c r="FJU197" s="53"/>
      <c r="FJV197" s="53"/>
      <c r="FJW197" s="53"/>
      <c r="FJX197" s="53"/>
      <c r="FJY197" s="53"/>
      <c r="FJZ197" s="53"/>
      <c r="FKA197" s="53"/>
      <c r="FKB197" s="53"/>
      <c r="FKC197" s="53"/>
      <c r="FKD197" s="53"/>
      <c r="FKE197" s="53"/>
      <c r="FKF197" s="53"/>
      <c r="FKG197" s="53"/>
      <c r="FKH197" s="53"/>
      <c r="FKI197" s="53"/>
      <c r="FKJ197" s="53"/>
      <c r="FKK197" s="53"/>
      <c r="FKL197" s="53"/>
      <c r="FKM197" s="53"/>
      <c r="FKN197" s="53"/>
      <c r="FKO197" s="53"/>
      <c r="FKP197" s="53"/>
      <c r="FKQ197" s="53"/>
      <c r="FKR197" s="53"/>
      <c r="FKS197" s="53"/>
      <c r="FKT197" s="53"/>
      <c r="FKU197" s="53"/>
      <c r="FKV197" s="53"/>
      <c r="FKW197" s="53"/>
      <c r="FKX197" s="53"/>
      <c r="FKY197" s="53"/>
      <c r="FKZ197" s="53"/>
      <c r="FLA197" s="53"/>
      <c r="FLB197" s="53"/>
      <c r="FLC197" s="53"/>
      <c r="FLD197" s="53"/>
      <c r="FLE197" s="53"/>
      <c r="FLF197" s="53"/>
      <c r="FLG197" s="53"/>
      <c r="FLH197" s="53"/>
      <c r="FLI197" s="53"/>
      <c r="FLJ197" s="53"/>
      <c r="FLK197" s="53"/>
      <c r="FLL197" s="53"/>
      <c r="FLM197" s="53"/>
      <c r="FLN197" s="53"/>
      <c r="FLO197" s="53"/>
      <c r="FLP197" s="53"/>
      <c r="FLQ197" s="53"/>
      <c r="FLR197" s="53"/>
      <c r="FLS197" s="53"/>
      <c r="FLT197" s="53"/>
      <c r="FLU197" s="53"/>
      <c r="FLV197" s="53"/>
      <c r="FLW197" s="53"/>
      <c r="FLX197" s="53"/>
      <c r="FLY197" s="53"/>
      <c r="FLZ197" s="53"/>
      <c r="FMA197" s="53"/>
      <c r="FMB197" s="53"/>
      <c r="FMC197" s="53"/>
      <c r="FMD197" s="53"/>
      <c r="FME197" s="53"/>
      <c r="FMF197" s="53"/>
      <c r="FMG197" s="53"/>
      <c r="FMH197" s="53"/>
      <c r="FMI197" s="53"/>
      <c r="FMJ197" s="53"/>
      <c r="FMK197" s="53"/>
      <c r="FML197" s="53"/>
      <c r="FMM197" s="53"/>
      <c r="FMN197" s="53"/>
      <c r="FMO197" s="53"/>
      <c r="FMP197" s="53"/>
      <c r="FMQ197" s="53"/>
      <c r="FMR197" s="53"/>
      <c r="FMS197" s="53"/>
      <c r="FMT197" s="53"/>
      <c r="FMU197" s="53"/>
      <c r="FMV197" s="53"/>
      <c r="FMW197" s="53"/>
      <c r="FMX197" s="53"/>
      <c r="FMY197" s="53"/>
      <c r="FMZ197" s="53"/>
      <c r="FNA197" s="53"/>
      <c r="FNB197" s="53"/>
      <c r="FNC197" s="53"/>
      <c r="FND197" s="53"/>
      <c r="FNE197" s="53"/>
      <c r="FNF197" s="53"/>
      <c r="FNG197" s="53"/>
      <c r="FNH197" s="53"/>
      <c r="FNI197" s="53"/>
      <c r="FNJ197" s="53"/>
      <c r="FNK197" s="53"/>
      <c r="FNL197" s="53"/>
      <c r="FNM197" s="53"/>
      <c r="FNN197" s="53"/>
      <c r="FNO197" s="53"/>
      <c r="FNP197" s="53"/>
      <c r="FNQ197" s="53"/>
      <c r="FNR197" s="53"/>
      <c r="FNS197" s="53"/>
      <c r="FNT197" s="53"/>
      <c r="FNU197" s="53"/>
      <c r="FNV197" s="53"/>
      <c r="FNW197" s="53"/>
      <c r="FNX197" s="53"/>
      <c r="FNY197" s="53"/>
      <c r="FNZ197" s="53"/>
      <c r="FOA197" s="53"/>
      <c r="FOB197" s="53"/>
      <c r="FOC197" s="53"/>
      <c r="FOD197" s="53"/>
      <c r="FOE197" s="53"/>
      <c r="FOF197" s="53"/>
      <c r="FOG197" s="53"/>
      <c r="FOH197" s="53"/>
      <c r="FOI197" s="53"/>
      <c r="FOJ197" s="53"/>
      <c r="FOK197" s="53"/>
      <c r="FOL197" s="53"/>
      <c r="FOM197" s="53"/>
      <c r="FON197" s="53"/>
      <c r="FOO197" s="53"/>
      <c r="FOP197" s="53"/>
      <c r="FOQ197" s="53"/>
      <c r="FOR197" s="53"/>
      <c r="FOS197" s="53"/>
      <c r="FOT197" s="53"/>
      <c r="FOU197" s="53"/>
      <c r="FOV197" s="53"/>
      <c r="FOW197" s="53"/>
      <c r="FOX197" s="53"/>
      <c r="FOY197" s="53"/>
      <c r="FOZ197" s="53"/>
      <c r="FPA197" s="53"/>
      <c r="FPB197" s="53"/>
      <c r="FPC197" s="53"/>
      <c r="FPD197" s="53"/>
      <c r="FPE197" s="53"/>
      <c r="FPF197" s="53"/>
      <c r="FPG197" s="53"/>
      <c r="FPH197" s="53"/>
      <c r="FPI197" s="53"/>
      <c r="FPJ197" s="53"/>
      <c r="FPK197" s="53"/>
      <c r="FPL197" s="53"/>
      <c r="FPM197" s="53"/>
      <c r="FPN197" s="53"/>
      <c r="FPO197" s="53"/>
      <c r="FPP197" s="53"/>
      <c r="FPQ197" s="53"/>
      <c r="FPR197" s="53"/>
      <c r="FPS197" s="53"/>
      <c r="FPT197" s="53"/>
      <c r="FPU197" s="53"/>
      <c r="FPV197" s="53"/>
      <c r="FPW197" s="53"/>
      <c r="FPX197" s="53"/>
      <c r="FPY197" s="53"/>
      <c r="FPZ197" s="53"/>
      <c r="FQA197" s="53"/>
      <c r="FQB197" s="53"/>
      <c r="FQC197" s="53"/>
      <c r="FQD197" s="53"/>
      <c r="FQE197" s="53"/>
      <c r="FQF197" s="53"/>
      <c r="FQG197" s="53"/>
      <c r="FQH197" s="53"/>
      <c r="FQI197" s="53"/>
      <c r="FQJ197" s="53"/>
      <c r="FQK197" s="53"/>
      <c r="FQL197" s="53"/>
      <c r="FQM197" s="53"/>
      <c r="FQN197" s="53"/>
      <c r="FQO197" s="53"/>
      <c r="FQP197" s="53"/>
      <c r="FQQ197" s="53"/>
      <c r="FQR197" s="53"/>
      <c r="FQS197" s="53"/>
      <c r="FQT197" s="53"/>
      <c r="FQU197" s="53"/>
      <c r="FQV197" s="53"/>
      <c r="FQW197" s="53"/>
      <c r="FQX197" s="53"/>
      <c r="FQY197" s="53"/>
      <c r="FQZ197" s="53"/>
      <c r="FRA197" s="53"/>
      <c r="FRB197" s="53"/>
      <c r="FRC197" s="53"/>
      <c r="FRD197" s="53"/>
      <c r="FRE197" s="53"/>
      <c r="FRF197" s="53"/>
      <c r="FRG197" s="53"/>
      <c r="FRH197" s="53"/>
      <c r="FRI197" s="53"/>
      <c r="FRJ197" s="53"/>
      <c r="FRK197" s="53"/>
      <c r="FRL197" s="53"/>
      <c r="FRM197" s="53"/>
      <c r="FRN197" s="53"/>
      <c r="FRO197" s="53"/>
      <c r="FRP197" s="53"/>
      <c r="FRQ197" s="53"/>
      <c r="FRR197" s="53"/>
      <c r="FRS197" s="53"/>
      <c r="FRT197" s="53"/>
      <c r="FRU197" s="53"/>
      <c r="FRV197" s="53"/>
      <c r="FRW197" s="53"/>
      <c r="FRX197" s="53"/>
      <c r="FRY197" s="53"/>
      <c r="FRZ197" s="53"/>
      <c r="FSA197" s="53"/>
      <c r="FSB197" s="53"/>
      <c r="FSC197" s="53"/>
      <c r="FSD197" s="53"/>
      <c r="FSE197" s="53"/>
      <c r="FSF197" s="53"/>
      <c r="FSG197" s="53"/>
      <c r="FSH197" s="53"/>
      <c r="FSI197" s="53"/>
      <c r="FSJ197" s="53"/>
      <c r="FSK197" s="53"/>
      <c r="FSL197" s="53"/>
      <c r="FSM197" s="53"/>
      <c r="FSN197" s="53"/>
      <c r="FSO197" s="53"/>
      <c r="FSP197" s="53"/>
      <c r="FSQ197" s="53"/>
      <c r="FSR197" s="53"/>
      <c r="FSS197" s="53"/>
      <c r="FST197" s="53"/>
      <c r="FSU197" s="53"/>
      <c r="FSV197" s="53"/>
      <c r="FSW197" s="53"/>
      <c r="FSX197" s="53"/>
      <c r="FSY197" s="53"/>
      <c r="FSZ197" s="53"/>
      <c r="FTA197" s="53"/>
      <c r="FTB197" s="53"/>
      <c r="FTC197" s="53"/>
      <c r="FTD197" s="53"/>
      <c r="FTE197" s="53"/>
      <c r="FTF197" s="53"/>
      <c r="FTG197" s="53"/>
      <c r="FTH197" s="53"/>
      <c r="FTI197" s="53"/>
      <c r="FTJ197" s="53"/>
      <c r="FTK197" s="53"/>
      <c r="FTL197" s="53"/>
      <c r="FTM197" s="53"/>
      <c r="FTN197" s="53"/>
      <c r="FTO197" s="53"/>
      <c r="FTP197" s="53"/>
      <c r="FTQ197" s="53"/>
      <c r="FTR197" s="53"/>
      <c r="FTS197" s="53"/>
      <c r="FTT197" s="53"/>
      <c r="FTU197" s="53"/>
      <c r="FTV197" s="53"/>
      <c r="FTW197" s="53"/>
      <c r="FTX197" s="53"/>
      <c r="FTY197" s="53"/>
      <c r="FTZ197" s="53"/>
      <c r="FUA197" s="53"/>
      <c r="FUB197" s="53"/>
      <c r="FUC197" s="53"/>
      <c r="FUD197" s="53"/>
      <c r="FUE197" s="53"/>
      <c r="FUF197" s="53"/>
      <c r="FUG197" s="53"/>
      <c r="FUH197" s="53"/>
      <c r="FUI197" s="53"/>
      <c r="FUJ197" s="53"/>
      <c r="FUK197" s="53"/>
      <c r="FUL197" s="53"/>
      <c r="FUM197" s="53"/>
      <c r="FUN197" s="53"/>
      <c r="FUO197" s="53"/>
      <c r="FUP197" s="53"/>
      <c r="FUQ197" s="53"/>
      <c r="FUR197" s="53"/>
      <c r="FUS197" s="53"/>
      <c r="FUT197" s="53"/>
      <c r="FUU197" s="53"/>
      <c r="FUV197" s="53"/>
      <c r="FUW197" s="53"/>
      <c r="FUX197" s="53"/>
      <c r="FUY197" s="53"/>
      <c r="FUZ197" s="53"/>
      <c r="FVA197" s="53"/>
      <c r="FVB197" s="53"/>
      <c r="FVC197" s="53"/>
      <c r="FVD197" s="53"/>
      <c r="FVE197" s="53"/>
      <c r="FVF197" s="53"/>
      <c r="FVG197" s="53"/>
      <c r="FVH197" s="53"/>
      <c r="FVI197" s="53"/>
      <c r="FVJ197" s="53"/>
      <c r="FVK197" s="53"/>
      <c r="FVL197" s="53"/>
      <c r="FVM197" s="53"/>
      <c r="FVN197" s="53"/>
      <c r="FVO197" s="53"/>
      <c r="FVP197" s="53"/>
      <c r="FVQ197" s="53"/>
      <c r="FVR197" s="53"/>
      <c r="FVS197" s="53"/>
      <c r="FVT197" s="53"/>
      <c r="FVU197" s="53"/>
      <c r="FVV197" s="53"/>
      <c r="FVW197" s="53"/>
      <c r="FVX197" s="53"/>
      <c r="FVY197" s="53"/>
      <c r="FVZ197" s="53"/>
      <c r="FWA197" s="53"/>
      <c r="FWB197" s="53"/>
      <c r="FWC197" s="53"/>
      <c r="FWD197" s="53"/>
      <c r="FWE197" s="53"/>
      <c r="FWF197" s="53"/>
      <c r="FWG197" s="53"/>
      <c r="FWH197" s="53"/>
      <c r="FWI197" s="53"/>
      <c r="FWJ197" s="53"/>
      <c r="FWK197" s="53"/>
      <c r="FWL197" s="53"/>
      <c r="FWM197" s="53"/>
      <c r="FWN197" s="53"/>
      <c r="FWO197" s="53"/>
      <c r="FWP197" s="53"/>
      <c r="FWQ197" s="53"/>
      <c r="FWR197" s="53"/>
      <c r="FWS197" s="53"/>
      <c r="FWT197" s="53"/>
      <c r="FWU197" s="53"/>
      <c r="FWV197" s="53"/>
      <c r="FWW197" s="53"/>
      <c r="FWX197" s="53"/>
      <c r="FWY197" s="53"/>
      <c r="FWZ197" s="53"/>
      <c r="FXA197" s="53"/>
      <c r="FXB197" s="53"/>
      <c r="FXC197" s="53"/>
      <c r="FXD197" s="53"/>
      <c r="FXE197" s="53"/>
      <c r="FXF197" s="53"/>
      <c r="FXG197" s="53"/>
      <c r="FXH197" s="53"/>
      <c r="FXI197" s="53"/>
      <c r="FXJ197" s="53"/>
      <c r="FXK197" s="53"/>
      <c r="FXL197" s="53"/>
      <c r="FXM197" s="53"/>
      <c r="FXN197" s="53"/>
      <c r="FXO197" s="53"/>
      <c r="FXP197" s="53"/>
      <c r="FXQ197" s="53"/>
      <c r="FXR197" s="53"/>
      <c r="FXS197" s="53"/>
      <c r="FXT197" s="53"/>
      <c r="FXU197" s="53"/>
      <c r="FXV197" s="53"/>
      <c r="FXW197" s="53"/>
      <c r="FXX197" s="53"/>
      <c r="FXY197" s="53"/>
      <c r="FXZ197" s="53"/>
      <c r="FYA197" s="53"/>
      <c r="FYB197" s="53"/>
      <c r="FYC197" s="53"/>
      <c r="FYD197" s="53"/>
      <c r="FYE197" s="53"/>
      <c r="FYF197" s="53"/>
      <c r="FYG197" s="53"/>
      <c r="FYH197" s="53"/>
      <c r="FYI197" s="53"/>
      <c r="FYJ197" s="53"/>
      <c r="FYK197" s="53"/>
      <c r="FYL197" s="53"/>
      <c r="FYM197" s="53"/>
      <c r="FYN197" s="53"/>
      <c r="FYO197" s="53"/>
      <c r="FYP197" s="53"/>
      <c r="FYQ197" s="53"/>
      <c r="FYR197" s="53"/>
      <c r="FYS197" s="53"/>
      <c r="FYT197" s="53"/>
      <c r="FYU197" s="53"/>
      <c r="FYV197" s="53"/>
      <c r="FYW197" s="53"/>
      <c r="FYX197" s="53"/>
      <c r="FYY197" s="53"/>
      <c r="FYZ197" s="53"/>
      <c r="FZA197" s="53"/>
      <c r="FZB197" s="53"/>
      <c r="FZC197" s="53"/>
      <c r="FZD197" s="53"/>
      <c r="FZE197" s="53"/>
      <c r="FZF197" s="53"/>
      <c r="FZG197" s="53"/>
      <c r="FZH197" s="53"/>
      <c r="FZI197" s="53"/>
      <c r="FZJ197" s="53"/>
      <c r="FZK197" s="53"/>
      <c r="FZL197" s="53"/>
      <c r="FZM197" s="53"/>
      <c r="FZN197" s="53"/>
      <c r="FZO197" s="53"/>
      <c r="FZP197" s="53"/>
      <c r="FZQ197" s="53"/>
      <c r="FZR197" s="53"/>
      <c r="FZS197" s="53"/>
      <c r="FZT197" s="53"/>
      <c r="FZU197" s="53"/>
      <c r="FZV197" s="53"/>
      <c r="FZW197" s="53"/>
      <c r="FZX197" s="53"/>
      <c r="FZY197" s="53"/>
      <c r="FZZ197" s="53"/>
      <c r="GAA197" s="53"/>
      <c r="GAB197" s="53"/>
      <c r="GAC197" s="53"/>
      <c r="GAD197" s="53"/>
      <c r="GAE197" s="53"/>
      <c r="GAF197" s="53"/>
      <c r="GAG197" s="53"/>
      <c r="GAH197" s="53"/>
      <c r="GAI197" s="53"/>
      <c r="GAJ197" s="53"/>
      <c r="GAK197" s="53"/>
      <c r="GAL197" s="53"/>
      <c r="GAM197" s="53"/>
      <c r="GAN197" s="53"/>
      <c r="GAO197" s="53"/>
      <c r="GAP197" s="53"/>
      <c r="GAQ197" s="53"/>
      <c r="GAR197" s="53"/>
      <c r="GAS197" s="53"/>
      <c r="GAT197" s="53"/>
      <c r="GAU197" s="53"/>
      <c r="GAV197" s="53"/>
      <c r="GAW197" s="53"/>
      <c r="GAX197" s="53"/>
      <c r="GAY197" s="53"/>
      <c r="GAZ197" s="53"/>
      <c r="GBA197" s="53"/>
      <c r="GBB197" s="53"/>
      <c r="GBC197" s="53"/>
      <c r="GBD197" s="53"/>
      <c r="GBE197" s="53"/>
      <c r="GBF197" s="53"/>
      <c r="GBG197" s="53"/>
      <c r="GBH197" s="53"/>
      <c r="GBI197" s="53"/>
      <c r="GBJ197" s="53"/>
      <c r="GBK197" s="53"/>
      <c r="GBL197" s="53"/>
      <c r="GBM197" s="53"/>
      <c r="GBN197" s="53"/>
      <c r="GBO197" s="53"/>
      <c r="GBP197" s="53"/>
      <c r="GBQ197" s="53"/>
      <c r="GBR197" s="53"/>
      <c r="GBS197" s="53"/>
      <c r="GBT197" s="53"/>
      <c r="GBU197" s="53"/>
      <c r="GBV197" s="53"/>
      <c r="GBW197" s="53"/>
      <c r="GBX197" s="53"/>
      <c r="GBY197" s="53"/>
      <c r="GBZ197" s="53"/>
      <c r="GCA197" s="53"/>
      <c r="GCB197" s="53"/>
      <c r="GCC197" s="53"/>
      <c r="GCD197" s="53"/>
      <c r="GCE197" s="53"/>
      <c r="GCF197" s="53"/>
      <c r="GCG197" s="53"/>
      <c r="GCH197" s="53"/>
      <c r="GCI197" s="53"/>
      <c r="GCJ197" s="53"/>
      <c r="GCK197" s="53"/>
      <c r="GCL197" s="53"/>
      <c r="GCM197" s="53"/>
      <c r="GCN197" s="53"/>
      <c r="GCO197" s="53"/>
      <c r="GCP197" s="53"/>
      <c r="GCQ197" s="53"/>
      <c r="GCR197" s="53"/>
      <c r="GCS197" s="53"/>
      <c r="GCT197" s="53"/>
      <c r="GCU197" s="53"/>
      <c r="GCV197" s="53"/>
      <c r="GCW197" s="53"/>
      <c r="GCX197" s="53"/>
      <c r="GCY197" s="53"/>
      <c r="GCZ197" s="53"/>
      <c r="GDA197" s="53"/>
      <c r="GDB197" s="53"/>
      <c r="GDC197" s="53"/>
      <c r="GDD197" s="53"/>
      <c r="GDE197" s="53"/>
      <c r="GDF197" s="53"/>
      <c r="GDG197" s="53"/>
      <c r="GDH197" s="53"/>
      <c r="GDI197" s="53"/>
      <c r="GDJ197" s="53"/>
      <c r="GDK197" s="53"/>
      <c r="GDL197" s="53"/>
      <c r="GDM197" s="53"/>
      <c r="GDN197" s="53"/>
      <c r="GDO197" s="53"/>
      <c r="GDP197" s="53"/>
      <c r="GDQ197" s="53"/>
      <c r="GDR197" s="53"/>
      <c r="GDS197" s="53"/>
      <c r="GDT197" s="53"/>
      <c r="GDU197" s="53"/>
      <c r="GDV197" s="53"/>
      <c r="GDW197" s="53"/>
      <c r="GDX197" s="53"/>
      <c r="GDY197" s="53"/>
      <c r="GDZ197" s="53"/>
      <c r="GEA197" s="53"/>
      <c r="GEB197" s="53"/>
      <c r="GEC197" s="53"/>
      <c r="GED197" s="53"/>
      <c r="GEE197" s="53"/>
      <c r="GEF197" s="53"/>
      <c r="GEG197" s="53"/>
      <c r="GEH197" s="53"/>
      <c r="GEI197" s="53"/>
      <c r="GEJ197" s="53"/>
      <c r="GEK197" s="53"/>
      <c r="GEL197" s="53"/>
      <c r="GEM197" s="53"/>
      <c r="GEN197" s="53"/>
      <c r="GEO197" s="53"/>
      <c r="GEP197" s="53"/>
      <c r="GEQ197" s="53"/>
      <c r="GER197" s="53"/>
      <c r="GES197" s="53"/>
      <c r="GET197" s="53"/>
      <c r="GEU197" s="53"/>
      <c r="GEV197" s="53"/>
      <c r="GEW197" s="53"/>
      <c r="GEX197" s="53"/>
      <c r="GEY197" s="53"/>
      <c r="GEZ197" s="53"/>
      <c r="GFA197" s="53"/>
      <c r="GFB197" s="53"/>
      <c r="GFC197" s="53"/>
      <c r="GFD197" s="53"/>
      <c r="GFE197" s="53"/>
      <c r="GFF197" s="53"/>
      <c r="GFG197" s="53"/>
      <c r="GFH197" s="53"/>
      <c r="GFI197" s="53"/>
      <c r="GFJ197" s="53"/>
      <c r="GFK197" s="53"/>
      <c r="GFL197" s="53"/>
      <c r="GFM197" s="53"/>
      <c r="GFN197" s="53"/>
      <c r="GFO197" s="53"/>
      <c r="GFP197" s="53"/>
      <c r="GFQ197" s="53"/>
      <c r="GFR197" s="53"/>
      <c r="GFS197" s="53"/>
      <c r="GFT197" s="53"/>
      <c r="GFU197" s="53"/>
      <c r="GFV197" s="53"/>
      <c r="GFW197" s="53"/>
      <c r="GFX197" s="53"/>
      <c r="GFY197" s="53"/>
      <c r="GFZ197" s="53"/>
      <c r="GGA197" s="53"/>
      <c r="GGB197" s="53"/>
      <c r="GGC197" s="53"/>
      <c r="GGD197" s="53"/>
      <c r="GGE197" s="53"/>
      <c r="GGF197" s="53"/>
      <c r="GGG197" s="53"/>
      <c r="GGH197" s="53"/>
      <c r="GGI197" s="53"/>
      <c r="GGJ197" s="53"/>
      <c r="GGK197" s="53"/>
      <c r="GGL197" s="53"/>
      <c r="GGM197" s="53"/>
      <c r="GGN197" s="53"/>
      <c r="GGO197" s="53"/>
      <c r="GGP197" s="53"/>
      <c r="GGQ197" s="53"/>
      <c r="GGR197" s="53"/>
      <c r="GGS197" s="53"/>
      <c r="GGT197" s="53"/>
      <c r="GGU197" s="53"/>
      <c r="GGV197" s="53"/>
      <c r="GGW197" s="53"/>
      <c r="GGX197" s="53"/>
      <c r="GGY197" s="53"/>
      <c r="GGZ197" s="53"/>
      <c r="GHA197" s="53"/>
      <c r="GHB197" s="53"/>
      <c r="GHC197" s="53"/>
      <c r="GHD197" s="53"/>
      <c r="GHE197" s="53"/>
      <c r="GHF197" s="53"/>
      <c r="GHG197" s="53"/>
      <c r="GHH197" s="53"/>
      <c r="GHI197" s="53"/>
      <c r="GHJ197" s="53"/>
      <c r="GHK197" s="53"/>
      <c r="GHL197" s="53"/>
      <c r="GHM197" s="53"/>
      <c r="GHN197" s="53"/>
      <c r="GHO197" s="53"/>
      <c r="GHP197" s="53"/>
      <c r="GHQ197" s="53"/>
      <c r="GHR197" s="53"/>
      <c r="GHS197" s="53"/>
      <c r="GHT197" s="53"/>
      <c r="GHU197" s="53"/>
      <c r="GHV197" s="53"/>
      <c r="GHW197" s="53"/>
      <c r="GHX197" s="53"/>
      <c r="GHY197" s="53"/>
      <c r="GHZ197" s="53"/>
      <c r="GIA197" s="53"/>
      <c r="GIB197" s="53"/>
      <c r="GIC197" s="53"/>
      <c r="GID197" s="53"/>
      <c r="GIE197" s="53"/>
      <c r="GIF197" s="53"/>
      <c r="GIG197" s="53"/>
      <c r="GIH197" s="53"/>
      <c r="GII197" s="53"/>
      <c r="GIJ197" s="53"/>
      <c r="GIK197" s="53"/>
      <c r="GIL197" s="53"/>
      <c r="GIM197" s="53"/>
      <c r="GIN197" s="53"/>
      <c r="GIO197" s="53"/>
      <c r="GIP197" s="53"/>
      <c r="GIQ197" s="53"/>
      <c r="GIR197" s="53"/>
      <c r="GIS197" s="53"/>
      <c r="GIT197" s="53"/>
      <c r="GIU197" s="53"/>
      <c r="GIV197" s="53"/>
      <c r="GIW197" s="53"/>
      <c r="GIX197" s="53"/>
      <c r="GIY197" s="53"/>
      <c r="GIZ197" s="53"/>
      <c r="GJA197" s="53"/>
      <c r="GJB197" s="53"/>
      <c r="GJC197" s="53"/>
      <c r="GJD197" s="53"/>
      <c r="GJE197" s="53"/>
      <c r="GJF197" s="53"/>
      <c r="GJG197" s="53"/>
      <c r="GJH197" s="53"/>
      <c r="GJI197" s="53"/>
      <c r="GJJ197" s="53"/>
      <c r="GJK197" s="53"/>
      <c r="GJL197" s="53"/>
      <c r="GJM197" s="53"/>
      <c r="GJN197" s="53"/>
      <c r="GJO197" s="53"/>
      <c r="GJP197" s="53"/>
      <c r="GJQ197" s="53"/>
      <c r="GJR197" s="53"/>
      <c r="GJS197" s="53"/>
      <c r="GJT197" s="53"/>
      <c r="GJU197" s="53"/>
      <c r="GJV197" s="53"/>
      <c r="GJW197" s="53"/>
      <c r="GJX197" s="53"/>
      <c r="GJY197" s="53"/>
      <c r="GJZ197" s="53"/>
      <c r="GKA197" s="53"/>
      <c r="GKB197" s="53"/>
      <c r="GKC197" s="53"/>
      <c r="GKD197" s="53"/>
      <c r="GKE197" s="53"/>
      <c r="GKF197" s="53"/>
      <c r="GKG197" s="53"/>
      <c r="GKH197" s="53"/>
      <c r="GKI197" s="53"/>
      <c r="GKJ197" s="53"/>
      <c r="GKK197" s="53"/>
      <c r="GKL197" s="53"/>
      <c r="GKM197" s="53"/>
      <c r="GKN197" s="53"/>
      <c r="GKO197" s="53"/>
      <c r="GKP197" s="53"/>
      <c r="GKQ197" s="53"/>
      <c r="GKR197" s="53"/>
      <c r="GKS197" s="53"/>
      <c r="GKT197" s="53"/>
      <c r="GKU197" s="53"/>
      <c r="GKV197" s="53"/>
      <c r="GKW197" s="53"/>
      <c r="GKX197" s="53"/>
      <c r="GKY197" s="53"/>
      <c r="GKZ197" s="53"/>
      <c r="GLA197" s="53"/>
      <c r="GLB197" s="53"/>
      <c r="GLC197" s="53"/>
      <c r="GLD197" s="53"/>
      <c r="GLE197" s="53"/>
      <c r="GLF197" s="53"/>
      <c r="GLG197" s="53"/>
      <c r="GLH197" s="53"/>
      <c r="GLI197" s="53"/>
      <c r="GLJ197" s="53"/>
      <c r="GLK197" s="53"/>
      <c r="GLL197" s="53"/>
      <c r="GLM197" s="53"/>
      <c r="GLN197" s="53"/>
      <c r="GLO197" s="53"/>
      <c r="GLP197" s="53"/>
      <c r="GLQ197" s="53"/>
      <c r="GLR197" s="53"/>
      <c r="GLS197" s="53"/>
      <c r="GLT197" s="53"/>
      <c r="GLU197" s="53"/>
      <c r="GLV197" s="53"/>
      <c r="GLW197" s="53"/>
      <c r="GLX197" s="53"/>
      <c r="GLY197" s="53"/>
      <c r="GLZ197" s="53"/>
      <c r="GMA197" s="53"/>
      <c r="GMB197" s="53"/>
      <c r="GMC197" s="53"/>
      <c r="GMD197" s="53"/>
      <c r="GME197" s="53"/>
      <c r="GMF197" s="53"/>
      <c r="GMG197" s="53"/>
      <c r="GMH197" s="53"/>
      <c r="GMI197" s="53"/>
      <c r="GMJ197" s="53"/>
      <c r="GMK197" s="53"/>
      <c r="GML197" s="53"/>
      <c r="GMM197" s="53"/>
      <c r="GMN197" s="53"/>
      <c r="GMO197" s="53"/>
      <c r="GMP197" s="53"/>
      <c r="GMQ197" s="53"/>
      <c r="GMR197" s="53"/>
      <c r="GMS197" s="53"/>
      <c r="GMT197" s="53"/>
      <c r="GMU197" s="53"/>
      <c r="GMV197" s="53"/>
      <c r="GMW197" s="53"/>
      <c r="GMX197" s="53"/>
      <c r="GMY197" s="53"/>
      <c r="GMZ197" s="53"/>
      <c r="GNA197" s="53"/>
      <c r="GNB197" s="53"/>
      <c r="GNC197" s="53"/>
      <c r="GND197" s="53"/>
      <c r="GNE197" s="53"/>
      <c r="GNF197" s="53"/>
      <c r="GNG197" s="53"/>
      <c r="GNH197" s="53"/>
      <c r="GNI197" s="53"/>
      <c r="GNJ197" s="53"/>
      <c r="GNK197" s="53"/>
      <c r="GNL197" s="53"/>
      <c r="GNM197" s="53"/>
      <c r="GNN197" s="53"/>
      <c r="GNO197" s="53"/>
      <c r="GNP197" s="53"/>
      <c r="GNQ197" s="53"/>
      <c r="GNR197" s="53"/>
      <c r="GNS197" s="53"/>
      <c r="GNT197" s="53"/>
      <c r="GNU197" s="53"/>
      <c r="GNV197" s="53"/>
      <c r="GNW197" s="53"/>
      <c r="GNX197" s="53"/>
      <c r="GNY197" s="53"/>
      <c r="GNZ197" s="53"/>
      <c r="GOA197" s="53"/>
      <c r="GOB197" s="53"/>
      <c r="GOC197" s="53"/>
      <c r="GOD197" s="53"/>
      <c r="GOE197" s="53"/>
      <c r="GOF197" s="53"/>
      <c r="GOG197" s="53"/>
      <c r="GOH197" s="53"/>
      <c r="GOI197" s="53"/>
      <c r="GOJ197" s="53"/>
      <c r="GOK197" s="53"/>
      <c r="GOL197" s="53"/>
      <c r="GOM197" s="53"/>
      <c r="GON197" s="53"/>
      <c r="GOO197" s="53"/>
      <c r="GOP197" s="53"/>
      <c r="GOQ197" s="53"/>
      <c r="GOR197" s="53"/>
      <c r="GOS197" s="53"/>
      <c r="GOT197" s="53"/>
      <c r="GOU197" s="53"/>
      <c r="GOV197" s="53"/>
      <c r="GOW197" s="53"/>
      <c r="GOX197" s="53"/>
      <c r="GOY197" s="53"/>
      <c r="GOZ197" s="53"/>
      <c r="GPA197" s="53"/>
      <c r="GPB197" s="53"/>
      <c r="GPC197" s="53"/>
      <c r="GPD197" s="53"/>
      <c r="GPE197" s="53"/>
      <c r="GPF197" s="53"/>
      <c r="GPG197" s="53"/>
      <c r="GPH197" s="53"/>
      <c r="GPI197" s="53"/>
      <c r="GPJ197" s="53"/>
      <c r="GPK197" s="53"/>
      <c r="GPL197" s="53"/>
      <c r="GPM197" s="53"/>
      <c r="GPN197" s="53"/>
      <c r="GPO197" s="53"/>
      <c r="GPP197" s="53"/>
      <c r="GPQ197" s="53"/>
      <c r="GPR197" s="53"/>
      <c r="GPS197" s="53"/>
      <c r="GPT197" s="53"/>
      <c r="GPU197" s="53"/>
      <c r="GPV197" s="53"/>
      <c r="GPW197" s="53"/>
      <c r="GPX197" s="53"/>
      <c r="GPY197" s="53"/>
      <c r="GPZ197" s="53"/>
      <c r="GQA197" s="53"/>
      <c r="GQB197" s="53"/>
      <c r="GQC197" s="53"/>
      <c r="GQD197" s="53"/>
      <c r="GQE197" s="53"/>
      <c r="GQF197" s="53"/>
      <c r="GQG197" s="53"/>
      <c r="GQH197" s="53"/>
      <c r="GQI197" s="53"/>
      <c r="GQJ197" s="53"/>
      <c r="GQK197" s="53"/>
      <c r="GQL197" s="53"/>
      <c r="GQM197" s="53"/>
      <c r="GQN197" s="53"/>
      <c r="GQO197" s="53"/>
      <c r="GQP197" s="53"/>
      <c r="GQQ197" s="53"/>
      <c r="GQR197" s="53"/>
      <c r="GQS197" s="53"/>
      <c r="GQT197" s="53"/>
      <c r="GQU197" s="53"/>
      <c r="GQV197" s="53"/>
      <c r="GQW197" s="53"/>
      <c r="GQX197" s="53"/>
      <c r="GQY197" s="53"/>
      <c r="GQZ197" s="53"/>
      <c r="GRA197" s="53"/>
      <c r="GRB197" s="53"/>
      <c r="GRC197" s="53"/>
      <c r="GRD197" s="53"/>
      <c r="GRE197" s="53"/>
      <c r="GRF197" s="53"/>
      <c r="GRG197" s="53"/>
      <c r="GRH197" s="53"/>
      <c r="GRI197" s="53"/>
      <c r="GRJ197" s="53"/>
      <c r="GRK197" s="53"/>
      <c r="GRL197" s="53"/>
      <c r="GRM197" s="53"/>
      <c r="GRN197" s="53"/>
      <c r="GRO197" s="53"/>
      <c r="GRP197" s="53"/>
      <c r="GRQ197" s="53"/>
      <c r="GRR197" s="53"/>
      <c r="GRS197" s="53"/>
      <c r="GRT197" s="53"/>
      <c r="GRU197" s="53"/>
      <c r="GRV197" s="53"/>
      <c r="GRW197" s="53"/>
      <c r="GRX197" s="53"/>
      <c r="GRY197" s="53"/>
      <c r="GRZ197" s="53"/>
      <c r="GSA197" s="53"/>
      <c r="GSB197" s="53"/>
      <c r="GSC197" s="53"/>
      <c r="GSD197" s="53"/>
      <c r="GSE197" s="53"/>
      <c r="GSF197" s="53"/>
      <c r="GSG197" s="53"/>
      <c r="GSH197" s="53"/>
      <c r="GSI197" s="53"/>
      <c r="GSJ197" s="53"/>
      <c r="GSK197" s="53"/>
      <c r="GSL197" s="53"/>
      <c r="GSM197" s="53"/>
      <c r="GSN197" s="53"/>
      <c r="GSO197" s="53"/>
      <c r="GSP197" s="53"/>
      <c r="GSQ197" s="53"/>
      <c r="GSR197" s="53"/>
      <c r="GSS197" s="53"/>
      <c r="GST197" s="53"/>
      <c r="GSU197" s="53"/>
      <c r="GSV197" s="53"/>
      <c r="GSW197" s="53"/>
      <c r="GSX197" s="53"/>
      <c r="GSY197" s="53"/>
      <c r="GSZ197" s="53"/>
      <c r="GTA197" s="53"/>
      <c r="GTB197" s="53"/>
      <c r="GTC197" s="53"/>
      <c r="GTD197" s="53"/>
      <c r="GTE197" s="53"/>
      <c r="GTF197" s="53"/>
      <c r="GTG197" s="53"/>
      <c r="GTH197" s="53"/>
      <c r="GTI197" s="53"/>
      <c r="GTJ197" s="53"/>
      <c r="GTK197" s="53"/>
      <c r="GTL197" s="53"/>
      <c r="GTM197" s="53"/>
      <c r="GTN197" s="53"/>
      <c r="GTO197" s="53"/>
      <c r="GTP197" s="53"/>
      <c r="GTQ197" s="53"/>
      <c r="GTR197" s="53"/>
      <c r="GTS197" s="53"/>
      <c r="GTT197" s="53"/>
      <c r="GTU197" s="53"/>
      <c r="GTV197" s="53"/>
      <c r="GTW197" s="53"/>
      <c r="GTX197" s="53"/>
      <c r="GTY197" s="53"/>
      <c r="GTZ197" s="53"/>
      <c r="GUA197" s="53"/>
      <c r="GUB197" s="53"/>
      <c r="GUC197" s="53"/>
      <c r="GUD197" s="53"/>
      <c r="GUE197" s="53"/>
      <c r="GUF197" s="53"/>
      <c r="GUG197" s="53"/>
      <c r="GUH197" s="53"/>
      <c r="GUI197" s="53"/>
      <c r="GUJ197" s="53"/>
      <c r="GUK197" s="53"/>
      <c r="GUL197" s="53"/>
      <c r="GUM197" s="53"/>
      <c r="GUN197" s="53"/>
      <c r="GUO197" s="53"/>
      <c r="GUP197" s="53"/>
      <c r="GUQ197" s="53"/>
      <c r="GUR197" s="53"/>
      <c r="GUS197" s="53"/>
      <c r="GUT197" s="53"/>
      <c r="GUU197" s="53"/>
      <c r="GUV197" s="53"/>
      <c r="GUW197" s="53"/>
      <c r="GUX197" s="53"/>
      <c r="GUY197" s="53"/>
      <c r="GUZ197" s="53"/>
      <c r="GVA197" s="53"/>
      <c r="GVB197" s="53"/>
      <c r="GVC197" s="53"/>
      <c r="GVD197" s="53"/>
      <c r="GVE197" s="53"/>
      <c r="GVF197" s="53"/>
      <c r="GVG197" s="53"/>
      <c r="GVH197" s="53"/>
      <c r="GVI197" s="53"/>
      <c r="GVJ197" s="53"/>
      <c r="GVK197" s="53"/>
      <c r="GVL197" s="53"/>
      <c r="GVM197" s="53"/>
      <c r="GVN197" s="53"/>
      <c r="GVO197" s="53"/>
      <c r="GVP197" s="53"/>
      <c r="GVQ197" s="53"/>
      <c r="GVR197" s="53"/>
      <c r="GVS197" s="53"/>
      <c r="GVT197" s="53"/>
      <c r="GVU197" s="53"/>
      <c r="GVV197" s="53"/>
      <c r="GVW197" s="53"/>
      <c r="GVX197" s="53"/>
      <c r="GVY197" s="53"/>
      <c r="GVZ197" s="53"/>
      <c r="GWA197" s="53"/>
      <c r="GWB197" s="53"/>
      <c r="GWC197" s="53"/>
      <c r="GWD197" s="53"/>
      <c r="GWE197" s="53"/>
      <c r="GWF197" s="53"/>
      <c r="GWG197" s="53"/>
      <c r="GWH197" s="53"/>
      <c r="GWI197" s="53"/>
      <c r="GWJ197" s="53"/>
      <c r="GWK197" s="53"/>
      <c r="GWL197" s="53"/>
      <c r="GWM197" s="53"/>
      <c r="GWN197" s="53"/>
      <c r="GWO197" s="53"/>
      <c r="GWP197" s="53"/>
      <c r="GWQ197" s="53"/>
      <c r="GWR197" s="53"/>
      <c r="GWS197" s="53"/>
      <c r="GWT197" s="53"/>
      <c r="GWU197" s="53"/>
      <c r="GWV197" s="53"/>
      <c r="GWW197" s="53"/>
      <c r="GWX197" s="53"/>
      <c r="GWY197" s="53"/>
      <c r="GWZ197" s="53"/>
      <c r="GXA197" s="53"/>
      <c r="GXB197" s="53"/>
      <c r="GXC197" s="53"/>
      <c r="GXD197" s="53"/>
      <c r="GXE197" s="53"/>
      <c r="GXF197" s="53"/>
      <c r="GXG197" s="53"/>
      <c r="GXH197" s="53"/>
      <c r="GXI197" s="53"/>
      <c r="GXJ197" s="53"/>
      <c r="GXK197" s="53"/>
      <c r="GXL197" s="53"/>
      <c r="GXM197" s="53"/>
      <c r="GXN197" s="53"/>
      <c r="GXO197" s="53"/>
      <c r="GXP197" s="53"/>
      <c r="GXQ197" s="53"/>
      <c r="GXR197" s="53"/>
      <c r="GXS197" s="53"/>
      <c r="GXT197" s="53"/>
      <c r="GXU197" s="53"/>
      <c r="GXV197" s="53"/>
      <c r="GXW197" s="53"/>
      <c r="GXX197" s="53"/>
      <c r="GXY197" s="53"/>
      <c r="GXZ197" s="53"/>
      <c r="GYA197" s="53"/>
      <c r="GYB197" s="53"/>
      <c r="GYC197" s="53"/>
      <c r="GYD197" s="53"/>
      <c r="GYE197" s="53"/>
      <c r="GYF197" s="53"/>
      <c r="GYG197" s="53"/>
      <c r="GYH197" s="53"/>
      <c r="GYI197" s="53"/>
      <c r="GYJ197" s="53"/>
      <c r="GYK197" s="53"/>
      <c r="GYL197" s="53"/>
      <c r="GYM197" s="53"/>
      <c r="GYN197" s="53"/>
      <c r="GYO197" s="53"/>
      <c r="GYP197" s="53"/>
      <c r="GYQ197" s="53"/>
      <c r="GYR197" s="53"/>
      <c r="GYS197" s="53"/>
      <c r="GYT197" s="53"/>
      <c r="GYU197" s="53"/>
      <c r="GYV197" s="53"/>
      <c r="GYW197" s="53"/>
      <c r="GYX197" s="53"/>
      <c r="GYY197" s="53"/>
      <c r="GYZ197" s="53"/>
      <c r="GZA197" s="53"/>
      <c r="GZB197" s="53"/>
      <c r="GZC197" s="53"/>
      <c r="GZD197" s="53"/>
      <c r="GZE197" s="53"/>
      <c r="GZF197" s="53"/>
      <c r="GZG197" s="53"/>
      <c r="GZH197" s="53"/>
      <c r="GZI197" s="53"/>
      <c r="GZJ197" s="53"/>
      <c r="GZK197" s="53"/>
      <c r="GZL197" s="53"/>
      <c r="GZM197" s="53"/>
      <c r="GZN197" s="53"/>
      <c r="GZO197" s="53"/>
      <c r="GZP197" s="53"/>
      <c r="GZQ197" s="53"/>
      <c r="GZR197" s="53"/>
      <c r="GZS197" s="53"/>
      <c r="GZT197" s="53"/>
      <c r="GZU197" s="53"/>
      <c r="GZV197" s="53"/>
      <c r="GZW197" s="53"/>
      <c r="GZX197" s="53"/>
      <c r="GZY197" s="53"/>
      <c r="GZZ197" s="53"/>
      <c r="HAA197" s="53"/>
      <c r="HAB197" s="53"/>
      <c r="HAC197" s="53"/>
      <c r="HAD197" s="53"/>
      <c r="HAE197" s="53"/>
      <c r="HAF197" s="53"/>
      <c r="HAG197" s="53"/>
      <c r="HAH197" s="53"/>
      <c r="HAI197" s="53"/>
      <c r="HAJ197" s="53"/>
      <c r="HAK197" s="53"/>
      <c r="HAL197" s="53"/>
      <c r="HAM197" s="53"/>
      <c r="HAN197" s="53"/>
      <c r="HAO197" s="53"/>
      <c r="HAP197" s="53"/>
      <c r="HAQ197" s="53"/>
      <c r="HAR197" s="53"/>
      <c r="HAS197" s="53"/>
      <c r="HAT197" s="53"/>
      <c r="HAU197" s="53"/>
      <c r="HAV197" s="53"/>
      <c r="HAW197" s="53"/>
      <c r="HAX197" s="53"/>
      <c r="HAY197" s="53"/>
      <c r="HAZ197" s="53"/>
      <c r="HBA197" s="53"/>
      <c r="HBB197" s="53"/>
      <c r="HBC197" s="53"/>
      <c r="HBD197" s="53"/>
      <c r="HBE197" s="53"/>
      <c r="HBF197" s="53"/>
      <c r="HBG197" s="53"/>
      <c r="HBH197" s="53"/>
      <c r="HBI197" s="53"/>
      <c r="HBJ197" s="53"/>
      <c r="HBK197" s="53"/>
      <c r="HBL197" s="53"/>
      <c r="HBM197" s="53"/>
      <c r="HBN197" s="53"/>
      <c r="HBO197" s="53"/>
      <c r="HBP197" s="53"/>
      <c r="HBQ197" s="53"/>
      <c r="HBR197" s="53"/>
      <c r="HBS197" s="53"/>
      <c r="HBT197" s="53"/>
      <c r="HBU197" s="53"/>
      <c r="HBV197" s="53"/>
      <c r="HBW197" s="53"/>
      <c r="HBX197" s="53"/>
      <c r="HBY197" s="53"/>
      <c r="HBZ197" s="53"/>
      <c r="HCA197" s="53"/>
      <c r="HCB197" s="53"/>
      <c r="HCC197" s="53"/>
      <c r="HCD197" s="53"/>
      <c r="HCE197" s="53"/>
      <c r="HCF197" s="53"/>
      <c r="HCG197" s="53"/>
      <c r="HCH197" s="53"/>
      <c r="HCI197" s="53"/>
      <c r="HCJ197" s="53"/>
      <c r="HCK197" s="53"/>
      <c r="HCL197" s="53"/>
      <c r="HCM197" s="53"/>
      <c r="HCN197" s="53"/>
      <c r="HCO197" s="53"/>
      <c r="HCP197" s="53"/>
      <c r="HCQ197" s="53"/>
      <c r="HCR197" s="53"/>
      <c r="HCS197" s="53"/>
      <c r="HCT197" s="53"/>
      <c r="HCU197" s="53"/>
      <c r="HCV197" s="53"/>
      <c r="HCW197" s="53"/>
      <c r="HCX197" s="53"/>
      <c r="HCY197" s="53"/>
      <c r="HCZ197" s="53"/>
      <c r="HDA197" s="53"/>
      <c r="HDB197" s="53"/>
      <c r="HDC197" s="53"/>
      <c r="HDD197" s="53"/>
      <c r="HDE197" s="53"/>
      <c r="HDF197" s="53"/>
      <c r="HDG197" s="53"/>
      <c r="HDH197" s="53"/>
      <c r="HDI197" s="53"/>
      <c r="HDJ197" s="53"/>
      <c r="HDK197" s="53"/>
      <c r="HDL197" s="53"/>
      <c r="HDM197" s="53"/>
      <c r="HDN197" s="53"/>
      <c r="HDO197" s="53"/>
      <c r="HDP197" s="53"/>
      <c r="HDQ197" s="53"/>
      <c r="HDR197" s="53"/>
      <c r="HDS197" s="53"/>
      <c r="HDT197" s="53"/>
      <c r="HDU197" s="53"/>
      <c r="HDV197" s="53"/>
      <c r="HDW197" s="53"/>
      <c r="HDX197" s="53"/>
      <c r="HDY197" s="53"/>
      <c r="HDZ197" s="53"/>
      <c r="HEA197" s="53"/>
      <c r="HEB197" s="53"/>
      <c r="HEC197" s="53"/>
      <c r="HED197" s="53"/>
      <c r="HEE197" s="53"/>
      <c r="HEF197" s="53"/>
      <c r="HEG197" s="53"/>
      <c r="HEH197" s="53"/>
      <c r="HEI197" s="53"/>
      <c r="HEJ197" s="53"/>
      <c r="HEK197" s="53"/>
      <c r="HEL197" s="53"/>
      <c r="HEM197" s="53"/>
      <c r="HEN197" s="53"/>
      <c r="HEO197" s="53"/>
      <c r="HEP197" s="53"/>
      <c r="HEQ197" s="53"/>
      <c r="HER197" s="53"/>
      <c r="HES197" s="53"/>
      <c r="HET197" s="53"/>
      <c r="HEU197" s="53"/>
      <c r="HEV197" s="53"/>
      <c r="HEW197" s="53"/>
      <c r="HEX197" s="53"/>
      <c r="HEY197" s="53"/>
      <c r="HEZ197" s="53"/>
      <c r="HFA197" s="53"/>
      <c r="HFB197" s="53"/>
      <c r="HFC197" s="53"/>
      <c r="HFD197" s="53"/>
      <c r="HFE197" s="53"/>
      <c r="HFF197" s="53"/>
      <c r="HFG197" s="53"/>
      <c r="HFH197" s="53"/>
      <c r="HFI197" s="53"/>
      <c r="HFJ197" s="53"/>
      <c r="HFK197" s="53"/>
      <c r="HFL197" s="53"/>
      <c r="HFM197" s="53"/>
      <c r="HFN197" s="53"/>
      <c r="HFO197" s="53"/>
      <c r="HFP197" s="53"/>
      <c r="HFQ197" s="53"/>
      <c r="HFR197" s="53"/>
      <c r="HFS197" s="53"/>
      <c r="HFT197" s="53"/>
      <c r="HFU197" s="53"/>
      <c r="HFV197" s="53"/>
      <c r="HFW197" s="53"/>
      <c r="HFX197" s="53"/>
      <c r="HFY197" s="53"/>
      <c r="HFZ197" s="53"/>
      <c r="HGA197" s="53"/>
      <c r="HGB197" s="53"/>
      <c r="HGC197" s="53"/>
      <c r="HGD197" s="53"/>
      <c r="HGE197" s="53"/>
      <c r="HGF197" s="53"/>
      <c r="HGG197" s="53"/>
      <c r="HGH197" s="53"/>
      <c r="HGI197" s="53"/>
      <c r="HGJ197" s="53"/>
      <c r="HGK197" s="53"/>
      <c r="HGL197" s="53"/>
      <c r="HGM197" s="53"/>
      <c r="HGN197" s="53"/>
      <c r="HGO197" s="53"/>
      <c r="HGP197" s="53"/>
      <c r="HGQ197" s="53"/>
      <c r="HGR197" s="53"/>
      <c r="HGS197" s="53"/>
      <c r="HGT197" s="53"/>
      <c r="HGU197" s="53"/>
      <c r="HGV197" s="53"/>
      <c r="HGW197" s="53"/>
      <c r="HGX197" s="53"/>
      <c r="HGY197" s="53"/>
      <c r="HGZ197" s="53"/>
      <c r="HHA197" s="53"/>
      <c r="HHB197" s="53"/>
      <c r="HHC197" s="53"/>
      <c r="HHD197" s="53"/>
      <c r="HHE197" s="53"/>
      <c r="HHF197" s="53"/>
      <c r="HHG197" s="53"/>
      <c r="HHH197" s="53"/>
      <c r="HHI197" s="53"/>
      <c r="HHJ197" s="53"/>
      <c r="HHK197" s="53"/>
      <c r="HHL197" s="53"/>
      <c r="HHM197" s="53"/>
      <c r="HHN197" s="53"/>
      <c r="HHO197" s="53"/>
      <c r="HHP197" s="53"/>
      <c r="HHQ197" s="53"/>
      <c r="HHR197" s="53"/>
      <c r="HHS197" s="53"/>
      <c r="HHT197" s="53"/>
      <c r="HHU197" s="53"/>
      <c r="HHV197" s="53"/>
      <c r="HHW197" s="53"/>
      <c r="HHX197" s="53"/>
      <c r="HHY197" s="53"/>
      <c r="HHZ197" s="53"/>
      <c r="HIA197" s="53"/>
      <c r="HIB197" s="53"/>
      <c r="HIC197" s="53"/>
      <c r="HID197" s="53"/>
      <c r="HIE197" s="53"/>
      <c r="HIF197" s="53"/>
      <c r="HIG197" s="53"/>
      <c r="HIH197" s="53"/>
      <c r="HII197" s="53"/>
      <c r="HIJ197" s="53"/>
      <c r="HIK197" s="53"/>
      <c r="HIL197" s="53"/>
      <c r="HIM197" s="53"/>
      <c r="HIN197" s="53"/>
      <c r="HIO197" s="53"/>
      <c r="HIP197" s="53"/>
      <c r="HIQ197" s="53"/>
      <c r="HIR197" s="53"/>
      <c r="HIS197" s="53"/>
      <c r="HIT197" s="53"/>
      <c r="HIU197" s="53"/>
      <c r="HIV197" s="53"/>
      <c r="HIW197" s="53"/>
      <c r="HIX197" s="53"/>
      <c r="HIY197" s="53"/>
      <c r="HIZ197" s="53"/>
      <c r="HJA197" s="53"/>
      <c r="HJB197" s="53"/>
      <c r="HJC197" s="53"/>
      <c r="HJD197" s="53"/>
      <c r="HJE197" s="53"/>
      <c r="HJF197" s="53"/>
      <c r="HJG197" s="53"/>
      <c r="HJH197" s="53"/>
      <c r="HJI197" s="53"/>
      <c r="HJJ197" s="53"/>
      <c r="HJK197" s="53"/>
      <c r="HJL197" s="53"/>
      <c r="HJM197" s="53"/>
      <c r="HJN197" s="53"/>
      <c r="HJO197" s="53"/>
      <c r="HJP197" s="53"/>
      <c r="HJQ197" s="53"/>
      <c r="HJR197" s="53"/>
      <c r="HJS197" s="53"/>
      <c r="HJT197" s="53"/>
      <c r="HJU197" s="53"/>
      <c r="HJV197" s="53"/>
      <c r="HJW197" s="53"/>
      <c r="HJX197" s="53"/>
      <c r="HJY197" s="53"/>
      <c r="HJZ197" s="53"/>
      <c r="HKA197" s="53"/>
      <c r="HKB197" s="53"/>
      <c r="HKC197" s="53"/>
      <c r="HKD197" s="53"/>
      <c r="HKE197" s="53"/>
      <c r="HKF197" s="53"/>
      <c r="HKG197" s="53"/>
      <c r="HKH197" s="53"/>
      <c r="HKI197" s="53"/>
      <c r="HKJ197" s="53"/>
      <c r="HKK197" s="53"/>
      <c r="HKL197" s="53"/>
      <c r="HKM197" s="53"/>
      <c r="HKN197" s="53"/>
      <c r="HKO197" s="53"/>
      <c r="HKP197" s="53"/>
      <c r="HKQ197" s="53"/>
      <c r="HKR197" s="53"/>
      <c r="HKS197" s="53"/>
      <c r="HKT197" s="53"/>
      <c r="HKU197" s="53"/>
      <c r="HKV197" s="53"/>
      <c r="HKW197" s="53"/>
      <c r="HKX197" s="53"/>
      <c r="HKY197" s="53"/>
      <c r="HKZ197" s="53"/>
      <c r="HLA197" s="53"/>
      <c r="HLB197" s="53"/>
      <c r="HLC197" s="53"/>
      <c r="HLD197" s="53"/>
      <c r="HLE197" s="53"/>
      <c r="HLF197" s="53"/>
      <c r="HLG197" s="53"/>
      <c r="HLH197" s="53"/>
      <c r="HLI197" s="53"/>
      <c r="HLJ197" s="53"/>
      <c r="HLK197" s="53"/>
      <c r="HLL197" s="53"/>
      <c r="HLM197" s="53"/>
      <c r="HLN197" s="53"/>
      <c r="HLO197" s="53"/>
      <c r="HLP197" s="53"/>
      <c r="HLQ197" s="53"/>
      <c r="HLR197" s="53"/>
      <c r="HLS197" s="53"/>
      <c r="HLT197" s="53"/>
      <c r="HLU197" s="53"/>
      <c r="HLV197" s="53"/>
      <c r="HLW197" s="53"/>
      <c r="HLX197" s="53"/>
      <c r="HLY197" s="53"/>
      <c r="HLZ197" s="53"/>
      <c r="HMA197" s="53"/>
      <c r="HMB197" s="53"/>
      <c r="HMC197" s="53"/>
      <c r="HMD197" s="53"/>
      <c r="HME197" s="53"/>
      <c r="HMF197" s="53"/>
      <c r="HMG197" s="53"/>
      <c r="HMH197" s="53"/>
      <c r="HMI197" s="53"/>
      <c r="HMJ197" s="53"/>
      <c r="HMK197" s="53"/>
      <c r="HML197" s="53"/>
      <c r="HMM197" s="53"/>
      <c r="HMN197" s="53"/>
      <c r="HMO197" s="53"/>
      <c r="HMP197" s="53"/>
      <c r="HMQ197" s="53"/>
      <c r="HMR197" s="53"/>
      <c r="HMS197" s="53"/>
      <c r="HMT197" s="53"/>
      <c r="HMU197" s="53"/>
      <c r="HMV197" s="53"/>
      <c r="HMW197" s="53"/>
      <c r="HMX197" s="53"/>
      <c r="HMY197" s="53"/>
      <c r="HMZ197" s="53"/>
      <c r="HNA197" s="53"/>
      <c r="HNB197" s="53"/>
      <c r="HNC197" s="53"/>
      <c r="HND197" s="53"/>
      <c r="HNE197" s="53"/>
      <c r="HNF197" s="53"/>
      <c r="HNG197" s="53"/>
      <c r="HNH197" s="53"/>
      <c r="HNI197" s="53"/>
      <c r="HNJ197" s="53"/>
      <c r="HNK197" s="53"/>
      <c r="HNL197" s="53"/>
      <c r="HNM197" s="53"/>
      <c r="HNN197" s="53"/>
      <c r="HNO197" s="53"/>
      <c r="HNP197" s="53"/>
      <c r="HNQ197" s="53"/>
      <c r="HNR197" s="53"/>
      <c r="HNS197" s="53"/>
      <c r="HNT197" s="53"/>
      <c r="HNU197" s="53"/>
      <c r="HNV197" s="53"/>
      <c r="HNW197" s="53"/>
      <c r="HNX197" s="53"/>
      <c r="HNY197" s="53"/>
      <c r="HNZ197" s="53"/>
      <c r="HOA197" s="53"/>
      <c r="HOB197" s="53"/>
      <c r="HOC197" s="53"/>
      <c r="HOD197" s="53"/>
      <c r="HOE197" s="53"/>
      <c r="HOF197" s="53"/>
      <c r="HOG197" s="53"/>
      <c r="HOH197" s="53"/>
      <c r="HOI197" s="53"/>
      <c r="HOJ197" s="53"/>
      <c r="HOK197" s="53"/>
      <c r="HOL197" s="53"/>
      <c r="HOM197" s="53"/>
      <c r="HON197" s="53"/>
      <c r="HOO197" s="53"/>
      <c r="HOP197" s="53"/>
      <c r="HOQ197" s="53"/>
      <c r="HOR197" s="53"/>
      <c r="HOS197" s="53"/>
      <c r="HOT197" s="53"/>
      <c r="HOU197" s="53"/>
      <c r="HOV197" s="53"/>
      <c r="HOW197" s="53"/>
      <c r="HOX197" s="53"/>
      <c r="HOY197" s="53"/>
      <c r="HOZ197" s="53"/>
      <c r="HPA197" s="53"/>
      <c r="HPB197" s="53"/>
      <c r="HPC197" s="53"/>
      <c r="HPD197" s="53"/>
      <c r="HPE197" s="53"/>
      <c r="HPF197" s="53"/>
      <c r="HPG197" s="53"/>
      <c r="HPH197" s="53"/>
      <c r="HPI197" s="53"/>
      <c r="HPJ197" s="53"/>
      <c r="HPK197" s="53"/>
      <c r="HPL197" s="53"/>
      <c r="HPM197" s="53"/>
      <c r="HPN197" s="53"/>
      <c r="HPO197" s="53"/>
      <c r="HPP197" s="53"/>
      <c r="HPQ197" s="53"/>
      <c r="HPR197" s="53"/>
      <c r="HPS197" s="53"/>
      <c r="HPT197" s="53"/>
      <c r="HPU197" s="53"/>
      <c r="HPV197" s="53"/>
      <c r="HPW197" s="53"/>
      <c r="HPX197" s="53"/>
      <c r="HPY197" s="53"/>
      <c r="HPZ197" s="53"/>
      <c r="HQA197" s="53"/>
      <c r="HQB197" s="53"/>
      <c r="HQC197" s="53"/>
      <c r="HQD197" s="53"/>
      <c r="HQE197" s="53"/>
      <c r="HQF197" s="53"/>
      <c r="HQG197" s="53"/>
      <c r="HQH197" s="53"/>
      <c r="HQI197" s="53"/>
      <c r="HQJ197" s="53"/>
      <c r="HQK197" s="53"/>
      <c r="HQL197" s="53"/>
      <c r="HQM197" s="53"/>
      <c r="HQN197" s="53"/>
      <c r="HQO197" s="53"/>
      <c r="HQP197" s="53"/>
      <c r="HQQ197" s="53"/>
      <c r="HQR197" s="53"/>
      <c r="HQS197" s="53"/>
      <c r="HQT197" s="53"/>
      <c r="HQU197" s="53"/>
      <c r="HQV197" s="53"/>
      <c r="HQW197" s="53"/>
      <c r="HQX197" s="53"/>
      <c r="HQY197" s="53"/>
      <c r="HQZ197" s="53"/>
      <c r="HRA197" s="53"/>
      <c r="HRB197" s="53"/>
      <c r="HRC197" s="53"/>
      <c r="HRD197" s="53"/>
      <c r="HRE197" s="53"/>
      <c r="HRF197" s="53"/>
      <c r="HRG197" s="53"/>
      <c r="HRH197" s="53"/>
      <c r="HRI197" s="53"/>
      <c r="HRJ197" s="53"/>
      <c r="HRK197" s="53"/>
      <c r="HRL197" s="53"/>
      <c r="HRM197" s="53"/>
      <c r="HRN197" s="53"/>
      <c r="HRO197" s="53"/>
      <c r="HRP197" s="53"/>
      <c r="HRQ197" s="53"/>
      <c r="HRR197" s="53"/>
      <c r="HRS197" s="53"/>
      <c r="HRT197" s="53"/>
      <c r="HRU197" s="53"/>
      <c r="HRV197" s="53"/>
      <c r="HRW197" s="53"/>
      <c r="HRX197" s="53"/>
      <c r="HRY197" s="53"/>
      <c r="HRZ197" s="53"/>
      <c r="HSA197" s="53"/>
      <c r="HSB197" s="53"/>
      <c r="HSC197" s="53"/>
      <c r="HSD197" s="53"/>
      <c r="HSE197" s="53"/>
      <c r="HSF197" s="53"/>
      <c r="HSG197" s="53"/>
      <c r="HSH197" s="53"/>
      <c r="HSI197" s="53"/>
      <c r="HSJ197" s="53"/>
      <c r="HSK197" s="53"/>
      <c r="HSL197" s="53"/>
      <c r="HSM197" s="53"/>
      <c r="HSN197" s="53"/>
      <c r="HSO197" s="53"/>
      <c r="HSP197" s="53"/>
      <c r="HSQ197" s="53"/>
      <c r="HSR197" s="53"/>
      <c r="HSS197" s="53"/>
      <c r="HST197" s="53"/>
      <c r="HSU197" s="53"/>
      <c r="HSV197" s="53"/>
      <c r="HSW197" s="53"/>
      <c r="HSX197" s="53"/>
      <c r="HSY197" s="53"/>
      <c r="HSZ197" s="53"/>
      <c r="HTA197" s="53"/>
      <c r="HTB197" s="53"/>
      <c r="HTC197" s="53"/>
      <c r="HTD197" s="53"/>
      <c r="HTE197" s="53"/>
      <c r="HTF197" s="53"/>
      <c r="HTG197" s="53"/>
      <c r="HTH197" s="53"/>
      <c r="HTI197" s="53"/>
      <c r="HTJ197" s="53"/>
      <c r="HTK197" s="53"/>
      <c r="HTL197" s="53"/>
      <c r="HTM197" s="53"/>
      <c r="HTN197" s="53"/>
      <c r="HTO197" s="53"/>
      <c r="HTP197" s="53"/>
      <c r="HTQ197" s="53"/>
      <c r="HTR197" s="53"/>
      <c r="HTS197" s="53"/>
      <c r="HTT197" s="53"/>
      <c r="HTU197" s="53"/>
      <c r="HTV197" s="53"/>
      <c r="HTW197" s="53"/>
      <c r="HTX197" s="53"/>
      <c r="HTY197" s="53"/>
      <c r="HTZ197" s="53"/>
      <c r="HUA197" s="53"/>
      <c r="HUB197" s="53"/>
      <c r="HUC197" s="53"/>
      <c r="HUD197" s="53"/>
      <c r="HUE197" s="53"/>
      <c r="HUF197" s="53"/>
      <c r="HUG197" s="53"/>
      <c r="HUH197" s="53"/>
      <c r="HUI197" s="53"/>
      <c r="HUJ197" s="53"/>
      <c r="HUK197" s="53"/>
      <c r="HUL197" s="53"/>
      <c r="HUM197" s="53"/>
      <c r="HUN197" s="53"/>
      <c r="HUO197" s="53"/>
      <c r="HUP197" s="53"/>
      <c r="HUQ197" s="53"/>
      <c r="HUR197" s="53"/>
      <c r="HUS197" s="53"/>
      <c r="HUT197" s="53"/>
      <c r="HUU197" s="53"/>
      <c r="HUV197" s="53"/>
      <c r="HUW197" s="53"/>
      <c r="HUX197" s="53"/>
      <c r="HUY197" s="53"/>
      <c r="HUZ197" s="53"/>
      <c r="HVA197" s="53"/>
      <c r="HVB197" s="53"/>
      <c r="HVC197" s="53"/>
      <c r="HVD197" s="53"/>
      <c r="HVE197" s="53"/>
      <c r="HVF197" s="53"/>
      <c r="HVG197" s="53"/>
      <c r="HVH197" s="53"/>
      <c r="HVI197" s="53"/>
      <c r="HVJ197" s="53"/>
      <c r="HVK197" s="53"/>
      <c r="HVL197" s="53"/>
      <c r="HVM197" s="53"/>
      <c r="HVN197" s="53"/>
      <c r="HVO197" s="53"/>
      <c r="HVP197" s="53"/>
      <c r="HVQ197" s="53"/>
      <c r="HVR197" s="53"/>
      <c r="HVS197" s="53"/>
      <c r="HVT197" s="53"/>
      <c r="HVU197" s="53"/>
      <c r="HVV197" s="53"/>
      <c r="HVW197" s="53"/>
      <c r="HVX197" s="53"/>
      <c r="HVY197" s="53"/>
      <c r="HVZ197" s="53"/>
      <c r="HWA197" s="53"/>
      <c r="HWB197" s="53"/>
      <c r="HWC197" s="53"/>
      <c r="HWD197" s="53"/>
      <c r="HWE197" s="53"/>
      <c r="HWF197" s="53"/>
      <c r="HWG197" s="53"/>
      <c r="HWH197" s="53"/>
      <c r="HWI197" s="53"/>
      <c r="HWJ197" s="53"/>
      <c r="HWK197" s="53"/>
      <c r="HWL197" s="53"/>
      <c r="HWM197" s="53"/>
      <c r="HWN197" s="53"/>
      <c r="HWO197" s="53"/>
      <c r="HWP197" s="53"/>
      <c r="HWQ197" s="53"/>
      <c r="HWR197" s="53"/>
      <c r="HWS197" s="53"/>
      <c r="HWT197" s="53"/>
      <c r="HWU197" s="53"/>
      <c r="HWV197" s="53"/>
      <c r="HWW197" s="53"/>
      <c r="HWX197" s="53"/>
      <c r="HWY197" s="53"/>
      <c r="HWZ197" s="53"/>
      <c r="HXA197" s="53"/>
      <c r="HXB197" s="53"/>
      <c r="HXC197" s="53"/>
      <c r="HXD197" s="53"/>
      <c r="HXE197" s="53"/>
      <c r="HXF197" s="53"/>
      <c r="HXG197" s="53"/>
      <c r="HXH197" s="53"/>
      <c r="HXI197" s="53"/>
      <c r="HXJ197" s="53"/>
      <c r="HXK197" s="53"/>
      <c r="HXL197" s="53"/>
      <c r="HXM197" s="53"/>
      <c r="HXN197" s="53"/>
      <c r="HXO197" s="53"/>
      <c r="HXP197" s="53"/>
      <c r="HXQ197" s="53"/>
      <c r="HXR197" s="53"/>
      <c r="HXS197" s="53"/>
      <c r="HXT197" s="53"/>
      <c r="HXU197" s="53"/>
      <c r="HXV197" s="53"/>
      <c r="HXW197" s="53"/>
      <c r="HXX197" s="53"/>
      <c r="HXY197" s="53"/>
      <c r="HXZ197" s="53"/>
      <c r="HYA197" s="53"/>
      <c r="HYB197" s="53"/>
      <c r="HYC197" s="53"/>
      <c r="HYD197" s="53"/>
      <c r="HYE197" s="53"/>
      <c r="HYF197" s="53"/>
      <c r="HYG197" s="53"/>
      <c r="HYH197" s="53"/>
      <c r="HYI197" s="53"/>
      <c r="HYJ197" s="53"/>
      <c r="HYK197" s="53"/>
      <c r="HYL197" s="53"/>
      <c r="HYM197" s="53"/>
      <c r="HYN197" s="53"/>
      <c r="HYO197" s="53"/>
      <c r="HYP197" s="53"/>
      <c r="HYQ197" s="53"/>
      <c r="HYR197" s="53"/>
      <c r="HYS197" s="53"/>
      <c r="HYT197" s="53"/>
      <c r="HYU197" s="53"/>
      <c r="HYV197" s="53"/>
      <c r="HYW197" s="53"/>
      <c r="HYX197" s="53"/>
      <c r="HYY197" s="53"/>
      <c r="HYZ197" s="53"/>
      <c r="HZA197" s="53"/>
      <c r="HZB197" s="53"/>
      <c r="HZC197" s="53"/>
      <c r="HZD197" s="53"/>
      <c r="HZE197" s="53"/>
      <c r="HZF197" s="53"/>
      <c r="HZG197" s="53"/>
      <c r="HZH197" s="53"/>
      <c r="HZI197" s="53"/>
      <c r="HZJ197" s="53"/>
      <c r="HZK197" s="53"/>
      <c r="HZL197" s="53"/>
      <c r="HZM197" s="53"/>
      <c r="HZN197" s="53"/>
      <c r="HZO197" s="53"/>
      <c r="HZP197" s="53"/>
      <c r="HZQ197" s="53"/>
      <c r="HZR197" s="53"/>
      <c r="HZS197" s="53"/>
      <c r="HZT197" s="53"/>
      <c r="HZU197" s="53"/>
      <c r="HZV197" s="53"/>
      <c r="HZW197" s="53"/>
      <c r="HZX197" s="53"/>
      <c r="HZY197" s="53"/>
      <c r="HZZ197" s="53"/>
      <c r="IAA197" s="53"/>
      <c r="IAB197" s="53"/>
      <c r="IAC197" s="53"/>
      <c r="IAD197" s="53"/>
      <c r="IAE197" s="53"/>
      <c r="IAF197" s="53"/>
      <c r="IAG197" s="53"/>
      <c r="IAH197" s="53"/>
      <c r="IAI197" s="53"/>
      <c r="IAJ197" s="53"/>
      <c r="IAK197" s="53"/>
      <c r="IAL197" s="53"/>
      <c r="IAM197" s="53"/>
      <c r="IAN197" s="53"/>
      <c r="IAO197" s="53"/>
      <c r="IAP197" s="53"/>
      <c r="IAQ197" s="53"/>
      <c r="IAR197" s="53"/>
      <c r="IAS197" s="53"/>
      <c r="IAT197" s="53"/>
      <c r="IAU197" s="53"/>
      <c r="IAV197" s="53"/>
      <c r="IAW197" s="53"/>
      <c r="IAX197" s="53"/>
      <c r="IAY197" s="53"/>
      <c r="IAZ197" s="53"/>
      <c r="IBA197" s="53"/>
      <c r="IBB197" s="53"/>
      <c r="IBC197" s="53"/>
      <c r="IBD197" s="53"/>
      <c r="IBE197" s="53"/>
      <c r="IBF197" s="53"/>
      <c r="IBG197" s="53"/>
      <c r="IBH197" s="53"/>
      <c r="IBI197" s="53"/>
      <c r="IBJ197" s="53"/>
      <c r="IBK197" s="53"/>
      <c r="IBL197" s="53"/>
      <c r="IBM197" s="53"/>
      <c r="IBN197" s="53"/>
      <c r="IBO197" s="53"/>
      <c r="IBP197" s="53"/>
      <c r="IBQ197" s="53"/>
      <c r="IBR197" s="53"/>
      <c r="IBS197" s="53"/>
      <c r="IBT197" s="53"/>
      <c r="IBU197" s="53"/>
      <c r="IBV197" s="53"/>
      <c r="IBW197" s="53"/>
      <c r="IBX197" s="53"/>
      <c r="IBY197" s="53"/>
      <c r="IBZ197" s="53"/>
      <c r="ICA197" s="53"/>
      <c r="ICB197" s="53"/>
      <c r="ICC197" s="53"/>
      <c r="ICD197" s="53"/>
      <c r="ICE197" s="53"/>
      <c r="ICF197" s="53"/>
      <c r="ICG197" s="53"/>
      <c r="ICH197" s="53"/>
      <c r="ICI197" s="53"/>
      <c r="ICJ197" s="53"/>
      <c r="ICK197" s="53"/>
      <c r="ICL197" s="53"/>
      <c r="ICM197" s="53"/>
      <c r="ICN197" s="53"/>
      <c r="ICO197" s="53"/>
      <c r="ICP197" s="53"/>
      <c r="ICQ197" s="53"/>
      <c r="ICR197" s="53"/>
      <c r="ICS197" s="53"/>
      <c r="ICT197" s="53"/>
      <c r="ICU197" s="53"/>
      <c r="ICV197" s="53"/>
      <c r="ICW197" s="53"/>
      <c r="ICX197" s="53"/>
      <c r="ICY197" s="53"/>
      <c r="ICZ197" s="53"/>
      <c r="IDA197" s="53"/>
      <c r="IDB197" s="53"/>
      <c r="IDC197" s="53"/>
      <c r="IDD197" s="53"/>
      <c r="IDE197" s="53"/>
      <c r="IDF197" s="53"/>
      <c r="IDG197" s="53"/>
      <c r="IDH197" s="53"/>
      <c r="IDI197" s="53"/>
      <c r="IDJ197" s="53"/>
      <c r="IDK197" s="53"/>
      <c r="IDL197" s="53"/>
      <c r="IDM197" s="53"/>
      <c r="IDN197" s="53"/>
      <c r="IDO197" s="53"/>
      <c r="IDP197" s="53"/>
      <c r="IDQ197" s="53"/>
      <c r="IDR197" s="53"/>
      <c r="IDS197" s="53"/>
      <c r="IDT197" s="53"/>
      <c r="IDU197" s="53"/>
      <c r="IDV197" s="53"/>
      <c r="IDW197" s="53"/>
      <c r="IDX197" s="53"/>
      <c r="IDY197" s="53"/>
      <c r="IDZ197" s="53"/>
      <c r="IEA197" s="53"/>
      <c r="IEB197" s="53"/>
      <c r="IEC197" s="53"/>
      <c r="IED197" s="53"/>
      <c r="IEE197" s="53"/>
      <c r="IEF197" s="53"/>
      <c r="IEG197" s="53"/>
      <c r="IEH197" s="53"/>
      <c r="IEI197" s="53"/>
      <c r="IEJ197" s="53"/>
      <c r="IEK197" s="53"/>
      <c r="IEL197" s="53"/>
      <c r="IEM197" s="53"/>
      <c r="IEN197" s="53"/>
      <c r="IEO197" s="53"/>
      <c r="IEP197" s="53"/>
      <c r="IEQ197" s="53"/>
      <c r="IER197" s="53"/>
      <c r="IES197" s="53"/>
      <c r="IET197" s="53"/>
      <c r="IEU197" s="53"/>
      <c r="IEV197" s="53"/>
      <c r="IEW197" s="53"/>
      <c r="IEX197" s="53"/>
      <c r="IEY197" s="53"/>
      <c r="IEZ197" s="53"/>
      <c r="IFA197" s="53"/>
      <c r="IFB197" s="53"/>
      <c r="IFC197" s="53"/>
      <c r="IFD197" s="53"/>
      <c r="IFE197" s="53"/>
      <c r="IFF197" s="53"/>
      <c r="IFG197" s="53"/>
      <c r="IFH197" s="53"/>
      <c r="IFI197" s="53"/>
      <c r="IFJ197" s="53"/>
      <c r="IFK197" s="53"/>
      <c r="IFL197" s="53"/>
      <c r="IFM197" s="53"/>
      <c r="IFN197" s="53"/>
      <c r="IFO197" s="53"/>
      <c r="IFP197" s="53"/>
      <c r="IFQ197" s="53"/>
      <c r="IFR197" s="53"/>
      <c r="IFS197" s="53"/>
      <c r="IFT197" s="53"/>
      <c r="IFU197" s="53"/>
      <c r="IFV197" s="53"/>
      <c r="IFW197" s="53"/>
      <c r="IFX197" s="53"/>
      <c r="IFY197" s="53"/>
      <c r="IFZ197" s="53"/>
      <c r="IGA197" s="53"/>
      <c r="IGB197" s="53"/>
      <c r="IGC197" s="53"/>
      <c r="IGD197" s="53"/>
      <c r="IGE197" s="53"/>
      <c r="IGF197" s="53"/>
      <c r="IGG197" s="53"/>
      <c r="IGH197" s="53"/>
      <c r="IGI197" s="53"/>
      <c r="IGJ197" s="53"/>
      <c r="IGK197" s="53"/>
      <c r="IGL197" s="53"/>
      <c r="IGM197" s="53"/>
      <c r="IGN197" s="53"/>
      <c r="IGO197" s="53"/>
      <c r="IGP197" s="53"/>
      <c r="IGQ197" s="53"/>
      <c r="IGR197" s="53"/>
      <c r="IGS197" s="53"/>
      <c r="IGT197" s="53"/>
      <c r="IGU197" s="53"/>
      <c r="IGV197" s="53"/>
      <c r="IGW197" s="53"/>
      <c r="IGX197" s="53"/>
      <c r="IGY197" s="53"/>
      <c r="IGZ197" s="53"/>
      <c r="IHA197" s="53"/>
      <c r="IHB197" s="53"/>
      <c r="IHC197" s="53"/>
      <c r="IHD197" s="53"/>
      <c r="IHE197" s="53"/>
      <c r="IHF197" s="53"/>
      <c r="IHG197" s="53"/>
      <c r="IHH197" s="53"/>
      <c r="IHI197" s="53"/>
      <c r="IHJ197" s="53"/>
      <c r="IHK197" s="53"/>
      <c r="IHL197" s="53"/>
      <c r="IHM197" s="53"/>
      <c r="IHN197" s="53"/>
      <c r="IHO197" s="53"/>
      <c r="IHP197" s="53"/>
      <c r="IHQ197" s="53"/>
      <c r="IHR197" s="53"/>
      <c r="IHS197" s="53"/>
      <c r="IHT197" s="53"/>
      <c r="IHU197" s="53"/>
      <c r="IHV197" s="53"/>
      <c r="IHW197" s="53"/>
      <c r="IHX197" s="53"/>
      <c r="IHY197" s="53"/>
      <c r="IHZ197" s="53"/>
      <c r="IIA197" s="53"/>
      <c r="IIB197" s="53"/>
      <c r="IIC197" s="53"/>
      <c r="IID197" s="53"/>
      <c r="IIE197" s="53"/>
      <c r="IIF197" s="53"/>
      <c r="IIG197" s="53"/>
      <c r="IIH197" s="53"/>
      <c r="III197" s="53"/>
      <c r="IIJ197" s="53"/>
      <c r="IIK197" s="53"/>
      <c r="IIL197" s="53"/>
      <c r="IIM197" s="53"/>
      <c r="IIN197" s="53"/>
      <c r="IIO197" s="53"/>
      <c r="IIP197" s="53"/>
      <c r="IIQ197" s="53"/>
      <c r="IIR197" s="53"/>
      <c r="IIS197" s="53"/>
      <c r="IIT197" s="53"/>
      <c r="IIU197" s="53"/>
      <c r="IIV197" s="53"/>
      <c r="IIW197" s="53"/>
      <c r="IIX197" s="53"/>
      <c r="IIY197" s="53"/>
      <c r="IIZ197" s="53"/>
      <c r="IJA197" s="53"/>
      <c r="IJB197" s="53"/>
      <c r="IJC197" s="53"/>
      <c r="IJD197" s="53"/>
      <c r="IJE197" s="53"/>
      <c r="IJF197" s="53"/>
      <c r="IJG197" s="53"/>
      <c r="IJH197" s="53"/>
      <c r="IJI197" s="53"/>
      <c r="IJJ197" s="53"/>
      <c r="IJK197" s="53"/>
      <c r="IJL197" s="53"/>
      <c r="IJM197" s="53"/>
      <c r="IJN197" s="53"/>
      <c r="IJO197" s="53"/>
      <c r="IJP197" s="53"/>
      <c r="IJQ197" s="53"/>
      <c r="IJR197" s="53"/>
      <c r="IJS197" s="53"/>
      <c r="IJT197" s="53"/>
      <c r="IJU197" s="53"/>
      <c r="IJV197" s="53"/>
      <c r="IJW197" s="53"/>
      <c r="IJX197" s="53"/>
      <c r="IJY197" s="53"/>
      <c r="IJZ197" s="53"/>
      <c r="IKA197" s="53"/>
      <c r="IKB197" s="53"/>
      <c r="IKC197" s="53"/>
      <c r="IKD197" s="53"/>
      <c r="IKE197" s="53"/>
      <c r="IKF197" s="53"/>
      <c r="IKG197" s="53"/>
      <c r="IKH197" s="53"/>
      <c r="IKI197" s="53"/>
      <c r="IKJ197" s="53"/>
      <c r="IKK197" s="53"/>
      <c r="IKL197" s="53"/>
      <c r="IKM197" s="53"/>
      <c r="IKN197" s="53"/>
      <c r="IKO197" s="53"/>
      <c r="IKP197" s="53"/>
      <c r="IKQ197" s="53"/>
      <c r="IKR197" s="53"/>
      <c r="IKS197" s="53"/>
      <c r="IKT197" s="53"/>
      <c r="IKU197" s="53"/>
      <c r="IKV197" s="53"/>
      <c r="IKW197" s="53"/>
      <c r="IKX197" s="53"/>
      <c r="IKY197" s="53"/>
      <c r="IKZ197" s="53"/>
      <c r="ILA197" s="53"/>
      <c r="ILB197" s="53"/>
      <c r="ILC197" s="53"/>
      <c r="ILD197" s="53"/>
      <c r="ILE197" s="53"/>
      <c r="ILF197" s="53"/>
      <c r="ILG197" s="53"/>
      <c r="ILH197" s="53"/>
      <c r="ILI197" s="53"/>
      <c r="ILJ197" s="53"/>
      <c r="ILK197" s="53"/>
      <c r="ILL197" s="53"/>
      <c r="ILM197" s="53"/>
      <c r="ILN197" s="53"/>
      <c r="ILO197" s="53"/>
      <c r="ILP197" s="53"/>
      <c r="ILQ197" s="53"/>
      <c r="ILR197" s="53"/>
      <c r="ILS197" s="53"/>
      <c r="ILT197" s="53"/>
      <c r="ILU197" s="53"/>
      <c r="ILV197" s="53"/>
      <c r="ILW197" s="53"/>
      <c r="ILX197" s="53"/>
      <c r="ILY197" s="53"/>
      <c r="ILZ197" s="53"/>
      <c r="IMA197" s="53"/>
      <c r="IMB197" s="53"/>
      <c r="IMC197" s="53"/>
      <c r="IMD197" s="53"/>
      <c r="IME197" s="53"/>
      <c r="IMF197" s="53"/>
      <c r="IMG197" s="53"/>
      <c r="IMH197" s="53"/>
      <c r="IMI197" s="53"/>
      <c r="IMJ197" s="53"/>
      <c r="IMK197" s="53"/>
      <c r="IML197" s="53"/>
      <c r="IMM197" s="53"/>
      <c r="IMN197" s="53"/>
      <c r="IMO197" s="53"/>
      <c r="IMP197" s="53"/>
      <c r="IMQ197" s="53"/>
      <c r="IMR197" s="53"/>
      <c r="IMS197" s="53"/>
      <c r="IMT197" s="53"/>
      <c r="IMU197" s="53"/>
      <c r="IMV197" s="53"/>
      <c r="IMW197" s="53"/>
      <c r="IMX197" s="53"/>
      <c r="IMY197" s="53"/>
      <c r="IMZ197" s="53"/>
      <c r="INA197" s="53"/>
      <c r="INB197" s="53"/>
      <c r="INC197" s="53"/>
      <c r="IND197" s="53"/>
      <c r="INE197" s="53"/>
      <c r="INF197" s="53"/>
      <c r="ING197" s="53"/>
      <c r="INH197" s="53"/>
      <c r="INI197" s="53"/>
      <c r="INJ197" s="53"/>
      <c r="INK197" s="53"/>
      <c r="INL197" s="53"/>
      <c r="INM197" s="53"/>
      <c r="INN197" s="53"/>
      <c r="INO197" s="53"/>
      <c r="INP197" s="53"/>
      <c r="INQ197" s="53"/>
      <c r="INR197" s="53"/>
      <c r="INS197" s="53"/>
      <c r="INT197" s="53"/>
      <c r="INU197" s="53"/>
      <c r="INV197" s="53"/>
      <c r="INW197" s="53"/>
      <c r="INX197" s="53"/>
      <c r="INY197" s="53"/>
      <c r="INZ197" s="53"/>
      <c r="IOA197" s="53"/>
      <c r="IOB197" s="53"/>
      <c r="IOC197" s="53"/>
      <c r="IOD197" s="53"/>
      <c r="IOE197" s="53"/>
      <c r="IOF197" s="53"/>
      <c r="IOG197" s="53"/>
      <c r="IOH197" s="53"/>
      <c r="IOI197" s="53"/>
      <c r="IOJ197" s="53"/>
      <c r="IOK197" s="53"/>
      <c r="IOL197" s="53"/>
      <c r="IOM197" s="53"/>
      <c r="ION197" s="53"/>
      <c r="IOO197" s="53"/>
      <c r="IOP197" s="53"/>
      <c r="IOQ197" s="53"/>
      <c r="IOR197" s="53"/>
      <c r="IOS197" s="53"/>
      <c r="IOT197" s="53"/>
      <c r="IOU197" s="53"/>
      <c r="IOV197" s="53"/>
      <c r="IOW197" s="53"/>
      <c r="IOX197" s="53"/>
      <c r="IOY197" s="53"/>
      <c r="IOZ197" s="53"/>
      <c r="IPA197" s="53"/>
      <c r="IPB197" s="53"/>
      <c r="IPC197" s="53"/>
      <c r="IPD197" s="53"/>
      <c r="IPE197" s="53"/>
      <c r="IPF197" s="53"/>
      <c r="IPG197" s="53"/>
      <c r="IPH197" s="53"/>
      <c r="IPI197" s="53"/>
      <c r="IPJ197" s="53"/>
      <c r="IPK197" s="53"/>
      <c r="IPL197" s="53"/>
      <c r="IPM197" s="53"/>
      <c r="IPN197" s="53"/>
      <c r="IPO197" s="53"/>
      <c r="IPP197" s="53"/>
      <c r="IPQ197" s="53"/>
      <c r="IPR197" s="53"/>
      <c r="IPS197" s="53"/>
      <c r="IPT197" s="53"/>
      <c r="IPU197" s="53"/>
      <c r="IPV197" s="53"/>
      <c r="IPW197" s="53"/>
      <c r="IPX197" s="53"/>
      <c r="IPY197" s="53"/>
      <c r="IPZ197" s="53"/>
      <c r="IQA197" s="53"/>
      <c r="IQB197" s="53"/>
      <c r="IQC197" s="53"/>
      <c r="IQD197" s="53"/>
      <c r="IQE197" s="53"/>
      <c r="IQF197" s="53"/>
      <c r="IQG197" s="53"/>
      <c r="IQH197" s="53"/>
      <c r="IQI197" s="53"/>
      <c r="IQJ197" s="53"/>
      <c r="IQK197" s="53"/>
      <c r="IQL197" s="53"/>
      <c r="IQM197" s="53"/>
      <c r="IQN197" s="53"/>
      <c r="IQO197" s="53"/>
      <c r="IQP197" s="53"/>
      <c r="IQQ197" s="53"/>
      <c r="IQR197" s="53"/>
      <c r="IQS197" s="53"/>
      <c r="IQT197" s="53"/>
      <c r="IQU197" s="53"/>
      <c r="IQV197" s="53"/>
      <c r="IQW197" s="53"/>
      <c r="IQX197" s="53"/>
      <c r="IQY197" s="53"/>
      <c r="IQZ197" s="53"/>
      <c r="IRA197" s="53"/>
      <c r="IRB197" s="53"/>
      <c r="IRC197" s="53"/>
      <c r="IRD197" s="53"/>
      <c r="IRE197" s="53"/>
      <c r="IRF197" s="53"/>
      <c r="IRG197" s="53"/>
      <c r="IRH197" s="53"/>
      <c r="IRI197" s="53"/>
      <c r="IRJ197" s="53"/>
      <c r="IRK197" s="53"/>
      <c r="IRL197" s="53"/>
      <c r="IRM197" s="53"/>
      <c r="IRN197" s="53"/>
      <c r="IRO197" s="53"/>
      <c r="IRP197" s="53"/>
      <c r="IRQ197" s="53"/>
      <c r="IRR197" s="53"/>
      <c r="IRS197" s="53"/>
      <c r="IRT197" s="53"/>
      <c r="IRU197" s="53"/>
      <c r="IRV197" s="53"/>
      <c r="IRW197" s="53"/>
      <c r="IRX197" s="53"/>
      <c r="IRY197" s="53"/>
      <c r="IRZ197" s="53"/>
      <c r="ISA197" s="53"/>
      <c r="ISB197" s="53"/>
      <c r="ISC197" s="53"/>
      <c r="ISD197" s="53"/>
      <c r="ISE197" s="53"/>
      <c r="ISF197" s="53"/>
      <c r="ISG197" s="53"/>
      <c r="ISH197" s="53"/>
      <c r="ISI197" s="53"/>
      <c r="ISJ197" s="53"/>
      <c r="ISK197" s="53"/>
      <c r="ISL197" s="53"/>
      <c r="ISM197" s="53"/>
      <c r="ISN197" s="53"/>
      <c r="ISO197" s="53"/>
      <c r="ISP197" s="53"/>
      <c r="ISQ197" s="53"/>
      <c r="ISR197" s="53"/>
      <c r="ISS197" s="53"/>
      <c r="IST197" s="53"/>
      <c r="ISU197" s="53"/>
      <c r="ISV197" s="53"/>
      <c r="ISW197" s="53"/>
      <c r="ISX197" s="53"/>
      <c r="ISY197" s="53"/>
      <c r="ISZ197" s="53"/>
      <c r="ITA197" s="53"/>
      <c r="ITB197" s="53"/>
      <c r="ITC197" s="53"/>
      <c r="ITD197" s="53"/>
      <c r="ITE197" s="53"/>
      <c r="ITF197" s="53"/>
      <c r="ITG197" s="53"/>
      <c r="ITH197" s="53"/>
      <c r="ITI197" s="53"/>
      <c r="ITJ197" s="53"/>
      <c r="ITK197" s="53"/>
      <c r="ITL197" s="53"/>
      <c r="ITM197" s="53"/>
      <c r="ITN197" s="53"/>
      <c r="ITO197" s="53"/>
      <c r="ITP197" s="53"/>
      <c r="ITQ197" s="53"/>
      <c r="ITR197" s="53"/>
      <c r="ITS197" s="53"/>
      <c r="ITT197" s="53"/>
      <c r="ITU197" s="53"/>
      <c r="ITV197" s="53"/>
      <c r="ITW197" s="53"/>
      <c r="ITX197" s="53"/>
      <c r="ITY197" s="53"/>
      <c r="ITZ197" s="53"/>
      <c r="IUA197" s="53"/>
      <c r="IUB197" s="53"/>
      <c r="IUC197" s="53"/>
      <c r="IUD197" s="53"/>
      <c r="IUE197" s="53"/>
      <c r="IUF197" s="53"/>
      <c r="IUG197" s="53"/>
      <c r="IUH197" s="53"/>
      <c r="IUI197" s="53"/>
      <c r="IUJ197" s="53"/>
      <c r="IUK197" s="53"/>
      <c r="IUL197" s="53"/>
      <c r="IUM197" s="53"/>
      <c r="IUN197" s="53"/>
      <c r="IUO197" s="53"/>
      <c r="IUP197" s="53"/>
      <c r="IUQ197" s="53"/>
      <c r="IUR197" s="53"/>
      <c r="IUS197" s="53"/>
      <c r="IUT197" s="53"/>
      <c r="IUU197" s="53"/>
      <c r="IUV197" s="53"/>
      <c r="IUW197" s="53"/>
      <c r="IUX197" s="53"/>
      <c r="IUY197" s="53"/>
      <c r="IUZ197" s="53"/>
      <c r="IVA197" s="53"/>
      <c r="IVB197" s="53"/>
      <c r="IVC197" s="53"/>
      <c r="IVD197" s="53"/>
      <c r="IVE197" s="53"/>
      <c r="IVF197" s="53"/>
      <c r="IVG197" s="53"/>
      <c r="IVH197" s="53"/>
      <c r="IVI197" s="53"/>
      <c r="IVJ197" s="53"/>
      <c r="IVK197" s="53"/>
      <c r="IVL197" s="53"/>
      <c r="IVM197" s="53"/>
      <c r="IVN197" s="53"/>
      <c r="IVO197" s="53"/>
      <c r="IVP197" s="53"/>
      <c r="IVQ197" s="53"/>
      <c r="IVR197" s="53"/>
      <c r="IVS197" s="53"/>
      <c r="IVT197" s="53"/>
      <c r="IVU197" s="53"/>
      <c r="IVV197" s="53"/>
      <c r="IVW197" s="53"/>
      <c r="IVX197" s="53"/>
      <c r="IVY197" s="53"/>
      <c r="IVZ197" s="53"/>
      <c r="IWA197" s="53"/>
      <c r="IWB197" s="53"/>
      <c r="IWC197" s="53"/>
      <c r="IWD197" s="53"/>
      <c r="IWE197" s="53"/>
      <c r="IWF197" s="53"/>
      <c r="IWG197" s="53"/>
      <c r="IWH197" s="53"/>
      <c r="IWI197" s="53"/>
      <c r="IWJ197" s="53"/>
      <c r="IWK197" s="53"/>
      <c r="IWL197" s="53"/>
      <c r="IWM197" s="53"/>
      <c r="IWN197" s="53"/>
      <c r="IWO197" s="53"/>
      <c r="IWP197" s="53"/>
      <c r="IWQ197" s="53"/>
      <c r="IWR197" s="53"/>
      <c r="IWS197" s="53"/>
      <c r="IWT197" s="53"/>
      <c r="IWU197" s="53"/>
      <c r="IWV197" s="53"/>
      <c r="IWW197" s="53"/>
      <c r="IWX197" s="53"/>
      <c r="IWY197" s="53"/>
      <c r="IWZ197" s="53"/>
      <c r="IXA197" s="53"/>
      <c r="IXB197" s="53"/>
      <c r="IXC197" s="53"/>
      <c r="IXD197" s="53"/>
      <c r="IXE197" s="53"/>
      <c r="IXF197" s="53"/>
      <c r="IXG197" s="53"/>
      <c r="IXH197" s="53"/>
      <c r="IXI197" s="53"/>
      <c r="IXJ197" s="53"/>
      <c r="IXK197" s="53"/>
      <c r="IXL197" s="53"/>
      <c r="IXM197" s="53"/>
      <c r="IXN197" s="53"/>
      <c r="IXO197" s="53"/>
      <c r="IXP197" s="53"/>
      <c r="IXQ197" s="53"/>
      <c r="IXR197" s="53"/>
      <c r="IXS197" s="53"/>
      <c r="IXT197" s="53"/>
      <c r="IXU197" s="53"/>
      <c r="IXV197" s="53"/>
      <c r="IXW197" s="53"/>
      <c r="IXX197" s="53"/>
      <c r="IXY197" s="53"/>
      <c r="IXZ197" s="53"/>
      <c r="IYA197" s="53"/>
      <c r="IYB197" s="53"/>
      <c r="IYC197" s="53"/>
      <c r="IYD197" s="53"/>
      <c r="IYE197" s="53"/>
      <c r="IYF197" s="53"/>
      <c r="IYG197" s="53"/>
      <c r="IYH197" s="53"/>
      <c r="IYI197" s="53"/>
      <c r="IYJ197" s="53"/>
      <c r="IYK197" s="53"/>
      <c r="IYL197" s="53"/>
      <c r="IYM197" s="53"/>
      <c r="IYN197" s="53"/>
      <c r="IYO197" s="53"/>
      <c r="IYP197" s="53"/>
      <c r="IYQ197" s="53"/>
      <c r="IYR197" s="53"/>
      <c r="IYS197" s="53"/>
      <c r="IYT197" s="53"/>
      <c r="IYU197" s="53"/>
      <c r="IYV197" s="53"/>
      <c r="IYW197" s="53"/>
      <c r="IYX197" s="53"/>
      <c r="IYY197" s="53"/>
      <c r="IYZ197" s="53"/>
      <c r="IZA197" s="53"/>
      <c r="IZB197" s="53"/>
      <c r="IZC197" s="53"/>
      <c r="IZD197" s="53"/>
      <c r="IZE197" s="53"/>
      <c r="IZF197" s="53"/>
      <c r="IZG197" s="53"/>
      <c r="IZH197" s="53"/>
      <c r="IZI197" s="53"/>
      <c r="IZJ197" s="53"/>
      <c r="IZK197" s="53"/>
      <c r="IZL197" s="53"/>
      <c r="IZM197" s="53"/>
      <c r="IZN197" s="53"/>
      <c r="IZO197" s="53"/>
      <c r="IZP197" s="53"/>
      <c r="IZQ197" s="53"/>
      <c r="IZR197" s="53"/>
      <c r="IZS197" s="53"/>
      <c r="IZT197" s="53"/>
      <c r="IZU197" s="53"/>
      <c r="IZV197" s="53"/>
      <c r="IZW197" s="53"/>
      <c r="IZX197" s="53"/>
      <c r="IZY197" s="53"/>
      <c r="IZZ197" s="53"/>
      <c r="JAA197" s="53"/>
      <c r="JAB197" s="53"/>
      <c r="JAC197" s="53"/>
      <c r="JAD197" s="53"/>
      <c r="JAE197" s="53"/>
      <c r="JAF197" s="53"/>
      <c r="JAG197" s="53"/>
      <c r="JAH197" s="53"/>
      <c r="JAI197" s="53"/>
      <c r="JAJ197" s="53"/>
      <c r="JAK197" s="53"/>
      <c r="JAL197" s="53"/>
      <c r="JAM197" s="53"/>
      <c r="JAN197" s="53"/>
      <c r="JAO197" s="53"/>
      <c r="JAP197" s="53"/>
      <c r="JAQ197" s="53"/>
      <c r="JAR197" s="53"/>
      <c r="JAS197" s="53"/>
      <c r="JAT197" s="53"/>
      <c r="JAU197" s="53"/>
      <c r="JAV197" s="53"/>
      <c r="JAW197" s="53"/>
      <c r="JAX197" s="53"/>
      <c r="JAY197" s="53"/>
      <c r="JAZ197" s="53"/>
      <c r="JBA197" s="53"/>
      <c r="JBB197" s="53"/>
      <c r="JBC197" s="53"/>
      <c r="JBD197" s="53"/>
      <c r="JBE197" s="53"/>
      <c r="JBF197" s="53"/>
      <c r="JBG197" s="53"/>
      <c r="JBH197" s="53"/>
      <c r="JBI197" s="53"/>
      <c r="JBJ197" s="53"/>
      <c r="JBK197" s="53"/>
      <c r="JBL197" s="53"/>
      <c r="JBM197" s="53"/>
      <c r="JBN197" s="53"/>
      <c r="JBO197" s="53"/>
      <c r="JBP197" s="53"/>
      <c r="JBQ197" s="53"/>
      <c r="JBR197" s="53"/>
      <c r="JBS197" s="53"/>
      <c r="JBT197" s="53"/>
      <c r="JBU197" s="53"/>
      <c r="JBV197" s="53"/>
      <c r="JBW197" s="53"/>
      <c r="JBX197" s="53"/>
      <c r="JBY197" s="53"/>
      <c r="JBZ197" s="53"/>
      <c r="JCA197" s="53"/>
      <c r="JCB197" s="53"/>
      <c r="JCC197" s="53"/>
      <c r="JCD197" s="53"/>
      <c r="JCE197" s="53"/>
      <c r="JCF197" s="53"/>
      <c r="JCG197" s="53"/>
      <c r="JCH197" s="53"/>
      <c r="JCI197" s="53"/>
      <c r="JCJ197" s="53"/>
      <c r="JCK197" s="53"/>
      <c r="JCL197" s="53"/>
      <c r="JCM197" s="53"/>
      <c r="JCN197" s="53"/>
      <c r="JCO197" s="53"/>
      <c r="JCP197" s="53"/>
      <c r="JCQ197" s="53"/>
      <c r="JCR197" s="53"/>
      <c r="JCS197" s="53"/>
      <c r="JCT197" s="53"/>
      <c r="JCU197" s="53"/>
      <c r="JCV197" s="53"/>
      <c r="JCW197" s="53"/>
      <c r="JCX197" s="53"/>
      <c r="JCY197" s="53"/>
      <c r="JCZ197" s="53"/>
      <c r="JDA197" s="53"/>
      <c r="JDB197" s="53"/>
      <c r="JDC197" s="53"/>
      <c r="JDD197" s="53"/>
      <c r="JDE197" s="53"/>
      <c r="JDF197" s="53"/>
      <c r="JDG197" s="53"/>
      <c r="JDH197" s="53"/>
      <c r="JDI197" s="53"/>
      <c r="JDJ197" s="53"/>
      <c r="JDK197" s="53"/>
      <c r="JDL197" s="53"/>
      <c r="JDM197" s="53"/>
      <c r="JDN197" s="53"/>
      <c r="JDO197" s="53"/>
      <c r="JDP197" s="53"/>
      <c r="JDQ197" s="53"/>
      <c r="JDR197" s="53"/>
      <c r="JDS197" s="53"/>
      <c r="JDT197" s="53"/>
      <c r="JDU197" s="53"/>
      <c r="JDV197" s="53"/>
      <c r="JDW197" s="53"/>
      <c r="JDX197" s="53"/>
      <c r="JDY197" s="53"/>
      <c r="JDZ197" s="53"/>
      <c r="JEA197" s="53"/>
      <c r="JEB197" s="53"/>
      <c r="JEC197" s="53"/>
      <c r="JED197" s="53"/>
      <c r="JEE197" s="53"/>
      <c r="JEF197" s="53"/>
      <c r="JEG197" s="53"/>
      <c r="JEH197" s="53"/>
      <c r="JEI197" s="53"/>
      <c r="JEJ197" s="53"/>
      <c r="JEK197" s="53"/>
      <c r="JEL197" s="53"/>
      <c r="JEM197" s="53"/>
      <c r="JEN197" s="53"/>
      <c r="JEO197" s="53"/>
      <c r="JEP197" s="53"/>
      <c r="JEQ197" s="53"/>
      <c r="JER197" s="53"/>
      <c r="JES197" s="53"/>
      <c r="JET197" s="53"/>
      <c r="JEU197" s="53"/>
      <c r="JEV197" s="53"/>
      <c r="JEW197" s="53"/>
      <c r="JEX197" s="53"/>
      <c r="JEY197" s="53"/>
      <c r="JEZ197" s="53"/>
      <c r="JFA197" s="53"/>
      <c r="JFB197" s="53"/>
      <c r="JFC197" s="53"/>
      <c r="JFD197" s="53"/>
      <c r="JFE197" s="53"/>
      <c r="JFF197" s="53"/>
      <c r="JFG197" s="53"/>
      <c r="JFH197" s="53"/>
      <c r="JFI197" s="53"/>
      <c r="JFJ197" s="53"/>
      <c r="JFK197" s="53"/>
      <c r="JFL197" s="53"/>
      <c r="JFM197" s="53"/>
      <c r="JFN197" s="53"/>
      <c r="JFO197" s="53"/>
      <c r="JFP197" s="53"/>
      <c r="JFQ197" s="53"/>
      <c r="JFR197" s="53"/>
      <c r="JFS197" s="53"/>
      <c r="JFT197" s="53"/>
      <c r="JFU197" s="53"/>
      <c r="JFV197" s="53"/>
      <c r="JFW197" s="53"/>
      <c r="JFX197" s="53"/>
      <c r="JFY197" s="53"/>
      <c r="JFZ197" s="53"/>
      <c r="JGA197" s="53"/>
      <c r="JGB197" s="53"/>
      <c r="JGC197" s="53"/>
      <c r="JGD197" s="53"/>
      <c r="JGE197" s="53"/>
      <c r="JGF197" s="53"/>
      <c r="JGG197" s="53"/>
      <c r="JGH197" s="53"/>
      <c r="JGI197" s="53"/>
      <c r="JGJ197" s="53"/>
      <c r="JGK197" s="53"/>
      <c r="JGL197" s="53"/>
      <c r="JGM197" s="53"/>
      <c r="JGN197" s="53"/>
      <c r="JGO197" s="53"/>
      <c r="JGP197" s="53"/>
      <c r="JGQ197" s="53"/>
      <c r="JGR197" s="53"/>
      <c r="JGS197" s="53"/>
      <c r="JGT197" s="53"/>
      <c r="JGU197" s="53"/>
      <c r="JGV197" s="53"/>
      <c r="JGW197" s="53"/>
      <c r="JGX197" s="53"/>
      <c r="JGY197" s="53"/>
      <c r="JGZ197" s="53"/>
      <c r="JHA197" s="53"/>
      <c r="JHB197" s="53"/>
      <c r="JHC197" s="53"/>
      <c r="JHD197" s="53"/>
      <c r="JHE197" s="53"/>
      <c r="JHF197" s="53"/>
      <c r="JHG197" s="53"/>
      <c r="JHH197" s="53"/>
      <c r="JHI197" s="53"/>
      <c r="JHJ197" s="53"/>
      <c r="JHK197" s="53"/>
      <c r="JHL197" s="53"/>
      <c r="JHM197" s="53"/>
      <c r="JHN197" s="53"/>
      <c r="JHO197" s="53"/>
      <c r="JHP197" s="53"/>
      <c r="JHQ197" s="53"/>
      <c r="JHR197" s="53"/>
      <c r="JHS197" s="53"/>
      <c r="JHT197" s="53"/>
      <c r="JHU197" s="53"/>
      <c r="JHV197" s="53"/>
      <c r="JHW197" s="53"/>
      <c r="JHX197" s="53"/>
      <c r="JHY197" s="53"/>
      <c r="JHZ197" s="53"/>
      <c r="JIA197" s="53"/>
      <c r="JIB197" s="53"/>
      <c r="JIC197" s="53"/>
      <c r="JID197" s="53"/>
      <c r="JIE197" s="53"/>
      <c r="JIF197" s="53"/>
      <c r="JIG197" s="53"/>
      <c r="JIH197" s="53"/>
      <c r="JII197" s="53"/>
      <c r="JIJ197" s="53"/>
      <c r="JIK197" s="53"/>
      <c r="JIL197" s="53"/>
      <c r="JIM197" s="53"/>
      <c r="JIN197" s="53"/>
      <c r="JIO197" s="53"/>
      <c r="JIP197" s="53"/>
      <c r="JIQ197" s="53"/>
      <c r="JIR197" s="53"/>
      <c r="JIS197" s="53"/>
      <c r="JIT197" s="53"/>
      <c r="JIU197" s="53"/>
      <c r="JIV197" s="53"/>
      <c r="JIW197" s="53"/>
      <c r="JIX197" s="53"/>
      <c r="JIY197" s="53"/>
      <c r="JIZ197" s="53"/>
      <c r="JJA197" s="53"/>
      <c r="JJB197" s="53"/>
      <c r="JJC197" s="53"/>
      <c r="JJD197" s="53"/>
      <c r="JJE197" s="53"/>
      <c r="JJF197" s="53"/>
      <c r="JJG197" s="53"/>
      <c r="JJH197" s="53"/>
      <c r="JJI197" s="53"/>
      <c r="JJJ197" s="53"/>
      <c r="JJK197" s="53"/>
      <c r="JJL197" s="53"/>
      <c r="JJM197" s="53"/>
      <c r="JJN197" s="53"/>
      <c r="JJO197" s="53"/>
      <c r="JJP197" s="53"/>
      <c r="JJQ197" s="53"/>
      <c r="JJR197" s="53"/>
      <c r="JJS197" s="53"/>
      <c r="JJT197" s="53"/>
      <c r="JJU197" s="53"/>
      <c r="JJV197" s="53"/>
      <c r="JJW197" s="53"/>
      <c r="JJX197" s="53"/>
      <c r="JJY197" s="53"/>
      <c r="JJZ197" s="53"/>
      <c r="JKA197" s="53"/>
      <c r="JKB197" s="53"/>
      <c r="JKC197" s="53"/>
      <c r="JKD197" s="53"/>
      <c r="JKE197" s="53"/>
      <c r="JKF197" s="53"/>
      <c r="JKG197" s="53"/>
      <c r="JKH197" s="53"/>
      <c r="JKI197" s="53"/>
      <c r="JKJ197" s="53"/>
      <c r="JKK197" s="53"/>
      <c r="JKL197" s="53"/>
      <c r="JKM197" s="53"/>
      <c r="JKN197" s="53"/>
      <c r="JKO197" s="53"/>
      <c r="JKP197" s="53"/>
      <c r="JKQ197" s="53"/>
      <c r="JKR197" s="53"/>
      <c r="JKS197" s="53"/>
      <c r="JKT197" s="53"/>
      <c r="JKU197" s="53"/>
      <c r="JKV197" s="53"/>
      <c r="JKW197" s="53"/>
      <c r="JKX197" s="53"/>
      <c r="JKY197" s="53"/>
      <c r="JKZ197" s="53"/>
      <c r="JLA197" s="53"/>
      <c r="JLB197" s="53"/>
      <c r="JLC197" s="53"/>
      <c r="JLD197" s="53"/>
      <c r="JLE197" s="53"/>
      <c r="JLF197" s="53"/>
      <c r="JLG197" s="53"/>
      <c r="JLH197" s="53"/>
      <c r="JLI197" s="53"/>
      <c r="JLJ197" s="53"/>
      <c r="JLK197" s="53"/>
      <c r="JLL197" s="53"/>
      <c r="JLM197" s="53"/>
      <c r="JLN197" s="53"/>
      <c r="JLO197" s="53"/>
      <c r="JLP197" s="53"/>
      <c r="JLQ197" s="53"/>
      <c r="JLR197" s="53"/>
      <c r="JLS197" s="53"/>
      <c r="JLT197" s="53"/>
      <c r="JLU197" s="53"/>
      <c r="JLV197" s="53"/>
      <c r="JLW197" s="53"/>
      <c r="JLX197" s="53"/>
      <c r="JLY197" s="53"/>
      <c r="JLZ197" s="53"/>
      <c r="JMA197" s="53"/>
      <c r="JMB197" s="53"/>
      <c r="JMC197" s="53"/>
      <c r="JMD197" s="53"/>
      <c r="JME197" s="53"/>
      <c r="JMF197" s="53"/>
      <c r="JMG197" s="53"/>
      <c r="JMH197" s="53"/>
      <c r="JMI197" s="53"/>
      <c r="JMJ197" s="53"/>
      <c r="JMK197" s="53"/>
      <c r="JML197" s="53"/>
      <c r="JMM197" s="53"/>
      <c r="JMN197" s="53"/>
      <c r="JMO197" s="53"/>
      <c r="JMP197" s="53"/>
      <c r="JMQ197" s="53"/>
      <c r="JMR197" s="53"/>
      <c r="JMS197" s="53"/>
      <c r="JMT197" s="53"/>
      <c r="JMU197" s="53"/>
      <c r="JMV197" s="53"/>
      <c r="JMW197" s="53"/>
      <c r="JMX197" s="53"/>
      <c r="JMY197" s="53"/>
      <c r="JMZ197" s="53"/>
      <c r="JNA197" s="53"/>
      <c r="JNB197" s="53"/>
      <c r="JNC197" s="53"/>
      <c r="JND197" s="53"/>
      <c r="JNE197" s="53"/>
      <c r="JNF197" s="53"/>
      <c r="JNG197" s="53"/>
      <c r="JNH197" s="53"/>
      <c r="JNI197" s="53"/>
      <c r="JNJ197" s="53"/>
      <c r="JNK197" s="53"/>
      <c r="JNL197" s="53"/>
      <c r="JNM197" s="53"/>
      <c r="JNN197" s="53"/>
      <c r="JNO197" s="53"/>
      <c r="JNP197" s="53"/>
      <c r="JNQ197" s="53"/>
      <c r="JNR197" s="53"/>
      <c r="JNS197" s="53"/>
      <c r="JNT197" s="53"/>
      <c r="JNU197" s="53"/>
      <c r="JNV197" s="53"/>
      <c r="JNW197" s="53"/>
      <c r="JNX197" s="53"/>
      <c r="JNY197" s="53"/>
      <c r="JNZ197" s="53"/>
      <c r="JOA197" s="53"/>
      <c r="JOB197" s="53"/>
      <c r="JOC197" s="53"/>
      <c r="JOD197" s="53"/>
      <c r="JOE197" s="53"/>
      <c r="JOF197" s="53"/>
      <c r="JOG197" s="53"/>
      <c r="JOH197" s="53"/>
      <c r="JOI197" s="53"/>
      <c r="JOJ197" s="53"/>
      <c r="JOK197" s="53"/>
      <c r="JOL197" s="53"/>
      <c r="JOM197" s="53"/>
      <c r="JON197" s="53"/>
      <c r="JOO197" s="53"/>
      <c r="JOP197" s="53"/>
      <c r="JOQ197" s="53"/>
      <c r="JOR197" s="53"/>
      <c r="JOS197" s="53"/>
      <c r="JOT197" s="53"/>
      <c r="JOU197" s="53"/>
      <c r="JOV197" s="53"/>
      <c r="JOW197" s="53"/>
      <c r="JOX197" s="53"/>
      <c r="JOY197" s="53"/>
      <c r="JOZ197" s="53"/>
      <c r="JPA197" s="53"/>
      <c r="JPB197" s="53"/>
      <c r="JPC197" s="53"/>
      <c r="JPD197" s="53"/>
      <c r="JPE197" s="53"/>
      <c r="JPF197" s="53"/>
      <c r="JPG197" s="53"/>
      <c r="JPH197" s="53"/>
      <c r="JPI197" s="53"/>
      <c r="JPJ197" s="53"/>
      <c r="JPK197" s="53"/>
      <c r="JPL197" s="53"/>
      <c r="JPM197" s="53"/>
      <c r="JPN197" s="53"/>
      <c r="JPO197" s="53"/>
      <c r="JPP197" s="53"/>
      <c r="JPQ197" s="53"/>
      <c r="JPR197" s="53"/>
      <c r="JPS197" s="53"/>
      <c r="JPT197" s="53"/>
      <c r="JPU197" s="53"/>
      <c r="JPV197" s="53"/>
      <c r="JPW197" s="53"/>
      <c r="JPX197" s="53"/>
      <c r="JPY197" s="53"/>
      <c r="JPZ197" s="53"/>
      <c r="JQA197" s="53"/>
      <c r="JQB197" s="53"/>
      <c r="JQC197" s="53"/>
      <c r="JQD197" s="53"/>
      <c r="JQE197" s="53"/>
      <c r="JQF197" s="53"/>
      <c r="JQG197" s="53"/>
      <c r="JQH197" s="53"/>
      <c r="JQI197" s="53"/>
      <c r="JQJ197" s="53"/>
      <c r="JQK197" s="53"/>
      <c r="JQL197" s="53"/>
      <c r="JQM197" s="53"/>
      <c r="JQN197" s="53"/>
      <c r="JQO197" s="53"/>
      <c r="JQP197" s="53"/>
      <c r="JQQ197" s="53"/>
      <c r="JQR197" s="53"/>
      <c r="JQS197" s="53"/>
      <c r="JQT197" s="53"/>
      <c r="JQU197" s="53"/>
      <c r="JQV197" s="53"/>
      <c r="JQW197" s="53"/>
      <c r="JQX197" s="53"/>
      <c r="JQY197" s="53"/>
      <c r="JQZ197" s="53"/>
      <c r="JRA197" s="53"/>
      <c r="JRB197" s="53"/>
      <c r="JRC197" s="53"/>
      <c r="JRD197" s="53"/>
      <c r="JRE197" s="53"/>
      <c r="JRF197" s="53"/>
      <c r="JRG197" s="53"/>
      <c r="JRH197" s="53"/>
      <c r="JRI197" s="53"/>
      <c r="JRJ197" s="53"/>
      <c r="JRK197" s="53"/>
      <c r="JRL197" s="53"/>
      <c r="JRM197" s="53"/>
      <c r="JRN197" s="53"/>
      <c r="JRO197" s="53"/>
      <c r="JRP197" s="53"/>
      <c r="JRQ197" s="53"/>
      <c r="JRR197" s="53"/>
      <c r="JRS197" s="53"/>
      <c r="JRT197" s="53"/>
      <c r="JRU197" s="53"/>
      <c r="JRV197" s="53"/>
      <c r="JRW197" s="53"/>
      <c r="JRX197" s="53"/>
      <c r="JRY197" s="53"/>
      <c r="JRZ197" s="53"/>
      <c r="JSA197" s="53"/>
      <c r="JSB197" s="53"/>
      <c r="JSC197" s="53"/>
      <c r="JSD197" s="53"/>
      <c r="JSE197" s="53"/>
      <c r="JSF197" s="53"/>
      <c r="JSG197" s="53"/>
      <c r="JSH197" s="53"/>
      <c r="JSI197" s="53"/>
      <c r="JSJ197" s="53"/>
      <c r="JSK197" s="53"/>
      <c r="JSL197" s="53"/>
      <c r="JSM197" s="53"/>
      <c r="JSN197" s="53"/>
      <c r="JSO197" s="53"/>
      <c r="JSP197" s="53"/>
      <c r="JSQ197" s="53"/>
      <c r="JSR197" s="53"/>
      <c r="JSS197" s="53"/>
      <c r="JST197" s="53"/>
      <c r="JSU197" s="53"/>
      <c r="JSV197" s="53"/>
      <c r="JSW197" s="53"/>
      <c r="JSX197" s="53"/>
      <c r="JSY197" s="53"/>
      <c r="JSZ197" s="53"/>
      <c r="JTA197" s="53"/>
      <c r="JTB197" s="53"/>
      <c r="JTC197" s="53"/>
      <c r="JTD197" s="53"/>
      <c r="JTE197" s="53"/>
      <c r="JTF197" s="53"/>
      <c r="JTG197" s="53"/>
      <c r="JTH197" s="53"/>
      <c r="JTI197" s="53"/>
      <c r="JTJ197" s="53"/>
      <c r="JTK197" s="53"/>
      <c r="JTL197" s="53"/>
      <c r="JTM197" s="53"/>
      <c r="JTN197" s="53"/>
      <c r="JTO197" s="53"/>
      <c r="JTP197" s="53"/>
      <c r="JTQ197" s="53"/>
      <c r="JTR197" s="53"/>
      <c r="JTS197" s="53"/>
      <c r="JTT197" s="53"/>
      <c r="JTU197" s="53"/>
      <c r="JTV197" s="53"/>
      <c r="JTW197" s="53"/>
      <c r="JTX197" s="53"/>
      <c r="JTY197" s="53"/>
      <c r="JTZ197" s="53"/>
      <c r="JUA197" s="53"/>
      <c r="JUB197" s="53"/>
      <c r="JUC197" s="53"/>
      <c r="JUD197" s="53"/>
      <c r="JUE197" s="53"/>
      <c r="JUF197" s="53"/>
      <c r="JUG197" s="53"/>
      <c r="JUH197" s="53"/>
      <c r="JUI197" s="53"/>
      <c r="JUJ197" s="53"/>
      <c r="JUK197" s="53"/>
      <c r="JUL197" s="53"/>
      <c r="JUM197" s="53"/>
      <c r="JUN197" s="53"/>
      <c r="JUO197" s="53"/>
      <c r="JUP197" s="53"/>
      <c r="JUQ197" s="53"/>
      <c r="JUR197" s="53"/>
      <c r="JUS197" s="53"/>
      <c r="JUT197" s="53"/>
      <c r="JUU197" s="53"/>
      <c r="JUV197" s="53"/>
      <c r="JUW197" s="53"/>
      <c r="JUX197" s="53"/>
      <c r="JUY197" s="53"/>
      <c r="JUZ197" s="53"/>
      <c r="JVA197" s="53"/>
      <c r="JVB197" s="53"/>
      <c r="JVC197" s="53"/>
      <c r="JVD197" s="53"/>
      <c r="JVE197" s="53"/>
      <c r="JVF197" s="53"/>
      <c r="JVG197" s="53"/>
      <c r="JVH197" s="53"/>
      <c r="JVI197" s="53"/>
      <c r="JVJ197" s="53"/>
      <c r="JVK197" s="53"/>
      <c r="JVL197" s="53"/>
      <c r="JVM197" s="53"/>
      <c r="JVN197" s="53"/>
      <c r="JVO197" s="53"/>
      <c r="JVP197" s="53"/>
      <c r="JVQ197" s="53"/>
      <c r="JVR197" s="53"/>
      <c r="JVS197" s="53"/>
      <c r="JVT197" s="53"/>
      <c r="JVU197" s="53"/>
      <c r="JVV197" s="53"/>
      <c r="JVW197" s="53"/>
      <c r="JVX197" s="53"/>
      <c r="JVY197" s="53"/>
      <c r="JVZ197" s="53"/>
      <c r="JWA197" s="53"/>
      <c r="JWB197" s="53"/>
      <c r="JWC197" s="53"/>
      <c r="JWD197" s="53"/>
      <c r="JWE197" s="53"/>
      <c r="JWF197" s="53"/>
      <c r="JWG197" s="53"/>
      <c r="JWH197" s="53"/>
      <c r="JWI197" s="53"/>
      <c r="JWJ197" s="53"/>
      <c r="JWK197" s="53"/>
      <c r="JWL197" s="53"/>
      <c r="JWM197" s="53"/>
      <c r="JWN197" s="53"/>
      <c r="JWO197" s="53"/>
      <c r="JWP197" s="53"/>
      <c r="JWQ197" s="53"/>
      <c r="JWR197" s="53"/>
      <c r="JWS197" s="53"/>
      <c r="JWT197" s="53"/>
      <c r="JWU197" s="53"/>
      <c r="JWV197" s="53"/>
      <c r="JWW197" s="53"/>
      <c r="JWX197" s="53"/>
      <c r="JWY197" s="53"/>
      <c r="JWZ197" s="53"/>
      <c r="JXA197" s="53"/>
      <c r="JXB197" s="53"/>
      <c r="JXC197" s="53"/>
      <c r="JXD197" s="53"/>
      <c r="JXE197" s="53"/>
      <c r="JXF197" s="53"/>
      <c r="JXG197" s="53"/>
      <c r="JXH197" s="53"/>
      <c r="JXI197" s="53"/>
      <c r="JXJ197" s="53"/>
      <c r="JXK197" s="53"/>
      <c r="JXL197" s="53"/>
      <c r="JXM197" s="53"/>
      <c r="JXN197" s="53"/>
      <c r="JXO197" s="53"/>
      <c r="JXP197" s="53"/>
      <c r="JXQ197" s="53"/>
      <c r="JXR197" s="53"/>
      <c r="JXS197" s="53"/>
      <c r="JXT197" s="53"/>
      <c r="JXU197" s="53"/>
      <c r="JXV197" s="53"/>
      <c r="JXW197" s="53"/>
      <c r="JXX197" s="53"/>
      <c r="JXY197" s="53"/>
      <c r="JXZ197" s="53"/>
      <c r="JYA197" s="53"/>
      <c r="JYB197" s="53"/>
      <c r="JYC197" s="53"/>
      <c r="JYD197" s="53"/>
      <c r="JYE197" s="53"/>
      <c r="JYF197" s="53"/>
      <c r="JYG197" s="53"/>
      <c r="JYH197" s="53"/>
      <c r="JYI197" s="53"/>
      <c r="JYJ197" s="53"/>
      <c r="JYK197" s="53"/>
      <c r="JYL197" s="53"/>
      <c r="JYM197" s="53"/>
      <c r="JYN197" s="53"/>
      <c r="JYO197" s="53"/>
      <c r="JYP197" s="53"/>
      <c r="JYQ197" s="53"/>
      <c r="JYR197" s="53"/>
      <c r="JYS197" s="53"/>
      <c r="JYT197" s="53"/>
      <c r="JYU197" s="53"/>
      <c r="JYV197" s="53"/>
      <c r="JYW197" s="53"/>
      <c r="JYX197" s="53"/>
      <c r="JYY197" s="53"/>
      <c r="JYZ197" s="53"/>
      <c r="JZA197" s="53"/>
      <c r="JZB197" s="53"/>
      <c r="JZC197" s="53"/>
      <c r="JZD197" s="53"/>
      <c r="JZE197" s="53"/>
      <c r="JZF197" s="53"/>
      <c r="JZG197" s="53"/>
      <c r="JZH197" s="53"/>
      <c r="JZI197" s="53"/>
      <c r="JZJ197" s="53"/>
      <c r="JZK197" s="53"/>
      <c r="JZL197" s="53"/>
      <c r="JZM197" s="53"/>
      <c r="JZN197" s="53"/>
      <c r="JZO197" s="53"/>
      <c r="JZP197" s="53"/>
      <c r="JZQ197" s="53"/>
      <c r="JZR197" s="53"/>
      <c r="JZS197" s="53"/>
      <c r="JZT197" s="53"/>
      <c r="JZU197" s="53"/>
      <c r="JZV197" s="53"/>
      <c r="JZW197" s="53"/>
      <c r="JZX197" s="53"/>
      <c r="JZY197" s="53"/>
      <c r="JZZ197" s="53"/>
      <c r="KAA197" s="53"/>
      <c r="KAB197" s="53"/>
      <c r="KAC197" s="53"/>
      <c r="KAD197" s="53"/>
      <c r="KAE197" s="53"/>
      <c r="KAF197" s="53"/>
      <c r="KAG197" s="53"/>
      <c r="KAH197" s="53"/>
      <c r="KAI197" s="53"/>
      <c r="KAJ197" s="53"/>
      <c r="KAK197" s="53"/>
      <c r="KAL197" s="53"/>
      <c r="KAM197" s="53"/>
      <c r="KAN197" s="53"/>
      <c r="KAO197" s="53"/>
      <c r="KAP197" s="53"/>
      <c r="KAQ197" s="53"/>
      <c r="KAR197" s="53"/>
      <c r="KAS197" s="53"/>
      <c r="KAT197" s="53"/>
      <c r="KAU197" s="53"/>
      <c r="KAV197" s="53"/>
      <c r="KAW197" s="53"/>
      <c r="KAX197" s="53"/>
      <c r="KAY197" s="53"/>
      <c r="KAZ197" s="53"/>
      <c r="KBA197" s="53"/>
      <c r="KBB197" s="53"/>
      <c r="KBC197" s="53"/>
      <c r="KBD197" s="53"/>
      <c r="KBE197" s="53"/>
      <c r="KBF197" s="53"/>
      <c r="KBG197" s="53"/>
      <c r="KBH197" s="53"/>
      <c r="KBI197" s="53"/>
      <c r="KBJ197" s="53"/>
      <c r="KBK197" s="53"/>
      <c r="KBL197" s="53"/>
      <c r="KBM197" s="53"/>
      <c r="KBN197" s="53"/>
      <c r="KBO197" s="53"/>
      <c r="KBP197" s="53"/>
      <c r="KBQ197" s="53"/>
      <c r="KBR197" s="53"/>
      <c r="KBS197" s="53"/>
      <c r="KBT197" s="53"/>
      <c r="KBU197" s="53"/>
      <c r="KBV197" s="53"/>
      <c r="KBW197" s="53"/>
      <c r="KBX197" s="53"/>
      <c r="KBY197" s="53"/>
      <c r="KBZ197" s="53"/>
      <c r="KCA197" s="53"/>
      <c r="KCB197" s="53"/>
      <c r="KCC197" s="53"/>
      <c r="KCD197" s="53"/>
      <c r="KCE197" s="53"/>
      <c r="KCF197" s="53"/>
      <c r="KCG197" s="53"/>
      <c r="KCH197" s="53"/>
      <c r="KCI197" s="53"/>
      <c r="KCJ197" s="53"/>
      <c r="KCK197" s="53"/>
      <c r="KCL197" s="53"/>
      <c r="KCM197" s="53"/>
      <c r="KCN197" s="53"/>
      <c r="KCO197" s="53"/>
      <c r="KCP197" s="53"/>
      <c r="KCQ197" s="53"/>
      <c r="KCR197" s="53"/>
      <c r="KCS197" s="53"/>
      <c r="KCT197" s="53"/>
      <c r="KCU197" s="53"/>
      <c r="KCV197" s="53"/>
      <c r="KCW197" s="53"/>
      <c r="KCX197" s="53"/>
      <c r="KCY197" s="53"/>
      <c r="KCZ197" s="53"/>
      <c r="KDA197" s="53"/>
      <c r="KDB197" s="53"/>
      <c r="KDC197" s="53"/>
      <c r="KDD197" s="53"/>
      <c r="KDE197" s="53"/>
      <c r="KDF197" s="53"/>
      <c r="KDG197" s="53"/>
      <c r="KDH197" s="53"/>
      <c r="KDI197" s="53"/>
      <c r="KDJ197" s="53"/>
      <c r="KDK197" s="53"/>
      <c r="KDL197" s="53"/>
      <c r="KDM197" s="53"/>
      <c r="KDN197" s="53"/>
      <c r="KDO197" s="53"/>
      <c r="KDP197" s="53"/>
      <c r="KDQ197" s="53"/>
      <c r="KDR197" s="53"/>
      <c r="KDS197" s="53"/>
      <c r="KDT197" s="53"/>
      <c r="KDU197" s="53"/>
      <c r="KDV197" s="53"/>
      <c r="KDW197" s="53"/>
      <c r="KDX197" s="53"/>
      <c r="KDY197" s="53"/>
      <c r="KDZ197" s="53"/>
      <c r="KEA197" s="53"/>
      <c r="KEB197" s="53"/>
      <c r="KEC197" s="53"/>
      <c r="KED197" s="53"/>
      <c r="KEE197" s="53"/>
      <c r="KEF197" s="53"/>
      <c r="KEG197" s="53"/>
      <c r="KEH197" s="53"/>
      <c r="KEI197" s="53"/>
      <c r="KEJ197" s="53"/>
      <c r="KEK197" s="53"/>
      <c r="KEL197" s="53"/>
      <c r="KEM197" s="53"/>
      <c r="KEN197" s="53"/>
      <c r="KEO197" s="53"/>
      <c r="KEP197" s="53"/>
      <c r="KEQ197" s="53"/>
      <c r="KER197" s="53"/>
      <c r="KES197" s="53"/>
      <c r="KET197" s="53"/>
      <c r="KEU197" s="53"/>
      <c r="KEV197" s="53"/>
      <c r="KEW197" s="53"/>
      <c r="KEX197" s="53"/>
      <c r="KEY197" s="53"/>
      <c r="KEZ197" s="53"/>
      <c r="KFA197" s="53"/>
      <c r="KFB197" s="53"/>
      <c r="KFC197" s="53"/>
      <c r="KFD197" s="53"/>
      <c r="KFE197" s="53"/>
      <c r="KFF197" s="53"/>
      <c r="KFG197" s="53"/>
      <c r="KFH197" s="53"/>
      <c r="KFI197" s="53"/>
      <c r="KFJ197" s="53"/>
      <c r="KFK197" s="53"/>
      <c r="KFL197" s="53"/>
      <c r="KFM197" s="53"/>
      <c r="KFN197" s="53"/>
      <c r="KFO197" s="53"/>
      <c r="KFP197" s="53"/>
      <c r="KFQ197" s="53"/>
      <c r="KFR197" s="53"/>
      <c r="KFS197" s="53"/>
      <c r="KFT197" s="53"/>
      <c r="KFU197" s="53"/>
      <c r="KFV197" s="53"/>
      <c r="KFW197" s="53"/>
      <c r="KFX197" s="53"/>
      <c r="KFY197" s="53"/>
      <c r="KFZ197" s="53"/>
      <c r="KGA197" s="53"/>
      <c r="KGB197" s="53"/>
      <c r="KGC197" s="53"/>
      <c r="KGD197" s="53"/>
      <c r="KGE197" s="53"/>
      <c r="KGF197" s="53"/>
      <c r="KGG197" s="53"/>
      <c r="KGH197" s="53"/>
      <c r="KGI197" s="53"/>
      <c r="KGJ197" s="53"/>
      <c r="KGK197" s="53"/>
      <c r="KGL197" s="53"/>
      <c r="KGM197" s="53"/>
      <c r="KGN197" s="53"/>
      <c r="KGO197" s="53"/>
      <c r="KGP197" s="53"/>
      <c r="KGQ197" s="53"/>
      <c r="KGR197" s="53"/>
      <c r="KGS197" s="53"/>
      <c r="KGT197" s="53"/>
      <c r="KGU197" s="53"/>
      <c r="KGV197" s="53"/>
      <c r="KGW197" s="53"/>
      <c r="KGX197" s="53"/>
      <c r="KGY197" s="53"/>
      <c r="KGZ197" s="53"/>
      <c r="KHA197" s="53"/>
      <c r="KHB197" s="53"/>
      <c r="KHC197" s="53"/>
      <c r="KHD197" s="53"/>
      <c r="KHE197" s="53"/>
      <c r="KHF197" s="53"/>
      <c r="KHG197" s="53"/>
      <c r="KHH197" s="53"/>
      <c r="KHI197" s="53"/>
      <c r="KHJ197" s="53"/>
      <c r="KHK197" s="53"/>
      <c r="KHL197" s="53"/>
      <c r="KHM197" s="53"/>
      <c r="KHN197" s="53"/>
      <c r="KHO197" s="53"/>
      <c r="KHP197" s="53"/>
      <c r="KHQ197" s="53"/>
      <c r="KHR197" s="53"/>
      <c r="KHS197" s="53"/>
      <c r="KHT197" s="53"/>
      <c r="KHU197" s="53"/>
      <c r="KHV197" s="53"/>
      <c r="KHW197" s="53"/>
      <c r="KHX197" s="53"/>
      <c r="KHY197" s="53"/>
      <c r="KHZ197" s="53"/>
      <c r="KIA197" s="53"/>
      <c r="KIB197" s="53"/>
      <c r="KIC197" s="53"/>
      <c r="KID197" s="53"/>
      <c r="KIE197" s="53"/>
      <c r="KIF197" s="53"/>
      <c r="KIG197" s="53"/>
      <c r="KIH197" s="53"/>
      <c r="KII197" s="53"/>
      <c r="KIJ197" s="53"/>
      <c r="KIK197" s="53"/>
      <c r="KIL197" s="53"/>
      <c r="KIM197" s="53"/>
      <c r="KIN197" s="53"/>
      <c r="KIO197" s="53"/>
      <c r="KIP197" s="53"/>
      <c r="KIQ197" s="53"/>
      <c r="KIR197" s="53"/>
      <c r="KIS197" s="53"/>
      <c r="KIT197" s="53"/>
      <c r="KIU197" s="53"/>
      <c r="KIV197" s="53"/>
      <c r="KIW197" s="53"/>
      <c r="KIX197" s="53"/>
      <c r="KIY197" s="53"/>
      <c r="KIZ197" s="53"/>
      <c r="KJA197" s="53"/>
      <c r="KJB197" s="53"/>
      <c r="KJC197" s="53"/>
      <c r="KJD197" s="53"/>
      <c r="KJE197" s="53"/>
      <c r="KJF197" s="53"/>
      <c r="KJG197" s="53"/>
      <c r="KJH197" s="53"/>
      <c r="KJI197" s="53"/>
      <c r="KJJ197" s="53"/>
      <c r="KJK197" s="53"/>
      <c r="KJL197" s="53"/>
      <c r="KJM197" s="53"/>
      <c r="KJN197" s="53"/>
      <c r="KJO197" s="53"/>
      <c r="KJP197" s="53"/>
      <c r="KJQ197" s="53"/>
      <c r="KJR197" s="53"/>
      <c r="KJS197" s="53"/>
      <c r="KJT197" s="53"/>
      <c r="KJU197" s="53"/>
      <c r="KJV197" s="53"/>
      <c r="KJW197" s="53"/>
      <c r="KJX197" s="53"/>
      <c r="KJY197" s="53"/>
      <c r="KJZ197" s="53"/>
      <c r="KKA197" s="53"/>
      <c r="KKB197" s="53"/>
      <c r="KKC197" s="53"/>
      <c r="KKD197" s="53"/>
      <c r="KKE197" s="53"/>
      <c r="KKF197" s="53"/>
      <c r="KKG197" s="53"/>
      <c r="KKH197" s="53"/>
      <c r="KKI197" s="53"/>
      <c r="KKJ197" s="53"/>
      <c r="KKK197" s="53"/>
      <c r="KKL197" s="53"/>
      <c r="KKM197" s="53"/>
      <c r="KKN197" s="53"/>
      <c r="KKO197" s="53"/>
      <c r="KKP197" s="53"/>
      <c r="KKQ197" s="53"/>
      <c r="KKR197" s="53"/>
      <c r="KKS197" s="53"/>
      <c r="KKT197" s="53"/>
      <c r="KKU197" s="53"/>
      <c r="KKV197" s="53"/>
      <c r="KKW197" s="53"/>
      <c r="KKX197" s="53"/>
      <c r="KKY197" s="53"/>
      <c r="KKZ197" s="53"/>
      <c r="KLA197" s="53"/>
      <c r="KLB197" s="53"/>
      <c r="KLC197" s="53"/>
      <c r="KLD197" s="53"/>
      <c r="KLE197" s="53"/>
      <c r="KLF197" s="53"/>
      <c r="KLG197" s="53"/>
      <c r="KLH197" s="53"/>
      <c r="KLI197" s="53"/>
      <c r="KLJ197" s="53"/>
      <c r="KLK197" s="53"/>
      <c r="KLL197" s="53"/>
      <c r="KLM197" s="53"/>
      <c r="KLN197" s="53"/>
      <c r="KLO197" s="53"/>
      <c r="KLP197" s="53"/>
      <c r="KLQ197" s="53"/>
      <c r="KLR197" s="53"/>
      <c r="KLS197" s="53"/>
      <c r="KLT197" s="53"/>
      <c r="KLU197" s="53"/>
      <c r="KLV197" s="53"/>
      <c r="KLW197" s="53"/>
      <c r="KLX197" s="53"/>
      <c r="KLY197" s="53"/>
      <c r="KLZ197" s="53"/>
      <c r="KMA197" s="53"/>
      <c r="KMB197" s="53"/>
      <c r="KMC197" s="53"/>
      <c r="KMD197" s="53"/>
      <c r="KME197" s="53"/>
      <c r="KMF197" s="53"/>
      <c r="KMG197" s="53"/>
      <c r="KMH197" s="53"/>
      <c r="KMI197" s="53"/>
      <c r="KMJ197" s="53"/>
      <c r="KMK197" s="53"/>
      <c r="KML197" s="53"/>
      <c r="KMM197" s="53"/>
      <c r="KMN197" s="53"/>
      <c r="KMO197" s="53"/>
      <c r="KMP197" s="53"/>
      <c r="KMQ197" s="53"/>
      <c r="KMR197" s="53"/>
      <c r="KMS197" s="53"/>
      <c r="KMT197" s="53"/>
      <c r="KMU197" s="53"/>
      <c r="KMV197" s="53"/>
      <c r="KMW197" s="53"/>
      <c r="KMX197" s="53"/>
      <c r="KMY197" s="53"/>
      <c r="KMZ197" s="53"/>
      <c r="KNA197" s="53"/>
      <c r="KNB197" s="53"/>
      <c r="KNC197" s="53"/>
      <c r="KND197" s="53"/>
      <c r="KNE197" s="53"/>
      <c r="KNF197" s="53"/>
      <c r="KNG197" s="53"/>
      <c r="KNH197" s="53"/>
      <c r="KNI197" s="53"/>
      <c r="KNJ197" s="53"/>
      <c r="KNK197" s="53"/>
      <c r="KNL197" s="53"/>
      <c r="KNM197" s="53"/>
      <c r="KNN197" s="53"/>
      <c r="KNO197" s="53"/>
      <c r="KNP197" s="53"/>
      <c r="KNQ197" s="53"/>
      <c r="KNR197" s="53"/>
      <c r="KNS197" s="53"/>
      <c r="KNT197" s="53"/>
      <c r="KNU197" s="53"/>
      <c r="KNV197" s="53"/>
      <c r="KNW197" s="53"/>
      <c r="KNX197" s="53"/>
      <c r="KNY197" s="53"/>
      <c r="KNZ197" s="53"/>
      <c r="KOA197" s="53"/>
      <c r="KOB197" s="53"/>
      <c r="KOC197" s="53"/>
      <c r="KOD197" s="53"/>
      <c r="KOE197" s="53"/>
      <c r="KOF197" s="53"/>
      <c r="KOG197" s="53"/>
      <c r="KOH197" s="53"/>
      <c r="KOI197" s="53"/>
      <c r="KOJ197" s="53"/>
      <c r="KOK197" s="53"/>
      <c r="KOL197" s="53"/>
      <c r="KOM197" s="53"/>
      <c r="KON197" s="53"/>
      <c r="KOO197" s="53"/>
      <c r="KOP197" s="53"/>
      <c r="KOQ197" s="53"/>
      <c r="KOR197" s="53"/>
      <c r="KOS197" s="53"/>
      <c r="KOT197" s="53"/>
      <c r="KOU197" s="53"/>
      <c r="KOV197" s="53"/>
      <c r="KOW197" s="53"/>
      <c r="KOX197" s="53"/>
      <c r="KOY197" s="53"/>
      <c r="KOZ197" s="53"/>
      <c r="KPA197" s="53"/>
      <c r="KPB197" s="53"/>
      <c r="KPC197" s="53"/>
      <c r="KPD197" s="53"/>
      <c r="KPE197" s="53"/>
      <c r="KPF197" s="53"/>
      <c r="KPG197" s="53"/>
      <c r="KPH197" s="53"/>
      <c r="KPI197" s="53"/>
      <c r="KPJ197" s="53"/>
      <c r="KPK197" s="53"/>
      <c r="KPL197" s="53"/>
      <c r="KPM197" s="53"/>
      <c r="KPN197" s="53"/>
      <c r="KPO197" s="53"/>
      <c r="KPP197" s="53"/>
      <c r="KPQ197" s="53"/>
      <c r="KPR197" s="53"/>
      <c r="KPS197" s="53"/>
      <c r="KPT197" s="53"/>
      <c r="KPU197" s="53"/>
      <c r="KPV197" s="53"/>
      <c r="KPW197" s="53"/>
      <c r="KPX197" s="53"/>
      <c r="KPY197" s="53"/>
      <c r="KPZ197" s="53"/>
      <c r="KQA197" s="53"/>
      <c r="KQB197" s="53"/>
      <c r="KQC197" s="53"/>
      <c r="KQD197" s="53"/>
      <c r="KQE197" s="53"/>
      <c r="KQF197" s="53"/>
      <c r="KQG197" s="53"/>
      <c r="KQH197" s="53"/>
      <c r="KQI197" s="53"/>
      <c r="KQJ197" s="53"/>
      <c r="KQK197" s="53"/>
      <c r="KQL197" s="53"/>
      <c r="KQM197" s="53"/>
      <c r="KQN197" s="53"/>
      <c r="KQO197" s="53"/>
      <c r="KQP197" s="53"/>
      <c r="KQQ197" s="53"/>
      <c r="KQR197" s="53"/>
      <c r="KQS197" s="53"/>
      <c r="KQT197" s="53"/>
      <c r="KQU197" s="53"/>
      <c r="KQV197" s="53"/>
      <c r="KQW197" s="53"/>
      <c r="KQX197" s="53"/>
      <c r="KQY197" s="53"/>
      <c r="KQZ197" s="53"/>
      <c r="KRA197" s="53"/>
      <c r="KRB197" s="53"/>
      <c r="KRC197" s="53"/>
      <c r="KRD197" s="53"/>
      <c r="KRE197" s="53"/>
      <c r="KRF197" s="53"/>
      <c r="KRG197" s="53"/>
      <c r="KRH197" s="53"/>
      <c r="KRI197" s="53"/>
      <c r="KRJ197" s="53"/>
      <c r="KRK197" s="53"/>
      <c r="KRL197" s="53"/>
      <c r="KRM197" s="53"/>
      <c r="KRN197" s="53"/>
      <c r="KRO197" s="53"/>
      <c r="KRP197" s="53"/>
      <c r="KRQ197" s="53"/>
      <c r="KRR197" s="53"/>
      <c r="KRS197" s="53"/>
      <c r="KRT197" s="53"/>
      <c r="KRU197" s="53"/>
      <c r="KRV197" s="53"/>
      <c r="KRW197" s="53"/>
      <c r="KRX197" s="53"/>
      <c r="KRY197" s="53"/>
      <c r="KRZ197" s="53"/>
      <c r="KSA197" s="53"/>
      <c r="KSB197" s="53"/>
      <c r="KSC197" s="53"/>
      <c r="KSD197" s="53"/>
      <c r="KSE197" s="53"/>
      <c r="KSF197" s="53"/>
      <c r="KSG197" s="53"/>
      <c r="KSH197" s="53"/>
      <c r="KSI197" s="53"/>
      <c r="KSJ197" s="53"/>
      <c r="KSK197" s="53"/>
      <c r="KSL197" s="53"/>
      <c r="KSM197" s="53"/>
      <c r="KSN197" s="53"/>
      <c r="KSO197" s="53"/>
      <c r="KSP197" s="53"/>
      <c r="KSQ197" s="53"/>
      <c r="KSR197" s="53"/>
      <c r="KSS197" s="53"/>
      <c r="KST197" s="53"/>
      <c r="KSU197" s="53"/>
      <c r="KSV197" s="53"/>
      <c r="KSW197" s="53"/>
      <c r="KSX197" s="53"/>
      <c r="KSY197" s="53"/>
      <c r="KSZ197" s="53"/>
      <c r="KTA197" s="53"/>
      <c r="KTB197" s="53"/>
      <c r="KTC197" s="53"/>
      <c r="KTD197" s="53"/>
      <c r="KTE197" s="53"/>
      <c r="KTF197" s="53"/>
      <c r="KTG197" s="53"/>
      <c r="KTH197" s="53"/>
      <c r="KTI197" s="53"/>
      <c r="KTJ197" s="53"/>
      <c r="KTK197" s="53"/>
      <c r="KTL197" s="53"/>
      <c r="KTM197" s="53"/>
      <c r="KTN197" s="53"/>
      <c r="KTO197" s="53"/>
      <c r="KTP197" s="53"/>
      <c r="KTQ197" s="53"/>
      <c r="KTR197" s="53"/>
      <c r="KTS197" s="53"/>
      <c r="KTT197" s="53"/>
      <c r="KTU197" s="53"/>
      <c r="KTV197" s="53"/>
      <c r="KTW197" s="53"/>
      <c r="KTX197" s="53"/>
      <c r="KTY197" s="53"/>
      <c r="KTZ197" s="53"/>
      <c r="KUA197" s="53"/>
      <c r="KUB197" s="53"/>
      <c r="KUC197" s="53"/>
      <c r="KUD197" s="53"/>
      <c r="KUE197" s="53"/>
      <c r="KUF197" s="53"/>
      <c r="KUG197" s="53"/>
      <c r="KUH197" s="53"/>
      <c r="KUI197" s="53"/>
      <c r="KUJ197" s="53"/>
      <c r="KUK197" s="53"/>
      <c r="KUL197" s="53"/>
      <c r="KUM197" s="53"/>
      <c r="KUN197" s="53"/>
      <c r="KUO197" s="53"/>
      <c r="KUP197" s="53"/>
      <c r="KUQ197" s="53"/>
      <c r="KUR197" s="53"/>
      <c r="KUS197" s="53"/>
      <c r="KUT197" s="53"/>
      <c r="KUU197" s="53"/>
      <c r="KUV197" s="53"/>
      <c r="KUW197" s="53"/>
      <c r="KUX197" s="53"/>
      <c r="KUY197" s="53"/>
      <c r="KUZ197" s="53"/>
      <c r="KVA197" s="53"/>
      <c r="KVB197" s="53"/>
      <c r="KVC197" s="53"/>
      <c r="KVD197" s="53"/>
      <c r="KVE197" s="53"/>
      <c r="KVF197" s="53"/>
      <c r="KVG197" s="53"/>
      <c r="KVH197" s="53"/>
      <c r="KVI197" s="53"/>
      <c r="KVJ197" s="53"/>
      <c r="KVK197" s="53"/>
      <c r="KVL197" s="53"/>
      <c r="KVM197" s="53"/>
      <c r="KVN197" s="53"/>
      <c r="KVO197" s="53"/>
      <c r="KVP197" s="53"/>
      <c r="KVQ197" s="53"/>
      <c r="KVR197" s="53"/>
      <c r="KVS197" s="53"/>
      <c r="KVT197" s="53"/>
      <c r="KVU197" s="53"/>
      <c r="KVV197" s="53"/>
      <c r="KVW197" s="53"/>
      <c r="KVX197" s="53"/>
      <c r="KVY197" s="53"/>
      <c r="KVZ197" s="53"/>
      <c r="KWA197" s="53"/>
      <c r="KWB197" s="53"/>
      <c r="KWC197" s="53"/>
      <c r="KWD197" s="53"/>
      <c r="KWE197" s="53"/>
      <c r="KWF197" s="53"/>
      <c r="KWG197" s="53"/>
      <c r="KWH197" s="53"/>
      <c r="KWI197" s="53"/>
      <c r="KWJ197" s="53"/>
      <c r="KWK197" s="53"/>
      <c r="KWL197" s="53"/>
      <c r="KWM197" s="53"/>
      <c r="KWN197" s="53"/>
      <c r="KWO197" s="53"/>
      <c r="KWP197" s="53"/>
      <c r="KWQ197" s="53"/>
      <c r="KWR197" s="53"/>
      <c r="KWS197" s="53"/>
      <c r="KWT197" s="53"/>
      <c r="KWU197" s="53"/>
      <c r="KWV197" s="53"/>
      <c r="KWW197" s="53"/>
      <c r="KWX197" s="53"/>
      <c r="KWY197" s="53"/>
      <c r="KWZ197" s="53"/>
      <c r="KXA197" s="53"/>
      <c r="KXB197" s="53"/>
      <c r="KXC197" s="53"/>
      <c r="KXD197" s="53"/>
      <c r="KXE197" s="53"/>
      <c r="KXF197" s="53"/>
      <c r="KXG197" s="53"/>
      <c r="KXH197" s="53"/>
      <c r="KXI197" s="53"/>
      <c r="KXJ197" s="53"/>
      <c r="KXK197" s="53"/>
      <c r="KXL197" s="53"/>
      <c r="KXM197" s="53"/>
      <c r="KXN197" s="53"/>
      <c r="KXO197" s="53"/>
      <c r="KXP197" s="53"/>
      <c r="KXQ197" s="53"/>
      <c r="KXR197" s="53"/>
      <c r="KXS197" s="53"/>
      <c r="KXT197" s="53"/>
      <c r="KXU197" s="53"/>
      <c r="KXV197" s="53"/>
      <c r="KXW197" s="53"/>
      <c r="KXX197" s="53"/>
      <c r="KXY197" s="53"/>
      <c r="KXZ197" s="53"/>
      <c r="KYA197" s="53"/>
      <c r="KYB197" s="53"/>
      <c r="KYC197" s="53"/>
      <c r="KYD197" s="53"/>
      <c r="KYE197" s="53"/>
      <c r="KYF197" s="53"/>
      <c r="KYG197" s="53"/>
      <c r="KYH197" s="53"/>
      <c r="KYI197" s="53"/>
      <c r="KYJ197" s="53"/>
      <c r="KYK197" s="53"/>
      <c r="KYL197" s="53"/>
      <c r="KYM197" s="53"/>
      <c r="KYN197" s="53"/>
      <c r="KYO197" s="53"/>
      <c r="KYP197" s="53"/>
      <c r="KYQ197" s="53"/>
      <c r="KYR197" s="53"/>
      <c r="KYS197" s="53"/>
      <c r="KYT197" s="53"/>
      <c r="KYU197" s="53"/>
      <c r="KYV197" s="53"/>
      <c r="KYW197" s="53"/>
      <c r="KYX197" s="53"/>
      <c r="KYY197" s="53"/>
      <c r="KYZ197" s="53"/>
      <c r="KZA197" s="53"/>
      <c r="KZB197" s="53"/>
      <c r="KZC197" s="53"/>
      <c r="KZD197" s="53"/>
      <c r="KZE197" s="53"/>
      <c r="KZF197" s="53"/>
      <c r="KZG197" s="53"/>
      <c r="KZH197" s="53"/>
      <c r="KZI197" s="53"/>
      <c r="KZJ197" s="53"/>
      <c r="KZK197" s="53"/>
      <c r="KZL197" s="53"/>
      <c r="KZM197" s="53"/>
      <c r="KZN197" s="53"/>
      <c r="KZO197" s="53"/>
      <c r="KZP197" s="53"/>
      <c r="KZQ197" s="53"/>
      <c r="KZR197" s="53"/>
      <c r="KZS197" s="53"/>
      <c r="KZT197" s="53"/>
      <c r="KZU197" s="53"/>
      <c r="KZV197" s="53"/>
      <c r="KZW197" s="53"/>
      <c r="KZX197" s="53"/>
      <c r="KZY197" s="53"/>
      <c r="KZZ197" s="53"/>
      <c r="LAA197" s="53"/>
      <c r="LAB197" s="53"/>
      <c r="LAC197" s="53"/>
      <c r="LAD197" s="53"/>
      <c r="LAE197" s="53"/>
      <c r="LAF197" s="53"/>
      <c r="LAG197" s="53"/>
      <c r="LAH197" s="53"/>
      <c r="LAI197" s="53"/>
      <c r="LAJ197" s="53"/>
      <c r="LAK197" s="53"/>
      <c r="LAL197" s="53"/>
      <c r="LAM197" s="53"/>
      <c r="LAN197" s="53"/>
      <c r="LAO197" s="53"/>
      <c r="LAP197" s="53"/>
      <c r="LAQ197" s="53"/>
      <c r="LAR197" s="53"/>
      <c r="LAS197" s="53"/>
      <c r="LAT197" s="53"/>
      <c r="LAU197" s="53"/>
      <c r="LAV197" s="53"/>
      <c r="LAW197" s="53"/>
      <c r="LAX197" s="53"/>
      <c r="LAY197" s="53"/>
      <c r="LAZ197" s="53"/>
      <c r="LBA197" s="53"/>
      <c r="LBB197" s="53"/>
      <c r="LBC197" s="53"/>
      <c r="LBD197" s="53"/>
      <c r="LBE197" s="53"/>
      <c r="LBF197" s="53"/>
      <c r="LBG197" s="53"/>
      <c r="LBH197" s="53"/>
      <c r="LBI197" s="53"/>
      <c r="LBJ197" s="53"/>
      <c r="LBK197" s="53"/>
      <c r="LBL197" s="53"/>
      <c r="LBM197" s="53"/>
      <c r="LBN197" s="53"/>
      <c r="LBO197" s="53"/>
      <c r="LBP197" s="53"/>
      <c r="LBQ197" s="53"/>
      <c r="LBR197" s="53"/>
      <c r="LBS197" s="53"/>
      <c r="LBT197" s="53"/>
      <c r="LBU197" s="53"/>
      <c r="LBV197" s="53"/>
      <c r="LBW197" s="53"/>
      <c r="LBX197" s="53"/>
      <c r="LBY197" s="53"/>
      <c r="LBZ197" s="53"/>
      <c r="LCA197" s="53"/>
      <c r="LCB197" s="53"/>
      <c r="LCC197" s="53"/>
      <c r="LCD197" s="53"/>
      <c r="LCE197" s="53"/>
      <c r="LCF197" s="53"/>
      <c r="LCG197" s="53"/>
      <c r="LCH197" s="53"/>
      <c r="LCI197" s="53"/>
      <c r="LCJ197" s="53"/>
      <c r="LCK197" s="53"/>
      <c r="LCL197" s="53"/>
      <c r="LCM197" s="53"/>
      <c r="LCN197" s="53"/>
      <c r="LCO197" s="53"/>
      <c r="LCP197" s="53"/>
      <c r="LCQ197" s="53"/>
      <c r="LCR197" s="53"/>
      <c r="LCS197" s="53"/>
      <c r="LCT197" s="53"/>
      <c r="LCU197" s="53"/>
      <c r="LCV197" s="53"/>
      <c r="LCW197" s="53"/>
      <c r="LCX197" s="53"/>
      <c r="LCY197" s="53"/>
      <c r="LCZ197" s="53"/>
      <c r="LDA197" s="53"/>
      <c r="LDB197" s="53"/>
      <c r="LDC197" s="53"/>
      <c r="LDD197" s="53"/>
      <c r="LDE197" s="53"/>
      <c r="LDF197" s="53"/>
      <c r="LDG197" s="53"/>
      <c r="LDH197" s="53"/>
      <c r="LDI197" s="53"/>
      <c r="LDJ197" s="53"/>
      <c r="LDK197" s="53"/>
      <c r="LDL197" s="53"/>
      <c r="LDM197" s="53"/>
      <c r="LDN197" s="53"/>
      <c r="LDO197" s="53"/>
      <c r="LDP197" s="53"/>
      <c r="LDQ197" s="53"/>
      <c r="LDR197" s="53"/>
      <c r="LDS197" s="53"/>
      <c r="LDT197" s="53"/>
      <c r="LDU197" s="53"/>
      <c r="LDV197" s="53"/>
      <c r="LDW197" s="53"/>
      <c r="LDX197" s="53"/>
      <c r="LDY197" s="53"/>
      <c r="LDZ197" s="53"/>
      <c r="LEA197" s="53"/>
      <c r="LEB197" s="53"/>
      <c r="LEC197" s="53"/>
      <c r="LED197" s="53"/>
      <c r="LEE197" s="53"/>
      <c r="LEF197" s="53"/>
      <c r="LEG197" s="53"/>
      <c r="LEH197" s="53"/>
      <c r="LEI197" s="53"/>
      <c r="LEJ197" s="53"/>
      <c r="LEK197" s="53"/>
      <c r="LEL197" s="53"/>
      <c r="LEM197" s="53"/>
      <c r="LEN197" s="53"/>
      <c r="LEO197" s="53"/>
      <c r="LEP197" s="53"/>
      <c r="LEQ197" s="53"/>
      <c r="LER197" s="53"/>
      <c r="LES197" s="53"/>
      <c r="LET197" s="53"/>
      <c r="LEU197" s="53"/>
      <c r="LEV197" s="53"/>
      <c r="LEW197" s="53"/>
      <c r="LEX197" s="53"/>
      <c r="LEY197" s="53"/>
      <c r="LEZ197" s="53"/>
      <c r="LFA197" s="53"/>
      <c r="LFB197" s="53"/>
      <c r="LFC197" s="53"/>
      <c r="LFD197" s="53"/>
      <c r="LFE197" s="53"/>
      <c r="LFF197" s="53"/>
      <c r="LFG197" s="53"/>
      <c r="LFH197" s="53"/>
      <c r="LFI197" s="53"/>
      <c r="LFJ197" s="53"/>
      <c r="LFK197" s="53"/>
      <c r="LFL197" s="53"/>
      <c r="LFM197" s="53"/>
      <c r="LFN197" s="53"/>
      <c r="LFO197" s="53"/>
      <c r="LFP197" s="53"/>
      <c r="LFQ197" s="53"/>
      <c r="LFR197" s="53"/>
      <c r="LFS197" s="53"/>
      <c r="LFT197" s="53"/>
      <c r="LFU197" s="53"/>
      <c r="LFV197" s="53"/>
      <c r="LFW197" s="53"/>
      <c r="LFX197" s="53"/>
      <c r="LFY197" s="53"/>
      <c r="LFZ197" s="53"/>
      <c r="LGA197" s="53"/>
      <c r="LGB197" s="53"/>
      <c r="LGC197" s="53"/>
      <c r="LGD197" s="53"/>
      <c r="LGE197" s="53"/>
      <c r="LGF197" s="53"/>
      <c r="LGG197" s="53"/>
      <c r="LGH197" s="53"/>
      <c r="LGI197" s="53"/>
      <c r="LGJ197" s="53"/>
      <c r="LGK197" s="53"/>
      <c r="LGL197" s="53"/>
      <c r="LGM197" s="53"/>
      <c r="LGN197" s="53"/>
      <c r="LGO197" s="53"/>
      <c r="LGP197" s="53"/>
      <c r="LGQ197" s="53"/>
      <c r="LGR197" s="53"/>
      <c r="LGS197" s="53"/>
      <c r="LGT197" s="53"/>
      <c r="LGU197" s="53"/>
      <c r="LGV197" s="53"/>
      <c r="LGW197" s="53"/>
      <c r="LGX197" s="53"/>
      <c r="LGY197" s="53"/>
      <c r="LGZ197" s="53"/>
      <c r="LHA197" s="53"/>
      <c r="LHB197" s="53"/>
      <c r="LHC197" s="53"/>
      <c r="LHD197" s="53"/>
      <c r="LHE197" s="53"/>
      <c r="LHF197" s="53"/>
      <c r="LHG197" s="53"/>
      <c r="LHH197" s="53"/>
      <c r="LHI197" s="53"/>
      <c r="LHJ197" s="53"/>
      <c r="LHK197" s="53"/>
      <c r="LHL197" s="53"/>
      <c r="LHM197" s="53"/>
      <c r="LHN197" s="53"/>
      <c r="LHO197" s="53"/>
      <c r="LHP197" s="53"/>
      <c r="LHQ197" s="53"/>
      <c r="LHR197" s="53"/>
      <c r="LHS197" s="53"/>
      <c r="LHT197" s="53"/>
      <c r="LHU197" s="53"/>
      <c r="LHV197" s="53"/>
      <c r="LHW197" s="53"/>
      <c r="LHX197" s="53"/>
      <c r="LHY197" s="53"/>
      <c r="LHZ197" s="53"/>
      <c r="LIA197" s="53"/>
      <c r="LIB197" s="53"/>
      <c r="LIC197" s="53"/>
      <c r="LID197" s="53"/>
      <c r="LIE197" s="53"/>
      <c r="LIF197" s="53"/>
      <c r="LIG197" s="53"/>
      <c r="LIH197" s="53"/>
      <c r="LII197" s="53"/>
      <c r="LIJ197" s="53"/>
      <c r="LIK197" s="53"/>
      <c r="LIL197" s="53"/>
      <c r="LIM197" s="53"/>
      <c r="LIN197" s="53"/>
      <c r="LIO197" s="53"/>
      <c r="LIP197" s="53"/>
      <c r="LIQ197" s="53"/>
      <c r="LIR197" s="53"/>
      <c r="LIS197" s="53"/>
      <c r="LIT197" s="53"/>
      <c r="LIU197" s="53"/>
      <c r="LIV197" s="53"/>
      <c r="LIW197" s="53"/>
      <c r="LIX197" s="53"/>
      <c r="LIY197" s="53"/>
      <c r="LIZ197" s="53"/>
      <c r="LJA197" s="53"/>
      <c r="LJB197" s="53"/>
      <c r="LJC197" s="53"/>
      <c r="LJD197" s="53"/>
      <c r="LJE197" s="53"/>
      <c r="LJF197" s="53"/>
      <c r="LJG197" s="53"/>
      <c r="LJH197" s="53"/>
      <c r="LJI197" s="53"/>
      <c r="LJJ197" s="53"/>
      <c r="LJK197" s="53"/>
      <c r="LJL197" s="53"/>
      <c r="LJM197" s="53"/>
      <c r="LJN197" s="53"/>
      <c r="LJO197" s="53"/>
      <c r="LJP197" s="53"/>
      <c r="LJQ197" s="53"/>
      <c r="LJR197" s="53"/>
      <c r="LJS197" s="53"/>
      <c r="LJT197" s="53"/>
      <c r="LJU197" s="53"/>
      <c r="LJV197" s="53"/>
      <c r="LJW197" s="53"/>
      <c r="LJX197" s="53"/>
      <c r="LJY197" s="53"/>
      <c r="LJZ197" s="53"/>
      <c r="LKA197" s="53"/>
      <c r="LKB197" s="53"/>
      <c r="LKC197" s="53"/>
      <c r="LKD197" s="53"/>
      <c r="LKE197" s="53"/>
      <c r="LKF197" s="53"/>
      <c r="LKG197" s="53"/>
      <c r="LKH197" s="53"/>
      <c r="LKI197" s="53"/>
      <c r="LKJ197" s="53"/>
      <c r="LKK197" s="53"/>
      <c r="LKL197" s="53"/>
      <c r="LKM197" s="53"/>
      <c r="LKN197" s="53"/>
      <c r="LKO197" s="53"/>
      <c r="LKP197" s="53"/>
      <c r="LKQ197" s="53"/>
      <c r="LKR197" s="53"/>
      <c r="LKS197" s="53"/>
      <c r="LKT197" s="53"/>
      <c r="LKU197" s="53"/>
      <c r="LKV197" s="53"/>
      <c r="LKW197" s="53"/>
      <c r="LKX197" s="53"/>
      <c r="LKY197" s="53"/>
      <c r="LKZ197" s="53"/>
      <c r="LLA197" s="53"/>
      <c r="LLB197" s="53"/>
      <c r="LLC197" s="53"/>
      <c r="LLD197" s="53"/>
      <c r="LLE197" s="53"/>
      <c r="LLF197" s="53"/>
      <c r="LLG197" s="53"/>
      <c r="LLH197" s="53"/>
      <c r="LLI197" s="53"/>
      <c r="LLJ197" s="53"/>
      <c r="LLK197" s="53"/>
      <c r="LLL197" s="53"/>
      <c r="LLM197" s="53"/>
      <c r="LLN197" s="53"/>
      <c r="LLO197" s="53"/>
      <c r="LLP197" s="53"/>
      <c r="LLQ197" s="53"/>
      <c r="LLR197" s="53"/>
      <c r="LLS197" s="53"/>
      <c r="LLT197" s="53"/>
      <c r="LLU197" s="53"/>
      <c r="LLV197" s="53"/>
      <c r="LLW197" s="53"/>
      <c r="LLX197" s="53"/>
      <c r="LLY197" s="53"/>
      <c r="LLZ197" s="53"/>
      <c r="LMA197" s="53"/>
      <c r="LMB197" s="53"/>
      <c r="LMC197" s="53"/>
      <c r="LMD197" s="53"/>
      <c r="LME197" s="53"/>
      <c r="LMF197" s="53"/>
      <c r="LMG197" s="53"/>
      <c r="LMH197" s="53"/>
      <c r="LMI197" s="53"/>
      <c r="LMJ197" s="53"/>
      <c r="LMK197" s="53"/>
      <c r="LML197" s="53"/>
      <c r="LMM197" s="53"/>
      <c r="LMN197" s="53"/>
      <c r="LMO197" s="53"/>
      <c r="LMP197" s="53"/>
      <c r="LMQ197" s="53"/>
      <c r="LMR197" s="53"/>
      <c r="LMS197" s="53"/>
      <c r="LMT197" s="53"/>
      <c r="LMU197" s="53"/>
      <c r="LMV197" s="53"/>
      <c r="LMW197" s="53"/>
      <c r="LMX197" s="53"/>
      <c r="LMY197" s="53"/>
      <c r="LMZ197" s="53"/>
      <c r="LNA197" s="53"/>
      <c r="LNB197" s="53"/>
      <c r="LNC197" s="53"/>
      <c r="LND197" s="53"/>
      <c r="LNE197" s="53"/>
      <c r="LNF197" s="53"/>
      <c r="LNG197" s="53"/>
      <c r="LNH197" s="53"/>
      <c r="LNI197" s="53"/>
      <c r="LNJ197" s="53"/>
      <c r="LNK197" s="53"/>
      <c r="LNL197" s="53"/>
      <c r="LNM197" s="53"/>
      <c r="LNN197" s="53"/>
      <c r="LNO197" s="53"/>
      <c r="LNP197" s="53"/>
      <c r="LNQ197" s="53"/>
      <c r="LNR197" s="53"/>
      <c r="LNS197" s="53"/>
      <c r="LNT197" s="53"/>
      <c r="LNU197" s="53"/>
      <c r="LNV197" s="53"/>
      <c r="LNW197" s="53"/>
      <c r="LNX197" s="53"/>
      <c r="LNY197" s="53"/>
      <c r="LNZ197" s="53"/>
      <c r="LOA197" s="53"/>
      <c r="LOB197" s="53"/>
      <c r="LOC197" s="53"/>
      <c r="LOD197" s="53"/>
      <c r="LOE197" s="53"/>
      <c r="LOF197" s="53"/>
      <c r="LOG197" s="53"/>
      <c r="LOH197" s="53"/>
      <c r="LOI197" s="53"/>
      <c r="LOJ197" s="53"/>
      <c r="LOK197" s="53"/>
      <c r="LOL197" s="53"/>
      <c r="LOM197" s="53"/>
      <c r="LON197" s="53"/>
      <c r="LOO197" s="53"/>
      <c r="LOP197" s="53"/>
      <c r="LOQ197" s="53"/>
      <c r="LOR197" s="53"/>
      <c r="LOS197" s="53"/>
      <c r="LOT197" s="53"/>
      <c r="LOU197" s="53"/>
      <c r="LOV197" s="53"/>
      <c r="LOW197" s="53"/>
      <c r="LOX197" s="53"/>
      <c r="LOY197" s="53"/>
      <c r="LOZ197" s="53"/>
      <c r="LPA197" s="53"/>
      <c r="LPB197" s="53"/>
      <c r="LPC197" s="53"/>
      <c r="LPD197" s="53"/>
      <c r="LPE197" s="53"/>
      <c r="LPF197" s="53"/>
      <c r="LPG197" s="53"/>
      <c r="LPH197" s="53"/>
      <c r="LPI197" s="53"/>
      <c r="LPJ197" s="53"/>
      <c r="LPK197" s="53"/>
      <c r="LPL197" s="53"/>
      <c r="LPM197" s="53"/>
      <c r="LPN197" s="53"/>
      <c r="LPO197" s="53"/>
      <c r="LPP197" s="53"/>
      <c r="LPQ197" s="53"/>
      <c r="LPR197" s="53"/>
      <c r="LPS197" s="53"/>
      <c r="LPT197" s="53"/>
      <c r="LPU197" s="53"/>
      <c r="LPV197" s="53"/>
      <c r="LPW197" s="53"/>
      <c r="LPX197" s="53"/>
      <c r="LPY197" s="53"/>
      <c r="LPZ197" s="53"/>
      <c r="LQA197" s="53"/>
      <c r="LQB197" s="53"/>
      <c r="LQC197" s="53"/>
      <c r="LQD197" s="53"/>
      <c r="LQE197" s="53"/>
      <c r="LQF197" s="53"/>
      <c r="LQG197" s="53"/>
      <c r="LQH197" s="53"/>
      <c r="LQI197" s="53"/>
      <c r="LQJ197" s="53"/>
      <c r="LQK197" s="53"/>
      <c r="LQL197" s="53"/>
      <c r="LQM197" s="53"/>
      <c r="LQN197" s="53"/>
      <c r="LQO197" s="53"/>
      <c r="LQP197" s="53"/>
      <c r="LQQ197" s="53"/>
      <c r="LQR197" s="53"/>
      <c r="LQS197" s="53"/>
      <c r="LQT197" s="53"/>
      <c r="LQU197" s="53"/>
      <c r="LQV197" s="53"/>
      <c r="LQW197" s="53"/>
      <c r="LQX197" s="53"/>
      <c r="LQY197" s="53"/>
      <c r="LQZ197" s="53"/>
      <c r="LRA197" s="53"/>
      <c r="LRB197" s="53"/>
      <c r="LRC197" s="53"/>
      <c r="LRD197" s="53"/>
      <c r="LRE197" s="53"/>
      <c r="LRF197" s="53"/>
      <c r="LRG197" s="53"/>
      <c r="LRH197" s="53"/>
      <c r="LRI197" s="53"/>
      <c r="LRJ197" s="53"/>
      <c r="LRK197" s="53"/>
      <c r="LRL197" s="53"/>
      <c r="LRM197" s="53"/>
      <c r="LRN197" s="53"/>
      <c r="LRO197" s="53"/>
      <c r="LRP197" s="53"/>
      <c r="LRQ197" s="53"/>
      <c r="LRR197" s="53"/>
      <c r="LRS197" s="53"/>
      <c r="LRT197" s="53"/>
      <c r="LRU197" s="53"/>
      <c r="LRV197" s="53"/>
      <c r="LRW197" s="53"/>
      <c r="LRX197" s="53"/>
      <c r="LRY197" s="53"/>
      <c r="LRZ197" s="53"/>
      <c r="LSA197" s="53"/>
      <c r="LSB197" s="53"/>
      <c r="LSC197" s="53"/>
      <c r="LSD197" s="53"/>
      <c r="LSE197" s="53"/>
      <c r="LSF197" s="53"/>
      <c r="LSG197" s="53"/>
      <c r="LSH197" s="53"/>
      <c r="LSI197" s="53"/>
      <c r="LSJ197" s="53"/>
      <c r="LSK197" s="53"/>
      <c r="LSL197" s="53"/>
      <c r="LSM197" s="53"/>
      <c r="LSN197" s="53"/>
      <c r="LSO197" s="53"/>
      <c r="LSP197" s="53"/>
      <c r="LSQ197" s="53"/>
      <c r="LSR197" s="53"/>
      <c r="LSS197" s="53"/>
      <c r="LST197" s="53"/>
      <c r="LSU197" s="53"/>
      <c r="LSV197" s="53"/>
      <c r="LSW197" s="53"/>
      <c r="LSX197" s="53"/>
      <c r="LSY197" s="53"/>
      <c r="LSZ197" s="53"/>
      <c r="LTA197" s="53"/>
      <c r="LTB197" s="53"/>
      <c r="LTC197" s="53"/>
      <c r="LTD197" s="53"/>
      <c r="LTE197" s="53"/>
      <c r="LTF197" s="53"/>
      <c r="LTG197" s="53"/>
      <c r="LTH197" s="53"/>
      <c r="LTI197" s="53"/>
      <c r="LTJ197" s="53"/>
      <c r="LTK197" s="53"/>
      <c r="LTL197" s="53"/>
      <c r="LTM197" s="53"/>
      <c r="LTN197" s="53"/>
      <c r="LTO197" s="53"/>
      <c r="LTP197" s="53"/>
      <c r="LTQ197" s="53"/>
      <c r="LTR197" s="53"/>
      <c r="LTS197" s="53"/>
      <c r="LTT197" s="53"/>
      <c r="LTU197" s="53"/>
      <c r="LTV197" s="53"/>
      <c r="LTW197" s="53"/>
      <c r="LTX197" s="53"/>
      <c r="LTY197" s="53"/>
      <c r="LTZ197" s="53"/>
      <c r="LUA197" s="53"/>
      <c r="LUB197" s="53"/>
      <c r="LUC197" s="53"/>
      <c r="LUD197" s="53"/>
      <c r="LUE197" s="53"/>
      <c r="LUF197" s="53"/>
      <c r="LUG197" s="53"/>
      <c r="LUH197" s="53"/>
      <c r="LUI197" s="53"/>
      <c r="LUJ197" s="53"/>
      <c r="LUK197" s="53"/>
      <c r="LUL197" s="53"/>
      <c r="LUM197" s="53"/>
      <c r="LUN197" s="53"/>
      <c r="LUO197" s="53"/>
      <c r="LUP197" s="53"/>
      <c r="LUQ197" s="53"/>
      <c r="LUR197" s="53"/>
      <c r="LUS197" s="53"/>
      <c r="LUT197" s="53"/>
      <c r="LUU197" s="53"/>
      <c r="LUV197" s="53"/>
      <c r="LUW197" s="53"/>
      <c r="LUX197" s="53"/>
      <c r="LUY197" s="53"/>
      <c r="LUZ197" s="53"/>
      <c r="LVA197" s="53"/>
      <c r="LVB197" s="53"/>
      <c r="LVC197" s="53"/>
      <c r="LVD197" s="53"/>
      <c r="LVE197" s="53"/>
      <c r="LVF197" s="53"/>
      <c r="LVG197" s="53"/>
      <c r="LVH197" s="53"/>
      <c r="LVI197" s="53"/>
      <c r="LVJ197" s="53"/>
      <c r="LVK197" s="53"/>
      <c r="LVL197" s="53"/>
      <c r="LVM197" s="53"/>
      <c r="LVN197" s="53"/>
      <c r="LVO197" s="53"/>
      <c r="LVP197" s="53"/>
      <c r="LVQ197" s="53"/>
      <c r="LVR197" s="53"/>
      <c r="LVS197" s="53"/>
      <c r="LVT197" s="53"/>
      <c r="LVU197" s="53"/>
      <c r="LVV197" s="53"/>
      <c r="LVW197" s="53"/>
      <c r="LVX197" s="53"/>
      <c r="LVY197" s="53"/>
      <c r="LVZ197" s="53"/>
      <c r="LWA197" s="53"/>
      <c r="LWB197" s="53"/>
      <c r="LWC197" s="53"/>
      <c r="LWD197" s="53"/>
      <c r="LWE197" s="53"/>
      <c r="LWF197" s="53"/>
      <c r="LWG197" s="53"/>
      <c r="LWH197" s="53"/>
      <c r="LWI197" s="53"/>
      <c r="LWJ197" s="53"/>
      <c r="LWK197" s="53"/>
      <c r="LWL197" s="53"/>
      <c r="LWM197" s="53"/>
      <c r="LWN197" s="53"/>
      <c r="LWO197" s="53"/>
      <c r="LWP197" s="53"/>
      <c r="LWQ197" s="53"/>
      <c r="LWR197" s="53"/>
      <c r="LWS197" s="53"/>
      <c r="LWT197" s="53"/>
      <c r="LWU197" s="53"/>
      <c r="LWV197" s="53"/>
      <c r="LWW197" s="53"/>
      <c r="LWX197" s="53"/>
      <c r="LWY197" s="53"/>
      <c r="LWZ197" s="53"/>
      <c r="LXA197" s="53"/>
      <c r="LXB197" s="53"/>
      <c r="LXC197" s="53"/>
      <c r="LXD197" s="53"/>
      <c r="LXE197" s="53"/>
      <c r="LXF197" s="53"/>
      <c r="LXG197" s="53"/>
      <c r="LXH197" s="53"/>
      <c r="LXI197" s="53"/>
      <c r="LXJ197" s="53"/>
      <c r="LXK197" s="53"/>
      <c r="LXL197" s="53"/>
      <c r="LXM197" s="53"/>
      <c r="LXN197" s="53"/>
      <c r="LXO197" s="53"/>
      <c r="LXP197" s="53"/>
      <c r="LXQ197" s="53"/>
      <c r="LXR197" s="53"/>
      <c r="LXS197" s="53"/>
      <c r="LXT197" s="53"/>
      <c r="LXU197" s="53"/>
      <c r="LXV197" s="53"/>
      <c r="LXW197" s="53"/>
      <c r="LXX197" s="53"/>
      <c r="LXY197" s="53"/>
      <c r="LXZ197" s="53"/>
      <c r="LYA197" s="53"/>
      <c r="LYB197" s="53"/>
      <c r="LYC197" s="53"/>
      <c r="LYD197" s="53"/>
      <c r="LYE197" s="53"/>
      <c r="LYF197" s="53"/>
      <c r="LYG197" s="53"/>
      <c r="LYH197" s="53"/>
      <c r="LYI197" s="53"/>
      <c r="LYJ197" s="53"/>
      <c r="LYK197" s="53"/>
      <c r="LYL197" s="53"/>
      <c r="LYM197" s="53"/>
      <c r="LYN197" s="53"/>
      <c r="LYO197" s="53"/>
      <c r="LYP197" s="53"/>
      <c r="LYQ197" s="53"/>
      <c r="LYR197" s="53"/>
      <c r="LYS197" s="53"/>
      <c r="LYT197" s="53"/>
      <c r="LYU197" s="53"/>
      <c r="LYV197" s="53"/>
      <c r="LYW197" s="53"/>
      <c r="LYX197" s="53"/>
      <c r="LYY197" s="53"/>
      <c r="LYZ197" s="53"/>
      <c r="LZA197" s="53"/>
      <c r="LZB197" s="53"/>
      <c r="LZC197" s="53"/>
      <c r="LZD197" s="53"/>
      <c r="LZE197" s="53"/>
      <c r="LZF197" s="53"/>
      <c r="LZG197" s="53"/>
      <c r="LZH197" s="53"/>
      <c r="LZI197" s="53"/>
      <c r="LZJ197" s="53"/>
      <c r="LZK197" s="53"/>
      <c r="LZL197" s="53"/>
      <c r="LZM197" s="53"/>
      <c r="LZN197" s="53"/>
      <c r="LZO197" s="53"/>
      <c r="LZP197" s="53"/>
      <c r="LZQ197" s="53"/>
      <c r="LZR197" s="53"/>
      <c r="LZS197" s="53"/>
      <c r="LZT197" s="53"/>
      <c r="LZU197" s="53"/>
      <c r="LZV197" s="53"/>
      <c r="LZW197" s="53"/>
      <c r="LZX197" s="53"/>
      <c r="LZY197" s="53"/>
      <c r="LZZ197" s="53"/>
      <c r="MAA197" s="53"/>
      <c r="MAB197" s="53"/>
      <c r="MAC197" s="53"/>
      <c r="MAD197" s="53"/>
      <c r="MAE197" s="53"/>
      <c r="MAF197" s="53"/>
      <c r="MAG197" s="53"/>
      <c r="MAH197" s="53"/>
      <c r="MAI197" s="53"/>
      <c r="MAJ197" s="53"/>
      <c r="MAK197" s="53"/>
      <c r="MAL197" s="53"/>
      <c r="MAM197" s="53"/>
      <c r="MAN197" s="53"/>
      <c r="MAO197" s="53"/>
      <c r="MAP197" s="53"/>
      <c r="MAQ197" s="53"/>
      <c r="MAR197" s="53"/>
      <c r="MAS197" s="53"/>
      <c r="MAT197" s="53"/>
      <c r="MAU197" s="53"/>
      <c r="MAV197" s="53"/>
      <c r="MAW197" s="53"/>
      <c r="MAX197" s="53"/>
      <c r="MAY197" s="53"/>
      <c r="MAZ197" s="53"/>
      <c r="MBA197" s="53"/>
      <c r="MBB197" s="53"/>
      <c r="MBC197" s="53"/>
      <c r="MBD197" s="53"/>
      <c r="MBE197" s="53"/>
      <c r="MBF197" s="53"/>
      <c r="MBG197" s="53"/>
      <c r="MBH197" s="53"/>
      <c r="MBI197" s="53"/>
      <c r="MBJ197" s="53"/>
      <c r="MBK197" s="53"/>
      <c r="MBL197" s="53"/>
      <c r="MBM197" s="53"/>
      <c r="MBN197" s="53"/>
      <c r="MBO197" s="53"/>
      <c r="MBP197" s="53"/>
      <c r="MBQ197" s="53"/>
      <c r="MBR197" s="53"/>
      <c r="MBS197" s="53"/>
      <c r="MBT197" s="53"/>
      <c r="MBU197" s="53"/>
      <c r="MBV197" s="53"/>
      <c r="MBW197" s="53"/>
      <c r="MBX197" s="53"/>
      <c r="MBY197" s="53"/>
      <c r="MBZ197" s="53"/>
      <c r="MCA197" s="53"/>
      <c r="MCB197" s="53"/>
      <c r="MCC197" s="53"/>
      <c r="MCD197" s="53"/>
      <c r="MCE197" s="53"/>
      <c r="MCF197" s="53"/>
      <c r="MCG197" s="53"/>
      <c r="MCH197" s="53"/>
      <c r="MCI197" s="53"/>
      <c r="MCJ197" s="53"/>
      <c r="MCK197" s="53"/>
      <c r="MCL197" s="53"/>
      <c r="MCM197" s="53"/>
      <c r="MCN197" s="53"/>
      <c r="MCO197" s="53"/>
      <c r="MCP197" s="53"/>
      <c r="MCQ197" s="53"/>
      <c r="MCR197" s="53"/>
      <c r="MCS197" s="53"/>
      <c r="MCT197" s="53"/>
      <c r="MCU197" s="53"/>
      <c r="MCV197" s="53"/>
      <c r="MCW197" s="53"/>
      <c r="MCX197" s="53"/>
      <c r="MCY197" s="53"/>
      <c r="MCZ197" s="53"/>
      <c r="MDA197" s="53"/>
      <c r="MDB197" s="53"/>
      <c r="MDC197" s="53"/>
      <c r="MDD197" s="53"/>
      <c r="MDE197" s="53"/>
      <c r="MDF197" s="53"/>
      <c r="MDG197" s="53"/>
      <c r="MDH197" s="53"/>
      <c r="MDI197" s="53"/>
      <c r="MDJ197" s="53"/>
      <c r="MDK197" s="53"/>
      <c r="MDL197" s="53"/>
      <c r="MDM197" s="53"/>
      <c r="MDN197" s="53"/>
      <c r="MDO197" s="53"/>
      <c r="MDP197" s="53"/>
      <c r="MDQ197" s="53"/>
      <c r="MDR197" s="53"/>
      <c r="MDS197" s="53"/>
      <c r="MDT197" s="53"/>
      <c r="MDU197" s="53"/>
      <c r="MDV197" s="53"/>
      <c r="MDW197" s="53"/>
      <c r="MDX197" s="53"/>
      <c r="MDY197" s="53"/>
      <c r="MDZ197" s="53"/>
      <c r="MEA197" s="53"/>
      <c r="MEB197" s="53"/>
      <c r="MEC197" s="53"/>
      <c r="MED197" s="53"/>
      <c r="MEE197" s="53"/>
      <c r="MEF197" s="53"/>
      <c r="MEG197" s="53"/>
      <c r="MEH197" s="53"/>
      <c r="MEI197" s="53"/>
      <c r="MEJ197" s="53"/>
      <c r="MEK197" s="53"/>
      <c r="MEL197" s="53"/>
      <c r="MEM197" s="53"/>
      <c r="MEN197" s="53"/>
      <c r="MEO197" s="53"/>
      <c r="MEP197" s="53"/>
      <c r="MEQ197" s="53"/>
      <c r="MER197" s="53"/>
      <c r="MES197" s="53"/>
      <c r="MET197" s="53"/>
      <c r="MEU197" s="53"/>
      <c r="MEV197" s="53"/>
      <c r="MEW197" s="53"/>
      <c r="MEX197" s="53"/>
      <c r="MEY197" s="53"/>
      <c r="MEZ197" s="53"/>
      <c r="MFA197" s="53"/>
      <c r="MFB197" s="53"/>
      <c r="MFC197" s="53"/>
      <c r="MFD197" s="53"/>
      <c r="MFE197" s="53"/>
      <c r="MFF197" s="53"/>
      <c r="MFG197" s="53"/>
      <c r="MFH197" s="53"/>
      <c r="MFI197" s="53"/>
      <c r="MFJ197" s="53"/>
      <c r="MFK197" s="53"/>
      <c r="MFL197" s="53"/>
      <c r="MFM197" s="53"/>
      <c r="MFN197" s="53"/>
      <c r="MFO197" s="53"/>
      <c r="MFP197" s="53"/>
      <c r="MFQ197" s="53"/>
      <c r="MFR197" s="53"/>
      <c r="MFS197" s="53"/>
      <c r="MFT197" s="53"/>
      <c r="MFU197" s="53"/>
      <c r="MFV197" s="53"/>
      <c r="MFW197" s="53"/>
      <c r="MFX197" s="53"/>
      <c r="MFY197" s="53"/>
      <c r="MFZ197" s="53"/>
      <c r="MGA197" s="53"/>
      <c r="MGB197" s="53"/>
      <c r="MGC197" s="53"/>
      <c r="MGD197" s="53"/>
      <c r="MGE197" s="53"/>
      <c r="MGF197" s="53"/>
      <c r="MGG197" s="53"/>
      <c r="MGH197" s="53"/>
      <c r="MGI197" s="53"/>
      <c r="MGJ197" s="53"/>
      <c r="MGK197" s="53"/>
      <c r="MGL197" s="53"/>
      <c r="MGM197" s="53"/>
      <c r="MGN197" s="53"/>
      <c r="MGO197" s="53"/>
      <c r="MGP197" s="53"/>
      <c r="MGQ197" s="53"/>
      <c r="MGR197" s="53"/>
      <c r="MGS197" s="53"/>
      <c r="MGT197" s="53"/>
      <c r="MGU197" s="53"/>
      <c r="MGV197" s="53"/>
      <c r="MGW197" s="53"/>
      <c r="MGX197" s="53"/>
      <c r="MGY197" s="53"/>
      <c r="MGZ197" s="53"/>
      <c r="MHA197" s="53"/>
      <c r="MHB197" s="53"/>
      <c r="MHC197" s="53"/>
      <c r="MHD197" s="53"/>
      <c r="MHE197" s="53"/>
      <c r="MHF197" s="53"/>
      <c r="MHG197" s="53"/>
      <c r="MHH197" s="53"/>
      <c r="MHI197" s="53"/>
      <c r="MHJ197" s="53"/>
      <c r="MHK197" s="53"/>
      <c r="MHL197" s="53"/>
      <c r="MHM197" s="53"/>
      <c r="MHN197" s="53"/>
      <c r="MHO197" s="53"/>
      <c r="MHP197" s="53"/>
      <c r="MHQ197" s="53"/>
      <c r="MHR197" s="53"/>
      <c r="MHS197" s="53"/>
      <c r="MHT197" s="53"/>
      <c r="MHU197" s="53"/>
      <c r="MHV197" s="53"/>
      <c r="MHW197" s="53"/>
      <c r="MHX197" s="53"/>
      <c r="MHY197" s="53"/>
      <c r="MHZ197" s="53"/>
      <c r="MIA197" s="53"/>
      <c r="MIB197" s="53"/>
      <c r="MIC197" s="53"/>
      <c r="MID197" s="53"/>
      <c r="MIE197" s="53"/>
      <c r="MIF197" s="53"/>
      <c r="MIG197" s="53"/>
      <c r="MIH197" s="53"/>
      <c r="MII197" s="53"/>
      <c r="MIJ197" s="53"/>
      <c r="MIK197" s="53"/>
      <c r="MIL197" s="53"/>
      <c r="MIM197" s="53"/>
      <c r="MIN197" s="53"/>
      <c r="MIO197" s="53"/>
      <c r="MIP197" s="53"/>
      <c r="MIQ197" s="53"/>
      <c r="MIR197" s="53"/>
      <c r="MIS197" s="53"/>
      <c r="MIT197" s="53"/>
      <c r="MIU197" s="53"/>
      <c r="MIV197" s="53"/>
      <c r="MIW197" s="53"/>
      <c r="MIX197" s="53"/>
      <c r="MIY197" s="53"/>
      <c r="MIZ197" s="53"/>
      <c r="MJA197" s="53"/>
      <c r="MJB197" s="53"/>
      <c r="MJC197" s="53"/>
      <c r="MJD197" s="53"/>
      <c r="MJE197" s="53"/>
      <c r="MJF197" s="53"/>
      <c r="MJG197" s="53"/>
      <c r="MJH197" s="53"/>
      <c r="MJI197" s="53"/>
      <c r="MJJ197" s="53"/>
      <c r="MJK197" s="53"/>
      <c r="MJL197" s="53"/>
      <c r="MJM197" s="53"/>
      <c r="MJN197" s="53"/>
      <c r="MJO197" s="53"/>
      <c r="MJP197" s="53"/>
      <c r="MJQ197" s="53"/>
      <c r="MJR197" s="53"/>
      <c r="MJS197" s="53"/>
      <c r="MJT197" s="53"/>
      <c r="MJU197" s="53"/>
      <c r="MJV197" s="53"/>
      <c r="MJW197" s="53"/>
      <c r="MJX197" s="53"/>
      <c r="MJY197" s="53"/>
      <c r="MJZ197" s="53"/>
      <c r="MKA197" s="53"/>
      <c r="MKB197" s="53"/>
      <c r="MKC197" s="53"/>
      <c r="MKD197" s="53"/>
      <c r="MKE197" s="53"/>
      <c r="MKF197" s="53"/>
      <c r="MKG197" s="53"/>
      <c r="MKH197" s="53"/>
      <c r="MKI197" s="53"/>
      <c r="MKJ197" s="53"/>
      <c r="MKK197" s="53"/>
      <c r="MKL197" s="53"/>
      <c r="MKM197" s="53"/>
      <c r="MKN197" s="53"/>
      <c r="MKO197" s="53"/>
      <c r="MKP197" s="53"/>
      <c r="MKQ197" s="53"/>
      <c r="MKR197" s="53"/>
      <c r="MKS197" s="53"/>
      <c r="MKT197" s="53"/>
      <c r="MKU197" s="53"/>
      <c r="MKV197" s="53"/>
      <c r="MKW197" s="53"/>
      <c r="MKX197" s="53"/>
      <c r="MKY197" s="53"/>
      <c r="MKZ197" s="53"/>
      <c r="MLA197" s="53"/>
      <c r="MLB197" s="53"/>
      <c r="MLC197" s="53"/>
      <c r="MLD197" s="53"/>
      <c r="MLE197" s="53"/>
      <c r="MLF197" s="53"/>
      <c r="MLG197" s="53"/>
      <c r="MLH197" s="53"/>
      <c r="MLI197" s="53"/>
      <c r="MLJ197" s="53"/>
      <c r="MLK197" s="53"/>
      <c r="MLL197" s="53"/>
      <c r="MLM197" s="53"/>
      <c r="MLN197" s="53"/>
      <c r="MLO197" s="53"/>
      <c r="MLP197" s="53"/>
      <c r="MLQ197" s="53"/>
      <c r="MLR197" s="53"/>
      <c r="MLS197" s="53"/>
      <c r="MLT197" s="53"/>
      <c r="MLU197" s="53"/>
      <c r="MLV197" s="53"/>
      <c r="MLW197" s="53"/>
      <c r="MLX197" s="53"/>
      <c r="MLY197" s="53"/>
      <c r="MLZ197" s="53"/>
      <c r="MMA197" s="53"/>
      <c r="MMB197" s="53"/>
      <c r="MMC197" s="53"/>
      <c r="MMD197" s="53"/>
      <c r="MME197" s="53"/>
      <c r="MMF197" s="53"/>
      <c r="MMG197" s="53"/>
      <c r="MMH197" s="53"/>
      <c r="MMI197" s="53"/>
      <c r="MMJ197" s="53"/>
      <c r="MMK197" s="53"/>
      <c r="MML197" s="53"/>
      <c r="MMM197" s="53"/>
      <c r="MMN197" s="53"/>
      <c r="MMO197" s="53"/>
      <c r="MMP197" s="53"/>
      <c r="MMQ197" s="53"/>
      <c r="MMR197" s="53"/>
      <c r="MMS197" s="53"/>
      <c r="MMT197" s="53"/>
      <c r="MMU197" s="53"/>
      <c r="MMV197" s="53"/>
      <c r="MMW197" s="53"/>
      <c r="MMX197" s="53"/>
      <c r="MMY197" s="53"/>
      <c r="MMZ197" s="53"/>
      <c r="MNA197" s="53"/>
      <c r="MNB197" s="53"/>
      <c r="MNC197" s="53"/>
      <c r="MND197" s="53"/>
      <c r="MNE197" s="53"/>
      <c r="MNF197" s="53"/>
      <c r="MNG197" s="53"/>
      <c r="MNH197" s="53"/>
      <c r="MNI197" s="53"/>
      <c r="MNJ197" s="53"/>
      <c r="MNK197" s="53"/>
      <c r="MNL197" s="53"/>
      <c r="MNM197" s="53"/>
      <c r="MNN197" s="53"/>
      <c r="MNO197" s="53"/>
      <c r="MNP197" s="53"/>
      <c r="MNQ197" s="53"/>
      <c r="MNR197" s="53"/>
      <c r="MNS197" s="53"/>
      <c r="MNT197" s="53"/>
      <c r="MNU197" s="53"/>
      <c r="MNV197" s="53"/>
      <c r="MNW197" s="53"/>
      <c r="MNX197" s="53"/>
      <c r="MNY197" s="53"/>
      <c r="MNZ197" s="53"/>
      <c r="MOA197" s="53"/>
      <c r="MOB197" s="53"/>
      <c r="MOC197" s="53"/>
      <c r="MOD197" s="53"/>
      <c r="MOE197" s="53"/>
      <c r="MOF197" s="53"/>
      <c r="MOG197" s="53"/>
      <c r="MOH197" s="53"/>
      <c r="MOI197" s="53"/>
      <c r="MOJ197" s="53"/>
      <c r="MOK197" s="53"/>
      <c r="MOL197" s="53"/>
      <c r="MOM197" s="53"/>
      <c r="MON197" s="53"/>
      <c r="MOO197" s="53"/>
      <c r="MOP197" s="53"/>
      <c r="MOQ197" s="53"/>
      <c r="MOR197" s="53"/>
      <c r="MOS197" s="53"/>
      <c r="MOT197" s="53"/>
      <c r="MOU197" s="53"/>
      <c r="MOV197" s="53"/>
      <c r="MOW197" s="53"/>
      <c r="MOX197" s="53"/>
      <c r="MOY197" s="53"/>
      <c r="MOZ197" s="53"/>
      <c r="MPA197" s="53"/>
      <c r="MPB197" s="53"/>
      <c r="MPC197" s="53"/>
      <c r="MPD197" s="53"/>
      <c r="MPE197" s="53"/>
      <c r="MPF197" s="53"/>
      <c r="MPG197" s="53"/>
      <c r="MPH197" s="53"/>
      <c r="MPI197" s="53"/>
      <c r="MPJ197" s="53"/>
      <c r="MPK197" s="53"/>
      <c r="MPL197" s="53"/>
      <c r="MPM197" s="53"/>
      <c r="MPN197" s="53"/>
      <c r="MPO197" s="53"/>
      <c r="MPP197" s="53"/>
      <c r="MPQ197" s="53"/>
      <c r="MPR197" s="53"/>
      <c r="MPS197" s="53"/>
      <c r="MPT197" s="53"/>
      <c r="MPU197" s="53"/>
      <c r="MPV197" s="53"/>
      <c r="MPW197" s="53"/>
      <c r="MPX197" s="53"/>
      <c r="MPY197" s="53"/>
      <c r="MPZ197" s="53"/>
      <c r="MQA197" s="53"/>
      <c r="MQB197" s="53"/>
      <c r="MQC197" s="53"/>
      <c r="MQD197" s="53"/>
      <c r="MQE197" s="53"/>
      <c r="MQF197" s="53"/>
      <c r="MQG197" s="53"/>
      <c r="MQH197" s="53"/>
      <c r="MQI197" s="53"/>
      <c r="MQJ197" s="53"/>
      <c r="MQK197" s="53"/>
      <c r="MQL197" s="53"/>
      <c r="MQM197" s="53"/>
      <c r="MQN197" s="53"/>
      <c r="MQO197" s="53"/>
      <c r="MQP197" s="53"/>
      <c r="MQQ197" s="53"/>
      <c r="MQR197" s="53"/>
      <c r="MQS197" s="53"/>
      <c r="MQT197" s="53"/>
      <c r="MQU197" s="53"/>
      <c r="MQV197" s="53"/>
      <c r="MQW197" s="53"/>
      <c r="MQX197" s="53"/>
      <c r="MQY197" s="53"/>
      <c r="MQZ197" s="53"/>
      <c r="MRA197" s="53"/>
      <c r="MRB197" s="53"/>
      <c r="MRC197" s="53"/>
      <c r="MRD197" s="53"/>
      <c r="MRE197" s="53"/>
      <c r="MRF197" s="53"/>
      <c r="MRG197" s="53"/>
      <c r="MRH197" s="53"/>
      <c r="MRI197" s="53"/>
      <c r="MRJ197" s="53"/>
      <c r="MRK197" s="53"/>
      <c r="MRL197" s="53"/>
      <c r="MRM197" s="53"/>
      <c r="MRN197" s="53"/>
      <c r="MRO197" s="53"/>
      <c r="MRP197" s="53"/>
      <c r="MRQ197" s="53"/>
      <c r="MRR197" s="53"/>
      <c r="MRS197" s="53"/>
      <c r="MRT197" s="53"/>
      <c r="MRU197" s="53"/>
      <c r="MRV197" s="53"/>
      <c r="MRW197" s="53"/>
      <c r="MRX197" s="53"/>
      <c r="MRY197" s="53"/>
      <c r="MRZ197" s="53"/>
      <c r="MSA197" s="53"/>
      <c r="MSB197" s="53"/>
      <c r="MSC197" s="53"/>
      <c r="MSD197" s="53"/>
      <c r="MSE197" s="53"/>
      <c r="MSF197" s="53"/>
      <c r="MSG197" s="53"/>
      <c r="MSH197" s="53"/>
      <c r="MSI197" s="53"/>
      <c r="MSJ197" s="53"/>
      <c r="MSK197" s="53"/>
      <c r="MSL197" s="53"/>
      <c r="MSM197" s="53"/>
      <c r="MSN197" s="53"/>
      <c r="MSO197" s="53"/>
      <c r="MSP197" s="53"/>
      <c r="MSQ197" s="53"/>
      <c r="MSR197" s="53"/>
      <c r="MSS197" s="53"/>
      <c r="MST197" s="53"/>
      <c r="MSU197" s="53"/>
      <c r="MSV197" s="53"/>
      <c r="MSW197" s="53"/>
      <c r="MSX197" s="53"/>
      <c r="MSY197" s="53"/>
      <c r="MSZ197" s="53"/>
      <c r="MTA197" s="53"/>
      <c r="MTB197" s="53"/>
      <c r="MTC197" s="53"/>
      <c r="MTD197" s="53"/>
      <c r="MTE197" s="53"/>
      <c r="MTF197" s="53"/>
      <c r="MTG197" s="53"/>
      <c r="MTH197" s="53"/>
      <c r="MTI197" s="53"/>
      <c r="MTJ197" s="53"/>
      <c r="MTK197" s="53"/>
      <c r="MTL197" s="53"/>
      <c r="MTM197" s="53"/>
      <c r="MTN197" s="53"/>
      <c r="MTO197" s="53"/>
      <c r="MTP197" s="53"/>
      <c r="MTQ197" s="53"/>
      <c r="MTR197" s="53"/>
      <c r="MTS197" s="53"/>
      <c r="MTT197" s="53"/>
      <c r="MTU197" s="53"/>
      <c r="MTV197" s="53"/>
      <c r="MTW197" s="53"/>
      <c r="MTX197" s="53"/>
      <c r="MTY197" s="53"/>
      <c r="MTZ197" s="53"/>
      <c r="MUA197" s="53"/>
      <c r="MUB197" s="53"/>
      <c r="MUC197" s="53"/>
      <c r="MUD197" s="53"/>
      <c r="MUE197" s="53"/>
      <c r="MUF197" s="53"/>
      <c r="MUG197" s="53"/>
      <c r="MUH197" s="53"/>
      <c r="MUI197" s="53"/>
      <c r="MUJ197" s="53"/>
      <c r="MUK197" s="53"/>
      <c r="MUL197" s="53"/>
      <c r="MUM197" s="53"/>
      <c r="MUN197" s="53"/>
      <c r="MUO197" s="53"/>
      <c r="MUP197" s="53"/>
      <c r="MUQ197" s="53"/>
      <c r="MUR197" s="53"/>
      <c r="MUS197" s="53"/>
      <c r="MUT197" s="53"/>
      <c r="MUU197" s="53"/>
      <c r="MUV197" s="53"/>
      <c r="MUW197" s="53"/>
      <c r="MUX197" s="53"/>
      <c r="MUY197" s="53"/>
      <c r="MUZ197" s="53"/>
      <c r="MVA197" s="53"/>
      <c r="MVB197" s="53"/>
      <c r="MVC197" s="53"/>
      <c r="MVD197" s="53"/>
      <c r="MVE197" s="53"/>
      <c r="MVF197" s="53"/>
      <c r="MVG197" s="53"/>
      <c r="MVH197" s="53"/>
      <c r="MVI197" s="53"/>
      <c r="MVJ197" s="53"/>
      <c r="MVK197" s="53"/>
      <c r="MVL197" s="53"/>
      <c r="MVM197" s="53"/>
      <c r="MVN197" s="53"/>
      <c r="MVO197" s="53"/>
      <c r="MVP197" s="53"/>
      <c r="MVQ197" s="53"/>
      <c r="MVR197" s="53"/>
      <c r="MVS197" s="53"/>
      <c r="MVT197" s="53"/>
      <c r="MVU197" s="53"/>
      <c r="MVV197" s="53"/>
      <c r="MVW197" s="53"/>
      <c r="MVX197" s="53"/>
      <c r="MVY197" s="53"/>
      <c r="MVZ197" s="53"/>
      <c r="MWA197" s="53"/>
      <c r="MWB197" s="53"/>
      <c r="MWC197" s="53"/>
      <c r="MWD197" s="53"/>
      <c r="MWE197" s="53"/>
      <c r="MWF197" s="53"/>
      <c r="MWG197" s="53"/>
      <c r="MWH197" s="53"/>
      <c r="MWI197" s="53"/>
      <c r="MWJ197" s="53"/>
      <c r="MWK197" s="53"/>
      <c r="MWL197" s="53"/>
      <c r="MWM197" s="53"/>
      <c r="MWN197" s="53"/>
      <c r="MWO197" s="53"/>
      <c r="MWP197" s="53"/>
      <c r="MWQ197" s="53"/>
      <c r="MWR197" s="53"/>
      <c r="MWS197" s="53"/>
      <c r="MWT197" s="53"/>
      <c r="MWU197" s="53"/>
      <c r="MWV197" s="53"/>
      <c r="MWW197" s="53"/>
      <c r="MWX197" s="53"/>
      <c r="MWY197" s="53"/>
      <c r="MWZ197" s="53"/>
      <c r="MXA197" s="53"/>
      <c r="MXB197" s="53"/>
      <c r="MXC197" s="53"/>
      <c r="MXD197" s="53"/>
      <c r="MXE197" s="53"/>
      <c r="MXF197" s="53"/>
      <c r="MXG197" s="53"/>
      <c r="MXH197" s="53"/>
      <c r="MXI197" s="53"/>
      <c r="MXJ197" s="53"/>
      <c r="MXK197" s="53"/>
      <c r="MXL197" s="53"/>
      <c r="MXM197" s="53"/>
      <c r="MXN197" s="53"/>
      <c r="MXO197" s="53"/>
      <c r="MXP197" s="53"/>
      <c r="MXQ197" s="53"/>
      <c r="MXR197" s="53"/>
      <c r="MXS197" s="53"/>
      <c r="MXT197" s="53"/>
      <c r="MXU197" s="53"/>
      <c r="MXV197" s="53"/>
      <c r="MXW197" s="53"/>
      <c r="MXX197" s="53"/>
      <c r="MXY197" s="53"/>
      <c r="MXZ197" s="53"/>
      <c r="MYA197" s="53"/>
      <c r="MYB197" s="53"/>
      <c r="MYC197" s="53"/>
      <c r="MYD197" s="53"/>
      <c r="MYE197" s="53"/>
      <c r="MYF197" s="53"/>
      <c r="MYG197" s="53"/>
      <c r="MYH197" s="53"/>
      <c r="MYI197" s="53"/>
      <c r="MYJ197" s="53"/>
      <c r="MYK197" s="53"/>
      <c r="MYL197" s="53"/>
      <c r="MYM197" s="53"/>
      <c r="MYN197" s="53"/>
      <c r="MYO197" s="53"/>
      <c r="MYP197" s="53"/>
      <c r="MYQ197" s="53"/>
      <c r="MYR197" s="53"/>
      <c r="MYS197" s="53"/>
      <c r="MYT197" s="53"/>
      <c r="MYU197" s="53"/>
      <c r="MYV197" s="53"/>
      <c r="MYW197" s="53"/>
      <c r="MYX197" s="53"/>
      <c r="MYY197" s="53"/>
      <c r="MYZ197" s="53"/>
      <c r="MZA197" s="53"/>
      <c r="MZB197" s="53"/>
      <c r="MZC197" s="53"/>
      <c r="MZD197" s="53"/>
      <c r="MZE197" s="53"/>
      <c r="MZF197" s="53"/>
      <c r="MZG197" s="53"/>
      <c r="MZH197" s="53"/>
      <c r="MZI197" s="53"/>
      <c r="MZJ197" s="53"/>
      <c r="MZK197" s="53"/>
      <c r="MZL197" s="53"/>
      <c r="MZM197" s="53"/>
      <c r="MZN197" s="53"/>
      <c r="MZO197" s="53"/>
      <c r="MZP197" s="53"/>
      <c r="MZQ197" s="53"/>
      <c r="MZR197" s="53"/>
      <c r="MZS197" s="53"/>
      <c r="MZT197" s="53"/>
      <c r="MZU197" s="53"/>
      <c r="MZV197" s="53"/>
      <c r="MZW197" s="53"/>
      <c r="MZX197" s="53"/>
      <c r="MZY197" s="53"/>
      <c r="MZZ197" s="53"/>
      <c r="NAA197" s="53"/>
      <c r="NAB197" s="53"/>
      <c r="NAC197" s="53"/>
      <c r="NAD197" s="53"/>
      <c r="NAE197" s="53"/>
      <c r="NAF197" s="53"/>
      <c r="NAG197" s="53"/>
      <c r="NAH197" s="53"/>
      <c r="NAI197" s="53"/>
      <c r="NAJ197" s="53"/>
      <c r="NAK197" s="53"/>
      <c r="NAL197" s="53"/>
      <c r="NAM197" s="53"/>
      <c r="NAN197" s="53"/>
      <c r="NAO197" s="53"/>
      <c r="NAP197" s="53"/>
      <c r="NAQ197" s="53"/>
      <c r="NAR197" s="53"/>
      <c r="NAS197" s="53"/>
      <c r="NAT197" s="53"/>
      <c r="NAU197" s="53"/>
      <c r="NAV197" s="53"/>
      <c r="NAW197" s="53"/>
      <c r="NAX197" s="53"/>
      <c r="NAY197" s="53"/>
      <c r="NAZ197" s="53"/>
      <c r="NBA197" s="53"/>
      <c r="NBB197" s="53"/>
      <c r="NBC197" s="53"/>
      <c r="NBD197" s="53"/>
      <c r="NBE197" s="53"/>
      <c r="NBF197" s="53"/>
      <c r="NBG197" s="53"/>
      <c r="NBH197" s="53"/>
      <c r="NBI197" s="53"/>
      <c r="NBJ197" s="53"/>
      <c r="NBK197" s="53"/>
      <c r="NBL197" s="53"/>
      <c r="NBM197" s="53"/>
      <c r="NBN197" s="53"/>
      <c r="NBO197" s="53"/>
      <c r="NBP197" s="53"/>
      <c r="NBQ197" s="53"/>
      <c r="NBR197" s="53"/>
      <c r="NBS197" s="53"/>
      <c r="NBT197" s="53"/>
      <c r="NBU197" s="53"/>
      <c r="NBV197" s="53"/>
      <c r="NBW197" s="53"/>
      <c r="NBX197" s="53"/>
      <c r="NBY197" s="53"/>
      <c r="NBZ197" s="53"/>
      <c r="NCA197" s="53"/>
      <c r="NCB197" s="53"/>
      <c r="NCC197" s="53"/>
      <c r="NCD197" s="53"/>
      <c r="NCE197" s="53"/>
      <c r="NCF197" s="53"/>
      <c r="NCG197" s="53"/>
      <c r="NCH197" s="53"/>
      <c r="NCI197" s="53"/>
      <c r="NCJ197" s="53"/>
      <c r="NCK197" s="53"/>
      <c r="NCL197" s="53"/>
      <c r="NCM197" s="53"/>
      <c r="NCN197" s="53"/>
      <c r="NCO197" s="53"/>
      <c r="NCP197" s="53"/>
      <c r="NCQ197" s="53"/>
      <c r="NCR197" s="53"/>
      <c r="NCS197" s="53"/>
      <c r="NCT197" s="53"/>
      <c r="NCU197" s="53"/>
      <c r="NCV197" s="53"/>
      <c r="NCW197" s="53"/>
      <c r="NCX197" s="53"/>
      <c r="NCY197" s="53"/>
      <c r="NCZ197" s="53"/>
      <c r="NDA197" s="53"/>
      <c r="NDB197" s="53"/>
      <c r="NDC197" s="53"/>
      <c r="NDD197" s="53"/>
      <c r="NDE197" s="53"/>
      <c r="NDF197" s="53"/>
      <c r="NDG197" s="53"/>
      <c r="NDH197" s="53"/>
      <c r="NDI197" s="53"/>
      <c r="NDJ197" s="53"/>
      <c r="NDK197" s="53"/>
      <c r="NDL197" s="53"/>
      <c r="NDM197" s="53"/>
      <c r="NDN197" s="53"/>
      <c r="NDO197" s="53"/>
      <c r="NDP197" s="53"/>
      <c r="NDQ197" s="53"/>
      <c r="NDR197" s="53"/>
      <c r="NDS197" s="53"/>
      <c r="NDT197" s="53"/>
      <c r="NDU197" s="53"/>
      <c r="NDV197" s="53"/>
      <c r="NDW197" s="53"/>
      <c r="NDX197" s="53"/>
      <c r="NDY197" s="53"/>
      <c r="NDZ197" s="53"/>
      <c r="NEA197" s="53"/>
      <c r="NEB197" s="53"/>
      <c r="NEC197" s="53"/>
      <c r="NED197" s="53"/>
      <c r="NEE197" s="53"/>
      <c r="NEF197" s="53"/>
      <c r="NEG197" s="53"/>
      <c r="NEH197" s="53"/>
      <c r="NEI197" s="53"/>
      <c r="NEJ197" s="53"/>
      <c r="NEK197" s="53"/>
      <c r="NEL197" s="53"/>
      <c r="NEM197" s="53"/>
      <c r="NEN197" s="53"/>
      <c r="NEO197" s="53"/>
      <c r="NEP197" s="53"/>
      <c r="NEQ197" s="53"/>
      <c r="NER197" s="53"/>
      <c r="NES197" s="53"/>
      <c r="NET197" s="53"/>
      <c r="NEU197" s="53"/>
      <c r="NEV197" s="53"/>
      <c r="NEW197" s="53"/>
      <c r="NEX197" s="53"/>
      <c r="NEY197" s="53"/>
      <c r="NEZ197" s="53"/>
      <c r="NFA197" s="53"/>
      <c r="NFB197" s="53"/>
      <c r="NFC197" s="53"/>
      <c r="NFD197" s="53"/>
      <c r="NFE197" s="53"/>
      <c r="NFF197" s="53"/>
      <c r="NFG197" s="53"/>
      <c r="NFH197" s="53"/>
      <c r="NFI197" s="53"/>
      <c r="NFJ197" s="53"/>
      <c r="NFK197" s="53"/>
      <c r="NFL197" s="53"/>
      <c r="NFM197" s="53"/>
      <c r="NFN197" s="53"/>
      <c r="NFO197" s="53"/>
      <c r="NFP197" s="53"/>
      <c r="NFQ197" s="53"/>
      <c r="NFR197" s="53"/>
      <c r="NFS197" s="53"/>
      <c r="NFT197" s="53"/>
      <c r="NFU197" s="53"/>
      <c r="NFV197" s="53"/>
      <c r="NFW197" s="53"/>
      <c r="NFX197" s="53"/>
      <c r="NFY197" s="53"/>
      <c r="NFZ197" s="53"/>
      <c r="NGA197" s="53"/>
      <c r="NGB197" s="53"/>
      <c r="NGC197" s="53"/>
      <c r="NGD197" s="53"/>
      <c r="NGE197" s="53"/>
      <c r="NGF197" s="53"/>
      <c r="NGG197" s="53"/>
      <c r="NGH197" s="53"/>
      <c r="NGI197" s="53"/>
      <c r="NGJ197" s="53"/>
      <c r="NGK197" s="53"/>
      <c r="NGL197" s="53"/>
      <c r="NGM197" s="53"/>
      <c r="NGN197" s="53"/>
      <c r="NGO197" s="53"/>
      <c r="NGP197" s="53"/>
      <c r="NGQ197" s="53"/>
      <c r="NGR197" s="53"/>
      <c r="NGS197" s="53"/>
      <c r="NGT197" s="53"/>
      <c r="NGU197" s="53"/>
      <c r="NGV197" s="53"/>
      <c r="NGW197" s="53"/>
      <c r="NGX197" s="53"/>
      <c r="NGY197" s="53"/>
      <c r="NGZ197" s="53"/>
      <c r="NHA197" s="53"/>
      <c r="NHB197" s="53"/>
      <c r="NHC197" s="53"/>
      <c r="NHD197" s="53"/>
      <c r="NHE197" s="53"/>
      <c r="NHF197" s="53"/>
      <c r="NHG197" s="53"/>
      <c r="NHH197" s="53"/>
      <c r="NHI197" s="53"/>
      <c r="NHJ197" s="53"/>
      <c r="NHK197" s="53"/>
      <c r="NHL197" s="53"/>
      <c r="NHM197" s="53"/>
      <c r="NHN197" s="53"/>
      <c r="NHO197" s="53"/>
      <c r="NHP197" s="53"/>
      <c r="NHQ197" s="53"/>
      <c r="NHR197" s="53"/>
      <c r="NHS197" s="53"/>
      <c r="NHT197" s="53"/>
      <c r="NHU197" s="53"/>
      <c r="NHV197" s="53"/>
      <c r="NHW197" s="53"/>
      <c r="NHX197" s="53"/>
      <c r="NHY197" s="53"/>
      <c r="NHZ197" s="53"/>
      <c r="NIA197" s="53"/>
      <c r="NIB197" s="53"/>
      <c r="NIC197" s="53"/>
      <c r="NID197" s="53"/>
      <c r="NIE197" s="53"/>
      <c r="NIF197" s="53"/>
      <c r="NIG197" s="53"/>
      <c r="NIH197" s="53"/>
      <c r="NII197" s="53"/>
      <c r="NIJ197" s="53"/>
      <c r="NIK197" s="53"/>
      <c r="NIL197" s="53"/>
      <c r="NIM197" s="53"/>
      <c r="NIN197" s="53"/>
      <c r="NIO197" s="53"/>
      <c r="NIP197" s="53"/>
      <c r="NIQ197" s="53"/>
      <c r="NIR197" s="53"/>
      <c r="NIS197" s="53"/>
      <c r="NIT197" s="53"/>
      <c r="NIU197" s="53"/>
      <c r="NIV197" s="53"/>
      <c r="NIW197" s="53"/>
      <c r="NIX197" s="53"/>
      <c r="NIY197" s="53"/>
      <c r="NIZ197" s="53"/>
      <c r="NJA197" s="53"/>
      <c r="NJB197" s="53"/>
      <c r="NJC197" s="53"/>
      <c r="NJD197" s="53"/>
      <c r="NJE197" s="53"/>
      <c r="NJF197" s="53"/>
      <c r="NJG197" s="53"/>
      <c r="NJH197" s="53"/>
      <c r="NJI197" s="53"/>
      <c r="NJJ197" s="53"/>
      <c r="NJK197" s="53"/>
      <c r="NJL197" s="53"/>
      <c r="NJM197" s="53"/>
      <c r="NJN197" s="53"/>
      <c r="NJO197" s="53"/>
      <c r="NJP197" s="53"/>
      <c r="NJQ197" s="53"/>
      <c r="NJR197" s="53"/>
      <c r="NJS197" s="53"/>
      <c r="NJT197" s="53"/>
      <c r="NJU197" s="53"/>
      <c r="NJV197" s="53"/>
      <c r="NJW197" s="53"/>
      <c r="NJX197" s="53"/>
      <c r="NJY197" s="53"/>
      <c r="NJZ197" s="53"/>
      <c r="NKA197" s="53"/>
      <c r="NKB197" s="53"/>
      <c r="NKC197" s="53"/>
      <c r="NKD197" s="53"/>
      <c r="NKE197" s="53"/>
      <c r="NKF197" s="53"/>
      <c r="NKG197" s="53"/>
      <c r="NKH197" s="53"/>
      <c r="NKI197" s="53"/>
      <c r="NKJ197" s="53"/>
      <c r="NKK197" s="53"/>
      <c r="NKL197" s="53"/>
      <c r="NKM197" s="53"/>
      <c r="NKN197" s="53"/>
      <c r="NKO197" s="53"/>
      <c r="NKP197" s="53"/>
      <c r="NKQ197" s="53"/>
      <c r="NKR197" s="53"/>
      <c r="NKS197" s="53"/>
      <c r="NKT197" s="53"/>
      <c r="NKU197" s="53"/>
      <c r="NKV197" s="53"/>
      <c r="NKW197" s="53"/>
      <c r="NKX197" s="53"/>
      <c r="NKY197" s="53"/>
      <c r="NKZ197" s="53"/>
      <c r="NLA197" s="53"/>
      <c r="NLB197" s="53"/>
      <c r="NLC197" s="53"/>
      <c r="NLD197" s="53"/>
      <c r="NLE197" s="53"/>
      <c r="NLF197" s="53"/>
      <c r="NLG197" s="53"/>
      <c r="NLH197" s="53"/>
      <c r="NLI197" s="53"/>
      <c r="NLJ197" s="53"/>
      <c r="NLK197" s="53"/>
      <c r="NLL197" s="53"/>
      <c r="NLM197" s="53"/>
      <c r="NLN197" s="53"/>
      <c r="NLO197" s="53"/>
      <c r="NLP197" s="53"/>
      <c r="NLQ197" s="53"/>
      <c r="NLR197" s="53"/>
      <c r="NLS197" s="53"/>
      <c r="NLT197" s="53"/>
      <c r="NLU197" s="53"/>
      <c r="NLV197" s="53"/>
      <c r="NLW197" s="53"/>
      <c r="NLX197" s="53"/>
      <c r="NLY197" s="53"/>
      <c r="NLZ197" s="53"/>
      <c r="NMA197" s="53"/>
      <c r="NMB197" s="53"/>
      <c r="NMC197" s="53"/>
      <c r="NMD197" s="53"/>
      <c r="NME197" s="53"/>
      <c r="NMF197" s="53"/>
      <c r="NMG197" s="53"/>
      <c r="NMH197" s="53"/>
      <c r="NMI197" s="53"/>
      <c r="NMJ197" s="53"/>
      <c r="NMK197" s="53"/>
      <c r="NML197" s="53"/>
      <c r="NMM197" s="53"/>
      <c r="NMN197" s="53"/>
      <c r="NMO197" s="53"/>
      <c r="NMP197" s="53"/>
      <c r="NMQ197" s="53"/>
      <c r="NMR197" s="53"/>
      <c r="NMS197" s="53"/>
      <c r="NMT197" s="53"/>
      <c r="NMU197" s="53"/>
      <c r="NMV197" s="53"/>
      <c r="NMW197" s="53"/>
      <c r="NMX197" s="53"/>
      <c r="NMY197" s="53"/>
      <c r="NMZ197" s="53"/>
      <c r="NNA197" s="53"/>
      <c r="NNB197" s="53"/>
      <c r="NNC197" s="53"/>
      <c r="NND197" s="53"/>
      <c r="NNE197" s="53"/>
      <c r="NNF197" s="53"/>
      <c r="NNG197" s="53"/>
      <c r="NNH197" s="53"/>
      <c r="NNI197" s="53"/>
      <c r="NNJ197" s="53"/>
      <c r="NNK197" s="53"/>
      <c r="NNL197" s="53"/>
      <c r="NNM197" s="53"/>
      <c r="NNN197" s="53"/>
      <c r="NNO197" s="53"/>
      <c r="NNP197" s="53"/>
      <c r="NNQ197" s="53"/>
      <c r="NNR197" s="53"/>
      <c r="NNS197" s="53"/>
      <c r="NNT197" s="53"/>
      <c r="NNU197" s="53"/>
      <c r="NNV197" s="53"/>
      <c r="NNW197" s="53"/>
      <c r="NNX197" s="53"/>
      <c r="NNY197" s="53"/>
      <c r="NNZ197" s="53"/>
      <c r="NOA197" s="53"/>
      <c r="NOB197" s="53"/>
      <c r="NOC197" s="53"/>
      <c r="NOD197" s="53"/>
      <c r="NOE197" s="53"/>
      <c r="NOF197" s="53"/>
      <c r="NOG197" s="53"/>
      <c r="NOH197" s="53"/>
      <c r="NOI197" s="53"/>
      <c r="NOJ197" s="53"/>
      <c r="NOK197" s="53"/>
      <c r="NOL197" s="53"/>
      <c r="NOM197" s="53"/>
      <c r="NON197" s="53"/>
      <c r="NOO197" s="53"/>
      <c r="NOP197" s="53"/>
      <c r="NOQ197" s="53"/>
      <c r="NOR197" s="53"/>
      <c r="NOS197" s="53"/>
      <c r="NOT197" s="53"/>
      <c r="NOU197" s="53"/>
      <c r="NOV197" s="53"/>
      <c r="NOW197" s="53"/>
      <c r="NOX197" s="53"/>
      <c r="NOY197" s="53"/>
      <c r="NOZ197" s="53"/>
      <c r="NPA197" s="53"/>
      <c r="NPB197" s="53"/>
      <c r="NPC197" s="53"/>
      <c r="NPD197" s="53"/>
      <c r="NPE197" s="53"/>
      <c r="NPF197" s="53"/>
      <c r="NPG197" s="53"/>
      <c r="NPH197" s="53"/>
      <c r="NPI197" s="53"/>
      <c r="NPJ197" s="53"/>
      <c r="NPK197" s="53"/>
      <c r="NPL197" s="53"/>
      <c r="NPM197" s="53"/>
      <c r="NPN197" s="53"/>
      <c r="NPO197" s="53"/>
      <c r="NPP197" s="53"/>
      <c r="NPQ197" s="53"/>
      <c r="NPR197" s="53"/>
      <c r="NPS197" s="53"/>
      <c r="NPT197" s="53"/>
      <c r="NPU197" s="53"/>
      <c r="NPV197" s="53"/>
      <c r="NPW197" s="53"/>
      <c r="NPX197" s="53"/>
      <c r="NPY197" s="53"/>
      <c r="NPZ197" s="53"/>
      <c r="NQA197" s="53"/>
      <c r="NQB197" s="53"/>
      <c r="NQC197" s="53"/>
      <c r="NQD197" s="53"/>
      <c r="NQE197" s="53"/>
      <c r="NQF197" s="53"/>
      <c r="NQG197" s="53"/>
      <c r="NQH197" s="53"/>
      <c r="NQI197" s="53"/>
      <c r="NQJ197" s="53"/>
      <c r="NQK197" s="53"/>
      <c r="NQL197" s="53"/>
      <c r="NQM197" s="53"/>
      <c r="NQN197" s="53"/>
      <c r="NQO197" s="53"/>
      <c r="NQP197" s="53"/>
      <c r="NQQ197" s="53"/>
      <c r="NQR197" s="53"/>
      <c r="NQS197" s="53"/>
      <c r="NQT197" s="53"/>
      <c r="NQU197" s="53"/>
      <c r="NQV197" s="53"/>
      <c r="NQW197" s="53"/>
      <c r="NQX197" s="53"/>
      <c r="NQY197" s="53"/>
      <c r="NQZ197" s="53"/>
      <c r="NRA197" s="53"/>
      <c r="NRB197" s="53"/>
      <c r="NRC197" s="53"/>
      <c r="NRD197" s="53"/>
      <c r="NRE197" s="53"/>
      <c r="NRF197" s="53"/>
      <c r="NRG197" s="53"/>
      <c r="NRH197" s="53"/>
      <c r="NRI197" s="53"/>
      <c r="NRJ197" s="53"/>
      <c r="NRK197" s="53"/>
      <c r="NRL197" s="53"/>
      <c r="NRM197" s="53"/>
      <c r="NRN197" s="53"/>
      <c r="NRO197" s="53"/>
      <c r="NRP197" s="53"/>
      <c r="NRQ197" s="53"/>
      <c r="NRR197" s="53"/>
      <c r="NRS197" s="53"/>
      <c r="NRT197" s="53"/>
      <c r="NRU197" s="53"/>
      <c r="NRV197" s="53"/>
      <c r="NRW197" s="53"/>
      <c r="NRX197" s="53"/>
      <c r="NRY197" s="53"/>
      <c r="NRZ197" s="53"/>
      <c r="NSA197" s="53"/>
      <c r="NSB197" s="53"/>
      <c r="NSC197" s="53"/>
      <c r="NSD197" s="53"/>
      <c r="NSE197" s="53"/>
      <c r="NSF197" s="53"/>
      <c r="NSG197" s="53"/>
      <c r="NSH197" s="53"/>
      <c r="NSI197" s="53"/>
      <c r="NSJ197" s="53"/>
      <c r="NSK197" s="53"/>
      <c r="NSL197" s="53"/>
      <c r="NSM197" s="53"/>
      <c r="NSN197" s="53"/>
      <c r="NSO197" s="53"/>
      <c r="NSP197" s="53"/>
      <c r="NSQ197" s="53"/>
      <c r="NSR197" s="53"/>
      <c r="NSS197" s="53"/>
      <c r="NST197" s="53"/>
      <c r="NSU197" s="53"/>
      <c r="NSV197" s="53"/>
      <c r="NSW197" s="53"/>
      <c r="NSX197" s="53"/>
      <c r="NSY197" s="53"/>
      <c r="NSZ197" s="53"/>
      <c r="NTA197" s="53"/>
      <c r="NTB197" s="53"/>
      <c r="NTC197" s="53"/>
      <c r="NTD197" s="53"/>
      <c r="NTE197" s="53"/>
      <c r="NTF197" s="53"/>
      <c r="NTG197" s="53"/>
      <c r="NTH197" s="53"/>
      <c r="NTI197" s="53"/>
      <c r="NTJ197" s="53"/>
      <c r="NTK197" s="53"/>
      <c r="NTL197" s="53"/>
      <c r="NTM197" s="53"/>
      <c r="NTN197" s="53"/>
      <c r="NTO197" s="53"/>
      <c r="NTP197" s="53"/>
      <c r="NTQ197" s="53"/>
      <c r="NTR197" s="53"/>
      <c r="NTS197" s="53"/>
      <c r="NTT197" s="53"/>
      <c r="NTU197" s="53"/>
      <c r="NTV197" s="53"/>
      <c r="NTW197" s="53"/>
      <c r="NTX197" s="53"/>
      <c r="NTY197" s="53"/>
      <c r="NTZ197" s="53"/>
      <c r="NUA197" s="53"/>
      <c r="NUB197" s="53"/>
      <c r="NUC197" s="53"/>
      <c r="NUD197" s="53"/>
      <c r="NUE197" s="53"/>
      <c r="NUF197" s="53"/>
      <c r="NUG197" s="53"/>
      <c r="NUH197" s="53"/>
      <c r="NUI197" s="53"/>
      <c r="NUJ197" s="53"/>
      <c r="NUK197" s="53"/>
      <c r="NUL197" s="53"/>
      <c r="NUM197" s="53"/>
      <c r="NUN197" s="53"/>
      <c r="NUO197" s="53"/>
      <c r="NUP197" s="53"/>
      <c r="NUQ197" s="53"/>
      <c r="NUR197" s="53"/>
      <c r="NUS197" s="53"/>
      <c r="NUT197" s="53"/>
      <c r="NUU197" s="53"/>
      <c r="NUV197" s="53"/>
      <c r="NUW197" s="53"/>
      <c r="NUX197" s="53"/>
      <c r="NUY197" s="53"/>
      <c r="NUZ197" s="53"/>
      <c r="NVA197" s="53"/>
      <c r="NVB197" s="53"/>
      <c r="NVC197" s="53"/>
      <c r="NVD197" s="53"/>
      <c r="NVE197" s="53"/>
      <c r="NVF197" s="53"/>
      <c r="NVG197" s="53"/>
      <c r="NVH197" s="53"/>
      <c r="NVI197" s="53"/>
      <c r="NVJ197" s="53"/>
      <c r="NVK197" s="53"/>
      <c r="NVL197" s="53"/>
      <c r="NVM197" s="53"/>
      <c r="NVN197" s="53"/>
      <c r="NVO197" s="53"/>
      <c r="NVP197" s="53"/>
      <c r="NVQ197" s="53"/>
      <c r="NVR197" s="53"/>
      <c r="NVS197" s="53"/>
      <c r="NVT197" s="53"/>
      <c r="NVU197" s="53"/>
      <c r="NVV197" s="53"/>
      <c r="NVW197" s="53"/>
      <c r="NVX197" s="53"/>
      <c r="NVY197" s="53"/>
      <c r="NVZ197" s="53"/>
      <c r="NWA197" s="53"/>
      <c r="NWB197" s="53"/>
      <c r="NWC197" s="53"/>
      <c r="NWD197" s="53"/>
      <c r="NWE197" s="53"/>
      <c r="NWF197" s="53"/>
      <c r="NWG197" s="53"/>
      <c r="NWH197" s="53"/>
      <c r="NWI197" s="53"/>
      <c r="NWJ197" s="53"/>
      <c r="NWK197" s="53"/>
      <c r="NWL197" s="53"/>
      <c r="NWM197" s="53"/>
      <c r="NWN197" s="53"/>
      <c r="NWO197" s="53"/>
      <c r="NWP197" s="53"/>
      <c r="NWQ197" s="53"/>
      <c r="NWR197" s="53"/>
      <c r="NWS197" s="53"/>
      <c r="NWT197" s="53"/>
      <c r="NWU197" s="53"/>
      <c r="NWV197" s="53"/>
      <c r="NWW197" s="53"/>
      <c r="NWX197" s="53"/>
      <c r="NWY197" s="53"/>
      <c r="NWZ197" s="53"/>
      <c r="NXA197" s="53"/>
      <c r="NXB197" s="53"/>
      <c r="NXC197" s="53"/>
      <c r="NXD197" s="53"/>
      <c r="NXE197" s="53"/>
      <c r="NXF197" s="53"/>
      <c r="NXG197" s="53"/>
      <c r="NXH197" s="53"/>
      <c r="NXI197" s="53"/>
      <c r="NXJ197" s="53"/>
      <c r="NXK197" s="53"/>
      <c r="NXL197" s="53"/>
      <c r="NXM197" s="53"/>
      <c r="NXN197" s="53"/>
      <c r="NXO197" s="53"/>
      <c r="NXP197" s="53"/>
      <c r="NXQ197" s="53"/>
      <c r="NXR197" s="53"/>
      <c r="NXS197" s="53"/>
      <c r="NXT197" s="53"/>
      <c r="NXU197" s="53"/>
      <c r="NXV197" s="53"/>
      <c r="NXW197" s="53"/>
      <c r="NXX197" s="53"/>
      <c r="NXY197" s="53"/>
      <c r="NXZ197" s="53"/>
      <c r="NYA197" s="53"/>
      <c r="NYB197" s="53"/>
      <c r="NYC197" s="53"/>
      <c r="NYD197" s="53"/>
      <c r="NYE197" s="53"/>
      <c r="NYF197" s="53"/>
      <c r="NYG197" s="53"/>
      <c r="NYH197" s="53"/>
      <c r="NYI197" s="53"/>
      <c r="NYJ197" s="53"/>
      <c r="NYK197" s="53"/>
      <c r="NYL197" s="53"/>
      <c r="NYM197" s="53"/>
      <c r="NYN197" s="53"/>
      <c r="NYO197" s="53"/>
      <c r="NYP197" s="53"/>
      <c r="NYQ197" s="53"/>
      <c r="NYR197" s="53"/>
      <c r="NYS197" s="53"/>
      <c r="NYT197" s="53"/>
      <c r="NYU197" s="53"/>
      <c r="NYV197" s="53"/>
      <c r="NYW197" s="53"/>
      <c r="NYX197" s="53"/>
      <c r="NYY197" s="53"/>
      <c r="NYZ197" s="53"/>
      <c r="NZA197" s="53"/>
      <c r="NZB197" s="53"/>
      <c r="NZC197" s="53"/>
      <c r="NZD197" s="53"/>
      <c r="NZE197" s="53"/>
      <c r="NZF197" s="53"/>
      <c r="NZG197" s="53"/>
      <c r="NZH197" s="53"/>
      <c r="NZI197" s="53"/>
      <c r="NZJ197" s="53"/>
      <c r="NZK197" s="53"/>
      <c r="NZL197" s="53"/>
      <c r="NZM197" s="53"/>
      <c r="NZN197" s="53"/>
      <c r="NZO197" s="53"/>
      <c r="NZP197" s="53"/>
      <c r="NZQ197" s="53"/>
      <c r="NZR197" s="53"/>
      <c r="NZS197" s="53"/>
      <c r="NZT197" s="53"/>
      <c r="NZU197" s="53"/>
      <c r="NZV197" s="53"/>
      <c r="NZW197" s="53"/>
      <c r="NZX197" s="53"/>
      <c r="NZY197" s="53"/>
      <c r="NZZ197" s="53"/>
      <c r="OAA197" s="53"/>
      <c r="OAB197" s="53"/>
      <c r="OAC197" s="53"/>
      <c r="OAD197" s="53"/>
      <c r="OAE197" s="53"/>
      <c r="OAF197" s="53"/>
      <c r="OAG197" s="53"/>
      <c r="OAH197" s="53"/>
      <c r="OAI197" s="53"/>
      <c r="OAJ197" s="53"/>
      <c r="OAK197" s="53"/>
      <c r="OAL197" s="53"/>
      <c r="OAM197" s="53"/>
      <c r="OAN197" s="53"/>
      <c r="OAO197" s="53"/>
      <c r="OAP197" s="53"/>
      <c r="OAQ197" s="53"/>
      <c r="OAR197" s="53"/>
      <c r="OAS197" s="53"/>
      <c r="OAT197" s="53"/>
      <c r="OAU197" s="53"/>
      <c r="OAV197" s="53"/>
      <c r="OAW197" s="53"/>
      <c r="OAX197" s="53"/>
      <c r="OAY197" s="53"/>
      <c r="OAZ197" s="53"/>
      <c r="OBA197" s="53"/>
      <c r="OBB197" s="53"/>
      <c r="OBC197" s="53"/>
      <c r="OBD197" s="53"/>
      <c r="OBE197" s="53"/>
      <c r="OBF197" s="53"/>
      <c r="OBG197" s="53"/>
      <c r="OBH197" s="53"/>
      <c r="OBI197" s="53"/>
      <c r="OBJ197" s="53"/>
      <c r="OBK197" s="53"/>
      <c r="OBL197" s="53"/>
      <c r="OBM197" s="53"/>
      <c r="OBN197" s="53"/>
      <c r="OBO197" s="53"/>
      <c r="OBP197" s="53"/>
      <c r="OBQ197" s="53"/>
      <c r="OBR197" s="53"/>
      <c r="OBS197" s="53"/>
      <c r="OBT197" s="53"/>
      <c r="OBU197" s="53"/>
      <c r="OBV197" s="53"/>
      <c r="OBW197" s="53"/>
      <c r="OBX197" s="53"/>
      <c r="OBY197" s="53"/>
      <c r="OBZ197" s="53"/>
      <c r="OCA197" s="53"/>
      <c r="OCB197" s="53"/>
      <c r="OCC197" s="53"/>
      <c r="OCD197" s="53"/>
      <c r="OCE197" s="53"/>
      <c r="OCF197" s="53"/>
      <c r="OCG197" s="53"/>
      <c r="OCH197" s="53"/>
      <c r="OCI197" s="53"/>
      <c r="OCJ197" s="53"/>
      <c r="OCK197" s="53"/>
      <c r="OCL197" s="53"/>
      <c r="OCM197" s="53"/>
      <c r="OCN197" s="53"/>
      <c r="OCO197" s="53"/>
      <c r="OCP197" s="53"/>
      <c r="OCQ197" s="53"/>
      <c r="OCR197" s="53"/>
      <c r="OCS197" s="53"/>
      <c r="OCT197" s="53"/>
      <c r="OCU197" s="53"/>
      <c r="OCV197" s="53"/>
      <c r="OCW197" s="53"/>
      <c r="OCX197" s="53"/>
      <c r="OCY197" s="53"/>
      <c r="OCZ197" s="53"/>
      <c r="ODA197" s="53"/>
      <c r="ODB197" s="53"/>
      <c r="ODC197" s="53"/>
      <c r="ODD197" s="53"/>
      <c r="ODE197" s="53"/>
      <c r="ODF197" s="53"/>
      <c r="ODG197" s="53"/>
      <c r="ODH197" s="53"/>
      <c r="ODI197" s="53"/>
      <c r="ODJ197" s="53"/>
      <c r="ODK197" s="53"/>
      <c r="ODL197" s="53"/>
      <c r="ODM197" s="53"/>
      <c r="ODN197" s="53"/>
      <c r="ODO197" s="53"/>
      <c r="ODP197" s="53"/>
      <c r="ODQ197" s="53"/>
      <c r="ODR197" s="53"/>
      <c r="ODS197" s="53"/>
      <c r="ODT197" s="53"/>
      <c r="ODU197" s="53"/>
      <c r="ODV197" s="53"/>
      <c r="ODW197" s="53"/>
      <c r="ODX197" s="53"/>
      <c r="ODY197" s="53"/>
      <c r="ODZ197" s="53"/>
      <c r="OEA197" s="53"/>
      <c r="OEB197" s="53"/>
      <c r="OEC197" s="53"/>
      <c r="OED197" s="53"/>
      <c r="OEE197" s="53"/>
      <c r="OEF197" s="53"/>
      <c r="OEG197" s="53"/>
      <c r="OEH197" s="53"/>
      <c r="OEI197" s="53"/>
      <c r="OEJ197" s="53"/>
      <c r="OEK197" s="53"/>
      <c r="OEL197" s="53"/>
      <c r="OEM197" s="53"/>
      <c r="OEN197" s="53"/>
      <c r="OEO197" s="53"/>
      <c r="OEP197" s="53"/>
      <c r="OEQ197" s="53"/>
      <c r="OER197" s="53"/>
      <c r="OES197" s="53"/>
      <c r="OET197" s="53"/>
      <c r="OEU197" s="53"/>
      <c r="OEV197" s="53"/>
      <c r="OEW197" s="53"/>
      <c r="OEX197" s="53"/>
      <c r="OEY197" s="53"/>
      <c r="OEZ197" s="53"/>
      <c r="OFA197" s="53"/>
      <c r="OFB197" s="53"/>
      <c r="OFC197" s="53"/>
      <c r="OFD197" s="53"/>
      <c r="OFE197" s="53"/>
      <c r="OFF197" s="53"/>
      <c r="OFG197" s="53"/>
      <c r="OFH197" s="53"/>
      <c r="OFI197" s="53"/>
      <c r="OFJ197" s="53"/>
      <c r="OFK197" s="53"/>
      <c r="OFL197" s="53"/>
      <c r="OFM197" s="53"/>
      <c r="OFN197" s="53"/>
      <c r="OFO197" s="53"/>
      <c r="OFP197" s="53"/>
      <c r="OFQ197" s="53"/>
      <c r="OFR197" s="53"/>
      <c r="OFS197" s="53"/>
      <c r="OFT197" s="53"/>
      <c r="OFU197" s="53"/>
      <c r="OFV197" s="53"/>
      <c r="OFW197" s="53"/>
      <c r="OFX197" s="53"/>
      <c r="OFY197" s="53"/>
      <c r="OFZ197" s="53"/>
      <c r="OGA197" s="53"/>
      <c r="OGB197" s="53"/>
      <c r="OGC197" s="53"/>
      <c r="OGD197" s="53"/>
      <c r="OGE197" s="53"/>
      <c r="OGF197" s="53"/>
      <c r="OGG197" s="53"/>
      <c r="OGH197" s="53"/>
      <c r="OGI197" s="53"/>
      <c r="OGJ197" s="53"/>
      <c r="OGK197" s="53"/>
      <c r="OGL197" s="53"/>
      <c r="OGM197" s="53"/>
      <c r="OGN197" s="53"/>
      <c r="OGO197" s="53"/>
      <c r="OGP197" s="53"/>
      <c r="OGQ197" s="53"/>
      <c r="OGR197" s="53"/>
      <c r="OGS197" s="53"/>
      <c r="OGT197" s="53"/>
      <c r="OGU197" s="53"/>
      <c r="OGV197" s="53"/>
      <c r="OGW197" s="53"/>
      <c r="OGX197" s="53"/>
      <c r="OGY197" s="53"/>
      <c r="OGZ197" s="53"/>
      <c r="OHA197" s="53"/>
      <c r="OHB197" s="53"/>
      <c r="OHC197" s="53"/>
      <c r="OHD197" s="53"/>
      <c r="OHE197" s="53"/>
      <c r="OHF197" s="53"/>
      <c r="OHG197" s="53"/>
      <c r="OHH197" s="53"/>
      <c r="OHI197" s="53"/>
      <c r="OHJ197" s="53"/>
      <c r="OHK197" s="53"/>
      <c r="OHL197" s="53"/>
      <c r="OHM197" s="53"/>
      <c r="OHN197" s="53"/>
      <c r="OHO197" s="53"/>
      <c r="OHP197" s="53"/>
      <c r="OHQ197" s="53"/>
      <c r="OHR197" s="53"/>
      <c r="OHS197" s="53"/>
      <c r="OHT197" s="53"/>
      <c r="OHU197" s="53"/>
      <c r="OHV197" s="53"/>
      <c r="OHW197" s="53"/>
      <c r="OHX197" s="53"/>
      <c r="OHY197" s="53"/>
      <c r="OHZ197" s="53"/>
      <c r="OIA197" s="53"/>
      <c r="OIB197" s="53"/>
      <c r="OIC197" s="53"/>
      <c r="OID197" s="53"/>
      <c r="OIE197" s="53"/>
      <c r="OIF197" s="53"/>
      <c r="OIG197" s="53"/>
      <c r="OIH197" s="53"/>
      <c r="OII197" s="53"/>
      <c r="OIJ197" s="53"/>
      <c r="OIK197" s="53"/>
      <c r="OIL197" s="53"/>
      <c r="OIM197" s="53"/>
      <c r="OIN197" s="53"/>
      <c r="OIO197" s="53"/>
      <c r="OIP197" s="53"/>
      <c r="OIQ197" s="53"/>
      <c r="OIR197" s="53"/>
      <c r="OIS197" s="53"/>
      <c r="OIT197" s="53"/>
      <c r="OIU197" s="53"/>
      <c r="OIV197" s="53"/>
      <c r="OIW197" s="53"/>
      <c r="OIX197" s="53"/>
      <c r="OIY197" s="53"/>
      <c r="OIZ197" s="53"/>
      <c r="OJA197" s="53"/>
      <c r="OJB197" s="53"/>
      <c r="OJC197" s="53"/>
      <c r="OJD197" s="53"/>
      <c r="OJE197" s="53"/>
      <c r="OJF197" s="53"/>
      <c r="OJG197" s="53"/>
      <c r="OJH197" s="53"/>
      <c r="OJI197" s="53"/>
      <c r="OJJ197" s="53"/>
      <c r="OJK197" s="53"/>
      <c r="OJL197" s="53"/>
      <c r="OJM197" s="53"/>
      <c r="OJN197" s="53"/>
      <c r="OJO197" s="53"/>
      <c r="OJP197" s="53"/>
      <c r="OJQ197" s="53"/>
      <c r="OJR197" s="53"/>
      <c r="OJS197" s="53"/>
      <c r="OJT197" s="53"/>
      <c r="OJU197" s="53"/>
      <c r="OJV197" s="53"/>
      <c r="OJW197" s="53"/>
      <c r="OJX197" s="53"/>
      <c r="OJY197" s="53"/>
      <c r="OJZ197" s="53"/>
      <c r="OKA197" s="53"/>
      <c r="OKB197" s="53"/>
      <c r="OKC197" s="53"/>
      <c r="OKD197" s="53"/>
      <c r="OKE197" s="53"/>
      <c r="OKF197" s="53"/>
      <c r="OKG197" s="53"/>
      <c r="OKH197" s="53"/>
      <c r="OKI197" s="53"/>
      <c r="OKJ197" s="53"/>
      <c r="OKK197" s="53"/>
      <c r="OKL197" s="53"/>
      <c r="OKM197" s="53"/>
      <c r="OKN197" s="53"/>
      <c r="OKO197" s="53"/>
      <c r="OKP197" s="53"/>
      <c r="OKQ197" s="53"/>
      <c r="OKR197" s="53"/>
      <c r="OKS197" s="53"/>
      <c r="OKT197" s="53"/>
      <c r="OKU197" s="53"/>
      <c r="OKV197" s="53"/>
      <c r="OKW197" s="53"/>
      <c r="OKX197" s="53"/>
      <c r="OKY197" s="53"/>
      <c r="OKZ197" s="53"/>
      <c r="OLA197" s="53"/>
      <c r="OLB197" s="53"/>
      <c r="OLC197" s="53"/>
      <c r="OLD197" s="53"/>
      <c r="OLE197" s="53"/>
      <c r="OLF197" s="53"/>
      <c r="OLG197" s="53"/>
      <c r="OLH197" s="53"/>
      <c r="OLI197" s="53"/>
      <c r="OLJ197" s="53"/>
      <c r="OLK197" s="53"/>
      <c r="OLL197" s="53"/>
      <c r="OLM197" s="53"/>
      <c r="OLN197" s="53"/>
      <c r="OLO197" s="53"/>
      <c r="OLP197" s="53"/>
      <c r="OLQ197" s="53"/>
      <c r="OLR197" s="53"/>
      <c r="OLS197" s="53"/>
      <c r="OLT197" s="53"/>
      <c r="OLU197" s="53"/>
      <c r="OLV197" s="53"/>
      <c r="OLW197" s="53"/>
      <c r="OLX197" s="53"/>
      <c r="OLY197" s="53"/>
      <c r="OLZ197" s="53"/>
      <c r="OMA197" s="53"/>
      <c r="OMB197" s="53"/>
      <c r="OMC197" s="53"/>
      <c r="OMD197" s="53"/>
      <c r="OME197" s="53"/>
      <c r="OMF197" s="53"/>
      <c r="OMG197" s="53"/>
      <c r="OMH197" s="53"/>
      <c r="OMI197" s="53"/>
      <c r="OMJ197" s="53"/>
      <c r="OMK197" s="53"/>
      <c r="OML197" s="53"/>
      <c r="OMM197" s="53"/>
      <c r="OMN197" s="53"/>
      <c r="OMO197" s="53"/>
      <c r="OMP197" s="53"/>
      <c r="OMQ197" s="53"/>
      <c r="OMR197" s="53"/>
      <c r="OMS197" s="53"/>
      <c r="OMT197" s="53"/>
      <c r="OMU197" s="53"/>
      <c r="OMV197" s="53"/>
      <c r="OMW197" s="53"/>
      <c r="OMX197" s="53"/>
      <c r="OMY197" s="53"/>
      <c r="OMZ197" s="53"/>
      <c r="ONA197" s="53"/>
      <c r="ONB197" s="53"/>
      <c r="ONC197" s="53"/>
      <c r="OND197" s="53"/>
      <c r="ONE197" s="53"/>
      <c r="ONF197" s="53"/>
      <c r="ONG197" s="53"/>
      <c r="ONH197" s="53"/>
      <c r="ONI197" s="53"/>
      <c r="ONJ197" s="53"/>
      <c r="ONK197" s="53"/>
      <c r="ONL197" s="53"/>
      <c r="ONM197" s="53"/>
      <c r="ONN197" s="53"/>
      <c r="ONO197" s="53"/>
      <c r="ONP197" s="53"/>
      <c r="ONQ197" s="53"/>
      <c r="ONR197" s="53"/>
      <c r="ONS197" s="53"/>
      <c r="ONT197" s="53"/>
      <c r="ONU197" s="53"/>
      <c r="ONV197" s="53"/>
      <c r="ONW197" s="53"/>
      <c r="ONX197" s="53"/>
      <c r="ONY197" s="53"/>
      <c r="ONZ197" s="53"/>
      <c r="OOA197" s="53"/>
      <c r="OOB197" s="53"/>
      <c r="OOC197" s="53"/>
      <c r="OOD197" s="53"/>
      <c r="OOE197" s="53"/>
      <c r="OOF197" s="53"/>
      <c r="OOG197" s="53"/>
      <c r="OOH197" s="53"/>
      <c r="OOI197" s="53"/>
      <c r="OOJ197" s="53"/>
      <c r="OOK197" s="53"/>
      <c r="OOL197" s="53"/>
      <c r="OOM197" s="53"/>
      <c r="OON197" s="53"/>
      <c r="OOO197" s="53"/>
      <c r="OOP197" s="53"/>
      <c r="OOQ197" s="53"/>
      <c r="OOR197" s="53"/>
      <c r="OOS197" s="53"/>
      <c r="OOT197" s="53"/>
      <c r="OOU197" s="53"/>
      <c r="OOV197" s="53"/>
      <c r="OOW197" s="53"/>
      <c r="OOX197" s="53"/>
      <c r="OOY197" s="53"/>
      <c r="OOZ197" s="53"/>
      <c r="OPA197" s="53"/>
      <c r="OPB197" s="53"/>
      <c r="OPC197" s="53"/>
      <c r="OPD197" s="53"/>
      <c r="OPE197" s="53"/>
      <c r="OPF197" s="53"/>
      <c r="OPG197" s="53"/>
      <c r="OPH197" s="53"/>
      <c r="OPI197" s="53"/>
      <c r="OPJ197" s="53"/>
      <c r="OPK197" s="53"/>
      <c r="OPL197" s="53"/>
      <c r="OPM197" s="53"/>
      <c r="OPN197" s="53"/>
      <c r="OPO197" s="53"/>
      <c r="OPP197" s="53"/>
      <c r="OPQ197" s="53"/>
      <c r="OPR197" s="53"/>
      <c r="OPS197" s="53"/>
      <c r="OPT197" s="53"/>
      <c r="OPU197" s="53"/>
      <c r="OPV197" s="53"/>
      <c r="OPW197" s="53"/>
      <c r="OPX197" s="53"/>
      <c r="OPY197" s="53"/>
      <c r="OPZ197" s="53"/>
      <c r="OQA197" s="53"/>
      <c r="OQB197" s="53"/>
      <c r="OQC197" s="53"/>
      <c r="OQD197" s="53"/>
      <c r="OQE197" s="53"/>
      <c r="OQF197" s="53"/>
      <c r="OQG197" s="53"/>
      <c r="OQH197" s="53"/>
      <c r="OQI197" s="53"/>
      <c r="OQJ197" s="53"/>
      <c r="OQK197" s="53"/>
      <c r="OQL197" s="53"/>
      <c r="OQM197" s="53"/>
      <c r="OQN197" s="53"/>
      <c r="OQO197" s="53"/>
      <c r="OQP197" s="53"/>
      <c r="OQQ197" s="53"/>
      <c r="OQR197" s="53"/>
      <c r="OQS197" s="53"/>
      <c r="OQT197" s="53"/>
      <c r="OQU197" s="53"/>
      <c r="OQV197" s="53"/>
      <c r="OQW197" s="53"/>
      <c r="OQX197" s="53"/>
      <c r="OQY197" s="53"/>
      <c r="OQZ197" s="53"/>
      <c r="ORA197" s="53"/>
      <c r="ORB197" s="53"/>
      <c r="ORC197" s="53"/>
      <c r="ORD197" s="53"/>
      <c r="ORE197" s="53"/>
      <c r="ORF197" s="53"/>
      <c r="ORG197" s="53"/>
      <c r="ORH197" s="53"/>
      <c r="ORI197" s="53"/>
      <c r="ORJ197" s="53"/>
      <c r="ORK197" s="53"/>
      <c r="ORL197" s="53"/>
      <c r="ORM197" s="53"/>
      <c r="ORN197" s="53"/>
      <c r="ORO197" s="53"/>
      <c r="ORP197" s="53"/>
      <c r="ORQ197" s="53"/>
      <c r="ORR197" s="53"/>
      <c r="ORS197" s="53"/>
      <c r="ORT197" s="53"/>
      <c r="ORU197" s="53"/>
      <c r="ORV197" s="53"/>
      <c r="ORW197" s="53"/>
      <c r="ORX197" s="53"/>
      <c r="ORY197" s="53"/>
      <c r="ORZ197" s="53"/>
      <c r="OSA197" s="53"/>
      <c r="OSB197" s="53"/>
      <c r="OSC197" s="53"/>
      <c r="OSD197" s="53"/>
      <c r="OSE197" s="53"/>
      <c r="OSF197" s="53"/>
      <c r="OSG197" s="53"/>
      <c r="OSH197" s="53"/>
      <c r="OSI197" s="53"/>
      <c r="OSJ197" s="53"/>
      <c r="OSK197" s="53"/>
      <c r="OSL197" s="53"/>
      <c r="OSM197" s="53"/>
      <c r="OSN197" s="53"/>
      <c r="OSO197" s="53"/>
      <c r="OSP197" s="53"/>
      <c r="OSQ197" s="53"/>
      <c r="OSR197" s="53"/>
      <c r="OSS197" s="53"/>
      <c r="OST197" s="53"/>
      <c r="OSU197" s="53"/>
      <c r="OSV197" s="53"/>
      <c r="OSW197" s="53"/>
      <c r="OSX197" s="53"/>
      <c r="OSY197" s="53"/>
      <c r="OSZ197" s="53"/>
      <c r="OTA197" s="53"/>
      <c r="OTB197" s="53"/>
      <c r="OTC197" s="53"/>
      <c r="OTD197" s="53"/>
      <c r="OTE197" s="53"/>
      <c r="OTF197" s="53"/>
      <c r="OTG197" s="53"/>
      <c r="OTH197" s="53"/>
      <c r="OTI197" s="53"/>
      <c r="OTJ197" s="53"/>
      <c r="OTK197" s="53"/>
      <c r="OTL197" s="53"/>
      <c r="OTM197" s="53"/>
      <c r="OTN197" s="53"/>
      <c r="OTO197" s="53"/>
      <c r="OTP197" s="53"/>
      <c r="OTQ197" s="53"/>
      <c r="OTR197" s="53"/>
      <c r="OTS197" s="53"/>
      <c r="OTT197" s="53"/>
      <c r="OTU197" s="53"/>
      <c r="OTV197" s="53"/>
      <c r="OTW197" s="53"/>
      <c r="OTX197" s="53"/>
      <c r="OTY197" s="53"/>
      <c r="OTZ197" s="53"/>
      <c r="OUA197" s="53"/>
      <c r="OUB197" s="53"/>
      <c r="OUC197" s="53"/>
      <c r="OUD197" s="53"/>
      <c r="OUE197" s="53"/>
      <c r="OUF197" s="53"/>
      <c r="OUG197" s="53"/>
      <c r="OUH197" s="53"/>
      <c r="OUI197" s="53"/>
      <c r="OUJ197" s="53"/>
      <c r="OUK197" s="53"/>
      <c r="OUL197" s="53"/>
      <c r="OUM197" s="53"/>
      <c r="OUN197" s="53"/>
      <c r="OUO197" s="53"/>
      <c r="OUP197" s="53"/>
      <c r="OUQ197" s="53"/>
      <c r="OUR197" s="53"/>
      <c r="OUS197" s="53"/>
      <c r="OUT197" s="53"/>
      <c r="OUU197" s="53"/>
      <c r="OUV197" s="53"/>
      <c r="OUW197" s="53"/>
      <c r="OUX197" s="53"/>
      <c r="OUY197" s="53"/>
      <c r="OUZ197" s="53"/>
      <c r="OVA197" s="53"/>
      <c r="OVB197" s="53"/>
      <c r="OVC197" s="53"/>
      <c r="OVD197" s="53"/>
      <c r="OVE197" s="53"/>
      <c r="OVF197" s="53"/>
      <c r="OVG197" s="53"/>
      <c r="OVH197" s="53"/>
      <c r="OVI197" s="53"/>
      <c r="OVJ197" s="53"/>
      <c r="OVK197" s="53"/>
      <c r="OVL197" s="53"/>
      <c r="OVM197" s="53"/>
      <c r="OVN197" s="53"/>
      <c r="OVO197" s="53"/>
      <c r="OVP197" s="53"/>
      <c r="OVQ197" s="53"/>
      <c r="OVR197" s="53"/>
      <c r="OVS197" s="53"/>
      <c r="OVT197" s="53"/>
      <c r="OVU197" s="53"/>
      <c r="OVV197" s="53"/>
      <c r="OVW197" s="53"/>
      <c r="OVX197" s="53"/>
      <c r="OVY197" s="53"/>
      <c r="OVZ197" s="53"/>
      <c r="OWA197" s="53"/>
      <c r="OWB197" s="53"/>
      <c r="OWC197" s="53"/>
      <c r="OWD197" s="53"/>
      <c r="OWE197" s="53"/>
      <c r="OWF197" s="53"/>
      <c r="OWG197" s="53"/>
      <c r="OWH197" s="53"/>
      <c r="OWI197" s="53"/>
      <c r="OWJ197" s="53"/>
      <c r="OWK197" s="53"/>
      <c r="OWL197" s="53"/>
      <c r="OWM197" s="53"/>
      <c r="OWN197" s="53"/>
      <c r="OWO197" s="53"/>
      <c r="OWP197" s="53"/>
      <c r="OWQ197" s="53"/>
      <c r="OWR197" s="53"/>
      <c r="OWS197" s="53"/>
      <c r="OWT197" s="53"/>
      <c r="OWU197" s="53"/>
      <c r="OWV197" s="53"/>
      <c r="OWW197" s="53"/>
      <c r="OWX197" s="53"/>
      <c r="OWY197" s="53"/>
      <c r="OWZ197" s="53"/>
      <c r="OXA197" s="53"/>
      <c r="OXB197" s="53"/>
      <c r="OXC197" s="53"/>
      <c r="OXD197" s="53"/>
      <c r="OXE197" s="53"/>
      <c r="OXF197" s="53"/>
      <c r="OXG197" s="53"/>
      <c r="OXH197" s="53"/>
      <c r="OXI197" s="53"/>
      <c r="OXJ197" s="53"/>
      <c r="OXK197" s="53"/>
      <c r="OXL197" s="53"/>
      <c r="OXM197" s="53"/>
      <c r="OXN197" s="53"/>
      <c r="OXO197" s="53"/>
      <c r="OXP197" s="53"/>
      <c r="OXQ197" s="53"/>
      <c r="OXR197" s="53"/>
      <c r="OXS197" s="53"/>
      <c r="OXT197" s="53"/>
      <c r="OXU197" s="53"/>
      <c r="OXV197" s="53"/>
      <c r="OXW197" s="53"/>
      <c r="OXX197" s="53"/>
      <c r="OXY197" s="53"/>
      <c r="OXZ197" s="53"/>
      <c r="OYA197" s="53"/>
      <c r="OYB197" s="53"/>
      <c r="OYC197" s="53"/>
      <c r="OYD197" s="53"/>
      <c r="OYE197" s="53"/>
      <c r="OYF197" s="53"/>
      <c r="OYG197" s="53"/>
      <c r="OYH197" s="53"/>
      <c r="OYI197" s="53"/>
      <c r="OYJ197" s="53"/>
      <c r="OYK197" s="53"/>
      <c r="OYL197" s="53"/>
      <c r="OYM197" s="53"/>
      <c r="OYN197" s="53"/>
      <c r="OYO197" s="53"/>
      <c r="OYP197" s="53"/>
      <c r="OYQ197" s="53"/>
      <c r="OYR197" s="53"/>
      <c r="OYS197" s="53"/>
      <c r="OYT197" s="53"/>
      <c r="OYU197" s="53"/>
      <c r="OYV197" s="53"/>
      <c r="OYW197" s="53"/>
      <c r="OYX197" s="53"/>
      <c r="OYY197" s="53"/>
      <c r="OYZ197" s="53"/>
      <c r="OZA197" s="53"/>
      <c r="OZB197" s="53"/>
      <c r="OZC197" s="53"/>
      <c r="OZD197" s="53"/>
      <c r="OZE197" s="53"/>
      <c r="OZF197" s="53"/>
      <c r="OZG197" s="53"/>
      <c r="OZH197" s="53"/>
      <c r="OZI197" s="53"/>
      <c r="OZJ197" s="53"/>
      <c r="OZK197" s="53"/>
      <c r="OZL197" s="53"/>
      <c r="OZM197" s="53"/>
      <c r="OZN197" s="53"/>
      <c r="OZO197" s="53"/>
      <c r="OZP197" s="53"/>
      <c r="OZQ197" s="53"/>
      <c r="OZR197" s="53"/>
      <c r="OZS197" s="53"/>
      <c r="OZT197" s="53"/>
      <c r="OZU197" s="53"/>
      <c r="OZV197" s="53"/>
      <c r="OZW197" s="53"/>
      <c r="OZX197" s="53"/>
      <c r="OZY197" s="53"/>
      <c r="OZZ197" s="53"/>
      <c r="PAA197" s="53"/>
      <c r="PAB197" s="53"/>
      <c r="PAC197" s="53"/>
      <c r="PAD197" s="53"/>
      <c r="PAE197" s="53"/>
      <c r="PAF197" s="53"/>
      <c r="PAG197" s="53"/>
      <c r="PAH197" s="53"/>
      <c r="PAI197" s="53"/>
      <c r="PAJ197" s="53"/>
      <c r="PAK197" s="53"/>
      <c r="PAL197" s="53"/>
      <c r="PAM197" s="53"/>
      <c r="PAN197" s="53"/>
      <c r="PAO197" s="53"/>
      <c r="PAP197" s="53"/>
      <c r="PAQ197" s="53"/>
      <c r="PAR197" s="53"/>
      <c r="PAS197" s="53"/>
      <c r="PAT197" s="53"/>
      <c r="PAU197" s="53"/>
      <c r="PAV197" s="53"/>
      <c r="PAW197" s="53"/>
      <c r="PAX197" s="53"/>
      <c r="PAY197" s="53"/>
      <c r="PAZ197" s="53"/>
      <c r="PBA197" s="53"/>
      <c r="PBB197" s="53"/>
      <c r="PBC197" s="53"/>
      <c r="PBD197" s="53"/>
      <c r="PBE197" s="53"/>
      <c r="PBF197" s="53"/>
      <c r="PBG197" s="53"/>
      <c r="PBH197" s="53"/>
      <c r="PBI197" s="53"/>
      <c r="PBJ197" s="53"/>
      <c r="PBK197" s="53"/>
      <c r="PBL197" s="53"/>
      <c r="PBM197" s="53"/>
      <c r="PBN197" s="53"/>
      <c r="PBO197" s="53"/>
      <c r="PBP197" s="53"/>
      <c r="PBQ197" s="53"/>
      <c r="PBR197" s="53"/>
      <c r="PBS197" s="53"/>
      <c r="PBT197" s="53"/>
      <c r="PBU197" s="53"/>
      <c r="PBV197" s="53"/>
      <c r="PBW197" s="53"/>
      <c r="PBX197" s="53"/>
      <c r="PBY197" s="53"/>
      <c r="PBZ197" s="53"/>
      <c r="PCA197" s="53"/>
      <c r="PCB197" s="53"/>
      <c r="PCC197" s="53"/>
      <c r="PCD197" s="53"/>
      <c r="PCE197" s="53"/>
      <c r="PCF197" s="53"/>
      <c r="PCG197" s="53"/>
      <c r="PCH197" s="53"/>
      <c r="PCI197" s="53"/>
      <c r="PCJ197" s="53"/>
      <c r="PCK197" s="53"/>
      <c r="PCL197" s="53"/>
      <c r="PCM197" s="53"/>
      <c r="PCN197" s="53"/>
      <c r="PCO197" s="53"/>
      <c r="PCP197" s="53"/>
      <c r="PCQ197" s="53"/>
      <c r="PCR197" s="53"/>
      <c r="PCS197" s="53"/>
      <c r="PCT197" s="53"/>
      <c r="PCU197" s="53"/>
      <c r="PCV197" s="53"/>
      <c r="PCW197" s="53"/>
      <c r="PCX197" s="53"/>
      <c r="PCY197" s="53"/>
      <c r="PCZ197" s="53"/>
      <c r="PDA197" s="53"/>
      <c r="PDB197" s="53"/>
      <c r="PDC197" s="53"/>
      <c r="PDD197" s="53"/>
      <c r="PDE197" s="53"/>
      <c r="PDF197" s="53"/>
      <c r="PDG197" s="53"/>
      <c r="PDH197" s="53"/>
      <c r="PDI197" s="53"/>
      <c r="PDJ197" s="53"/>
      <c r="PDK197" s="53"/>
      <c r="PDL197" s="53"/>
      <c r="PDM197" s="53"/>
      <c r="PDN197" s="53"/>
      <c r="PDO197" s="53"/>
      <c r="PDP197" s="53"/>
      <c r="PDQ197" s="53"/>
      <c r="PDR197" s="53"/>
      <c r="PDS197" s="53"/>
      <c r="PDT197" s="53"/>
      <c r="PDU197" s="53"/>
      <c r="PDV197" s="53"/>
      <c r="PDW197" s="53"/>
      <c r="PDX197" s="53"/>
      <c r="PDY197" s="53"/>
      <c r="PDZ197" s="53"/>
      <c r="PEA197" s="53"/>
      <c r="PEB197" s="53"/>
      <c r="PEC197" s="53"/>
      <c r="PED197" s="53"/>
      <c r="PEE197" s="53"/>
      <c r="PEF197" s="53"/>
      <c r="PEG197" s="53"/>
      <c r="PEH197" s="53"/>
      <c r="PEI197" s="53"/>
      <c r="PEJ197" s="53"/>
      <c r="PEK197" s="53"/>
      <c r="PEL197" s="53"/>
      <c r="PEM197" s="53"/>
      <c r="PEN197" s="53"/>
      <c r="PEO197" s="53"/>
      <c r="PEP197" s="53"/>
      <c r="PEQ197" s="53"/>
      <c r="PER197" s="53"/>
      <c r="PES197" s="53"/>
      <c r="PET197" s="53"/>
      <c r="PEU197" s="53"/>
      <c r="PEV197" s="53"/>
      <c r="PEW197" s="53"/>
      <c r="PEX197" s="53"/>
      <c r="PEY197" s="53"/>
      <c r="PEZ197" s="53"/>
      <c r="PFA197" s="53"/>
      <c r="PFB197" s="53"/>
      <c r="PFC197" s="53"/>
      <c r="PFD197" s="53"/>
      <c r="PFE197" s="53"/>
      <c r="PFF197" s="53"/>
      <c r="PFG197" s="53"/>
      <c r="PFH197" s="53"/>
      <c r="PFI197" s="53"/>
      <c r="PFJ197" s="53"/>
      <c r="PFK197" s="53"/>
      <c r="PFL197" s="53"/>
      <c r="PFM197" s="53"/>
      <c r="PFN197" s="53"/>
      <c r="PFO197" s="53"/>
      <c r="PFP197" s="53"/>
      <c r="PFQ197" s="53"/>
      <c r="PFR197" s="53"/>
      <c r="PFS197" s="53"/>
      <c r="PFT197" s="53"/>
      <c r="PFU197" s="53"/>
      <c r="PFV197" s="53"/>
      <c r="PFW197" s="53"/>
      <c r="PFX197" s="53"/>
      <c r="PFY197" s="53"/>
      <c r="PFZ197" s="53"/>
      <c r="PGA197" s="53"/>
      <c r="PGB197" s="53"/>
      <c r="PGC197" s="53"/>
      <c r="PGD197" s="53"/>
      <c r="PGE197" s="53"/>
      <c r="PGF197" s="53"/>
      <c r="PGG197" s="53"/>
      <c r="PGH197" s="53"/>
      <c r="PGI197" s="53"/>
      <c r="PGJ197" s="53"/>
      <c r="PGK197" s="53"/>
      <c r="PGL197" s="53"/>
      <c r="PGM197" s="53"/>
      <c r="PGN197" s="53"/>
      <c r="PGO197" s="53"/>
      <c r="PGP197" s="53"/>
      <c r="PGQ197" s="53"/>
      <c r="PGR197" s="53"/>
      <c r="PGS197" s="53"/>
      <c r="PGT197" s="53"/>
      <c r="PGU197" s="53"/>
      <c r="PGV197" s="53"/>
      <c r="PGW197" s="53"/>
      <c r="PGX197" s="53"/>
      <c r="PGY197" s="53"/>
      <c r="PGZ197" s="53"/>
      <c r="PHA197" s="53"/>
      <c r="PHB197" s="53"/>
      <c r="PHC197" s="53"/>
      <c r="PHD197" s="53"/>
      <c r="PHE197" s="53"/>
      <c r="PHF197" s="53"/>
      <c r="PHG197" s="53"/>
      <c r="PHH197" s="53"/>
      <c r="PHI197" s="53"/>
      <c r="PHJ197" s="53"/>
      <c r="PHK197" s="53"/>
      <c r="PHL197" s="53"/>
      <c r="PHM197" s="53"/>
      <c r="PHN197" s="53"/>
      <c r="PHO197" s="53"/>
      <c r="PHP197" s="53"/>
      <c r="PHQ197" s="53"/>
      <c r="PHR197" s="53"/>
      <c r="PHS197" s="53"/>
      <c r="PHT197" s="53"/>
      <c r="PHU197" s="53"/>
      <c r="PHV197" s="53"/>
      <c r="PHW197" s="53"/>
      <c r="PHX197" s="53"/>
      <c r="PHY197" s="53"/>
      <c r="PHZ197" s="53"/>
      <c r="PIA197" s="53"/>
      <c r="PIB197" s="53"/>
      <c r="PIC197" s="53"/>
      <c r="PID197" s="53"/>
      <c r="PIE197" s="53"/>
      <c r="PIF197" s="53"/>
      <c r="PIG197" s="53"/>
      <c r="PIH197" s="53"/>
      <c r="PII197" s="53"/>
      <c r="PIJ197" s="53"/>
      <c r="PIK197" s="53"/>
      <c r="PIL197" s="53"/>
      <c r="PIM197" s="53"/>
      <c r="PIN197" s="53"/>
      <c r="PIO197" s="53"/>
      <c r="PIP197" s="53"/>
      <c r="PIQ197" s="53"/>
      <c r="PIR197" s="53"/>
      <c r="PIS197" s="53"/>
      <c r="PIT197" s="53"/>
      <c r="PIU197" s="53"/>
      <c r="PIV197" s="53"/>
      <c r="PIW197" s="53"/>
      <c r="PIX197" s="53"/>
      <c r="PIY197" s="53"/>
      <c r="PIZ197" s="53"/>
      <c r="PJA197" s="53"/>
      <c r="PJB197" s="53"/>
      <c r="PJC197" s="53"/>
      <c r="PJD197" s="53"/>
      <c r="PJE197" s="53"/>
      <c r="PJF197" s="53"/>
      <c r="PJG197" s="53"/>
      <c r="PJH197" s="53"/>
      <c r="PJI197" s="53"/>
      <c r="PJJ197" s="53"/>
      <c r="PJK197" s="53"/>
      <c r="PJL197" s="53"/>
      <c r="PJM197" s="53"/>
      <c r="PJN197" s="53"/>
      <c r="PJO197" s="53"/>
      <c r="PJP197" s="53"/>
      <c r="PJQ197" s="53"/>
      <c r="PJR197" s="53"/>
      <c r="PJS197" s="53"/>
      <c r="PJT197" s="53"/>
      <c r="PJU197" s="53"/>
      <c r="PJV197" s="53"/>
      <c r="PJW197" s="53"/>
      <c r="PJX197" s="53"/>
      <c r="PJY197" s="53"/>
      <c r="PJZ197" s="53"/>
      <c r="PKA197" s="53"/>
      <c r="PKB197" s="53"/>
      <c r="PKC197" s="53"/>
      <c r="PKD197" s="53"/>
      <c r="PKE197" s="53"/>
      <c r="PKF197" s="53"/>
      <c r="PKG197" s="53"/>
      <c r="PKH197" s="53"/>
      <c r="PKI197" s="53"/>
      <c r="PKJ197" s="53"/>
      <c r="PKK197" s="53"/>
      <c r="PKL197" s="53"/>
      <c r="PKM197" s="53"/>
      <c r="PKN197" s="53"/>
      <c r="PKO197" s="53"/>
      <c r="PKP197" s="53"/>
      <c r="PKQ197" s="53"/>
      <c r="PKR197" s="53"/>
      <c r="PKS197" s="53"/>
      <c r="PKT197" s="53"/>
      <c r="PKU197" s="53"/>
      <c r="PKV197" s="53"/>
      <c r="PKW197" s="53"/>
      <c r="PKX197" s="53"/>
      <c r="PKY197" s="53"/>
      <c r="PKZ197" s="53"/>
      <c r="PLA197" s="53"/>
      <c r="PLB197" s="53"/>
      <c r="PLC197" s="53"/>
      <c r="PLD197" s="53"/>
      <c r="PLE197" s="53"/>
      <c r="PLF197" s="53"/>
      <c r="PLG197" s="53"/>
      <c r="PLH197" s="53"/>
      <c r="PLI197" s="53"/>
      <c r="PLJ197" s="53"/>
      <c r="PLK197" s="53"/>
      <c r="PLL197" s="53"/>
      <c r="PLM197" s="53"/>
      <c r="PLN197" s="53"/>
      <c r="PLO197" s="53"/>
      <c r="PLP197" s="53"/>
      <c r="PLQ197" s="53"/>
      <c r="PLR197" s="53"/>
      <c r="PLS197" s="53"/>
      <c r="PLT197" s="53"/>
      <c r="PLU197" s="53"/>
      <c r="PLV197" s="53"/>
      <c r="PLW197" s="53"/>
      <c r="PLX197" s="53"/>
      <c r="PLY197" s="53"/>
      <c r="PLZ197" s="53"/>
      <c r="PMA197" s="53"/>
      <c r="PMB197" s="53"/>
      <c r="PMC197" s="53"/>
      <c r="PMD197" s="53"/>
      <c r="PME197" s="53"/>
      <c r="PMF197" s="53"/>
      <c r="PMG197" s="53"/>
      <c r="PMH197" s="53"/>
      <c r="PMI197" s="53"/>
      <c r="PMJ197" s="53"/>
      <c r="PMK197" s="53"/>
      <c r="PML197" s="53"/>
      <c r="PMM197" s="53"/>
      <c r="PMN197" s="53"/>
      <c r="PMO197" s="53"/>
      <c r="PMP197" s="53"/>
      <c r="PMQ197" s="53"/>
      <c r="PMR197" s="53"/>
      <c r="PMS197" s="53"/>
      <c r="PMT197" s="53"/>
      <c r="PMU197" s="53"/>
      <c r="PMV197" s="53"/>
      <c r="PMW197" s="53"/>
      <c r="PMX197" s="53"/>
      <c r="PMY197" s="53"/>
      <c r="PMZ197" s="53"/>
      <c r="PNA197" s="53"/>
      <c r="PNB197" s="53"/>
      <c r="PNC197" s="53"/>
      <c r="PND197" s="53"/>
      <c r="PNE197" s="53"/>
      <c r="PNF197" s="53"/>
      <c r="PNG197" s="53"/>
      <c r="PNH197" s="53"/>
      <c r="PNI197" s="53"/>
      <c r="PNJ197" s="53"/>
      <c r="PNK197" s="53"/>
      <c r="PNL197" s="53"/>
      <c r="PNM197" s="53"/>
      <c r="PNN197" s="53"/>
      <c r="PNO197" s="53"/>
      <c r="PNP197" s="53"/>
      <c r="PNQ197" s="53"/>
      <c r="PNR197" s="53"/>
      <c r="PNS197" s="53"/>
      <c r="PNT197" s="53"/>
      <c r="PNU197" s="53"/>
      <c r="PNV197" s="53"/>
      <c r="PNW197" s="53"/>
      <c r="PNX197" s="53"/>
      <c r="PNY197" s="53"/>
      <c r="PNZ197" s="53"/>
      <c r="POA197" s="53"/>
      <c r="POB197" s="53"/>
      <c r="POC197" s="53"/>
      <c r="POD197" s="53"/>
      <c r="POE197" s="53"/>
      <c r="POF197" s="53"/>
      <c r="POG197" s="53"/>
      <c r="POH197" s="53"/>
      <c r="POI197" s="53"/>
      <c r="POJ197" s="53"/>
      <c r="POK197" s="53"/>
      <c r="POL197" s="53"/>
      <c r="POM197" s="53"/>
      <c r="PON197" s="53"/>
      <c r="POO197" s="53"/>
      <c r="POP197" s="53"/>
      <c r="POQ197" s="53"/>
      <c r="POR197" s="53"/>
      <c r="POS197" s="53"/>
      <c r="POT197" s="53"/>
      <c r="POU197" s="53"/>
      <c r="POV197" s="53"/>
      <c r="POW197" s="53"/>
      <c r="POX197" s="53"/>
      <c r="POY197" s="53"/>
      <c r="POZ197" s="53"/>
      <c r="PPA197" s="53"/>
      <c r="PPB197" s="53"/>
      <c r="PPC197" s="53"/>
      <c r="PPD197" s="53"/>
      <c r="PPE197" s="53"/>
      <c r="PPF197" s="53"/>
      <c r="PPG197" s="53"/>
      <c r="PPH197" s="53"/>
      <c r="PPI197" s="53"/>
      <c r="PPJ197" s="53"/>
      <c r="PPK197" s="53"/>
      <c r="PPL197" s="53"/>
      <c r="PPM197" s="53"/>
      <c r="PPN197" s="53"/>
      <c r="PPO197" s="53"/>
      <c r="PPP197" s="53"/>
      <c r="PPQ197" s="53"/>
      <c r="PPR197" s="53"/>
      <c r="PPS197" s="53"/>
      <c r="PPT197" s="53"/>
      <c r="PPU197" s="53"/>
      <c r="PPV197" s="53"/>
      <c r="PPW197" s="53"/>
      <c r="PPX197" s="53"/>
      <c r="PPY197" s="53"/>
      <c r="PPZ197" s="53"/>
      <c r="PQA197" s="53"/>
      <c r="PQB197" s="53"/>
      <c r="PQC197" s="53"/>
      <c r="PQD197" s="53"/>
      <c r="PQE197" s="53"/>
      <c r="PQF197" s="53"/>
      <c r="PQG197" s="53"/>
      <c r="PQH197" s="53"/>
      <c r="PQI197" s="53"/>
      <c r="PQJ197" s="53"/>
      <c r="PQK197" s="53"/>
      <c r="PQL197" s="53"/>
      <c r="PQM197" s="53"/>
      <c r="PQN197" s="53"/>
      <c r="PQO197" s="53"/>
      <c r="PQP197" s="53"/>
      <c r="PQQ197" s="53"/>
      <c r="PQR197" s="53"/>
      <c r="PQS197" s="53"/>
      <c r="PQT197" s="53"/>
      <c r="PQU197" s="53"/>
      <c r="PQV197" s="53"/>
      <c r="PQW197" s="53"/>
      <c r="PQX197" s="53"/>
      <c r="PQY197" s="53"/>
      <c r="PQZ197" s="53"/>
      <c r="PRA197" s="53"/>
      <c r="PRB197" s="53"/>
      <c r="PRC197" s="53"/>
      <c r="PRD197" s="53"/>
      <c r="PRE197" s="53"/>
      <c r="PRF197" s="53"/>
      <c r="PRG197" s="53"/>
      <c r="PRH197" s="53"/>
      <c r="PRI197" s="53"/>
      <c r="PRJ197" s="53"/>
      <c r="PRK197" s="53"/>
      <c r="PRL197" s="53"/>
      <c r="PRM197" s="53"/>
      <c r="PRN197" s="53"/>
      <c r="PRO197" s="53"/>
      <c r="PRP197" s="53"/>
      <c r="PRQ197" s="53"/>
      <c r="PRR197" s="53"/>
      <c r="PRS197" s="53"/>
      <c r="PRT197" s="53"/>
      <c r="PRU197" s="53"/>
      <c r="PRV197" s="53"/>
      <c r="PRW197" s="53"/>
      <c r="PRX197" s="53"/>
      <c r="PRY197" s="53"/>
      <c r="PRZ197" s="53"/>
      <c r="PSA197" s="53"/>
      <c r="PSB197" s="53"/>
      <c r="PSC197" s="53"/>
      <c r="PSD197" s="53"/>
      <c r="PSE197" s="53"/>
      <c r="PSF197" s="53"/>
      <c r="PSG197" s="53"/>
      <c r="PSH197" s="53"/>
      <c r="PSI197" s="53"/>
      <c r="PSJ197" s="53"/>
      <c r="PSK197" s="53"/>
      <c r="PSL197" s="53"/>
      <c r="PSM197" s="53"/>
      <c r="PSN197" s="53"/>
      <c r="PSO197" s="53"/>
      <c r="PSP197" s="53"/>
      <c r="PSQ197" s="53"/>
      <c r="PSR197" s="53"/>
      <c r="PSS197" s="53"/>
      <c r="PST197" s="53"/>
      <c r="PSU197" s="53"/>
      <c r="PSV197" s="53"/>
      <c r="PSW197" s="53"/>
      <c r="PSX197" s="53"/>
      <c r="PSY197" s="53"/>
      <c r="PSZ197" s="53"/>
      <c r="PTA197" s="53"/>
      <c r="PTB197" s="53"/>
      <c r="PTC197" s="53"/>
      <c r="PTD197" s="53"/>
      <c r="PTE197" s="53"/>
      <c r="PTF197" s="53"/>
      <c r="PTG197" s="53"/>
      <c r="PTH197" s="53"/>
      <c r="PTI197" s="53"/>
      <c r="PTJ197" s="53"/>
      <c r="PTK197" s="53"/>
      <c r="PTL197" s="53"/>
      <c r="PTM197" s="53"/>
      <c r="PTN197" s="53"/>
      <c r="PTO197" s="53"/>
      <c r="PTP197" s="53"/>
      <c r="PTQ197" s="53"/>
      <c r="PTR197" s="53"/>
      <c r="PTS197" s="53"/>
      <c r="PTT197" s="53"/>
      <c r="PTU197" s="53"/>
      <c r="PTV197" s="53"/>
      <c r="PTW197" s="53"/>
      <c r="PTX197" s="53"/>
      <c r="PTY197" s="53"/>
      <c r="PTZ197" s="53"/>
      <c r="PUA197" s="53"/>
      <c r="PUB197" s="53"/>
      <c r="PUC197" s="53"/>
      <c r="PUD197" s="53"/>
      <c r="PUE197" s="53"/>
      <c r="PUF197" s="53"/>
      <c r="PUG197" s="53"/>
      <c r="PUH197" s="53"/>
      <c r="PUI197" s="53"/>
      <c r="PUJ197" s="53"/>
      <c r="PUK197" s="53"/>
      <c r="PUL197" s="53"/>
      <c r="PUM197" s="53"/>
      <c r="PUN197" s="53"/>
      <c r="PUO197" s="53"/>
      <c r="PUP197" s="53"/>
      <c r="PUQ197" s="53"/>
      <c r="PUR197" s="53"/>
      <c r="PUS197" s="53"/>
      <c r="PUT197" s="53"/>
      <c r="PUU197" s="53"/>
      <c r="PUV197" s="53"/>
      <c r="PUW197" s="53"/>
      <c r="PUX197" s="53"/>
      <c r="PUY197" s="53"/>
      <c r="PUZ197" s="53"/>
      <c r="PVA197" s="53"/>
      <c r="PVB197" s="53"/>
      <c r="PVC197" s="53"/>
      <c r="PVD197" s="53"/>
      <c r="PVE197" s="53"/>
      <c r="PVF197" s="53"/>
      <c r="PVG197" s="53"/>
      <c r="PVH197" s="53"/>
      <c r="PVI197" s="53"/>
      <c r="PVJ197" s="53"/>
      <c r="PVK197" s="53"/>
      <c r="PVL197" s="53"/>
      <c r="PVM197" s="53"/>
      <c r="PVN197" s="53"/>
      <c r="PVO197" s="53"/>
      <c r="PVP197" s="53"/>
      <c r="PVQ197" s="53"/>
      <c r="PVR197" s="53"/>
      <c r="PVS197" s="53"/>
      <c r="PVT197" s="53"/>
      <c r="PVU197" s="53"/>
      <c r="PVV197" s="53"/>
      <c r="PVW197" s="53"/>
      <c r="PVX197" s="53"/>
      <c r="PVY197" s="53"/>
      <c r="PVZ197" s="53"/>
      <c r="PWA197" s="53"/>
      <c r="PWB197" s="53"/>
      <c r="PWC197" s="53"/>
      <c r="PWD197" s="53"/>
      <c r="PWE197" s="53"/>
      <c r="PWF197" s="53"/>
      <c r="PWG197" s="53"/>
      <c r="PWH197" s="53"/>
      <c r="PWI197" s="53"/>
      <c r="PWJ197" s="53"/>
      <c r="PWK197" s="53"/>
      <c r="PWL197" s="53"/>
      <c r="PWM197" s="53"/>
      <c r="PWN197" s="53"/>
      <c r="PWO197" s="53"/>
      <c r="PWP197" s="53"/>
      <c r="PWQ197" s="53"/>
      <c r="PWR197" s="53"/>
      <c r="PWS197" s="53"/>
      <c r="PWT197" s="53"/>
      <c r="PWU197" s="53"/>
      <c r="PWV197" s="53"/>
      <c r="PWW197" s="53"/>
      <c r="PWX197" s="53"/>
      <c r="PWY197" s="53"/>
      <c r="PWZ197" s="53"/>
      <c r="PXA197" s="53"/>
      <c r="PXB197" s="53"/>
      <c r="PXC197" s="53"/>
      <c r="PXD197" s="53"/>
      <c r="PXE197" s="53"/>
      <c r="PXF197" s="53"/>
      <c r="PXG197" s="53"/>
      <c r="PXH197" s="53"/>
      <c r="PXI197" s="53"/>
      <c r="PXJ197" s="53"/>
      <c r="PXK197" s="53"/>
      <c r="PXL197" s="53"/>
      <c r="PXM197" s="53"/>
      <c r="PXN197" s="53"/>
      <c r="PXO197" s="53"/>
      <c r="PXP197" s="53"/>
      <c r="PXQ197" s="53"/>
      <c r="PXR197" s="53"/>
      <c r="PXS197" s="53"/>
      <c r="PXT197" s="53"/>
      <c r="PXU197" s="53"/>
      <c r="PXV197" s="53"/>
      <c r="PXW197" s="53"/>
      <c r="PXX197" s="53"/>
      <c r="PXY197" s="53"/>
      <c r="PXZ197" s="53"/>
      <c r="PYA197" s="53"/>
      <c r="PYB197" s="53"/>
      <c r="PYC197" s="53"/>
      <c r="PYD197" s="53"/>
      <c r="PYE197" s="53"/>
      <c r="PYF197" s="53"/>
      <c r="PYG197" s="53"/>
      <c r="PYH197" s="53"/>
      <c r="PYI197" s="53"/>
      <c r="PYJ197" s="53"/>
      <c r="PYK197" s="53"/>
      <c r="PYL197" s="53"/>
      <c r="PYM197" s="53"/>
      <c r="PYN197" s="53"/>
      <c r="PYO197" s="53"/>
      <c r="PYP197" s="53"/>
      <c r="PYQ197" s="53"/>
      <c r="PYR197" s="53"/>
      <c r="PYS197" s="53"/>
      <c r="PYT197" s="53"/>
      <c r="PYU197" s="53"/>
      <c r="PYV197" s="53"/>
      <c r="PYW197" s="53"/>
      <c r="PYX197" s="53"/>
      <c r="PYY197" s="53"/>
      <c r="PYZ197" s="53"/>
      <c r="PZA197" s="53"/>
      <c r="PZB197" s="53"/>
      <c r="PZC197" s="53"/>
      <c r="PZD197" s="53"/>
      <c r="PZE197" s="53"/>
      <c r="PZF197" s="53"/>
      <c r="PZG197" s="53"/>
      <c r="PZH197" s="53"/>
      <c r="PZI197" s="53"/>
      <c r="PZJ197" s="53"/>
      <c r="PZK197" s="53"/>
      <c r="PZL197" s="53"/>
      <c r="PZM197" s="53"/>
      <c r="PZN197" s="53"/>
      <c r="PZO197" s="53"/>
      <c r="PZP197" s="53"/>
      <c r="PZQ197" s="53"/>
      <c r="PZR197" s="53"/>
      <c r="PZS197" s="53"/>
      <c r="PZT197" s="53"/>
      <c r="PZU197" s="53"/>
      <c r="PZV197" s="53"/>
      <c r="PZW197" s="53"/>
      <c r="PZX197" s="53"/>
      <c r="PZY197" s="53"/>
      <c r="PZZ197" s="53"/>
      <c r="QAA197" s="53"/>
      <c r="QAB197" s="53"/>
      <c r="QAC197" s="53"/>
      <c r="QAD197" s="53"/>
      <c r="QAE197" s="53"/>
      <c r="QAF197" s="53"/>
      <c r="QAG197" s="53"/>
      <c r="QAH197" s="53"/>
      <c r="QAI197" s="53"/>
      <c r="QAJ197" s="53"/>
      <c r="QAK197" s="53"/>
      <c r="QAL197" s="53"/>
      <c r="QAM197" s="53"/>
      <c r="QAN197" s="53"/>
      <c r="QAO197" s="53"/>
      <c r="QAP197" s="53"/>
      <c r="QAQ197" s="53"/>
      <c r="QAR197" s="53"/>
      <c r="QAS197" s="53"/>
      <c r="QAT197" s="53"/>
      <c r="QAU197" s="53"/>
      <c r="QAV197" s="53"/>
      <c r="QAW197" s="53"/>
      <c r="QAX197" s="53"/>
      <c r="QAY197" s="53"/>
      <c r="QAZ197" s="53"/>
      <c r="QBA197" s="53"/>
      <c r="QBB197" s="53"/>
      <c r="QBC197" s="53"/>
      <c r="QBD197" s="53"/>
      <c r="QBE197" s="53"/>
      <c r="QBF197" s="53"/>
      <c r="QBG197" s="53"/>
      <c r="QBH197" s="53"/>
      <c r="QBI197" s="53"/>
      <c r="QBJ197" s="53"/>
      <c r="QBK197" s="53"/>
      <c r="QBL197" s="53"/>
      <c r="QBM197" s="53"/>
      <c r="QBN197" s="53"/>
      <c r="QBO197" s="53"/>
      <c r="QBP197" s="53"/>
      <c r="QBQ197" s="53"/>
      <c r="QBR197" s="53"/>
      <c r="QBS197" s="53"/>
      <c r="QBT197" s="53"/>
      <c r="QBU197" s="53"/>
      <c r="QBV197" s="53"/>
      <c r="QBW197" s="53"/>
      <c r="QBX197" s="53"/>
      <c r="QBY197" s="53"/>
      <c r="QBZ197" s="53"/>
      <c r="QCA197" s="53"/>
      <c r="QCB197" s="53"/>
      <c r="QCC197" s="53"/>
      <c r="QCD197" s="53"/>
      <c r="QCE197" s="53"/>
      <c r="QCF197" s="53"/>
      <c r="QCG197" s="53"/>
      <c r="QCH197" s="53"/>
      <c r="QCI197" s="53"/>
      <c r="QCJ197" s="53"/>
      <c r="QCK197" s="53"/>
      <c r="QCL197" s="53"/>
      <c r="QCM197" s="53"/>
      <c r="QCN197" s="53"/>
      <c r="QCO197" s="53"/>
      <c r="QCP197" s="53"/>
      <c r="QCQ197" s="53"/>
      <c r="QCR197" s="53"/>
      <c r="QCS197" s="53"/>
      <c r="QCT197" s="53"/>
      <c r="QCU197" s="53"/>
      <c r="QCV197" s="53"/>
      <c r="QCW197" s="53"/>
      <c r="QCX197" s="53"/>
      <c r="QCY197" s="53"/>
      <c r="QCZ197" s="53"/>
      <c r="QDA197" s="53"/>
      <c r="QDB197" s="53"/>
      <c r="QDC197" s="53"/>
      <c r="QDD197" s="53"/>
      <c r="QDE197" s="53"/>
      <c r="QDF197" s="53"/>
      <c r="QDG197" s="53"/>
      <c r="QDH197" s="53"/>
      <c r="QDI197" s="53"/>
      <c r="QDJ197" s="53"/>
      <c r="QDK197" s="53"/>
      <c r="QDL197" s="53"/>
      <c r="QDM197" s="53"/>
      <c r="QDN197" s="53"/>
      <c r="QDO197" s="53"/>
      <c r="QDP197" s="53"/>
      <c r="QDQ197" s="53"/>
      <c r="QDR197" s="53"/>
      <c r="QDS197" s="53"/>
      <c r="QDT197" s="53"/>
      <c r="QDU197" s="53"/>
      <c r="QDV197" s="53"/>
      <c r="QDW197" s="53"/>
      <c r="QDX197" s="53"/>
      <c r="QDY197" s="53"/>
      <c r="QDZ197" s="53"/>
      <c r="QEA197" s="53"/>
      <c r="QEB197" s="53"/>
      <c r="QEC197" s="53"/>
      <c r="QED197" s="53"/>
      <c r="QEE197" s="53"/>
      <c r="QEF197" s="53"/>
      <c r="QEG197" s="53"/>
      <c r="QEH197" s="53"/>
      <c r="QEI197" s="53"/>
      <c r="QEJ197" s="53"/>
      <c r="QEK197" s="53"/>
      <c r="QEL197" s="53"/>
      <c r="QEM197" s="53"/>
      <c r="QEN197" s="53"/>
      <c r="QEO197" s="53"/>
      <c r="QEP197" s="53"/>
      <c r="QEQ197" s="53"/>
      <c r="QER197" s="53"/>
      <c r="QES197" s="53"/>
      <c r="QET197" s="53"/>
      <c r="QEU197" s="53"/>
      <c r="QEV197" s="53"/>
      <c r="QEW197" s="53"/>
      <c r="QEX197" s="53"/>
      <c r="QEY197" s="53"/>
      <c r="QEZ197" s="53"/>
      <c r="QFA197" s="53"/>
      <c r="QFB197" s="53"/>
      <c r="QFC197" s="53"/>
      <c r="QFD197" s="53"/>
      <c r="QFE197" s="53"/>
      <c r="QFF197" s="53"/>
      <c r="QFG197" s="53"/>
      <c r="QFH197" s="53"/>
      <c r="QFI197" s="53"/>
      <c r="QFJ197" s="53"/>
      <c r="QFK197" s="53"/>
      <c r="QFL197" s="53"/>
      <c r="QFM197" s="53"/>
      <c r="QFN197" s="53"/>
      <c r="QFO197" s="53"/>
      <c r="QFP197" s="53"/>
      <c r="QFQ197" s="53"/>
      <c r="QFR197" s="53"/>
      <c r="QFS197" s="53"/>
      <c r="QFT197" s="53"/>
      <c r="QFU197" s="53"/>
      <c r="QFV197" s="53"/>
      <c r="QFW197" s="53"/>
      <c r="QFX197" s="53"/>
      <c r="QFY197" s="53"/>
      <c r="QFZ197" s="53"/>
      <c r="QGA197" s="53"/>
      <c r="QGB197" s="53"/>
      <c r="QGC197" s="53"/>
      <c r="QGD197" s="53"/>
      <c r="QGE197" s="53"/>
      <c r="QGF197" s="53"/>
      <c r="QGG197" s="53"/>
      <c r="QGH197" s="53"/>
      <c r="QGI197" s="53"/>
      <c r="QGJ197" s="53"/>
      <c r="QGK197" s="53"/>
      <c r="QGL197" s="53"/>
      <c r="QGM197" s="53"/>
      <c r="QGN197" s="53"/>
      <c r="QGO197" s="53"/>
      <c r="QGP197" s="53"/>
      <c r="QGQ197" s="53"/>
      <c r="QGR197" s="53"/>
      <c r="QGS197" s="53"/>
      <c r="QGT197" s="53"/>
      <c r="QGU197" s="53"/>
      <c r="QGV197" s="53"/>
      <c r="QGW197" s="53"/>
      <c r="QGX197" s="53"/>
      <c r="QGY197" s="53"/>
      <c r="QGZ197" s="53"/>
      <c r="QHA197" s="53"/>
      <c r="QHB197" s="53"/>
      <c r="QHC197" s="53"/>
      <c r="QHD197" s="53"/>
      <c r="QHE197" s="53"/>
      <c r="QHF197" s="53"/>
      <c r="QHG197" s="53"/>
      <c r="QHH197" s="53"/>
      <c r="QHI197" s="53"/>
      <c r="QHJ197" s="53"/>
      <c r="QHK197" s="53"/>
      <c r="QHL197" s="53"/>
      <c r="QHM197" s="53"/>
      <c r="QHN197" s="53"/>
      <c r="QHO197" s="53"/>
      <c r="QHP197" s="53"/>
      <c r="QHQ197" s="53"/>
      <c r="QHR197" s="53"/>
      <c r="QHS197" s="53"/>
      <c r="QHT197" s="53"/>
      <c r="QHU197" s="53"/>
      <c r="QHV197" s="53"/>
      <c r="QHW197" s="53"/>
      <c r="QHX197" s="53"/>
      <c r="QHY197" s="53"/>
      <c r="QHZ197" s="53"/>
      <c r="QIA197" s="53"/>
      <c r="QIB197" s="53"/>
      <c r="QIC197" s="53"/>
      <c r="QID197" s="53"/>
      <c r="QIE197" s="53"/>
      <c r="QIF197" s="53"/>
      <c r="QIG197" s="53"/>
      <c r="QIH197" s="53"/>
      <c r="QII197" s="53"/>
      <c r="QIJ197" s="53"/>
      <c r="QIK197" s="53"/>
      <c r="QIL197" s="53"/>
      <c r="QIM197" s="53"/>
      <c r="QIN197" s="53"/>
      <c r="QIO197" s="53"/>
      <c r="QIP197" s="53"/>
      <c r="QIQ197" s="53"/>
      <c r="QIR197" s="53"/>
      <c r="QIS197" s="53"/>
      <c r="QIT197" s="53"/>
      <c r="QIU197" s="53"/>
      <c r="QIV197" s="53"/>
      <c r="QIW197" s="53"/>
      <c r="QIX197" s="53"/>
      <c r="QIY197" s="53"/>
      <c r="QIZ197" s="53"/>
      <c r="QJA197" s="53"/>
      <c r="QJB197" s="53"/>
      <c r="QJC197" s="53"/>
      <c r="QJD197" s="53"/>
      <c r="QJE197" s="53"/>
      <c r="QJF197" s="53"/>
      <c r="QJG197" s="53"/>
      <c r="QJH197" s="53"/>
      <c r="QJI197" s="53"/>
      <c r="QJJ197" s="53"/>
      <c r="QJK197" s="53"/>
      <c r="QJL197" s="53"/>
      <c r="QJM197" s="53"/>
      <c r="QJN197" s="53"/>
      <c r="QJO197" s="53"/>
      <c r="QJP197" s="53"/>
      <c r="QJQ197" s="53"/>
      <c r="QJR197" s="53"/>
      <c r="QJS197" s="53"/>
      <c r="QJT197" s="53"/>
      <c r="QJU197" s="53"/>
      <c r="QJV197" s="53"/>
      <c r="QJW197" s="53"/>
      <c r="QJX197" s="53"/>
      <c r="QJY197" s="53"/>
      <c r="QJZ197" s="53"/>
      <c r="QKA197" s="53"/>
      <c r="QKB197" s="53"/>
      <c r="QKC197" s="53"/>
      <c r="QKD197" s="53"/>
      <c r="QKE197" s="53"/>
      <c r="QKF197" s="53"/>
      <c r="QKG197" s="53"/>
      <c r="QKH197" s="53"/>
      <c r="QKI197" s="53"/>
      <c r="QKJ197" s="53"/>
      <c r="QKK197" s="53"/>
      <c r="QKL197" s="53"/>
      <c r="QKM197" s="53"/>
      <c r="QKN197" s="53"/>
      <c r="QKO197" s="53"/>
      <c r="QKP197" s="53"/>
      <c r="QKQ197" s="53"/>
      <c r="QKR197" s="53"/>
      <c r="QKS197" s="53"/>
      <c r="QKT197" s="53"/>
      <c r="QKU197" s="53"/>
      <c r="QKV197" s="53"/>
      <c r="QKW197" s="53"/>
      <c r="QKX197" s="53"/>
      <c r="QKY197" s="53"/>
      <c r="QKZ197" s="53"/>
      <c r="QLA197" s="53"/>
      <c r="QLB197" s="53"/>
      <c r="QLC197" s="53"/>
      <c r="QLD197" s="53"/>
      <c r="QLE197" s="53"/>
      <c r="QLF197" s="53"/>
      <c r="QLG197" s="53"/>
      <c r="QLH197" s="53"/>
      <c r="QLI197" s="53"/>
      <c r="QLJ197" s="53"/>
      <c r="QLK197" s="53"/>
      <c r="QLL197" s="53"/>
      <c r="QLM197" s="53"/>
      <c r="QLN197" s="53"/>
      <c r="QLO197" s="53"/>
      <c r="QLP197" s="53"/>
      <c r="QLQ197" s="53"/>
      <c r="QLR197" s="53"/>
      <c r="QLS197" s="53"/>
      <c r="QLT197" s="53"/>
      <c r="QLU197" s="53"/>
      <c r="QLV197" s="53"/>
      <c r="QLW197" s="53"/>
      <c r="QLX197" s="53"/>
      <c r="QLY197" s="53"/>
      <c r="QLZ197" s="53"/>
      <c r="QMA197" s="53"/>
      <c r="QMB197" s="53"/>
      <c r="QMC197" s="53"/>
      <c r="QMD197" s="53"/>
      <c r="QME197" s="53"/>
      <c r="QMF197" s="53"/>
      <c r="QMG197" s="53"/>
      <c r="QMH197" s="53"/>
      <c r="QMI197" s="53"/>
      <c r="QMJ197" s="53"/>
      <c r="QMK197" s="53"/>
      <c r="QML197" s="53"/>
      <c r="QMM197" s="53"/>
      <c r="QMN197" s="53"/>
      <c r="QMO197" s="53"/>
      <c r="QMP197" s="53"/>
      <c r="QMQ197" s="53"/>
      <c r="QMR197" s="53"/>
      <c r="QMS197" s="53"/>
      <c r="QMT197" s="53"/>
      <c r="QMU197" s="53"/>
      <c r="QMV197" s="53"/>
      <c r="QMW197" s="53"/>
      <c r="QMX197" s="53"/>
      <c r="QMY197" s="53"/>
      <c r="QMZ197" s="53"/>
      <c r="QNA197" s="53"/>
      <c r="QNB197" s="53"/>
      <c r="QNC197" s="53"/>
      <c r="QND197" s="53"/>
      <c r="QNE197" s="53"/>
      <c r="QNF197" s="53"/>
      <c r="QNG197" s="53"/>
      <c r="QNH197" s="53"/>
      <c r="QNI197" s="53"/>
      <c r="QNJ197" s="53"/>
      <c r="QNK197" s="53"/>
      <c r="QNL197" s="53"/>
      <c r="QNM197" s="53"/>
      <c r="QNN197" s="53"/>
      <c r="QNO197" s="53"/>
      <c r="QNP197" s="53"/>
      <c r="QNQ197" s="53"/>
      <c r="QNR197" s="53"/>
      <c r="QNS197" s="53"/>
      <c r="QNT197" s="53"/>
      <c r="QNU197" s="53"/>
      <c r="QNV197" s="53"/>
      <c r="QNW197" s="53"/>
      <c r="QNX197" s="53"/>
      <c r="QNY197" s="53"/>
      <c r="QNZ197" s="53"/>
      <c r="QOA197" s="53"/>
      <c r="QOB197" s="53"/>
      <c r="QOC197" s="53"/>
      <c r="QOD197" s="53"/>
      <c r="QOE197" s="53"/>
      <c r="QOF197" s="53"/>
      <c r="QOG197" s="53"/>
      <c r="QOH197" s="53"/>
      <c r="QOI197" s="53"/>
      <c r="QOJ197" s="53"/>
      <c r="QOK197" s="53"/>
      <c r="QOL197" s="53"/>
      <c r="QOM197" s="53"/>
      <c r="QON197" s="53"/>
      <c r="QOO197" s="53"/>
      <c r="QOP197" s="53"/>
      <c r="QOQ197" s="53"/>
      <c r="QOR197" s="53"/>
      <c r="QOS197" s="53"/>
      <c r="QOT197" s="53"/>
      <c r="QOU197" s="53"/>
      <c r="QOV197" s="53"/>
      <c r="QOW197" s="53"/>
      <c r="QOX197" s="53"/>
      <c r="QOY197" s="53"/>
      <c r="QOZ197" s="53"/>
      <c r="QPA197" s="53"/>
      <c r="QPB197" s="53"/>
      <c r="QPC197" s="53"/>
      <c r="QPD197" s="53"/>
      <c r="QPE197" s="53"/>
      <c r="QPF197" s="53"/>
      <c r="QPG197" s="53"/>
      <c r="QPH197" s="53"/>
      <c r="QPI197" s="53"/>
      <c r="QPJ197" s="53"/>
      <c r="QPK197" s="53"/>
      <c r="QPL197" s="53"/>
      <c r="QPM197" s="53"/>
      <c r="QPN197" s="53"/>
      <c r="QPO197" s="53"/>
      <c r="QPP197" s="53"/>
      <c r="QPQ197" s="53"/>
      <c r="QPR197" s="53"/>
      <c r="QPS197" s="53"/>
      <c r="QPT197" s="53"/>
      <c r="QPU197" s="53"/>
      <c r="QPV197" s="53"/>
      <c r="QPW197" s="53"/>
      <c r="QPX197" s="53"/>
      <c r="QPY197" s="53"/>
      <c r="QPZ197" s="53"/>
      <c r="QQA197" s="53"/>
      <c r="QQB197" s="53"/>
      <c r="QQC197" s="53"/>
      <c r="QQD197" s="53"/>
      <c r="QQE197" s="53"/>
      <c r="QQF197" s="53"/>
      <c r="QQG197" s="53"/>
      <c r="QQH197" s="53"/>
      <c r="QQI197" s="53"/>
      <c r="QQJ197" s="53"/>
      <c r="QQK197" s="53"/>
      <c r="QQL197" s="53"/>
      <c r="QQM197" s="53"/>
      <c r="QQN197" s="53"/>
      <c r="QQO197" s="53"/>
      <c r="QQP197" s="53"/>
      <c r="QQQ197" s="53"/>
      <c r="QQR197" s="53"/>
      <c r="QQS197" s="53"/>
      <c r="QQT197" s="53"/>
      <c r="QQU197" s="53"/>
      <c r="QQV197" s="53"/>
      <c r="QQW197" s="53"/>
      <c r="QQX197" s="53"/>
      <c r="QQY197" s="53"/>
      <c r="QQZ197" s="53"/>
      <c r="QRA197" s="53"/>
      <c r="QRB197" s="53"/>
      <c r="QRC197" s="53"/>
      <c r="QRD197" s="53"/>
      <c r="QRE197" s="53"/>
      <c r="QRF197" s="53"/>
      <c r="QRG197" s="53"/>
      <c r="QRH197" s="53"/>
      <c r="QRI197" s="53"/>
      <c r="QRJ197" s="53"/>
      <c r="QRK197" s="53"/>
      <c r="QRL197" s="53"/>
      <c r="QRM197" s="53"/>
      <c r="QRN197" s="53"/>
      <c r="QRO197" s="53"/>
      <c r="QRP197" s="53"/>
      <c r="QRQ197" s="53"/>
      <c r="QRR197" s="53"/>
      <c r="QRS197" s="53"/>
      <c r="QRT197" s="53"/>
      <c r="QRU197" s="53"/>
      <c r="QRV197" s="53"/>
      <c r="QRW197" s="53"/>
      <c r="QRX197" s="53"/>
      <c r="QRY197" s="53"/>
      <c r="QRZ197" s="53"/>
      <c r="QSA197" s="53"/>
      <c r="QSB197" s="53"/>
      <c r="QSC197" s="53"/>
      <c r="QSD197" s="53"/>
      <c r="QSE197" s="53"/>
      <c r="QSF197" s="53"/>
      <c r="QSG197" s="53"/>
      <c r="QSH197" s="53"/>
      <c r="QSI197" s="53"/>
      <c r="QSJ197" s="53"/>
      <c r="QSK197" s="53"/>
      <c r="QSL197" s="53"/>
      <c r="QSM197" s="53"/>
      <c r="QSN197" s="53"/>
      <c r="QSO197" s="53"/>
      <c r="QSP197" s="53"/>
      <c r="QSQ197" s="53"/>
      <c r="QSR197" s="53"/>
      <c r="QSS197" s="53"/>
      <c r="QST197" s="53"/>
      <c r="QSU197" s="53"/>
      <c r="QSV197" s="53"/>
      <c r="QSW197" s="53"/>
      <c r="QSX197" s="53"/>
      <c r="QSY197" s="53"/>
      <c r="QSZ197" s="53"/>
      <c r="QTA197" s="53"/>
      <c r="QTB197" s="53"/>
      <c r="QTC197" s="53"/>
      <c r="QTD197" s="53"/>
      <c r="QTE197" s="53"/>
      <c r="QTF197" s="53"/>
      <c r="QTG197" s="53"/>
      <c r="QTH197" s="53"/>
      <c r="QTI197" s="53"/>
      <c r="QTJ197" s="53"/>
      <c r="QTK197" s="53"/>
      <c r="QTL197" s="53"/>
      <c r="QTM197" s="53"/>
      <c r="QTN197" s="53"/>
      <c r="QTO197" s="53"/>
      <c r="QTP197" s="53"/>
      <c r="QTQ197" s="53"/>
      <c r="QTR197" s="53"/>
      <c r="QTS197" s="53"/>
      <c r="QTT197" s="53"/>
      <c r="QTU197" s="53"/>
      <c r="QTV197" s="53"/>
      <c r="QTW197" s="53"/>
      <c r="QTX197" s="53"/>
      <c r="QTY197" s="53"/>
      <c r="QTZ197" s="53"/>
      <c r="QUA197" s="53"/>
      <c r="QUB197" s="53"/>
      <c r="QUC197" s="53"/>
      <c r="QUD197" s="53"/>
      <c r="QUE197" s="53"/>
      <c r="QUF197" s="53"/>
      <c r="QUG197" s="53"/>
      <c r="QUH197" s="53"/>
      <c r="QUI197" s="53"/>
      <c r="QUJ197" s="53"/>
      <c r="QUK197" s="53"/>
      <c r="QUL197" s="53"/>
      <c r="QUM197" s="53"/>
      <c r="QUN197" s="53"/>
      <c r="QUO197" s="53"/>
      <c r="QUP197" s="53"/>
      <c r="QUQ197" s="53"/>
      <c r="QUR197" s="53"/>
      <c r="QUS197" s="53"/>
      <c r="QUT197" s="53"/>
      <c r="QUU197" s="53"/>
      <c r="QUV197" s="53"/>
      <c r="QUW197" s="53"/>
      <c r="QUX197" s="53"/>
      <c r="QUY197" s="53"/>
      <c r="QUZ197" s="53"/>
      <c r="QVA197" s="53"/>
      <c r="QVB197" s="53"/>
      <c r="QVC197" s="53"/>
      <c r="QVD197" s="53"/>
      <c r="QVE197" s="53"/>
      <c r="QVF197" s="53"/>
      <c r="QVG197" s="53"/>
      <c r="QVH197" s="53"/>
      <c r="QVI197" s="53"/>
      <c r="QVJ197" s="53"/>
      <c r="QVK197" s="53"/>
      <c r="QVL197" s="53"/>
      <c r="QVM197" s="53"/>
      <c r="QVN197" s="53"/>
      <c r="QVO197" s="53"/>
      <c r="QVP197" s="53"/>
      <c r="QVQ197" s="53"/>
      <c r="QVR197" s="53"/>
      <c r="QVS197" s="53"/>
      <c r="QVT197" s="53"/>
      <c r="QVU197" s="53"/>
      <c r="QVV197" s="53"/>
      <c r="QVW197" s="53"/>
      <c r="QVX197" s="53"/>
      <c r="QVY197" s="53"/>
      <c r="QVZ197" s="53"/>
      <c r="QWA197" s="53"/>
      <c r="QWB197" s="53"/>
      <c r="QWC197" s="53"/>
      <c r="QWD197" s="53"/>
      <c r="QWE197" s="53"/>
      <c r="QWF197" s="53"/>
      <c r="QWG197" s="53"/>
      <c r="QWH197" s="53"/>
      <c r="QWI197" s="53"/>
      <c r="QWJ197" s="53"/>
      <c r="QWK197" s="53"/>
      <c r="QWL197" s="53"/>
      <c r="QWM197" s="53"/>
      <c r="QWN197" s="53"/>
      <c r="QWO197" s="53"/>
      <c r="QWP197" s="53"/>
      <c r="QWQ197" s="53"/>
      <c r="QWR197" s="53"/>
      <c r="QWS197" s="53"/>
      <c r="QWT197" s="53"/>
      <c r="QWU197" s="53"/>
      <c r="QWV197" s="53"/>
      <c r="QWW197" s="53"/>
      <c r="QWX197" s="53"/>
      <c r="QWY197" s="53"/>
      <c r="QWZ197" s="53"/>
      <c r="QXA197" s="53"/>
      <c r="QXB197" s="53"/>
      <c r="QXC197" s="53"/>
      <c r="QXD197" s="53"/>
      <c r="QXE197" s="53"/>
      <c r="QXF197" s="53"/>
      <c r="QXG197" s="53"/>
      <c r="QXH197" s="53"/>
      <c r="QXI197" s="53"/>
      <c r="QXJ197" s="53"/>
      <c r="QXK197" s="53"/>
      <c r="QXL197" s="53"/>
      <c r="QXM197" s="53"/>
      <c r="QXN197" s="53"/>
      <c r="QXO197" s="53"/>
      <c r="QXP197" s="53"/>
      <c r="QXQ197" s="53"/>
      <c r="QXR197" s="53"/>
      <c r="QXS197" s="53"/>
      <c r="QXT197" s="53"/>
      <c r="QXU197" s="53"/>
      <c r="QXV197" s="53"/>
      <c r="QXW197" s="53"/>
      <c r="QXX197" s="53"/>
      <c r="QXY197" s="53"/>
      <c r="QXZ197" s="53"/>
      <c r="QYA197" s="53"/>
      <c r="QYB197" s="53"/>
      <c r="QYC197" s="53"/>
      <c r="QYD197" s="53"/>
      <c r="QYE197" s="53"/>
      <c r="QYF197" s="53"/>
      <c r="QYG197" s="53"/>
      <c r="QYH197" s="53"/>
      <c r="QYI197" s="53"/>
      <c r="QYJ197" s="53"/>
      <c r="QYK197" s="53"/>
      <c r="QYL197" s="53"/>
      <c r="QYM197" s="53"/>
      <c r="QYN197" s="53"/>
      <c r="QYO197" s="53"/>
      <c r="QYP197" s="53"/>
      <c r="QYQ197" s="53"/>
      <c r="QYR197" s="53"/>
      <c r="QYS197" s="53"/>
      <c r="QYT197" s="53"/>
      <c r="QYU197" s="53"/>
      <c r="QYV197" s="53"/>
      <c r="QYW197" s="53"/>
      <c r="QYX197" s="53"/>
      <c r="QYY197" s="53"/>
      <c r="QYZ197" s="53"/>
      <c r="QZA197" s="53"/>
      <c r="QZB197" s="53"/>
      <c r="QZC197" s="53"/>
      <c r="QZD197" s="53"/>
      <c r="QZE197" s="53"/>
      <c r="QZF197" s="53"/>
      <c r="QZG197" s="53"/>
      <c r="QZH197" s="53"/>
      <c r="QZI197" s="53"/>
      <c r="QZJ197" s="53"/>
      <c r="QZK197" s="53"/>
      <c r="QZL197" s="53"/>
      <c r="QZM197" s="53"/>
      <c r="QZN197" s="53"/>
      <c r="QZO197" s="53"/>
      <c r="QZP197" s="53"/>
      <c r="QZQ197" s="53"/>
      <c r="QZR197" s="53"/>
      <c r="QZS197" s="53"/>
      <c r="QZT197" s="53"/>
      <c r="QZU197" s="53"/>
      <c r="QZV197" s="53"/>
      <c r="QZW197" s="53"/>
      <c r="QZX197" s="53"/>
      <c r="QZY197" s="53"/>
      <c r="QZZ197" s="53"/>
      <c r="RAA197" s="53"/>
      <c r="RAB197" s="53"/>
      <c r="RAC197" s="53"/>
      <c r="RAD197" s="53"/>
      <c r="RAE197" s="53"/>
      <c r="RAF197" s="53"/>
      <c r="RAG197" s="53"/>
      <c r="RAH197" s="53"/>
      <c r="RAI197" s="53"/>
      <c r="RAJ197" s="53"/>
      <c r="RAK197" s="53"/>
      <c r="RAL197" s="53"/>
      <c r="RAM197" s="53"/>
      <c r="RAN197" s="53"/>
      <c r="RAO197" s="53"/>
      <c r="RAP197" s="53"/>
      <c r="RAQ197" s="53"/>
      <c r="RAR197" s="53"/>
      <c r="RAS197" s="53"/>
      <c r="RAT197" s="53"/>
      <c r="RAU197" s="53"/>
      <c r="RAV197" s="53"/>
      <c r="RAW197" s="53"/>
      <c r="RAX197" s="53"/>
      <c r="RAY197" s="53"/>
      <c r="RAZ197" s="53"/>
      <c r="RBA197" s="53"/>
      <c r="RBB197" s="53"/>
      <c r="RBC197" s="53"/>
      <c r="RBD197" s="53"/>
      <c r="RBE197" s="53"/>
      <c r="RBF197" s="53"/>
      <c r="RBG197" s="53"/>
      <c r="RBH197" s="53"/>
      <c r="RBI197" s="53"/>
      <c r="RBJ197" s="53"/>
      <c r="RBK197" s="53"/>
      <c r="RBL197" s="53"/>
      <c r="RBM197" s="53"/>
      <c r="RBN197" s="53"/>
      <c r="RBO197" s="53"/>
      <c r="RBP197" s="53"/>
      <c r="RBQ197" s="53"/>
      <c r="RBR197" s="53"/>
      <c r="RBS197" s="53"/>
      <c r="RBT197" s="53"/>
      <c r="RBU197" s="53"/>
      <c r="RBV197" s="53"/>
      <c r="RBW197" s="53"/>
      <c r="RBX197" s="53"/>
      <c r="RBY197" s="53"/>
      <c r="RBZ197" s="53"/>
      <c r="RCA197" s="53"/>
      <c r="RCB197" s="53"/>
      <c r="RCC197" s="53"/>
      <c r="RCD197" s="53"/>
      <c r="RCE197" s="53"/>
      <c r="RCF197" s="53"/>
      <c r="RCG197" s="53"/>
      <c r="RCH197" s="53"/>
      <c r="RCI197" s="53"/>
      <c r="RCJ197" s="53"/>
      <c r="RCK197" s="53"/>
      <c r="RCL197" s="53"/>
      <c r="RCM197" s="53"/>
      <c r="RCN197" s="53"/>
      <c r="RCO197" s="53"/>
      <c r="RCP197" s="53"/>
      <c r="RCQ197" s="53"/>
      <c r="RCR197" s="53"/>
      <c r="RCS197" s="53"/>
      <c r="RCT197" s="53"/>
      <c r="RCU197" s="53"/>
      <c r="RCV197" s="53"/>
      <c r="RCW197" s="53"/>
      <c r="RCX197" s="53"/>
      <c r="RCY197" s="53"/>
      <c r="RCZ197" s="53"/>
      <c r="RDA197" s="53"/>
      <c r="RDB197" s="53"/>
      <c r="RDC197" s="53"/>
      <c r="RDD197" s="53"/>
      <c r="RDE197" s="53"/>
      <c r="RDF197" s="53"/>
      <c r="RDG197" s="53"/>
      <c r="RDH197" s="53"/>
      <c r="RDI197" s="53"/>
      <c r="RDJ197" s="53"/>
      <c r="RDK197" s="53"/>
      <c r="RDL197" s="53"/>
      <c r="RDM197" s="53"/>
      <c r="RDN197" s="53"/>
      <c r="RDO197" s="53"/>
      <c r="RDP197" s="53"/>
      <c r="RDQ197" s="53"/>
      <c r="RDR197" s="53"/>
      <c r="RDS197" s="53"/>
      <c r="RDT197" s="53"/>
      <c r="RDU197" s="53"/>
      <c r="RDV197" s="53"/>
      <c r="RDW197" s="53"/>
      <c r="RDX197" s="53"/>
      <c r="RDY197" s="53"/>
      <c r="RDZ197" s="53"/>
      <c r="REA197" s="53"/>
      <c r="REB197" s="53"/>
      <c r="REC197" s="53"/>
      <c r="RED197" s="53"/>
      <c r="REE197" s="53"/>
      <c r="REF197" s="53"/>
      <c r="REG197" s="53"/>
      <c r="REH197" s="53"/>
      <c r="REI197" s="53"/>
      <c r="REJ197" s="53"/>
      <c r="REK197" s="53"/>
      <c r="REL197" s="53"/>
      <c r="REM197" s="53"/>
      <c r="REN197" s="53"/>
      <c r="REO197" s="53"/>
      <c r="REP197" s="53"/>
      <c r="REQ197" s="53"/>
      <c r="RER197" s="53"/>
      <c r="RES197" s="53"/>
      <c r="RET197" s="53"/>
      <c r="REU197" s="53"/>
      <c r="REV197" s="53"/>
      <c r="REW197" s="53"/>
      <c r="REX197" s="53"/>
      <c r="REY197" s="53"/>
      <c r="REZ197" s="53"/>
      <c r="RFA197" s="53"/>
      <c r="RFB197" s="53"/>
      <c r="RFC197" s="53"/>
      <c r="RFD197" s="53"/>
      <c r="RFE197" s="53"/>
      <c r="RFF197" s="53"/>
      <c r="RFG197" s="53"/>
      <c r="RFH197" s="53"/>
      <c r="RFI197" s="53"/>
      <c r="RFJ197" s="53"/>
      <c r="RFK197" s="53"/>
      <c r="RFL197" s="53"/>
      <c r="RFM197" s="53"/>
      <c r="RFN197" s="53"/>
      <c r="RFO197" s="53"/>
      <c r="RFP197" s="53"/>
      <c r="RFQ197" s="53"/>
      <c r="RFR197" s="53"/>
      <c r="RFS197" s="53"/>
      <c r="RFT197" s="53"/>
      <c r="RFU197" s="53"/>
      <c r="RFV197" s="53"/>
      <c r="RFW197" s="53"/>
      <c r="RFX197" s="53"/>
      <c r="RFY197" s="53"/>
      <c r="RFZ197" s="53"/>
      <c r="RGA197" s="53"/>
      <c r="RGB197" s="53"/>
      <c r="RGC197" s="53"/>
      <c r="RGD197" s="53"/>
      <c r="RGE197" s="53"/>
      <c r="RGF197" s="53"/>
      <c r="RGG197" s="53"/>
      <c r="RGH197" s="53"/>
      <c r="RGI197" s="53"/>
      <c r="RGJ197" s="53"/>
      <c r="RGK197" s="53"/>
      <c r="RGL197" s="53"/>
      <c r="RGM197" s="53"/>
      <c r="RGN197" s="53"/>
      <c r="RGO197" s="53"/>
      <c r="RGP197" s="53"/>
      <c r="RGQ197" s="53"/>
      <c r="RGR197" s="53"/>
      <c r="RGS197" s="53"/>
      <c r="RGT197" s="53"/>
      <c r="RGU197" s="53"/>
      <c r="RGV197" s="53"/>
      <c r="RGW197" s="53"/>
      <c r="RGX197" s="53"/>
      <c r="RGY197" s="53"/>
      <c r="RGZ197" s="53"/>
      <c r="RHA197" s="53"/>
      <c r="RHB197" s="53"/>
      <c r="RHC197" s="53"/>
      <c r="RHD197" s="53"/>
      <c r="RHE197" s="53"/>
      <c r="RHF197" s="53"/>
      <c r="RHG197" s="53"/>
      <c r="RHH197" s="53"/>
      <c r="RHI197" s="53"/>
      <c r="RHJ197" s="53"/>
      <c r="RHK197" s="53"/>
      <c r="RHL197" s="53"/>
      <c r="RHM197" s="53"/>
      <c r="RHN197" s="53"/>
      <c r="RHO197" s="53"/>
      <c r="RHP197" s="53"/>
      <c r="RHQ197" s="53"/>
      <c r="RHR197" s="53"/>
      <c r="RHS197" s="53"/>
      <c r="RHT197" s="53"/>
      <c r="RHU197" s="53"/>
      <c r="RHV197" s="53"/>
      <c r="RHW197" s="53"/>
      <c r="RHX197" s="53"/>
      <c r="RHY197" s="53"/>
      <c r="RHZ197" s="53"/>
      <c r="RIA197" s="53"/>
      <c r="RIB197" s="53"/>
      <c r="RIC197" s="53"/>
      <c r="RID197" s="53"/>
      <c r="RIE197" s="53"/>
      <c r="RIF197" s="53"/>
      <c r="RIG197" s="53"/>
      <c r="RIH197" s="53"/>
      <c r="RII197" s="53"/>
      <c r="RIJ197" s="53"/>
      <c r="RIK197" s="53"/>
      <c r="RIL197" s="53"/>
      <c r="RIM197" s="53"/>
      <c r="RIN197" s="53"/>
      <c r="RIO197" s="53"/>
      <c r="RIP197" s="53"/>
      <c r="RIQ197" s="53"/>
      <c r="RIR197" s="53"/>
      <c r="RIS197" s="53"/>
      <c r="RIT197" s="53"/>
      <c r="RIU197" s="53"/>
      <c r="RIV197" s="53"/>
      <c r="RIW197" s="53"/>
      <c r="RIX197" s="53"/>
      <c r="RIY197" s="53"/>
      <c r="RIZ197" s="53"/>
      <c r="RJA197" s="53"/>
      <c r="RJB197" s="53"/>
      <c r="RJC197" s="53"/>
      <c r="RJD197" s="53"/>
      <c r="RJE197" s="53"/>
      <c r="RJF197" s="53"/>
      <c r="RJG197" s="53"/>
      <c r="RJH197" s="53"/>
      <c r="RJI197" s="53"/>
      <c r="RJJ197" s="53"/>
      <c r="RJK197" s="53"/>
      <c r="RJL197" s="53"/>
      <c r="RJM197" s="53"/>
      <c r="RJN197" s="53"/>
      <c r="RJO197" s="53"/>
      <c r="RJP197" s="53"/>
      <c r="RJQ197" s="53"/>
      <c r="RJR197" s="53"/>
      <c r="RJS197" s="53"/>
      <c r="RJT197" s="53"/>
      <c r="RJU197" s="53"/>
      <c r="RJV197" s="53"/>
      <c r="RJW197" s="53"/>
      <c r="RJX197" s="53"/>
      <c r="RJY197" s="53"/>
      <c r="RJZ197" s="53"/>
      <c r="RKA197" s="53"/>
      <c r="RKB197" s="53"/>
      <c r="RKC197" s="53"/>
      <c r="RKD197" s="53"/>
      <c r="RKE197" s="53"/>
      <c r="RKF197" s="53"/>
      <c r="RKG197" s="53"/>
      <c r="RKH197" s="53"/>
      <c r="RKI197" s="53"/>
      <c r="RKJ197" s="53"/>
      <c r="RKK197" s="53"/>
      <c r="RKL197" s="53"/>
      <c r="RKM197" s="53"/>
      <c r="RKN197" s="53"/>
      <c r="RKO197" s="53"/>
      <c r="RKP197" s="53"/>
      <c r="RKQ197" s="53"/>
      <c r="RKR197" s="53"/>
      <c r="RKS197" s="53"/>
      <c r="RKT197" s="53"/>
      <c r="RKU197" s="53"/>
      <c r="RKV197" s="53"/>
      <c r="RKW197" s="53"/>
      <c r="RKX197" s="53"/>
      <c r="RKY197" s="53"/>
      <c r="RKZ197" s="53"/>
      <c r="RLA197" s="53"/>
      <c r="RLB197" s="53"/>
      <c r="RLC197" s="53"/>
      <c r="RLD197" s="53"/>
      <c r="RLE197" s="53"/>
      <c r="RLF197" s="53"/>
      <c r="RLG197" s="53"/>
      <c r="RLH197" s="53"/>
      <c r="RLI197" s="53"/>
      <c r="RLJ197" s="53"/>
      <c r="RLK197" s="53"/>
      <c r="RLL197" s="53"/>
      <c r="RLM197" s="53"/>
      <c r="RLN197" s="53"/>
      <c r="RLO197" s="53"/>
      <c r="RLP197" s="53"/>
      <c r="RLQ197" s="53"/>
      <c r="RLR197" s="53"/>
      <c r="RLS197" s="53"/>
      <c r="RLT197" s="53"/>
      <c r="RLU197" s="53"/>
      <c r="RLV197" s="53"/>
      <c r="RLW197" s="53"/>
      <c r="RLX197" s="53"/>
      <c r="RLY197" s="53"/>
      <c r="RLZ197" s="53"/>
      <c r="RMA197" s="53"/>
      <c r="RMB197" s="53"/>
      <c r="RMC197" s="53"/>
      <c r="RMD197" s="53"/>
      <c r="RME197" s="53"/>
      <c r="RMF197" s="53"/>
      <c r="RMG197" s="53"/>
      <c r="RMH197" s="53"/>
      <c r="RMI197" s="53"/>
      <c r="RMJ197" s="53"/>
      <c r="RMK197" s="53"/>
      <c r="RML197" s="53"/>
      <c r="RMM197" s="53"/>
      <c r="RMN197" s="53"/>
      <c r="RMO197" s="53"/>
      <c r="RMP197" s="53"/>
      <c r="RMQ197" s="53"/>
      <c r="RMR197" s="53"/>
      <c r="RMS197" s="53"/>
      <c r="RMT197" s="53"/>
      <c r="RMU197" s="53"/>
      <c r="RMV197" s="53"/>
      <c r="RMW197" s="53"/>
      <c r="RMX197" s="53"/>
      <c r="RMY197" s="53"/>
      <c r="RMZ197" s="53"/>
      <c r="RNA197" s="53"/>
      <c r="RNB197" s="53"/>
      <c r="RNC197" s="53"/>
      <c r="RND197" s="53"/>
      <c r="RNE197" s="53"/>
      <c r="RNF197" s="53"/>
      <c r="RNG197" s="53"/>
      <c r="RNH197" s="53"/>
      <c r="RNI197" s="53"/>
      <c r="RNJ197" s="53"/>
      <c r="RNK197" s="53"/>
      <c r="RNL197" s="53"/>
      <c r="RNM197" s="53"/>
      <c r="RNN197" s="53"/>
      <c r="RNO197" s="53"/>
      <c r="RNP197" s="53"/>
      <c r="RNQ197" s="53"/>
      <c r="RNR197" s="53"/>
      <c r="RNS197" s="53"/>
      <c r="RNT197" s="53"/>
      <c r="RNU197" s="53"/>
      <c r="RNV197" s="53"/>
      <c r="RNW197" s="53"/>
      <c r="RNX197" s="53"/>
      <c r="RNY197" s="53"/>
      <c r="RNZ197" s="53"/>
      <c r="ROA197" s="53"/>
      <c r="ROB197" s="53"/>
      <c r="ROC197" s="53"/>
      <c r="ROD197" s="53"/>
      <c r="ROE197" s="53"/>
      <c r="ROF197" s="53"/>
      <c r="ROG197" s="53"/>
      <c r="ROH197" s="53"/>
      <c r="ROI197" s="53"/>
      <c r="ROJ197" s="53"/>
      <c r="ROK197" s="53"/>
      <c r="ROL197" s="53"/>
      <c r="ROM197" s="53"/>
      <c r="RON197" s="53"/>
      <c r="ROO197" s="53"/>
      <c r="ROP197" s="53"/>
      <c r="ROQ197" s="53"/>
      <c r="ROR197" s="53"/>
      <c r="ROS197" s="53"/>
      <c r="ROT197" s="53"/>
      <c r="ROU197" s="53"/>
      <c r="ROV197" s="53"/>
      <c r="ROW197" s="53"/>
      <c r="ROX197" s="53"/>
      <c r="ROY197" s="53"/>
      <c r="ROZ197" s="53"/>
      <c r="RPA197" s="53"/>
      <c r="RPB197" s="53"/>
      <c r="RPC197" s="53"/>
      <c r="RPD197" s="53"/>
      <c r="RPE197" s="53"/>
      <c r="RPF197" s="53"/>
      <c r="RPG197" s="53"/>
      <c r="RPH197" s="53"/>
      <c r="RPI197" s="53"/>
      <c r="RPJ197" s="53"/>
      <c r="RPK197" s="53"/>
      <c r="RPL197" s="53"/>
      <c r="RPM197" s="53"/>
      <c r="RPN197" s="53"/>
      <c r="RPO197" s="53"/>
      <c r="RPP197" s="53"/>
      <c r="RPQ197" s="53"/>
      <c r="RPR197" s="53"/>
      <c r="RPS197" s="53"/>
      <c r="RPT197" s="53"/>
      <c r="RPU197" s="53"/>
      <c r="RPV197" s="53"/>
      <c r="RPW197" s="53"/>
      <c r="RPX197" s="53"/>
      <c r="RPY197" s="53"/>
      <c r="RPZ197" s="53"/>
      <c r="RQA197" s="53"/>
      <c r="RQB197" s="53"/>
      <c r="RQC197" s="53"/>
      <c r="RQD197" s="53"/>
      <c r="RQE197" s="53"/>
      <c r="RQF197" s="53"/>
      <c r="RQG197" s="53"/>
      <c r="RQH197" s="53"/>
      <c r="RQI197" s="53"/>
      <c r="RQJ197" s="53"/>
      <c r="RQK197" s="53"/>
      <c r="RQL197" s="53"/>
      <c r="RQM197" s="53"/>
      <c r="RQN197" s="53"/>
      <c r="RQO197" s="53"/>
      <c r="RQP197" s="53"/>
      <c r="RQQ197" s="53"/>
      <c r="RQR197" s="53"/>
      <c r="RQS197" s="53"/>
      <c r="RQT197" s="53"/>
      <c r="RQU197" s="53"/>
      <c r="RQV197" s="53"/>
      <c r="RQW197" s="53"/>
      <c r="RQX197" s="53"/>
      <c r="RQY197" s="53"/>
      <c r="RQZ197" s="53"/>
      <c r="RRA197" s="53"/>
      <c r="RRB197" s="53"/>
      <c r="RRC197" s="53"/>
      <c r="RRD197" s="53"/>
      <c r="RRE197" s="53"/>
      <c r="RRF197" s="53"/>
      <c r="RRG197" s="53"/>
      <c r="RRH197" s="53"/>
      <c r="RRI197" s="53"/>
      <c r="RRJ197" s="53"/>
      <c r="RRK197" s="53"/>
      <c r="RRL197" s="53"/>
      <c r="RRM197" s="53"/>
      <c r="RRN197" s="53"/>
      <c r="RRO197" s="53"/>
      <c r="RRP197" s="53"/>
      <c r="RRQ197" s="53"/>
      <c r="RRR197" s="53"/>
      <c r="RRS197" s="53"/>
      <c r="RRT197" s="53"/>
      <c r="RRU197" s="53"/>
      <c r="RRV197" s="53"/>
      <c r="RRW197" s="53"/>
      <c r="RRX197" s="53"/>
      <c r="RRY197" s="53"/>
      <c r="RRZ197" s="53"/>
      <c r="RSA197" s="53"/>
      <c r="RSB197" s="53"/>
      <c r="RSC197" s="53"/>
      <c r="RSD197" s="53"/>
      <c r="RSE197" s="53"/>
      <c r="RSF197" s="53"/>
      <c r="RSG197" s="53"/>
      <c r="RSH197" s="53"/>
      <c r="RSI197" s="53"/>
      <c r="RSJ197" s="53"/>
      <c r="RSK197" s="53"/>
      <c r="RSL197" s="53"/>
      <c r="RSM197" s="53"/>
      <c r="RSN197" s="53"/>
      <c r="RSO197" s="53"/>
      <c r="RSP197" s="53"/>
      <c r="RSQ197" s="53"/>
      <c r="RSR197" s="53"/>
      <c r="RSS197" s="53"/>
      <c r="RST197" s="53"/>
      <c r="RSU197" s="53"/>
      <c r="RSV197" s="53"/>
      <c r="RSW197" s="53"/>
      <c r="RSX197" s="53"/>
      <c r="RSY197" s="53"/>
      <c r="RSZ197" s="53"/>
      <c r="RTA197" s="53"/>
      <c r="RTB197" s="53"/>
      <c r="RTC197" s="53"/>
      <c r="RTD197" s="53"/>
      <c r="RTE197" s="53"/>
      <c r="RTF197" s="53"/>
      <c r="RTG197" s="53"/>
      <c r="RTH197" s="53"/>
      <c r="RTI197" s="53"/>
      <c r="RTJ197" s="53"/>
      <c r="RTK197" s="53"/>
      <c r="RTL197" s="53"/>
      <c r="RTM197" s="53"/>
      <c r="RTN197" s="53"/>
      <c r="RTO197" s="53"/>
      <c r="RTP197" s="53"/>
      <c r="RTQ197" s="53"/>
      <c r="RTR197" s="53"/>
      <c r="RTS197" s="53"/>
      <c r="RTT197" s="53"/>
      <c r="RTU197" s="53"/>
      <c r="RTV197" s="53"/>
      <c r="RTW197" s="53"/>
      <c r="RTX197" s="53"/>
      <c r="RTY197" s="53"/>
      <c r="RTZ197" s="53"/>
      <c r="RUA197" s="53"/>
      <c r="RUB197" s="53"/>
      <c r="RUC197" s="53"/>
      <c r="RUD197" s="53"/>
      <c r="RUE197" s="53"/>
      <c r="RUF197" s="53"/>
      <c r="RUG197" s="53"/>
      <c r="RUH197" s="53"/>
      <c r="RUI197" s="53"/>
      <c r="RUJ197" s="53"/>
      <c r="RUK197" s="53"/>
      <c r="RUL197" s="53"/>
      <c r="RUM197" s="53"/>
      <c r="RUN197" s="53"/>
      <c r="RUO197" s="53"/>
      <c r="RUP197" s="53"/>
      <c r="RUQ197" s="53"/>
      <c r="RUR197" s="53"/>
      <c r="RUS197" s="53"/>
      <c r="RUT197" s="53"/>
      <c r="RUU197" s="53"/>
      <c r="RUV197" s="53"/>
      <c r="RUW197" s="53"/>
      <c r="RUX197" s="53"/>
      <c r="RUY197" s="53"/>
      <c r="RUZ197" s="53"/>
      <c r="RVA197" s="53"/>
      <c r="RVB197" s="53"/>
      <c r="RVC197" s="53"/>
      <c r="RVD197" s="53"/>
      <c r="RVE197" s="53"/>
      <c r="RVF197" s="53"/>
      <c r="RVG197" s="53"/>
      <c r="RVH197" s="53"/>
      <c r="RVI197" s="53"/>
      <c r="RVJ197" s="53"/>
      <c r="RVK197" s="53"/>
      <c r="RVL197" s="53"/>
      <c r="RVM197" s="53"/>
      <c r="RVN197" s="53"/>
      <c r="RVO197" s="53"/>
      <c r="RVP197" s="53"/>
      <c r="RVQ197" s="53"/>
      <c r="RVR197" s="53"/>
      <c r="RVS197" s="53"/>
      <c r="RVT197" s="53"/>
      <c r="RVU197" s="53"/>
      <c r="RVV197" s="53"/>
      <c r="RVW197" s="53"/>
      <c r="RVX197" s="53"/>
      <c r="RVY197" s="53"/>
      <c r="RVZ197" s="53"/>
      <c r="RWA197" s="53"/>
      <c r="RWB197" s="53"/>
      <c r="RWC197" s="53"/>
      <c r="RWD197" s="53"/>
      <c r="RWE197" s="53"/>
      <c r="RWF197" s="53"/>
      <c r="RWG197" s="53"/>
      <c r="RWH197" s="53"/>
      <c r="RWI197" s="53"/>
      <c r="RWJ197" s="53"/>
      <c r="RWK197" s="53"/>
      <c r="RWL197" s="53"/>
      <c r="RWM197" s="53"/>
      <c r="RWN197" s="53"/>
      <c r="RWO197" s="53"/>
      <c r="RWP197" s="53"/>
      <c r="RWQ197" s="53"/>
      <c r="RWR197" s="53"/>
      <c r="RWS197" s="53"/>
      <c r="RWT197" s="53"/>
      <c r="RWU197" s="53"/>
      <c r="RWV197" s="53"/>
      <c r="RWW197" s="53"/>
      <c r="RWX197" s="53"/>
      <c r="RWY197" s="53"/>
      <c r="RWZ197" s="53"/>
      <c r="RXA197" s="53"/>
      <c r="RXB197" s="53"/>
      <c r="RXC197" s="53"/>
      <c r="RXD197" s="53"/>
      <c r="RXE197" s="53"/>
      <c r="RXF197" s="53"/>
      <c r="RXG197" s="53"/>
      <c r="RXH197" s="53"/>
      <c r="RXI197" s="53"/>
      <c r="RXJ197" s="53"/>
      <c r="RXK197" s="53"/>
      <c r="RXL197" s="53"/>
      <c r="RXM197" s="53"/>
      <c r="RXN197" s="53"/>
      <c r="RXO197" s="53"/>
      <c r="RXP197" s="53"/>
      <c r="RXQ197" s="53"/>
      <c r="RXR197" s="53"/>
      <c r="RXS197" s="53"/>
      <c r="RXT197" s="53"/>
      <c r="RXU197" s="53"/>
      <c r="RXV197" s="53"/>
      <c r="RXW197" s="53"/>
      <c r="RXX197" s="53"/>
      <c r="RXY197" s="53"/>
      <c r="RXZ197" s="53"/>
      <c r="RYA197" s="53"/>
      <c r="RYB197" s="53"/>
      <c r="RYC197" s="53"/>
      <c r="RYD197" s="53"/>
      <c r="RYE197" s="53"/>
      <c r="RYF197" s="53"/>
      <c r="RYG197" s="53"/>
      <c r="RYH197" s="53"/>
      <c r="RYI197" s="53"/>
      <c r="RYJ197" s="53"/>
      <c r="RYK197" s="53"/>
      <c r="RYL197" s="53"/>
      <c r="RYM197" s="53"/>
      <c r="RYN197" s="53"/>
      <c r="RYO197" s="53"/>
      <c r="RYP197" s="53"/>
      <c r="RYQ197" s="53"/>
      <c r="RYR197" s="53"/>
      <c r="RYS197" s="53"/>
      <c r="RYT197" s="53"/>
      <c r="RYU197" s="53"/>
      <c r="RYV197" s="53"/>
      <c r="RYW197" s="53"/>
      <c r="RYX197" s="53"/>
      <c r="RYY197" s="53"/>
      <c r="RYZ197" s="53"/>
      <c r="RZA197" s="53"/>
      <c r="RZB197" s="53"/>
      <c r="RZC197" s="53"/>
      <c r="RZD197" s="53"/>
      <c r="RZE197" s="53"/>
      <c r="RZF197" s="53"/>
      <c r="RZG197" s="53"/>
      <c r="RZH197" s="53"/>
      <c r="RZI197" s="53"/>
      <c r="RZJ197" s="53"/>
      <c r="RZK197" s="53"/>
      <c r="RZL197" s="53"/>
      <c r="RZM197" s="53"/>
      <c r="RZN197" s="53"/>
      <c r="RZO197" s="53"/>
      <c r="RZP197" s="53"/>
      <c r="RZQ197" s="53"/>
      <c r="RZR197" s="53"/>
      <c r="RZS197" s="53"/>
      <c r="RZT197" s="53"/>
      <c r="RZU197" s="53"/>
      <c r="RZV197" s="53"/>
      <c r="RZW197" s="53"/>
      <c r="RZX197" s="53"/>
      <c r="RZY197" s="53"/>
      <c r="RZZ197" s="53"/>
      <c r="SAA197" s="53"/>
      <c r="SAB197" s="53"/>
      <c r="SAC197" s="53"/>
      <c r="SAD197" s="53"/>
      <c r="SAE197" s="53"/>
      <c r="SAF197" s="53"/>
      <c r="SAG197" s="53"/>
      <c r="SAH197" s="53"/>
      <c r="SAI197" s="53"/>
      <c r="SAJ197" s="53"/>
      <c r="SAK197" s="53"/>
      <c r="SAL197" s="53"/>
      <c r="SAM197" s="53"/>
      <c r="SAN197" s="53"/>
      <c r="SAO197" s="53"/>
      <c r="SAP197" s="53"/>
      <c r="SAQ197" s="53"/>
      <c r="SAR197" s="53"/>
      <c r="SAS197" s="53"/>
      <c r="SAT197" s="53"/>
      <c r="SAU197" s="53"/>
      <c r="SAV197" s="53"/>
      <c r="SAW197" s="53"/>
      <c r="SAX197" s="53"/>
      <c r="SAY197" s="53"/>
      <c r="SAZ197" s="53"/>
      <c r="SBA197" s="53"/>
      <c r="SBB197" s="53"/>
      <c r="SBC197" s="53"/>
      <c r="SBD197" s="53"/>
      <c r="SBE197" s="53"/>
      <c r="SBF197" s="53"/>
      <c r="SBG197" s="53"/>
      <c r="SBH197" s="53"/>
      <c r="SBI197" s="53"/>
      <c r="SBJ197" s="53"/>
      <c r="SBK197" s="53"/>
      <c r="SBL197" s="53"/>
      <c r="SBM197" s="53"/>
      <c r="SBN197" s="53"/>
      <c r="SBO197" s="53"/>
      <c r="SBP197" s="53"/>
      <c r="SBQ197" s="53"/>
      <c r="SBR197" s="53"/>
      <c r="SBS197" s="53"/>
      <c r="SBT197" s="53"/>
      <c r="SBU197" s="53"/>
      <c r="SBV197" s="53"/>
      <c r="SBW197" s="53"/>
      <c r="SBX197" s="53"/>
      <c r="SBY197" s="53"/>
      <c r="SBZ197" s="53"/>
      <c r="SCA197" s="53"/>
      <c r="SCB197" s="53"/>
      <c r="SCC197" s="53"/>
      <c r="SCD197" s="53"/>
      <c r="SCE197" s="53"/>
      <c r="SCF197" s="53"/>
      <c r="SCG197" s="53"/>
      <c r="SCH197" s="53"/>
      <c r="SCI197" s="53"/>
      <c r="SCJ197" s="53"/>
      <c r="SCK197" s="53"/>
      <c r="SCL197" s="53"/>
      <c r="SCM197" s="53"/>
      <c r="SCN197" s="53"/>
      <c r="SCO197" s="53"/>
      <c r="SCP197" s="53"/>
      <c r="SCQ197" s="53"/>
      <c r="SCR197" s="53"/>
      <c r="SCS197" s="53"/>
      <c r="SCT197" s="53"/>
      <c r="SCU197" s="53"/>
      <c r="SCV197" s="53"/>
      <c r="SCW197" s="53"/>
      <c r="SCX197" s="53"/>
      <c r="SCY197" s="53"/>
      <c r="SCZ197" s="53"/>
      <c r="SDA197" s="53"/>
      <c r="SDB197" s="53"/>
      <c r="SDC197" s="53"/>
      <c r="SDD197" s="53"/>
      <c r="SDE197" s="53"/>
      <c r="SDF197" s="53"/>
      <c r="SDG197" s="53"/>
      <c r="SDH197" s="53"/>
      <c r="SDI197" s="53"/>
      <c r="SDJ197" s="53"/>
      <c r="SDK197" s="53"/>
      <c r="SDL197" s="53"/>
      <c r="SDM197" s="53"/>
      <c r="SDN197" s="53"/>
      <c r="SDO197" s="53"/>
      <c r="SDP197" s="53"/>
      <c r="SDQ197" s="53"/>
      <c r="SDR197" s="53"/>
      <c r="SDS197" s="53"/>
      <c r="SDT197" s="53"/>
      <c r="SDU197" s="53"/>
      <c r="SDV197" s="53"/>
      <c r="SDW197" s="53"/>
      <c r="SDX197" s="53"/>
      <c r="SDY197" s="53"/>
      <c r="SDZ197" s="53"/>
      <c r="SEA197" s="53"/>
      <c r="SEB197" s="53"/>
      <c r="SEC197" s="53"/>
      <c r="SED197" s="53"/>
      <c r="SEE197" s="53"/>
      <c r="SEF197" s="53"/>
      <c r="SEG197" s="53"/>
      <c r="SEH197" s="53"/>
      <c r="SEI197" s="53"/>
      <c r="SEJ197" s="53"/>
      <c r="SEK197" s="53"/>
      <c r="SEL197" s="53"/>
      <c r="SEM197" s="53"/>
      <c r="SEN197" s="53"/>
      <c r="SEO197" s="53"/>
      <c r="SEP197" s="53"/>
      <c r="SEQ197" s="53"/>
      <c r="SER197" s="53"/>
      <c r="SES197" s="53"/>
      <c r="SET197" s="53"/>
      <c r="SEU197" s="53"/>
      <c r="SEV197" s="53"/>
      <c r="SEW197" s="53"/>
      <c r="SEX197" s="53"/>
      <c r="SEY197" s="53"/>
      <c r="SEZ197" s="53"/>
      <c r="SFA197" s="53"/>
      <c r="SFB197" s="53"/>
      <c r="SFC197" s="53"/>
      <c r="SFD197" s="53"/>
      <c r="SFE197" s="53"/>
      <c r="SFF197" s="53"/>
      <c r="SFG197" s="53"/>
      <c r="SFH197" s="53"/>
      <c r="SFI197" s="53"/>
      <c r="SFJ197" s="53"/>
      <c r="SFK197" s="53"/>
      <c r="SFL197" s="53"/>
      <c r="SFM197" s="53"/>
      <c r="SFN197" s="53"/>
      <c r="SFO197" s="53"/>
      <c r="SFP197" s="53"/>
      <c r="SFQ197" s="53"/>
      <c r="SFR197" s="53"/>
      <c r="SFS197" s="53"/>
      <c r="SFT197" s="53"/>
      <c r="SFU197" s="53"/>
      <c r="SFV197" s="53"/>
      <c r="SFW197" s="53"/>
      <c r="SFX197" s="53"/>
      <c r="SFY197" s="53"/>
      <c r="SFZ197" s="53"/>
      <c r="SGA197" s="53"/>
      <c r="SGB197" s="53"/>
      <c r="SGC197" s="53"/>
      <c r="SGD197" s="53"/>
      <c r="SGE197" s="53"/>
      <c r="SGF197" s="53"/>
      <c r="SGG197" s="53"/>
      <c r="SGH197" s="53"/>
      <c r="SGI197" s="53"/>
      <c r="SGJ197" s="53"/>
      <c r="SGK197" s="53"/>
      <c r="SGL197" s="53"/>
      <c r="SGM197" s="53"/>
      <c r="SGN197" s="53"/>
      <c r="SGO197" s="53"/>
      <c r="SGP197" s="53"/>
      <c r="SGQ197" s="53"/>
      <c r="SGR197" s="53"/>
      <c r="SGS197" s="53"/>
      <c r="SGT197" s="53"/>
      <c r="SGU197" s="53"/>
      <c r="SGV197" s="53"/>
      <c r="SGW197" s="53"/>
      <c r="SGX197" s="53"/>
      <c r="SGY197" s="53"/>
      <c r="SGZ197" s="53"/>
      <c r="SHA197" s="53"/>
      <c r="SHB197" s="53"/>
      <c r="SHC197" s="53"/>
      <c r="SHD197" s="53"/>
      <c r="SHE197" s="53"/>
      <c r="SHF197" s="53"/>
      <c r="SHG197" s="53"/>
      <c r="SHH197" s="53"/>
      <c r="SHI197" s="53"/>
      <c r="SHJ197" s="53"/>
      <c r="SHK197" s="53"/>
      <c r="SHL197" s="53"/>
      <c r="SHM197" s="53"/>
      <c r="SHN197" s="53"/>
      <c r="SHO197" s="53"/>
      <c r="SHP197" s="53"/>
      <c r="SHQ197" s="53"/>
      <c r="SHR197" s="53"/>
      <c r="SHS197" s="53"/>
      <c r="SHT197" s="53"/>
      <c r="SHU197" s="53"/>
      <c r="SHV197" s="53"/>
      <c r="SHW197" s="53"/>
      <c r="SHX197" s="53"/>
      <c r="SHY197" s="53"/>
      <c r="SHZ197" s="53"/>
      <c r="SIA197" s="53"/>
      <c r="SIB197" s="53"/>
      <c r="SIC197" s="53"/>
      <c r="SID197" s="53"/>
      <c r="SIE197" s="53"/>
      <c r="SIF197" s="53"/>
      <c r="SIG197" s="53"/>
      <c r="SIH197" s="53"/>
      <c r="SII197" s="53"/>
      <c r="SIJ197" s="53"/>
      <c r="SIK197" s="53"/>
      <c r="SIL197" s="53"/>
      <c r="SIM197" s="53"/>
      <c r="SIN197" s="53"/>
      <c r="SIO197" s="53"/>
      <c r="SIP197" s="53"/>
      <c r="SIQ197" s="53"/>
      <c r="SIR197" s="53"/>
      <c r="SIS197" s="53"/>
      <c r="SIT197" s="53"/>
      <c r="SIU197" s="53"/>
      <c r="SIV197" s="53"/>
      <c r="SIW197" s="53"/>
      <c r="SIX197" s="53"/>
      <c r="SIY197" s="53"/>
      <c r="SIZ197" s="53"/>
      <c r="SJA197" s="53"/>
      <c r="SJB197" s="53"/>
      <c r="SJC197" s="53"/>
      <c r="SJD197" s="53"/>
      <c r="SJE197" s="53"/>
      <c r="SJF197" s="53"/>
      <c r="SJG197" s="53"/>
      <c r="SJH197" s="53"/>
      <c r="SJI197" s="53"/>
      <c r="SJJ197" s="53"/>
      <c r="SJK197" s="53"/>
      <c r="SJL197" s="53"/>
      <c r="SJM197" s="53"/>
      <c r="SJN197" s="53"/>
      <c r="SJO197" s="53"/>
      <c r="SJP197" s="53"/>
      <c r="SJQ197" s="53"/>
      <c r="SJR197" s="53"/>
      <c r="SJS197" s="53"/>
      <c r="SJT197" s="53"/>
      <c r="SJU197" s="53"/>
      <c r="SJV197" s="53"/>
      <c r="SJW197" s="53"/>
      <c r="SJX197" s="53"/>
      <c r="SJY197" s="53"/>
      <c r="SJZ197" s="53"/>
      <c r="SKA197" s="53"/>
      <c r="SKB197" s="53"/>
      <c r="SKC197" s="53"/>
      <c r="SKD197" s="53"/>
      <c r="SKE197" s="53"/>
      <c r="SKF197" s="53"/>
      <c r="SKG197" s="53"/>
      <c r="SKH197" s="53"/>
      <c r="SKI197" s="53"/>
      <c r="SKJ197" s="53"/>
      <c r="SKK197" s="53"/>
      <c r="SKL197" s="53"/>
      <c r="SKM197" s="53"/>
      <c r="SKN197" s="53"/>
      <c r="SKO197" s="53"/>
      <c r="SKP197" s="53"/>
      <c r="SKQ197" s="53"/>
      <c r="SKR197" s="53"/>
      <c r="SKS197" s="53"/>
      <c r="SKT197" s="53"/>
      <c r="SKU197" s="53"/>
      <c r="SKV197" s="53"/>
      <c r="SKW197" s="53"/>
      <c r="SKX197" s="53"/>
      <c r="SKY197" s="53"/>
      <c r="SKZ197" s="53"/>
      <c r="SLA197" s="53"/>
      <c r="SLB197" s="53"/>
      <c r="SLC197" s="53"/>
      <c r="SLD197" s="53"/>
      <c r="SLE197" s="53"/>
      <c r="SLF197" s="53"/>
      <c r="SLG197" s="53"/>
      <c r="SLH197" s="53"/>
      <c r="SLI197" s="53"/>
      <c r="SLJ197" s="53"/>
      <c r="SLK197" s="53"/>
      <c r="SLL197" s="53"/>
      <c r="SLM197" s="53"/>
      <c r="SLN197" s="53"/>
      <c r="SLO197" s="53"/>
      <c r="SLP197" s="53"/>
      <c r="SLQ197" s="53"/>
      <c r="SLR197" s="53"/>
      <c r="SLS197" s="53"/>
      <c r="SLT197" s="53"/>
      <c r="SLU197" s="53"/>
      <c r="SLV197" s="53"/>
      <c r="SLW197" s="53"/>
      <c r="SLX197" s="53"/>
      <c r="SLY197" s="53"/>
      <c r="SLZ197" s="53"/>
      <c r="SMA197" s="53"/>
      <c r="SMB197" s="53"/>
      <c r="SMC197" s="53"/>
      <c r="SMD197" s="53"/>
      <c r="SME197" s="53"/>
      <c r="SMF197" s="53"/>
      <c r="SMG197" s="53"/>
      <c r="SMH197" s="53"/>
      <c r="SMI197" s="53"/>
      <c r="SMJ197" s="53"/>
      <c r="SMK197" s="53"/>
      <c r="SML197" s="53"/>
      <c r="SMM197" s="53"/>
      <c r="SMN197" s="53"/>
      <c r="SMO197" s="53"/>
      <c r="SMP197" s="53"/>
      <c r="SMQ197" s="53"/>
      <c r="SMR197" s="53"/>
      <c r="SMS197" s="53"/>
      <c r="SMT197" s="53"/>
      <c r="SMU197" s="53"/>
      <c r="SMV197" s="53"/>
      <c r="SMW197" s="53"/>
      <c r="SMX197" s="53"/>
      <c r="SMY197" s="53"/>
      <c r="SMZ197" s="53"/>
      <c r="SNA197" s="53"/>
      <c r="SNB197" s="53"/>
      <c r="SNC197" s="53"/>
      <c r="SND197" s="53"/>
      <c r="SNE197" s="53"/>
      <c r="SNF197" s="53"/>
      <c r="SNG197" s="53"/>
      <c r="SNH197" s="53"/>
      <c r="SNI197" s="53"/>
      <c r="SNJ197" s="53"/>
      <c r="SNK197" s="53"/>
      <c r="SNL197" s="53"/>
      <c r="SNM197" s="53"/>
      <c r="SNN197" s="53"/>
      <c r="SNO197" s="53"/>
      <c r="SNP197" s="53"/>
      <c r="SNQ197" s="53"/>
      <c r="SNR197" s="53"/>
      <c r="SNS197" s="53"/>
      <c r="SNT197" s="53"/>
      <c r="SNU197" s="53"/>
      <c r="SNV197" s="53"/>
      <c r="SNW197" s="53"/>
      <c r="SNX197" s="53"/>
      <c r="SNY197" s="53"/>
      <c r="SNZ197" s="53"/>
      <c r="SOA197" s="53"/>
      <c r="SOB197" s="53"/>
      <c r="SOC197" s="53"/>
      <c r="SOD197" s="53"/>
      <c r="SOE197" s="53"/>
      <c r="SOF197" s="53"/>
      <c r="SOG197" s="53"/>
      <c r="SOH197" s="53"/>
      <c r="SOI197" s="53"/>
      <c r="SOJ197" s="53"/>
      <c r="SOK197" s="53"/>
      <c r="SOL197" s="53"/>
      <c r="SOM197" s="53"/>
      <c r="SON197" s="53"/>
      <c r="SOO197" s="53"/>
      <c r="SOP197" s="53"/>
      <c r="SOQ197" s="53"/>
      <c r="SOR197" s="53"/>
      <c r="SOS197" s="53"/>
      <c r="SOT197" s="53"/>
      <c r="SOU197" s="53"/>
      <c r="SOV197" s="53"/>
      <c r="SOW197" s="53"/>
      <c r="SOX197" s="53"/>
      <c r="SOY197" s="53"/>
      <c r="SOZ197" s="53"/>
      <c r="SPA197" s="53"/>
      <c r="SPB197" s="53"/>
      <c r="SPC197" s="53"/>
      <c r="SPD197" s="53"/>
      <c r="SPE197" s="53"/>
      <c r="SPF197" s="53"/>
      <c r="SPG197" s="53"/>
      <c r="SPH197" s="53"/>
      <c r="SPI197" s="53"/>
      <c r="SPJ197" s="53"/>
      <c r="SPK197" s="53"/>
      <c r="SPL197" s="53"/>
      <c r="SPM197" s="53"/>
      <c r="SPN197" s="53"/>
      <c r="SPO197" s="53"/>
      <c r="SPP197" s="53"/>
      <c r="SPQ197" s="53"/>
      <c r="SPR197" s="53"/>
      <c r="SPS197" s="53"/>
      <c r="SPT197" s="53"/>
      <c r="SPU197" s="53"/>
      <c r="SPV197" s="53"/>
      <c r="SPW197" s="53"/>
      <c r="SPX197" s="53"/>
      <c r="SPY197" s="53"/>
      <c r="SPZ197" s="53"/>
      <c r="SQA197" s="53"/>
      <c r="SQB197" s="53"/>
      <c r="SQC197" s="53"/>
      <c r="SQD197" s="53"/>
      <c r="SQE197" s="53"/>
      <c r="SQF197" s="53"/>
      <c r="SQG197" s="53"/>
      <c r="SQH197" s="53"/>
      <c r="SQI197" s="53"/>
      <c r="SQJ197" s="53"/>
      <c r="SQK197" s="53"/>
      <c r="SQL197" s="53"/>
      <c r="SQM197" s="53"/>
      <c r="SQN197" s="53"/>
      <c r="SQO197" s="53"/>
      <c r="SQP197" s="53"/>
      <c r="SQQ197" s="53"/>
      <c r="SQR197" s="53"/>
      <c r="SQS197" s="53"/>
      <c r="SQT197" s="53"/>
      <c r="SQU197" s="53"/>
      <c r="SQV197" s="53"/>
      <c r="SQW197" s="53"/>
      <c r="SQX197" s="53"/>
      <c r="SQY197" s="53"/>
      <c r="SQZ197" s="53"/>
      <c r="SRA197" s="53"/>
      <c r="SRB197" s="53"/>
      <c r="SRC197" s="53"/>
      <c r="SRD197" s="53"/>
      <c r="SRE197" s="53"/>
      <c r="SRF197" s="53"/>
      <c r="SRG197" s="53"/>
      <c r="SRH197" s="53"/>
      <c r="SRI197" s="53"/>
      <c r="SRJ197" s="53"/>
      <c r="SRK197" s="53"/>
      <c r="SRL197" s="53"/>
      <c r="SRM197" s="53"/>
      <c r="SRN197" s="53"/>
      <c r="SRO197" s="53"/>
      <c r="SRP197" s="53"/>
      <c r="SRQ197" s="53"/>
      <c r="SRR197" s="53"/>
      <c r="SRS197" s="53"/>
      <c r="SRT197" s="53"/>
      <c r="SRU197" s="53"/>
      <c r="SRV197" s="53"/>
      <c r="SRW197" s="53"/>
      <c r="SRX197" s="53"/>
      <c r="SRY197" s="53"/>
      <c r="SRZ197" s="53"/>
      <c r="SSA197" s="53"/>
      <c r="SSB197" s="53"/>
      <c r="SSC197" s="53"/>
      <c r="SSD197" s="53"/>
      <c r="SSE197" s="53"/>
      <c r="SSF197" s="53"/>
      <c r="SSG197" s="53"/>
      <c r="SSH197" s="53"/>
      <c r="SSI197" s="53"/>
      <c r="SSJ197" s="53"/>
      <c r="SSK197" s="53"/>
      <c r="SSL197" s="53"/>
      <c r="SSM197" s="53"/>
      <c r="SSN197" s="53"/>
      <c r="SSO197" s="53"/>
      <c r="SSP197" s="53"/>
      <c r="SSQ197" s="53"/>
      <c r="SSR197" s="53"/>
      <c r="SSS197" s="53"/>
      <c r="SST197" s="53"/>
      <c r="SSU197" s="53"/>
      <c r="SSV197" s="53"/>
      <c r="SSW197" s="53"/>
      <c r="SSX197" s="53"/>
      <c r="SSY197" s="53"/>
      <c r="SSZ197" s="53"/>
      <c r="STA197" s="53"/>
      <c r="STB197" s="53"/>
      <c r="STC197" s="53"/>
      <c r="STD197" s="53"/>
      <c r="STE197" s="53"/>
      <c r="STF197" s="53"/>
      <c r="STG197" s="53"/>
      <c r="STH197" s="53"/>
      <c r="STI197" s="53"/>
      <c r="STJ197" s="53"/>
      <c r="STK197" s="53"/>
      <c r="STL197" s="53"/>
      <c r="STM197" s="53"/>
      <c r="STN197" s="53"/>
      <c r="STO197" s="53"/>
      <c r="STP197" s="53"/>
      <c r="STQ197" s="53"/>
      <c r="STR197" s="53"/>
      <c r="STS197" s="53"/>
      <c r="STT197" s="53"/>
      <c r="STU197" s="53"/>
      <c r="STV197" s="53"/>
      <c r="STW197" s="53"/>
      <c r="STX197" s="53"/>
      <c r="STY197" s="53"/>
      <c r="STZ197" s="53"/>
      <c r="SUA197" s="53"/>
      <c r="SUB197" s="53"/>
      <c r="SUC197" s="53"/>
      <c r="SUD197" s="53"/>
      <c r="SUE197" s="53"/>
      <c r="SUF197" s="53"/>
      <c r="SUG197" s="53"/>
      <c r="SUH197" s="53"/>
      <c r="SUI197" s="53"/>
      <c r="SUJ197" s="53"/>
      <c r="SUK197" s="53"/>
      <c r="SUL197" s="53"/>
      <c r="SUM197" s="53"/>
      <c r="SUN197" s="53"/>
      <c r="SUO197" s="53"/>
      <c r="SUP197" s="53"/>
      <c r="SUQ197" s="53"/>
      <c r="SUR197" s="53"/>
      <c r="SUS197" s="53"/>
      <c r="SUT197" s="53"/>
      <c r="SUU197" s="53"/>
      <c r="SUV197" s="53"/>
      <c r="SUW197" s="53"/>
      <c r="SUX197" s="53"/>
      <c r="SUY197" s="53"/>
      <c r="SUZ197" s="53"/>
      <c r="SVA197" s="53"/>
      <c r="SVB197" s="53"/>
      <c r="SVC197" s="53"/>
      <c r="SVD197" s="53"/>
      <c r="SVE197" s="53"/>
      <c r="SVF197" s="53"/>
      <c r="SVG197" s="53"/>
      <c r="SVH197" s="53"/>
      <c r="SVI197" s="53"/>
      <c r="SVJ197" s="53"/>
      <c r="SVK197" s="53"/>
      <c r="SVL197" s="53"/>
      <c r="SVM197" s="53"/>
      <c r="SVN197" s="53"/>
      <c r="SVO197" s="53"/>
      <c r="SVP197" s="53"/>
      <c r="SVQ197" s="53"/>
      <c r="SVR197" s="53"/>
      <c r="SVS197" s="53"/>
      <c r="SVT197" s="53"/>
      <c r="SVU197" s="53"/>
      <c r="SVV197" s="53"/>
      <c r="SVW197" s="53"/>
      <c r="SVX197" s="53"/>
      <c r="SVY197" s="53"/>
      <c r="SVZ197" s="53"/>
      <c r="SWA197" s="53"/>
      <c r="SWB197" s="53"/>
      <c r="SWC197" s="53"/>
      <c r="SWD197" s="53"/>
      <c r="SWE197" s="53"/>
      <c r="SWF197" s="53"/>
      <c r="SWG197" s="53"/>
      <c r="SWH197" s="53"/>
      <c r="SWI197" s="53"/>
      <c r="SWJ197" s="53"/>
      <c r="SWK197" s="53"/>
      <c r="SWL197" s="53"/>
      <c r="SWM197" s="53"/>
      <c r="SWN197" s="53"/>
      <c r="SWO197" s="53"/>
      <c r="SWP197" s="53"/>
      <c r="SWQ197" s="53"/>
      <c r="SWR197" s="53"/>
      <c r="SWS197" s="53"/>
      <c r="SWT197" s="53"/>
      <c r="SWU197" s="53"/>
      <c r="SWV197" s="53"/>
      <c r="SWW197" s="53"/>
      <c r="SWX197" s="53"/>
      <c r="SWY197" s="53"/>
      <c r="SWZ197" s="53"/>
      <c r="SXA197" s="53"/>
      <c r="SXB197" s="53"/>
      <c r="SXC197" s="53"/>
      <c r="SXD197" s="53"/>
      <c r="SXE197" s="53"/>
      <c r="SXF197" s="53"/>
      <c r="SXG197" s="53"/>
      <c r="SXH197" s="53"/>
      <c r="SXI197" s="53"/>
      <c r="SXJ197" s="53"/>
      <c r="SXK197" s="53"/>
      <c r="SXL197" s="53"/>
      <c r="SXM197" s="53"/>
      <c r="SXN197" s="53"/>
      <c r="SXO197" s="53"/>
      <c r="SXP197" s="53"/>
      <c r="SXQ197" s="53"/>
      <c r="SXR197" s="53"/>
      <c r="SXS197" s="53"/>
      <c r="SXT197" s="53"/>
      <c r="SXU197" s="53"/>
      <c r="SXV197" s="53"/>
      <c r="SXW197" s="53"/>
      <c r="SXX197" s="53"/>
      <c r="SXY197" s="53"/>
      <c r="SXZ197" s="53"/>
      <c r="SYA197" s="53"/>
      <c r="SYB197" s="53"/>
      <c r="SYC197" s="53"/>
      <c r="SYD197" s="53"/>
      <c r="SYE197" s="53"/>
      <c r="SYF197" s="53"/>
      <c r="SYG197" s="53"/>
      <c r="SYH197" s="53"/>
      <c r="SYI197" s="53"/>
      <c r="SYJ197" s="53"/>
      <c r="SYK197" s="53"/>
      <c r="SYL197" s="53"/>
      <c r="SYM197" s="53"/>
      <c r="SYN197" s="53"/>
      <c r="SYO197" s="53"/>
      <c r="SYP197" s="53"/>
      <c r="SYQ197" s="53"/>
      <c r="SYR197" s="53"/>
      <c r="SYS197" s="53"/>
      <c r="SYT197" s="53"/>
      <c r="SYU197" s="53"/>
      <c r="SYV197" s="53"/>
      <c r="SYW197" s="53"/>
      <c r="SYX197" s="53"/>
      <c r="SYY197" s="53"/>
      <c r="SYZ197" s="53"/>
      <c r="SZA197" s="53"/>
      <c r="SZB197" s="53"/>
      <c r="SZC197" s="53"/>
      <c r="SZD197" s="53"/>
      <c r="SZE197" s="53"/>
      <c r="SZF197" s="53"/>
      <c r="SZG197" s="53"/>
      <c r="SZH197" s="53"/>
      <c r="SZI197" s="53"/>
      <c r="SZJ197" s="53"/>
      <c r="SZK197" s="53"/>
      <c r="SZL197" s="53"/>
      <c r="SZM197" s="53"/>
      <c r="SZN197" s="53"/>
      <c r="SZO197" s="53"/>
      <c r="SZP197" s="53"/>
      <c r="SZQ197" s="53"/>
      <c r="SZR197" s="53"/>
      <c r="SZS197" s="53"/>
      <c r="SZT197" s="53"/>
      <c r="SZU197" s="53"/>
      <c r="SZV197" s="53"/>
      <c r="SZW197" s="53"/>
      <c r="SZX197" s="53"/>
      <c r="SZY197" s="53"/>
      <c r="SZZ197" s="53"/>
      <c r="TAA197" s="53"/>
      <c r="TAB197" s="53"/>
      <c r="TAC197" s="53"/>
      <c r="TAD197" s="53"/>
      <c r="TAE197" s="53"/>
      <c r="TAF197" s="53"/>
      <c r="TAG197" s="53"/>
      <c r="TAH197" s="53"/>
      <c r="TAI197" s="53"/>
      <c r="TAJ197" s="53"/>
      <c r="TAK197" s="53"/>
      <c r="TAL197" s="53"/>
      <c r="TAM197" s="53"/>
      <c r="TAN197" s="53"/>
      <c r="TAO197" s="53"/>
      <c r="TAP197" s="53"/>
      <c r="TAQ197" s="53"/>
      <c r="TAR197" s="53"/>
      <c r="TAS197" s="53"/>
      <c r="TAT197" s="53"/>
      <c r="TAU197" s="53"/>
      <c r="TAV197" s="53"/>
      <c r="TAW197" s="53"/>
      <c r="TAX197" s="53"/>
      <c r="TAY197" s="53"/>
      <c r="TAZ197" s="53"/>
      <c r="TBA197" s="53"/>
      <c r="TBB197" s="53"/>
      <c r="TBC197" s="53"/>
      <c r="TBD197" s="53"/>
      <c r="TBE197" s="53"/>
      <c r="TBF197" s="53"/>
      <c r="TBG197" s="53"/>
      <c r="TBH197" s="53"/>
      <c r="TBI197" s="53"/>
      <c r="TBJ197" s="53"/>
      <c r="TBK197" s="53"/>
      <c r="TBL197" s="53"/>
      <c r="TBM197" s="53"/>
      <c r="TBN197" s="53"/>
      <c r="TBO197" s="53"/>
      <c r="TBP197" s="53"/>
      <c r="TBQ197" s="53"/>
      <c r="TBR197" s="53"/>
      <c r="TBS197" s="53"/>
      <c r="TBT197" s="53"/>
      <c r="TBU197" s="53"/>
      <c r="TBV197" s="53"/>
      <c r="TBW197" s="53"/>
      <c r="TBX197" s="53"/>
      <c r="TBY197" s="53"/>
      <c r="TBZ197" s="53"/>
      <c r="TCA197" s="53"/>
      <c r="TCB197" s="53"/>
      <c r="TCC197" s="53"/>
      <c r="TCD197" s="53"/>
      <c r="TCE197" s="53"/>
      <c r="TCF197" s="53"/>
      <c r="TCG197" s="53"/>
      <c r="TCH197" s="53"/>
      <c r="TCI197" s="53"/>
      <c r="TCJ197" s="53"/>
      <c r="TCK197" s="53"/>
      <c r="TCL197" s="53"/>
      <c r="TCM197" s="53"/>
      <c r="TCN197" s="53"/>
      <c r="TCO197" s="53"/>
      <c r="TCP197" s="53"/>
      <c r="TCQ197" s="53"/>
      <c r="TCR197" s="53"/>
      <c r="TCS197" s="53"/>
      <c r="TCT197" s="53"/>
      <c r="TCU197" s="53"/>
      <c r="TCV197" s="53"/>
      <c r="TCW197" s="53"/>
      <c r="TCX197" s="53"/>
      <c r="TCY197" s="53"/>
      <c r="TCZ197" s="53"/>
      <c r="TDA197" s="53"/>
      <c r="TDB197" s="53"/>
      <c r="TDC197" s="53"/>
      <c r="TDD197" s="53"/>
      <c r="TDE197" s="53"/>
      <c r="TDF197" s="53"/>
      <c r="TDG197" s="53"/>
      <c r="TDH197" s="53"/>
      <c r="TDI197" s="53"/>
      <c r="TDJ197" s="53"/>
      <c r="TDK197" s="53"/>
      <c r="TDL197" s="53"/>
      <c r="TDM197" s="53"/>
      <c r="TDN197" s="53"/>
      <c r="TDO197" s="53"/>
      <c r="TDP197" s="53"/>
      <c r="TDQ197" s="53"/>
      <c r="TDR197" s="53"/>
      <c r="TDS197" s="53"/>
      <c r="TDT197" s="53"/>
      <c r="TDU197" s="53"/>
      <c r="TDV197" s="53"/>
      <c r="TDW197" s="53"/>
      <c r="TDX197" s="53"/>
      <c r="TDY197" s="53"/>
      <c r="TDZ197" s="53"/>
      <c r="TEA197" s="53"/>
      <c r="TEB197" s="53"/>
      <c r="TEC197" s="53"/>
      <c r="TED197" s="53"/>
      <c r="TEE197" s="53"/>
      <c r="TEF197" s="53"/>
      <c r="TEG197" s="53"/>
      <c r="TEH197" s="53"/>
      <c r="TEI197" s="53"/>
      <c r="TEJ197" s="53"/>
      <c r="TEK197" s="53"/>
      <c r="TEL197" s="53"/>
      <c r="TEM197" s="53"/>
      <c r="TEN197" s="53"/>
      <c r="TEO197" s="53"/>
      <c r="TEP197" s="53"/>
      <c r="TEQ197" s="53"/>
      <c r="TER197" s="53"/>
      <c r="TES197" s="53"/>
      <c r="TET197" s="53"/>
      <c r="TEU197" s="53"/>
      <c r="TEV197" s="53"/>
      <c r="TEW197" s="53"/>
      <c r="TEX197" s="53"/>
      <c r="TEY197" s="53"/>
      <c r="TEZ197" s="53"/>
      <c r="TFA197" s="53"/>
      <c r="TFB197" s="53"/>
      <c r="TFC197" s="53"/>
      <c r="TFD197" s="53"/>
      <c r="TFE197" s="53"/>
      <c r="TFF197" s="53"/>
      <c r="TFG197" s="53"/>
      <c r="TFH197" s="53"/>
      <c r="TFI197" s="53"/>
      <c r="TFJ197" s="53"/>
      <c r="TFK197" s="53"/>
      <c r="TFL197" s="53"/>
      <c r="TFM197" s="53"/>
      <c r="TFN197" s="53"/>
      <c r="TFO197" s="53"/>
      <c r="TFP197" s="53"/>
      <c r="TFQ197" s="53"/>
      <c r="TFR197" s="53"/>
      <c r="TFS197" s="53"/>
      <c r="TFT197" s="53"/>
      <c r="TFU197" s="53"/>
      <c r="TFV197" s="53"/>
      <c r="TFW197" s="53"/>
      <c r="TFX197" s="53"/>
      <c r="TFY197" s="53"/>
      <c r="TFZ197" s="53"/>
      <c r="TGA197" s="53"/>
      <c r="TGB197" s="53"/>
      <c r="TGC197" s="53"/>
      <c r="TGD197" s="53"/>
      <c r="TGE197" s="53"/>
      <c r="TGF197" s="53"/>
      <c r="TGG197" s="53"/>
      <c r="TGH197" s="53"/>
      <c r="TGI197" s="53"/>
      <c r="TGJ197" s="53"/>
      <c r="TGK197" s="53"/>
      <c r="TGL197" s="53"/>
      <c r="TGM197" s="53"/>
      <c r="TGN197" s="53"/>
      <c r="TGO197" s="53"/>
      <c r="TGP197" s="53"/>
      <c r="TGQ197" s="53"/>
      <c r="TGR197" s="53"/>
      <c r="TGS197" s="53"/>
      <c r="TGT197" s="53"/>
      <c r="TGU197" s="53"/>
      <c r="TGV197" s="53"/>
      <c r="TGW197" s="53"/>
      <c r="TGX197" s="53"/>
      <c r="TGY197" s="53"/>
      <c r="TGZ197" s="53"/>
      <c r="THA197" s="53"/>
      <c r="THB197" s="53"/>
      <c r="THC197" s="53"/>
      <c r="THD197" s="53"/>
      <c r="THE197" s="53"/>
      <c r="THF197" s="53"/>
      <c r="THG197" s="53"/>
      <c r="THH197" s="53"/>
      <c r="THI197" s="53"/>
      <c r="THJ197" s="53"/>
      <c r="THK197" s="53"/>
      <c r="THL197" s="53"/>
      <c r="THM197" s="53"/>
      <c r="THN197" s="53"/>
      <c r="THO197" s="53"/>
      <c r="THP197" s="53"/>
      <c r="THQ197" s="53"/>
      <c r="THR197" s="53"/>
      <c r="THS197" s="53"/>
      <c r="THT197" s="53"/>
      <c r="THU197" s="53"/>
      <c r="THV197" s="53"/>
      <c r="THW197" s="53"/>
      <c r="THX197" s="53"/>
      <c r="THY197" s="53"/>
      <c r="THZ197" s="53"/>
      <c r="TIA197" s="53"/>
      <c r="TIB197" s="53"/>
      <c r="TIC197" s="53"/>
      <c r="TID197" s="53"/>
      <c r="TIE197" s="53"/>
      <c r="TIF197" s="53"/>
      <c r="TIG197" s="53"/>
      <c r="TIH197" s="53"/>
      <c r="TII197" s="53"/>
      <c r="TIJ197" s="53"/>
      <c r="TIK197" s="53"/>
      <c r="TIL197" s="53"/>
      <c r="TIM197" s="53"/>
      <c r="TIN197" s="53"/>
      <c r="TIO197" s="53"/>
      <c r="TIP197" s="53"/>
      <c r="TIQ197" s="53"/>
      <c r="TIR197" s="53"/>
      <c r="TIS197" s="53"/>
      <c r="TIT197" s="53"/>
      <c r="TIU197" s="53"/>
      <c r="TIV197" s="53"/>
      <c r="TIW197" s="53"/>
      <c r="TIX197" s="53"/>
      <c r="TIY197" s="53"/>
      <c r="TIZ197" s="53"/>
      <c r="TJA197" s="53"/>
      <c r="TJB197" s="53"/>
      <c r="TJC197" s="53"/>
      <c r="TJD197" s="53"/>
      <c r="TJE197" s="53"/>
      <c r="TJF197" s="53"/>
      <c r="TJG197" s="53"/>
      <c r="TJH197" s="53"/>
      <c r="TJI197" s="53"/>
      <c r="TJJ197" s="53"/>
      <c r="TJK197" s="53"/>
      <c r="TJL197" s="53"/>
      <c r="TJM197" s="53"/>
      <c r="TJN197" s="53"/>
      <c r="TJO197" s="53"/>
      <c r="TJP197" s="53"/>
      <c r="TJQ197" s="53"/>
      <c r="TJR197" s="53"/>
      <c r="TJS197" s="53"/>
      <c r="TJT197" s="53"/>
      <c r="TJU197" s="53"/>
      <c r="TJV197" s="53"/>
      <c r="TJW197" s="53"/>
      <c r="TJX197" s="53"/>
      <c r="TJY197" s="53"/>
      <c r="TJZ197" s="53"/>
      <c r="TKA197" s="53"/>
      <c r="TKB197" s="53"/>
      <c r="TKC197" s="53"/>
      <c r="TKD197" s="53"/>
      <c r="TKE197" s="53"/>
      <c r="TKF197" s="53"/>
      <c r="TKG197" s="53"/>
      <c r="TKH197" s="53"/>
      <c r="TKI197" s="53"/>
      <c r="TKJ197" s="53"/>
      <c r="TKK197" s="53"/>
      <c r="TKL197" s="53"/>
      <c r="TKM197" s="53"/>
      <c r="TKN197" s="53"/>
      <c r="TKO197" s="53"/>
      <c r="TKP197" s="53"/>
      <c r="TKQ197" s="53"/>
      <c r="TKR197" s="53"/>
      <c r="TKS197" s="53"/>
      <c r="TKT197" s="53"/>
      <c r="TKU197" s="53"/>
      <c r="TKV197" s="53"/>
      <c r="TKW197" s="53"/>
      <c r="TKX197" s="53"/>
      <c r="TKY197" s="53"/>
      <c r="TKZ197" s="53"/>
      <c r="TLA197" s="53"/>
      <c r="TLB197" s="53"/>
      <c r="TLC197" s="53"/>
      <c r="TLD197" s="53"/>
      <c r="TLE197" s="53"/>
      <c r="TLF197" s="53"/>
      <c r="TLG197" s="53"/>
      <c r="TLH197" s="53"/>
      <c r="TLI197" s="53"/>
      <c r="TLJ197" s="53"/>
      <c r="TLK197" s="53"/>
      <c r="TLL197" s="53"/>
      <c r="TLM197" s="53"/>
      <c r="TLN197" s="53"/>
      <c r="TLO197" s="53"/>
      <c r="TLP197" s="53"/>
      <c r="TLQ197" s="53"/>
      <c r="TLR197" s="53"/>
      <c r="TLS197" s="53"/>
      <c r="TLT197" s="53"/>
      <c r="TLU197" s="53"/>
      <c r="TLV197" s="53"/>
      <c r="TLW197" s="53"/>
      <c r="TLX197" s="53"/>
      <c r="TLY197" s="53"/>
      <c r="TLZ197" s="53"/>
      <c r="TMA197" s="53"/>
      <c r="TMB197" s="53"/>
      <c r="TMC197" s="53"/>
      <c r="TMD197" s="53"/>
      <c r="TME197" s="53"/>
      <c r="TMF197" s="53"/>
      <c r="TMG197" s="53"/>
      <c r="TMH197" s="53"/>
      <c r="TMI197" s="53"/>
      <c r="TMJ197" s="53"/>
      <c r="TMK197" s="53"/>
      <c r="TML197" s="53"/>
      <c r="TMM197" s="53"/>
      <c r="TMN197" s="53"/>
      <c r="TMO197" s="53"/>
      <c r="TMP197" s="53"/>
      <c r="TMQ197" s="53"/>
      <c r="TMR197" s="53"/>
      <c r="TMS197" s="53"/>
      <c r="TMT197" s="53"/>
      <c r="TMU197" s="53"/>
      <c r="TMV197" s="53"/>
      <c r="TMW197" s="53"/>
      <c r="TMX197" s="53"/>
      <c r="TMY197" s="53"/>
      <c r="TMZ197" s="53"/>
      <c r="TNA197" s="53"/>
      <c r="TNB197" s="53"/>
      <c r="TNC197" s="53"/>
      <c r="TND197" s="53"/>
      <c r="TNE197" s="53"/>
      <c r="TNF197" s="53"/>
      <c r="TNG197" s="53"/>
      <c r="TNH197" s="53"/>
      <c r="TNI197" s="53"/>
      <c r="TNJ197" s="53"/>
      <c r="TNK197" s="53"/>
      <c r="TNL197" s="53"/>
      <c r="TNM197" s="53"/>
      <c r="TNN197" s="53"/>
      <c r="TNO197" s="53"/>
      <c r="TNP197" s="53"/>
      <c r="TNQ197" s="53"/>
      <c r="TNR197" s="53"/>
      <c r="TNS197" s="53"/>
      <c r="TNT197" s="53"/>
      <c r="TNU197" s="53"/>
      <c r="TNV197" s="53"/>
      <c r="TNW197" s="53"/>
      <c r="TNX197" s="53"/>
      <c r="TNY197" s="53"/>
      <c r="TNZ197" s="53"/>
      <c r="TOA197" s="53"/>
      <c r="TOB197" s="53"/>
      <c r="TOC197" s="53"/>
      <c r="TOD197" s="53"/>
      <c r="TOE197" s="53"/>
      <c r="TOF197" s="53"/>
      <c r="TOG197" s="53"/>
      <c r="TOH197" s="53"/>
      <c r="TOI197" s="53"/>
      <c r="TOJ197" s="53"/>
      <c r="TOK197" s="53"/>
      <c r="TOL197" s="53"/>
      <c r="TOM197" s="53"/>
      <c r="TON197" s="53"/>
      <c r="TOO197" s="53"/>
      <c r="TOP197" s="53"/>
      <c r="TOQ197" s="53"/>
      <c r="TOR197" s="53"/>
      <c r="TOS197" s="53"/>
      <c r="TOT197" s="53"/>
      <c r="TOU197" s="53"/>
      <c r="TOV197" s="53"/>
      <c r="TOW197" s="53"/>
      <c r="TOX197" s="53"/>
      <c r="TOY197" s="53"/>
      <c r="TOZ197" s="53"/>
      <c r="TPA197" s="53"/>
      <c r="TPB197" s="53"/>
      <c r="TPC197" s="53"/>
      <c r="TPD197" s="53"/>
      <c r="TPE197" s="53"/>
      <c r="TPF197" s="53"/>
      <c r="TPG197" s="53"/>
      <c r="TPH197" s="53"/>
      <c r="TPI197" s="53"/>
      <c r="TPJ197" s="53"/>
      <c r="TPK197" s="53"/>
      <c r="TPL197" s="53"/>
      <c r="TPM197" s="53"/>
      <c r="TPN197" s="53"/>
      <c r="TPO197" s="53"/>
      <c r="TPP197" s="53"/>
      <c r="TPQ197" s="53"/>
      <c r="TPR197" s="53"/>
      <c r="TPS197" s="53"/>
      <c r="TPT197" s="53"/>
      <c r="TPU197" s="53"/>
      <c r="TPV197" s="53"/>
      <c r="TPW197" s="53"/>
      <c r="TPX197" s="53"/>
      <c r="TPY197" s="53"/>
      <c r="TPZ197" s="53"/>
      <c r="TQA197" s="53"/>
      <c r="TQB197" s="53"/>
      <c r="TQC197" s="53"/>
      <c r="TQD197" s="53"/>
      <c r="TQE197" s="53"/>
      <c r="TQF197" s="53"/>
      <c r="TQG197" s="53"/>
      <c r="TQH197" s="53"/>
      <c r="TQI197" s="53"/>
      <c r="TQJ197" s="53"/>
      <c r="TQK197" s="53"/>
      <c r="TQL197" s="53"/>
      <c r="TQM197" s="53"/>
      <c r="TQN197" s="53"/>
      <c r="TQO197" s="53"/>
      <c r="TQP197" s="53"/>
      <c r="TQQ197" s="53"/>
      <c r="TQR197" s="53"/>
      <c r="TQS197" s="53"/>
      <c r="TQT197" s="53"/>
      <c r="TQU197" s="53"/>
      <c r="TQV197" s="53"/>
      <c r="TQW197" s="53"/>
      <c r="TQX197" s="53"/>
      <c r="TQY197" s="53"/>
      <c r="TQZ197" s="53"/>
      <c r="TRA197" s="53"/>
      <c r="TRB197" s="53"/>
      <c r="TRC197" s="53"/>
      <c r="TRD197" s="53"/>
      <c r="TRE197" s="53"/>
      <c r="TRF197" s="53"/>
      <c r="TRG197" s="53"/>
      <c r="TRH197" s="53"/>
      <c r="TRI197" s="53"/>
      <c r="TRJ197" s="53"/>
      <c r="TRK197" s="53"/>
      <c r="TRL197" s="53"/>
      <c r="TRM197" s="53"/>
      <c r="TRN197" s="53"/>
      <c r="TRO197" s="53"/>
      <c r="TRP197" s="53"/>
      <c r="TRQ197" s="53"/>
      <c r="TRR197" s="53"/>
      <c r="TRS197" s="53"/>
      <c r="TRT197" s="53"/>
      <c r="TRU197" s="53"/>
      <c r="TRV197" s="53"/>
      <c r="TRW197" s="53"/>
      <c r="TRX197" s="53"/>
      <c r="TRY197" s="53"/>
      <c r="TRZ197" s="53"/>
      <c r="TSA197" s="53"/>
      <c r="TSB197" s="53"/>
      <c r="TSC197" s="53"/>
      <c r="TSD197" s="53"/>
      <c r="TSE197" s="53"/>
      <c r="TSF197" s="53"/>
      <c r="TSG197" s="53"/>
      <c r="TSH197" s="53"/>
      <c r="TSI197" s="53"/>
      <c r="TSJ197" s="53"/>
      <c r="TSK197" s="53"/>
      <c r="TSL197" s="53"/>
      <c r="TSM197" s="53"/>
      <c r="TSN197" s="53"/>
      <c r="TSO197" s="53"/>
      <c r="TSP197" s="53"/>
      <c r="TSQ197" s="53"/>
      <c r="TSR197" s="53"/>
      <c r="TSS197" s="53"/>
      <c r="TST197" s="53"/>
      <c r="TSU197" s="53"/>
      <c r="TSV197" s="53"/>
      <c r="TSW197" s="53"/>
      <c r="TSX197" s="53"/>
      <c r="TSY197" s="53"/>
      <c r="TSZ197" s="53"/>
      <c r="TTA197" s="53"/>
      <c r="TTB197" s="53"/>
      <c r="TTC197" s="53"/>
      <c r="TTD197" s="53"/>
      <c r="TTE197" s="53"/>
      <c r="TTF197" s="53"/>
      <c r="TTG197" s="53"/>
      <c r="TTH197" s="53"/>
      <c r="TTI197" s="53"/>
      <c r="TTJ197" s="53"/>
      <c r="TTK197" s="53"/>
      <c r="TTL197" s="53"/>
      <c r="TTM197" s="53"/>
      <c r="TTN197" s="53"/>
      <c r="TTO197" s="53"/>
      <c r="TTP197" s="53"/>
      <c r="TTQ197" s="53"/>
      <c r="TTR197" s="53"/>
      <c r="TTS197" s="53"/>
      <c r="TTT197" s="53"/>
      <c r="TTU197" s="53"/>
      <c r="TTV197" s="53"/>
      <c r="TTW197" s="53"/>
      <c r="TTX197" s="53"/>
      <c r="TTY197" s="53"/>
      <c r="TTZ197" s="53"/>
      <c r="TUA197" s="53"/>
      <c r="TUB197" s="53"/>
      <c r="TUC197" s="53"/>
      <c r="TUD197" s="53"/>
      <c r="TUE197" s="53"/>
      <c r="TUF197" s="53"/>
      <c r="TUG197" s="53"/>
      <c r="TUH197" s="53"/>
      <c r="TUI197" s="53"/>
      <c r="TUJ197" s="53"/>
      <c r="TUK197" s="53"/>
      <c r="TUL197" s="53"/>
      <c r="TUM197" s="53"/>
      <c r="TUN197" s="53"/>
      <c r="TUO197" s="53"/>
      <c r="TUP197" s="53"/>
      <c r="TUQ197" s="53"/>
      <c r="TUR197" s="53"/>
      <c r="TUS197" s="53"/>
      <c r="TUT197" s="53"/>
      <c r="TUU197" s="53"/>
      <c r="TUV197" s="53"/>
      <c r="TUW197" s="53"/>
      <c r="TUX197" s="53"/>
      <c r="TUY197" s="53"/>
      <c r="TUZ197" s="53"/>
      <c r="TVA197" s="53"/>
      <c r="TVB197" s="53"/>
      <c r="TVC197" s="53"/>
      <c r="TVD197" s="53"/>
      <c r="TVE197" s="53"/>
      <c r="TVF197" s="53"/>
      <c r="TVG197" s="53"/>
      <c r="TVH197" s="53"/>
      <c r="TVI197" s="53"/>
      <c r="TVJ197" s="53"/>
      <c r="TVK197" s="53"/>
      <c r="TVL197" s="53"/>
      <c r="TVM197" s="53"/>
      <c r="TVN197" s="53"/>
      <c r="TVO197" s="53"/>
      <c r="TVP197" s="53"/>
      <c r="TVQ197" s="53"/>
      <c r="TVR197" s="53"/>
      <c r="TVS197" s="53"/>
      <c r="TVT197" s="53"/>
      <c r="TVU197" s="53"/>
      <c r="TVV197" s="53"/>
      <c r="TVW197" s="53"/>
      <c r="TVX197" s="53"/>
      <c r="TVY197" s="53"/>
      <c r="TVZ197" s="53"/>
      <c r="TWA197" s="53"/>
      <c r="TWB197" s="53"/>
      <c r="TWC197" s="53"/>
      <c r="TWD197" s="53"/>
      <c r="TWE197" s="53"/>
      <c r="TWF197" s="53"/>
      <c r="TWG197" s="53"/>
      <c r="TWH197" s="53"/>
      <c r="TWI197" s="53"/>
      <c r="TWJ197" s="53"/>
      <c r="TWK197" s="53"/>
      <c r="TWL197" s="53"/>
      <c r="TWM197" s="53"/>
      <c r="TWN197" s="53"/>
      <c r="TWO197" s="53"/>
      <c r="TWP197" s="53"/>
      <c r="TWQ197" s="53"/>
      <c r="TWR197" s="53"/>
      <c r="TWS197" s="53"/>
      <c r="TWT197" s="53"/>
      <c r="TWU197" s="53"/>
      <c r="TWV197" s="53"/>
      <c r="TWW197" s="53"/>
      <c r="TWX197" s="53"/>
      <c r="TWY197" s="53"/>
      <c r="TWZ197" s="53"/>
      <c r="TXA197" s="53"/>
      <c r="TXB197" s="53"/>
      <c r="TXC197" s="53"/>
      <c r="TXD197" s="53"/>
      <c r="TXE197" s="53"/>
      <c r="TXF197" s="53"/>
      <c r="TXG197" s="53"/>
      <c r="TXH197" s="53"/>
      <c r="TXI197" s="53"/>
      <c r="TXJ197" s="53"/>
      <c r="TXK197" s="53"/>
      <c r="TXL197" s="53"/>
      <c r="TXM197" s="53"/>
      <c r="TXN197" s="53"/>
      <c r="TXO197" s="53"/>
      <c r="TXP197" s="53"/>
      <c r="TXQ197" s="53"/>
      <c r="TXR197" s="53"/>
      <c r="TXS197" s="53"/>
      <c r="TXT197" s="53"/>
      <c r="TXU197" s="53"/>
      <c r="TXV197" s="53"/>
      <c r="TXW197" s="53"/>
      <c r="TXX197" s="53"/>
      <c r="TXY197" s="53"/>
      <c r="TXZ197" s="53"/>
      <c r="TYA197" s="53"/>
      <c r="TYB197" s="53"/>
      <c r="TYC197" s="53"/>
      <c r="TYD197" s="53"/>
      <c r="TYE197" s="53"/>
      <c r="TYF197" s="53"/>
      <c r="TYG197" s="53"/>
      <c r="TYH197" s="53"/>
      <c r="TYI197" s="53"/>
      <c r="TYJ197" s="53"/>
      <c r="TYK197" s="53"/>
      <c r="TYL197" s="53"/>
      <c r="TYM197" s="53"/>
      <c r="TYN197" s="53"/>
      <c r="TYO197" s="53"/>
      <c r="TYP197" s="53"/>
      <c r="TYQ197" s="53"/>
      <c r="TYR197" s="53"/>
      <c r="TYS197" s="53"/>
      <c r="TYT197" s="53"/>
      <c r="TYU197" s="53"/>
      <c r="TYV197" s="53"/>
      <c r="TYW197" s="53"/>
      <c r="TYX197" s="53"/>
      <c r="TYY197" s="53"/>
      <c r="TYZ197" s="53"/>
      <c r="TZA197" s="53"/>
      <c r="TZB197" s="53"/>
      <c r="TZC197" s="53"/>
      <c r="TZD197" s="53"/>
      <c r="TZE197" s="53"/>
      <c r="TZF197" s="53"/>
      <c r="TZG197" s="53"/>
      <c r="TZH197" s="53"/>
      <c r="TZI197" s="53"/>
      <c r="TZJ197" s="53"/>
      <c r="TZK197" s="53"/>
      <c r="TZL197" s="53"/>
      <c r="TZM197" s="53"/>
      <c r="TZN197" s="53"/>
      <c r="TZO197" s="53"/>
      <c r="TZP197" s="53"/>
      <c r="TZQ197" s="53"/>
      <c r="TZR197" s="53"/>
      <c r="TZS197" s="53"/>
      <c r="TZT197" s="53"/>
      <c r="TZU197" s="53"/>
      <c r="TZV197" s="53"/>
      <c r="TZW197" s="53"/>
      <c r="TZX197" s="53"/>
      <c r="TZY197" s="53"/>
      <c r="TZZ197" s="53"/>
      <c r="UAA197" s="53"/>
      <c r="UAB197" s="53"/>
      <c r="UAC197" s="53"/>
      <c r="UAD197" s="53"/>
      <c r="UAE197" s="53"/>
      <c r="UAF197" s="53"/>
      <c r="UAG197" s="53"/>
      <c r="UAH197" s="53"/>
      <c r="UAI197" s="53"/>
      <c r="UAJ197" s="53"/>
      <c r="UAK197" s="53"/>
      <c r="UAL197" s="53"/>
      <c r="UAM197" s="53"/>
      <c r="UAN197" s="53"/>
      <c r="UAO197" s="53"/>
      <c r="UAP197" s="53"/>
      <c r="UAQ197" s="53"/>
      <c r="UAR197" s="53"/>
      <c r="UAS197" s="53"/>
      <c r="UAT197" s="53"/>
      <c r="UAU197" s="53"/>
      <c r="UAV197" s="53"/>
      <c r="UAW197" s="53"/>
      <c r="UAX197" s="53"/>
      <c r="UAY197" s="53"/>
      <c r="UAZ197" s="53"/>
      <c r="UBA197" s="53"/>
      <c r="UBB197" s="53"/>
      <c r="UBC197" s="53"/>
      <c r="UBD197" s="53"/>
      <c r="UBE197" s="53"/>
      <c r="UBF197" s="53"/>
      <c r="UBG197" s="53"/>
      <c r="UBH197" s="53"/>
      <c r="UBI197" s="53"/>
      <c r="UBJ197" s="53"/>
      <c r="UBK197" s="53"/>
      <c r="UBL197" s="53"/>
      <c r="UBM197" s="53"/>
      <c r="UBN197" s="53"/>
      <c r="UBO197" s="53"/>
      <c r="UBP197" s="53"/>
      <c r="UBQ197" s="53"/>
      <c r="UBR197" s="53"/>
      <c r="UBS197" s="53"/>
      <c r="UBT197" s="53"/>
      <c r="UBU197" s="53"/>
      <c r="UBV197" s="53"/>
      <c r="UBW197" s="53"/>
      <c r="UBX197" s="53"/>
      <c r="UBY197" s="53"/>
      <c r="UBZ197" s="53"/>
      <c r="UCA197" s="53"/>
      <c r="UCB197" s="53"/>
      <c r="UCC197" s="53"/>
      <c r="UCD197" s="53"/>
      <c r="UCE197" s="53"/>
      <c r="UCF197" s="53"/>
      <c r="UCG197" s="53"/>
      <c r="UCH197" s="53"/>
      <c r="UCI197" s="53"/>
      <c r="UCJ197" s="53"/>
      <c r="UCK197" s="53"/>
      <c r="UCL197" s="53"/>
      <c r="UCM197" s="53"/>
      <c r="UCN197" s="53"/>
      <c r="UCO197" s="53"/>
      <c r="UCP197" s="53"/>
      <c r="UCQ197" s="53"/>
      <c r="UCR197" s="53"/>
      <c r="UCS197" s="53"/>
      <c r="UCT197" s="53"/>
      <c r="UCU197" s="53"/>
      <c r="UCV197" s="53"/>
      <c r="UCW197" s="53"/>
      <c r="UCX197" s="53"/>
      <c r="UCY197" s="53"/>
      <c r="UCZ197" s="53"/>
      <c r="UDA197" s="53"/>
      <c r="UDB197" s="53"/>
      <c r="UDC197" s="53"/>
      <c r="UDD197" s="53"/>
      <c r="UDE197" s="53"/>
      <c r="UDF197" s="53"/>
      <c r="UDG197" s="53"/>
      <c r="UDH197" s="53"/>
      <c r="UDI197" s="53"/>
      <c r="UDJ197" s="53"/>
      <c r="UDK197" s="53"/>
      <c r="UDL197" s="53"/>
      <c r="UDM197" s="53"/>
      <c r="UDN197" s="53"/>
      <c r="UDO197" s="53"/>
      <c r="UDP197" s="53"/>
      <c r="UDQ197" s="53"/>
      <c r="UDR197" s="53"/>
      <c r="UDS197" s="53"/>
      <c r="UDT197" s="53"/>
      <c r="UDU197" s="53"/>
      <c r="UDV197" s="53"/>
      <c r="UDW197" s="53"/>
      <c r="UDX197" s="53"/>
      <c r="UDY197" s="53"/>
      <c r="UDZ197" s="53"/>
      <c r="UEA197" s="53"/>
      <c r="UEB197" s="53"/>
      <c r="UEC197" s="53"/>
      <c r="UED197" s="53"/>
      <c r="UEE197" s="53"/>
      <c r="UEF197" s="53"/>
      <c r="UEG197" s="53"/>
      <c r="UEH197" s="53"/>
      <c r="UEI197" s="53"/>
      <c r="UEJ197" s="53"/>
      <c r="UEK197" s="53"/>
      <c r="UEL197" s="53"/>
      <c r="UEM197" s="53"/>
      <c r="UEN197" s="53"/>
      <c r="UEO197" s="53"/>
      <c r="UEP197" s="53"/>
      <c r="UEQ197" s="53"/>
      <c r="UER197" s="53"/>
      <c r="UES197" s="53"/>
      <c r="UET197" s="53"/>
      <c r="UEU197" s="53"/>
      <c r="UEV197" s="53"/>
      <c r="UEW197" s="53"/>
      <c r="UEX197" s="53"/>
      <c r="UEY197" s="53"/>
      <c r="UEZ197" s="53"/>
      <c r="UFA197" s="53"/>
      <c r="UFB197" s="53"/>
      <c r="UFC197" s="53"/>
      <c r="UFD197" s="53"/>
      <c r="UFE197" s="53"/>
      <c r="UFF197" s="53"/>
      <c r="UFG197" s="53"/>
      <c r="UFH197" s="53"/>
      <c r="UFI197" s="53"/>
      <c r="UFJ197" s="53"/>
      <c r="UFK197" s="53"/>
      <c r="UFL197" s="53"/>
      <c r="UFM197" s="53"/>
      <c r="UFN197" s="53"/>
      <c r="UFO197" s="53"/>
      <c r="UFP197" s="53"/>
      <c r="UFQ197" s="53"/>
      <c r="UFR197" s="53"/>
      <c r="UFS197" s="53"/>
      <c r="UFT197" s="53"/>
      <c r="UFU197" s="53"/>
      <c r="UFV197" s="53"/>
      <c r="UFW197" s="53"/>
      <c r="UFX197" s="53"/>
      <c r="UFY197" s="53"/>
      <c r="UFZ197" s="53"/>
      <c r="UGA197" s="53"/>
      <c r="UGB197" s="53"/>
      <c r="UGC197" s="53"/>
      <c r="UGD197" s="53"/>
      <c r="UGE197" s="53"/>
      <c r="UGF197" s="53"/>
      <c r="UGG197" s="53"/>
      <c r="UGH197" s="53"/>
      <c r="UGI197" s="53"/>
      <c r="UGJ197" s="53"/>
      <c r="UGK197" s="53"/>
      <c r="UGL197" s="53"/>
      <c r="UGM197" s="53"/>
      <c r="UGN197" s="53"/>
      <c r="UGO197" s="53"/>
      <c r="UGP197" s="53"/>
      <c r="UGQ197" s="53"/>
      <c r="UGR197" s="53"/>
      <c r="UGS197" s="53"/>
      <c r="UGT197" s="53"/>
      <c r="UGU197" s="53"/>
      <c r="UGV197" s="53"/>
      <c r="UGW197" s="53"/>
      <c r="UGX197" s="53"/>
      <c r="UGY197" s="53"/>
      <c r="UGZ197" s="53"/>
      <c r="UHA197" s="53"/>
      <c r="UHB197" s="53"/>
      <c r="UHC197" s="53"/>
      <c r="UHD197" s="53"/>
      <c r="UHE197" s="53"/>
      <c r="UHF197" s="53"/>
      <c r="UHG197" s="53"/>
      <c r="UHH197" s="53"/>
      <c r="UHI197" s="53"/>
      <c r="UHJ197" s="53"/>
      <c r="UHK197" s="53"/>
      <c r="UHL197" s="53"/>
      <c r="UHM197" s="53"/>
      <c r="UHN197" s="53"/>
      <c r="UHO197" s="53"/>
      <c r="UHP197" s="53"/>
      <c r="UHQ197" s="53"/>
      <c r="UHR197" s="53"/>
      <c r="UHS197" s="53"/>
      <c r="UHT197" s="53"/>
      <c r="UHU197" s="53"/>
      <c r="UHV197" s="53"/>
      <c r="UHW197" s="53"/>
      <c r="UHX197" s="53"/>
      <c r="UHY197" s="53"/>
      <c r="UHZ197" s="53"/>
      <c r="UIA197" s="53"/>
      <c r="UIB197" s="53"/>
      <c r="UIC197" s="53"/>
      <c r="UID197" s="53"/>
      <c r="UIE197" s="53"/>
      <c r="UIF197" s="53"/>
      <c r="UIG197" s="53"/>
      <c r="UIH197" s="53"/>
      <c r="UII197" s="53"/>
      <c r="UIJ197" s="53"/>
      <c r="UIK197" s="53"/>
      <c r="UIL197" s="53"/>
      <c r="UIM197" s="53"/>
      <c r="UIN197" s="53"/>
      <c r="UIO197" s="53"/>
      <c r="UIP197" s="53"/>
      <c r="UIQ197" s="53"/>
      <c r="UIR197" s="53"/>
      <c r="UIS197" s="53"/>
      <c r="UIT197" s="53"/>
      <c r="UIU197" s="53"/>
      <c r="UIV197" s="53"/>
      <c r="UIW197" s="53"/>
      <c r="UIX197" s="53"/>
      <c r="UIY197" s="53"/>
      <c r="UIZ197" s="53"/>
      <c r="UJA197" s="53"/>
      <c r="UJB197" s="53"/>
      <c r="UJC197" s="53"/>
      <c r="UJD197" s="53"/>
      <c r="UJE197" s="53"/>
      <c r="UJF197" s="53"/>
      <c r="UJG197" s="53"/>
      <c r="UJH197" s="53"/>
      <c r="UJI197" s="53"/>
      <c r="UJJ197" s="53"/>
      <c r="UJK197" s="53"/>
      <c r="UJL197" s="53"/>
      <c r="UJM197" s="53"/>
      <c r="UJN197" s="53"/>
      <c r="UJO197" s="53"/>
      <c r="UJP197" s="53"/>
      <c r="UJQ197" s="53"/>
      <c r="UJR197" s="53"/>
      <c r="UJS197" s="53"/>
      <c r="UJT197" s="53"/>
      <c r="UJU197" s="53"/>
      <c r="UJV197" s="53"/>
      <c r="UJW197" s="53"/>
      <c r="UJX197" s="53"/>
      <c r="UJY197" s="53"/>
      <c r="UJZ197" s="53"/>
      <c r="UKA197" s="53"/>
      <c r="UKB197" s="53"/>
      <c r="UKC197" s="53"/>
      <c r="UKD197" s="53"/>
      <c r="UKE197" s="53"/>
      <c r="UKF197" s="53"/>
      <c r="UKG197" s="53"/>
      <c r="UKH197" s="53"/>
      <c r="UKI197" s="53"/>
      <c r="UKJ197" s="53"/>
      <c r="UKK197" s="53"/>
      <c r="UKL197" s="53"/>
      <c r="UKM197" s="53"/>
      <c r="UKN197" s="53"/>
      <c r="UKO197" s="53"/>
      <c r="UKP197" s="53"/>
      <c r="UKQ197" s="53"/>
      <c r="UKR197" s="53"/>
      <c r="UKS197" s="53"/>
      <c r="UKT197" s="53"/>
      <c r="UKU197" s="53"/>
      <c r="UKV197" s="53"/>
      <c r="UKW197" s="53"/>
      <c r="UKX197" s="53"/>
      <c r="UKY197" s="53"/>
      <c r="UKZ197" s="53"/>
      <c r="ULA197" s="53"/>
      <c r="ULB197" s="53"/>
      <c r="ULC197" s="53"/>
      <c r="ULD197" s="53"/>
      <c r="ULE197" s="53"/>
      <c r="ULF197" s="53"/>
      <c r="ULG197" s="53"/>
      <c r="ULH197" s="53"/>
      <c r="ULI197" s="53"/>
      <c r="ULJ197" s="53"/>
      <c r="ULK197" s="53"/>
      <c r="ULL197" s="53"/>
      <c r="ULM197" s="53"/>
      <c r="ULN197" s="53"/>
      <c r="ULO197" s="53"/>
      <c r="ULP197" s="53"/>
      <c r="ULQ197" s="53"/>
      <c r="ULR197" s="53"/>
      <c r="ULS197" s="53"/>
      <c r="ULT197" s="53"/>
      <c r="ULU197" s="53"/>
      <c r="ULV197" s="53"/>
      <c r="ULW197" s="53"/>
      <c r="ULX197" s="53"/>
      <c r="ULY197" s="53"/>
      <c r="ULZ197" s="53"/>
      <c r="UMA197" s="53"/>
      <c r="UMB197" s="53"/>
      <c r="UMC197" s="53"/>
      <c r="UMD197" s="53"/>
      <c r="UME197" s="53"/>
      <c r="UMF197" s="53"/>
      <c r="UMG197" s="53"/>
      <c r="UMH197" s="53"/>
      <c r="UMI197" s="53"/>
      <c r="UMJ197" s="53"/>
      <c r="UMK197" s="53"/>
      <c r="UML197" s="53"/>
      <c r="UMM197" s="53"/>
      <c r="UMN197" s="53"/>
      <c r="UMO197" s="53"/>
      <c r="UMP197" s="53"/>
      <c r="UMQ197" s="53"/>
      <c r="UMR197" s="53"/>
      <c r="UMS197" s="53"/>
      <c r="UMT197" s="53"/>
      <c r="UMU197" s="53"/>
      <c r="UMV197" s="53"/>
      <c r="UMW197" s="53"/>
      <c r="UMX197" s="53"/>
      <c r="UMY197" s="53"/>
      <c r="UMZ197" s="53"/>
      <c r="UNA197" s="53"/>
      <c r="UNB197" s="53"/>
      <c r="UNC197" s="53"/>
      <c r="UND197" s="53"/>
      <c r="UNE197" s="53"/>
      <c r="UNF197" s="53"/>
      <c r="UNG197" s="53"/>
      <c r="UNH197" s="53"/>
      <c r="UNI197" s="53"/>
      <c r="UNJ197" s="53"/>
      <c r="UNK197" s="53"/>
      <c r="UNL197" s="53"/>
      <c r="UNM197" s="53"/>
      <c r="UNN197" s="53"/>
      <c r="UNO197" s="53"/>
      <c r="UNP197" s="53"/>
      <c r="UNQ197" s="53"/>
      <c r="UNR197" s="53"/>
      <c r="UNS197" s="53"/>
      <c r="UNT197" s="53"/>
      <c r="UNU197" s="53"/>
      <c r="UNV197" s="53"/>
      <c r="UNW197" s="53"/>
      <c r="UNX197" s="53"/>
      <c r="UNY197" s="53"/>
      <c r="UNZ197" s="53"/>
      <c r="UOA197" s="53"/>
      <c r="UOB197" s="53"/>
      <c r="UOC197" s="53"/>
      <c r="UOD197" s="53"/>
      <c r="UOE197" s="53"/>
      <c r="UOF197" s="53"/>
      <c r="UOG197" s="53"/>
      <c r="UOH197" s="53"/>
      <c r="UOI197" s="53"/>
      <c r="UOJ197" s="53"/>
      <c r="UOK197" s="53"/>
      <c r="UOL197" s="53"/>
      <c r="UOM197" s="53"/>
      <c r="UON197" s="53"/>
      <c r="UOO197" s="53"/>
      <c r="UOP197" s="53"/>
      <c r="UOQ197" s="53"/>
      <c r="UOR197" s="53"/>
      <c r="UOS197" s="53"/>
      <c r="UOT197" s="53"/>
      <c r="UOU197" s="53"/>
      <c r="UOV197" s="53"/>
      <c r="UOW197" s="53"/>
      <c r="UOX197" s="53"/>
      <c r="UOY197" s="53"/>
      <c r="UOZ197" s="53"/>
      <c r="UPA197" s="53"/>
      <c r="UPB197" s="53"/>
      <c r="UPC197" s="53"/>
      <c r="UPD197" s="53"/>
      <c r="UPE197" s="53"/>
      <c r="UPF197" s="53"/>
      <c r="UPG197" s="53"/>
      <c r="UPH197" s="53"/>
      <c r="UPI197" s="53"/>
      <c r="UPJ197" s="53"/>
      <c r="UPK197" s="53"/>
      <c r="UPL197" s="53"/>
      <c r="UPM197" s="53"/>
      <c r="UPN197" s="53"/>
      <c r="UPO197" s="53"/>
      <c r="UPP197" s="53"/>
      <c r="UPQ197" s="53"/>
      <c r="UPR197" s="53"/>
      <c r="UPS197" s="53"/>
      <c r="UPT197" s="53"/>
      <c r="UPU197" s="53"/>
      <c r="UPV197" s="53"/>
      <c r="UPW197" s="53"/>
      <c r="UPX197" s="53"/>
      <c r="UPY197" s="53"/>
      <c r="UPZ197" s="53"/>
      <c r="UQA197" s="53"/>
      <c r="UQB197" s="53"/>
      <c r="UQC197" s="53"/>
      <c r="UQD197" s="53"/>
      <c r="UQE197" s="53"/>
      <c r="UQF197" s="53"/>
      <c r="UQG197" s="53"/>
      <c r="UQH197" s="53"/>
      <c r="UQI197" s="53"/>
      <c r="UQJ197" s="53"/>
      <c r="UQK197" s="53"/>
      <c r="UQL197" s="53"/>
      <c r="UQM197" s="53"/>
      <c r="UQN197" s="53"/>
      <c r="UQO197" s="53"/>
      <c r="UQP197" s="53"/>
      <c r="UQQ197" s="53"/>
      <c r="UQR197" s="53"/>
      <c r="UQS197" s="53"/>
      <c r="UQT197" s="53"/>
      <c r="UQU197" s="53"/>
      <c r="UQV197" s="53"/>
      <c r="UQW197" s="53"/>
      <c r="UQX197" s="53"/>
      <c r="UQY197" s="53"/>
      <c r="UQZ197" s="53"/>
      <c r="URA197" s="53"/>
      <c r="URB197" s="53"/>
      <c r="URC197" s="53"/>
      <c r="URD197" s="53"/>
      <c r="URE197" s="53"/>
      <c r="URF197" s="53"/>
      <c r="URG197" s="53"/>
      <c r="URH197" s="53"/>
      <c r="URI197" s="53"/>
      <c r="URJ197" s="53"/>
      <c r="URK197" s="53"/>
      <c r="URL197" s="53"/>
      <c r="URM197" s="53"/>
      <c r="URN197" s="53"/>
      <c r="URO197" s="53"/>
      <c r="URP197" s="53"/>
      <c r="URQ197" s="53"/>
      <c r="URR197" s="53"/>
      <c r="URS197" s="53"/>
      <c r="URT197" s="53"/>
      <c r="URU197" s="53"/>
      <c r="URV197" s="53"/>
      <c r="URW197" s="53"/>
      <c r="URX197" s="53"/>
      <c r="URY197" s="53"/>
      <c r="URZ197" s="53"/>
      <c r="USA197" s="53"/>
      <c r="USB197" s="53"/>
      <c r="USC197" s="53"/>
      <c r="USD197" s="53"/>
      <c r="USE197" s="53"/>
      <c r="USF197" s="53"/>
      <c r="USG197" s="53"/>
      <c r="USH197" s="53"/>
      <c r="USI197" s="53"/>
      <c r="USJ197" s="53"/>
      <c r="USK197" s="53"/>
      <c r="USL197" s="53"/>
      <c r="USM197" s="53"/>
      <c r="USN197" s="53"/>
      <c r="USO197" s="53"/>
      <c r="USP197" s="53"/>
      <c r="USQ197" s="53"/>
      <c r="USR197" s="53"/>
      <c r="USS197" s="53"/>
      <c r="UST197" s="53"/>
      <c r="USU197" s="53"/>
      <c r="USV197" s="53"/>
      <c r="USW197" s="53"/>
      <c r="USX197" s="53"/>
      <c r="USY197" s="53"/>
      <c r="USZ197" s="53"/>
      <c r="UTA197" s="53"/>
      <c r="UTB197" s="53"/>
      <c r="UTC197" s="53"/>
      <c r="UTD197" s="53"/>
      <c r="UTE197" s="53"/>
      <c r="UTF197" s="53"/>
      <c r="UTG197" s="53"/>
      <c r="UTH197" s="53"/>
      <c r="UTI197" s="53"/>
      <c r="UTJ197" s="53"/>
      <c r="UTK197" s="53"/>
      <c r="UTL197" s="53"/>
      <c r="UTM197" s="53"/>
      <c r="UTN197" s="53"/>
      <c r="UTO197" s="53"/>
      <c r="UTP197" s="53"/>
      <c r="UTQ197" s="53"/>
      <c r="UTR197" s="53"/>
      <c r="UTS197" s="53"/>
      <c r="UTT197" s="53"/>
      <c r="UTU197" s="53"/>
      <c r="UTV197" s="53"/>
      <c r="UTW197" s="53"/>
      <c r="UTX197" s="53"/>
      <c r="UTY197" s="53"/>
      <c r="UTZ197" s="53"/>
      <c r="UUA197" s="53"/>
      <c r="UUB197" s="53"/>
      <c r="UUC197" s="53"/>
      <c r="UUD197" s="53"/>
      <c r="UUE197" s="53"/>
      <c r="UUF197" s="53"/>
      <c r="UUG197" s="53"/>
      <c r="UUH197" s="53"/>
      <c r="UUI197" s="53"/>
      <c r="UUJ197" s="53"/>
      <c r="UUK197" s="53"/>
      <c r="UUL197" s="53"/>
      <c r="UUM197" s="53"/>
      <c r="UUN197" s="53"/>
      <c r="UUO197" s="53"/>
      <c r="UUP197" s="53"/>
      <c r="UUQ197" s="53"/>
      <c r="UUR197" s="53"/>
      <c r="UUS197" s="53"/>
      <c r="UUT197" s="53"/>
      <c r="UUU197" s="53"/>
      <c r="UUV197" s="53"/>
      <c r="UUW197" s="53"/>
      <c r="UUX197" s="53"/>
      <c r="UUY197" s="53"/>
      <c r="UUZ197" s="53"/>
      <c r="UVA197" s="53"/>
      <c r="UVB197" s="53"/>
      <c r="UVC197" s="53"/>
      <c r="UVD197" s="53"/>
      <c r="UVE197" s="53"/>
      <c r="UVF197" s="53"/>
      <c r="UVG197" s="53"/>
      <c r="UVH197" s="53"/>
      <c r="UVI197" s="53"/>
      <c r="UVJ197" s="53"/>
      <c r="UVK197" s="53"/>
      <c r="UVL197" s="53"/>
      <c r="UVM197" s="53"/>
      <c r="UVN197" s="53"/>
      <c r="UVO197" s="53"/>
      <c r="UVP197" s="53"/>
      <c r="UVQ197" s="53"/>
      <c r="UVR197" s="53"/>
      <c r="UVS197" s="53"/>
      <c r="UVT197" s="53"/>
      <c r="UVU197" s="53"/>
      <c r="UVV197" s="53"/>
      <c r="UVW197" s="53"/>
      <c r="UVX197" s="53"/>
      <c r="UVY197" s="53"/>
      <c r="UVZ197" s="53"/>
      <c r="UWA197" s="53"/>
      <c r="UWB197" s="53"/>
      <c r="UWC197" s="53"/>
      <c r="UWD197" s="53"/>
      <c r="UWE197" s="53"/>
      <c r="UWF197" s="53"/>
      <c r="UWG197" s="53"/>
      <c r="UWH197" s="53"/>
      <c r="UWI197" s="53"/>
      <c r="UWJ197" s="53"/>
      <c r="UWK197" s="53"/>
      <c r="UWL197" s="53"/>
      <c r="UWM197" s="53"/>
      <c r="UWN197" s="53"/>
      <c r="UWO197" s="53"/>
      <c r="UWP197" s="53"/>
      <c r="UWQ197" s="53"/>
      <c r="UWR197" s="53"/>
      <c r="UWS197" s="53"/>
      <c r="UWT197" s="53"/>
      <c r="UWU197" s="53"/>
      <c r="UWV197" s="53"/>
      <c r="UWW197" s="53"/>
      <c r="UWX197" s="53"/>
      <c r="UWY197" s="53"/>
      <c r="UWZ197" s="53"/>
      <c r="UXA197" s="53"/>
      <c r="UXB197" s="53"/>
      <c r="UXC197" s="53"/>
      <c r="UXD197" s="53"/>
      <c r="UXE197" s="53"/>
      <c r="UXF197" s="53"/>
      <c r="UXG197" s="53"/>
      <c r="UXH197" s="53"/>
      <c r="UXI197" s="53"/>
      <c r="UXJ197" s="53"/>
      <c r="UXK197" s="53"/>
      <c r="UXL197" s="53"/>
      <c r="UXM197" s="53"/>
      <c r="UXN197" s="53"/>
      <c r="UXO197" s="53"/>
      <c r="UXP197" s="53"/>
      <c r="UXQ197" s="53"/>
      <c r="UXR197" s="53"/>
      <c r="UXS197" s="53"/>
      <c r="UXT197" s="53"/>
      <c r="UXU197" s="53"/>
      <c r="UXV197" s="53"/>
      <c r="UXW197" s="53"/>
      <c r="UXX197" s="53"/>
      <c r="UXY197" s="53"/>
      <c r="UXZ197" s="53"/>
      <c r="UYA197" s="53"/>
      <c r="UYB197" s="53"/>
      <c r="UYC197" s="53"/>
      <c r="UYD197" s="53"/>
      <c r="UYE197" s="53"/>
      <c r="UYF197" s="53"/>
      <c r="UYG197" s="53"/>
      <c r="UYH197" s="53"/>
      <c r="UYI197" s="53"/>
      <c r="UYJ197" s="53"/>
      <c r="UYK197" s="53"/>
      <c r="UYL197" s="53"/>
      <c r="UYM197" s="53"/>
      <c r="UYN197" s="53"/>
      <c r="UYO197" s="53"/>
      <c r="UYP197" s="53"/>
      <c r="UYQ197" s="53"/>
      <c r="UYR197" s="53"/>
      <c r="UYS197" s="53"/>
      <c r="UYT197" s="53"/>
      <c r="UYU197" s="53"/>
      <c r="UYV197" s="53"/>
      <c r="UYW197" s="53"/>
      <c r="UYX197" s="53"/>
      <c r="UYY197" s="53"/>
      <c r="UYZ197" s="53"/>
      <c r="UZA197" s="53"/>
      <c r="UZB197" s="53"/>
      <c r="UZC197" s="53"/>
      <c r="UZD197" s="53"/>
      <c r="UZE197" s="53"/>
      <c r="UZF197" s="53"/>
      <c r="UZG197" s="53"/>
      <c r="UZH197" s="53"/>
      <c r="UZI197" s="53"/>
      <c r="UZJ197" s="53"/>
      <c r="UZK197" s="53"/>
      <c r="UZL197" s="53"/>
      <c r="UZM197" s="53"/>
      <c r="UZN197" s="53"/>
      <c r="UZO197" s="53"/>
      <c r="UZP197" s="53"/>
      <c r="UZQ197" s="53"/>
      <c r="UZR197" s="53"/>
      <c r="UZS197" s="53"/>
      <c r="UZT197" s="53"/>
      <c r="UZU197" s="53"/>
      <c r="UZV197" s="53"/>
      <c r="UZW197" s="53"/>
      <c r="UZX197" s="53"/>
      <c r="UZY197" s="53"/>
      <c r="UZZ197" s="53"/>
      <c r="VAA197" s="53"/>
      <c r="VAB197" s="53"/>
      <c r="VAC197" s="53"/>
      <c r="VAD197" s="53"/>
      <c r="VAE197" s="53"/>
      <c r="VAF197" s="53"/>
      <c r="VAG197" s="53"/>
      <c r="VAH197" s="53"/>
      <c r="VAI197" s="53"/>
      <c r="VAJ197" s="53"/>
      <c r="VAK197" s="53"/>
      <c r="VAL197" s="53"/>
      <c r="VAM197" s="53"/>
      <c r="VAN197" s="53"/>
      <c r="VAO197" s="53"/>
      <c r="VAP197" s="53"/>
      <c r="VAQ197" s="53"/>
      <c r="VAR197" s="53"/>
      <c r="VAS197" s="53"/>
      <c r="VAT197" s="53"/>
      <c r="VAU197" s="53"/>
      <c r="VAV197" s="53"/>
      <c r="VAW197" s="53"/>
      <c r="VAX197" s="53"/>
      <c r="VAY197" s="53"/>
      <c r="VAZ197" s="53"/>
      <c r="VBA197" s="53"/>
      <c r="VBB197" s="53"/>
      <c r="VBC197" s="53"/>
      <c r="VBD197" s="53"/>
      <c r="VBE197" s="53"/>
      <c r="VBF197" s="53"/>
      <c r="VBG197" s="53"/>
      <c r="VBH197" s="53"/>
      <c r="VBI197" s="53"/>
      <c r="VBJ197" s="53"/>
      <c r="VBK197" s="53"/>
      <c r="VBL197" s="53"/>
      <c r="VBM197" s="53"/>
      <c r="VBN197" s="53"/>
      <c r="VBO197" s="53"/>
      <c r="VBP197" s="53"/>
      <c r="VBQ197" s="53"/>
      <c r="VBR197" s="53"/>
      <c r="VBS197" s="53"/>
      <c r="VBT197" s="53"/>
      <c r="VBU197" s="53"/>
      <c r="VBV197" s="53"/>
      <c r="VBW197" s="53"/>
      <c r="VBX197" s="53"/>
      <c r="VBY197" s="53"/>
      <c r="VBZ197" s="53"/>
      <c r="VCA197" s="53"/>
      <c r="VCB197" s="53"/>
      <c r="VCC197" s="53"/>
      <c r="VCD197" s="53"/>
      <c r="VCE197" s="53"/>
      <c r="VCF197" s="53"/>
      <c r="VCG197" s="53"/>
      <c r="VCH197" s="53"/>
      <c r="VCI197" s="53"/>
      <c r="VCJ197" s="53"/>
      <c r="VCK197" s="53"/>
      <c r="VCL197" s="53"/>
      <c r="VCM197" s="53"/>
      <c r="VCN197" s="53"/>
      <c r="VCO197" s="53"/>
      <c r="VCP197" s="53"/>
      <c r="VCQ197" s="53"/>
      <c r="VCR197" s="53"/>
      <c r="VCS197" s="53"/>
      <c r="VCT197" s="53"/>
      <c r="VCU197" s="53"/>
      <c r="VCV197" s="53"/>
      <c r="VCW197" s="53"/>
      <c r="VCX197" s="53"/>
      <c r="VCY197" s="53"/>
      <c r="VCZ197" s="53"/>
      <c r="VDA197" s="53"/>
      <c r="VDB197" s="53"/>
      <c r="VDC197" s="53"/>
      <c r="VDD197" s="53"/>
      <c r="VDE197" s="53"/>
      <c r="VDF197" s="53"/>
      <c r="VDG197" s="53"/>
      <c r="VDH197" s="53"/>
      <c r="VDI197" s="53"/>
      <c r="VDJ197" s="53"/>
      <c r="VDK197" s="53"/>
      <c r="VDL197" s="53"/>
      <c r="VDM197" s="53"/>
      <c r="VDN197" s="53"/>
      <c r="VDO197" s="53"/>
      <c r="VDP197" s="53"/>
      <c r="VDQ197" s="53"/>
      <c r="VDR197" s="53"/>
      <c r="VDS197" s="53"/>
      <c r="VDT197" s="53"/>
      <c r="VDU197" s="53"/>
      <c r="VDV197" s="53"/>
      <c r="VDW197" s="53"/>
      <c r="VDX197" s="53"/>
      <c r="VDY197" s="53"/>
      <c r="VDZ197" s="53"/>
      <c r="VEA197" s="53"/>
      <c r="VEB197" s="53"/>
      <c r="VEC197" s="53"/>
      <c r="VED197" s="53"/>
      <c r="VEE197" s="53"/>
      <c r="VEF197" s="53"/>
      <c r="VEG197" s="53"/>
      <c r="VEH197" s="53"/>
      <c r="VEI197" s="53"/>
      <c r="VEJ197" s="53"/>
      <c r="VEK197" s="53"/>
      <c r="VEL197" s="53"/>
      <c r="VEM197" s="53"/>
      <c r="VEN197" s="53"/>
      <c r="VEO197" s="53"/>
      <c r="VEP197" s="53"/>
      <c r="VEQ197" s="53"/>
      <c r="VER197" s="53"/>
      <c r="VES197" s="53"/>
      <c r="VET197" s="53"/>
      <c r="VEU197" s="53"/>
      <c r="VEV197" s="53"/>
      <c r="VEW197" s="53"/>
      <c r="VEX197" s="53"/>
      <c r="VEY197" s="53"/>
      <c r="VEZ197" s="53"/>
      <c r="VFA197" s="53"/>
      <c r="VFB197" s="53"/>
      <c r="VFC197" s="53"/>
      <c r="VFD197" s="53"/>
      <c r="VFE197" s="53"/>
      <c r="VFF197" s="53"/>
      <c r="VFG197" s="53"/>
      <c r="VFH197" s="53"/>
      <c r="VFI197" s="53"/>
      <c r="VFJ197" s="53"/>
      <c r="VFK197" s="53"/>
      <c r="VFL197" s="53"/>
      <c r="VFM197" s="53"/>
      <c r="VFN197" s="53"/>
      <c r="VFO197" s="53"/>
      <c r="VFP197" s="53"/>
      <c r="VFQ197" s="53"/>
      <c r="VFR197" s="53"/>
      <c r="VFS197" s="53"/>
      <c r="VFT197" s="53"/>
      <c r="VFU197" s="53"/>
      <c r="VFV197" s="53"/>
      <c r="VFW197" s="53"/>
      <c r="VFX197" s="53"/>
      <c r="VFY197" s="53"/>
      <c r="VFZ197" s="53"/>
      <c r="VGA197" s="53"/>
      <c r="VGB197" s="53"/>
      <c r="VGC197" s="53"/>
      <c r="VGD197" s="53"/>
      <c r="VGE197" s="53"/>
      <c r="VGF197" s="53"/>
      <c r="VGG197" s="53"/>
      <c r="VGH197" s="53"/>
      <c r="VGI197" s="53"/>
      <c r="VGJ197" s="53"/>
      <c r="VGK197" s="53"/>
      <c r="VGL197" s="53"/>
      <c r="VGM197" s="53"/>
      <c r="VGN197" s="53"/>
      <c r="VGO197" s="53"/>
      <c r="VGP197" s="53"/>
      <c r="VGQ197" s="53"/>
      <c r="VGR197" s="53"/>
      <c r="VGS197" s="53"/>
      <c r="VGT197" s="53"/>
      <c r="VGU197" s="53"/>
      <c r="VGV197" s="53"/>
      <c r="VGW197" s="53"/>
      <c r="VGX197" s="53"/>
      <c r="VGY197" s="53"/>
      <c r="VGZ197" s="53"/>
      <c r="VHA197" s="53"/>
      <c r="VHB197" s="53"/>
      <c r="VHC197" s="53"/>
      <c r="VHD197" s="53"/>
      <c r="VHE197" s="53"/>
      <c r="VHF197" s="53"/>
      <c r="VHG197" s="53"/>
      <c r="VHH197" s="53"/>
      <c r="VHI197" s="53"/>
      <c r="VHJ197" s="53"/>
      <c r="VHK197" s="53"/>
      <c r="VHL197" s="53"/>
      <c r="VHM197" s="53"/>
      <c r="VHN197" s="53"/>
      <c r="VHO197" s="53"/>
      <c r="VHP197" s="53"/>
      <c r="VHQ197" s="53"/>
      <c r="VHR197" s="53"/>
      <c r="VHS197" s="53"/>
      <c r="VHT197" s="53"/>
      <c r="VHU197" s="53"/>
      <c r="VHV197" s="53"/>
      <c r="VHW197" s="53"/>
      <c r="VHX197" s="53"/>
      <c r="VHY197" s="53"/>
      <c r="VHZ197" s="53"/>
      <c r="VIA197" s="53"/>
      <c r="VIB197" s="53"/>
      <c r="VIC197" s="53"/>
      <c r="VID197" s="53"/>
      <c r="VIE197" s="53"/>
      <c r="VIF197" s="53"/>
      <c r="VIG197" s="53"/>
      <c r="VIH197" s="53"/>
      <c r="VII197" s="53"/>
      <c r="VIJ197" s="53"/>
      <c r="VIK197" s="53"/>
      <c r="VIL197" s="53"/>
      <c r="VIM197" s="53"/>
      <c r="VIN197" s="53"/>
      <c r="VIO197" s="53"/>
      <c r="VIP197" s="53"/>
      <c r="VIQ197" s="53"/>
      <c r="VIR197" s="53"/>
      <c r="VIS197" s="53"/>
      <c r="VIT197" s="53"/>
      <c r="VIU197" s="53"/>
      <c r="VIV197" s="53"/>
      <c r="VIW197" s="53"/>
      <c r="VIX197" s="53"/>
      <c r="VIY197" s="53"/>
      <c r="VIZ197" s="53"/>
      <c r="VJA197" s="53"/>
      <c r="VJB197" s="53"/>
      <c r="VJC197" s="53"/>
      <c r="VJD197" s="53"/>
      <c r="VJE197" s="53"/>
      <c r="VJF197" s="53"/>
      <c r="VJG197" s="53"/>
      <c r="VJH197" s="53"/>
      <c r="VJI197" s="53"/>
      <c r="VJJ197" s="53"/>
      <c r="VJK197" s="53"/>
      <c r="VJL197" s="53"/>
      <c r="VJM197" s="53"/>
      <c r="VJN197" s="53"/>
      <c r="VJO197" s="53"/>
      <c r="VJP197" s="53"/>
      <c r="VJQ197" s="53"/>
      <c r="VJR197" s="53"/>
      <c r="VJS197" s="53"/>
      <c r="VJT197" s="53"/>
      <c r="VJU197" s="53"/>
      <c r="VJV197" s="53"/>
      <c r="VJW197" s="53"/>
      <c r="VJX197" s="53"/>
      <c r="VJY197" s="53"/>
      <c r="VJZ197" s="53"/>
      <c r="VKA197" s="53"/>
      <c r="VKB197" s="53"/>
      <c r="VKC197" s="53"/>
      <c r="VKD197" s="53"/>
      <c r="VKE197" s="53"/>
      <c r="VKF197" s="53"/>
      <c r="VKG197" s="53"/>
      <c r="VKH197" s="53"/>
      <c r="VKI197" s="53"/>
      <c r="VKJ197" s="53"/>
      <c r="VKK197" s="53"/>
      <c r="VKL197" s="53"/>
      <c r="VKM197" s="53"/>
      <c r="VKN197" s="53"/>
      <c r="VKO197" s="53"/>
      <c r="VKP197" s="53"/>
      <c r="VKQ197" s="53"/>
      <c r="VKR197" s="53"/>
      <c r="VKS197" s="53"/>
      <c r="VKT197" s="53"/>
      <c r="VKU197" s="53"/>
      <c r="VKV197" s="53"/>
      <c r="VKW197" s="53"/>
      <c r="VKX197" s="53"/>
      <c r="VKY197" s="53"/>
      <c r="VKZ197" s="53"/>
      <c r="VLA197" s="53"/>
      <c r="VLB197" s="53"/>
      <c r="VLC197" s="53"/>
      <c r="VLD197" s="53"/>
      <c r="VLE197" s="53"/>
      <c r="VLF197" s="53"/>
      <c r="VLG197" s="53"/>
      <c r="VLH197" s="53"/>
      <c r="VLI197" s="53"/>
      <c r="VLJ197" s="53"/>
      <c r="VLK197" s="53"/>
      <c r="VLL197" s="53"/>
      <c r="VLM197" s="53"/>
      <c r="VLN197" s="53"/>
      <c r="VLO197" s="53"/>
      <c r="VLP197" s="53"/>
      <c r="VLQ197" s="53"/>
      <c r="VLR197" s="53"/>
      <c r="VLS197" s="53"/>
      <c r="VLT197" s="53"/>
      <c r="VLU197" s="53"/>
      <c r="VLV197" s="53"/>
      <c r="VLW197" s="53"/>
      <c r="VLX197" s="53"/>
      <c r="VLY197" s="53"/>
      <c r="VLZ197" s="53"/>
      <c r="VMA197" s="53"/>
      <c r="VMB197" s="53"/>
      <c r="VMC197" s="53"/>
      <c r="VMD197" s="53"/>
      <c r="VME197" s="53"/>
      <c r="VMF197" s="53"/>
      <c r="VMG197" s="53"/>
      <c r="VMH197" s="53"/>
      <c r="VMI197" s="53"/>
      <c r="VMJ197" s="53"/>
      <c r="VMK197" s="53"/>
      <c r="VML197" s="53"/>
      <c r="VMM197" s="53"/>
      <c r="VMN197" s="53"/>
      <c r="VMO197" s="53"/>
      <c r="VMP197" s="53"/>
      <c r="VMQ197" s="53"/>
      <c r="VMR197" s="53"/>
      <c r="VMS197" s="53"/>
      <c r="VMT197" s="53"/>
      <c r="VMU197" s="53"/>
      <c r="VMV197" s="53"/>
      <c r="VMW197" s="53"/>
      <c r="VMX197" s="53"/>
      <c r="VMY197" s="53"/>
      <c r="VMZ197" s="53"/>
      <c r="VNA197" s="53"/>
      <c r="VNB197" s="53"/>
      <c r="VNC197" s="53"/>
      <c r="VND197" s="53"/>
      <c r="VNE197" s="53"/>
      <c r="VNF197" s="53"/>
      <c r="VNG197" s="53"/>
      <c r="VNH197" s="53"/>
      <c r="VNI197" s="53"/>
      <c r="VNJ197" s="53"/>
      <c r="VNK197" s="53"/>
      <c r="VNL197" s="53"/>
      <c r="VNM197" s="53"/>
      <c r="VNN197" s="53"/>
      <c r="VNO197" s="53"/>
      <c r="VNP197" s="53"/>
      <c r="VNQ197" s="53"/>
      <c r="VNR197" s="53"/>
      <c r="VNS197" s="53"/>
      <c r="VNT197" s="53"/>
      <c r="VNU197" s="53"/>
      <c r="VNV197" s="53"/>
      <c r="VNW197" s="53"/>
      <c r="VNX197" s="53"/>
      <c r="VNY197" s="53"/>
      <c r="VNZ197" s="53"/>
      <c r="VOA197" s="53"/>
      <c r="VOB197" s="53"/>
      <c r="VOC197" s="53"/>
      <c r="VOD197" s="53"/>
      <c r="VOE197" s="53"/>
      <c r="VOF197" s="53"/>
      <c r="VOG197" s="53"/>
      <c r="VOH197" s="53"/>
      <c r="VOI197" s="53"/>
      <c r="VOJ197" s="53"/>
      <c r="VOK197" s="53"/>
      <c r="VOL197" s="53"/>
      <c r="VOM197" s="53"/>
      <c r="VON197" s="53"/>
      <c r="VOO197" s="53"/>
      <c r="VOP197" s="53"/>
      <c r="VOQ197" s="53"/>
      <c r="VOR197" s="53"/>
      <c r="VOS197" s="53"/>
      <c r="VOT197" s="53"/>
      <c r="VOU197" s="53"/>
      <c r="VOV197" s="53"/>
      <c r="VOW197" s="53"/>
      <c r="VOX197" s="53"/>
      <c r="VOY197" s="53"/>
      <c r="VOZ197" s="53"/>
      <c r="VPA197" s="53"/>
      <c r="VPB197" s="53"/>
      <c r="VPC197" s="53"/>
      <c r="VPD197" s="53"/>
      <c r="VPE197" s="53"/>
      <c r="VPF197" s="53"/>
      <c r="VPG197" s="53"/>
      <c r="VPH197" s="53"/>
      <c r="VPI197" s="53"/>
      <c r="VPJ197" s="53"/>
      <c r="VPK197" s="53"/>
      <c r="VPL197" s="53"/>
      <c r="VPM197" s="53"/>
      <c r="VPN197" s="53"/>
      <c r="VPO197" s="53"/>
      <c r="VPP197" s="53"/>
      <c r="VPQ197" s="53"/>
      <c r="VPR197" s="53"/>
      <c r="VPS197" s="53"/>
      <c r="VPT197" s="53"/>
      <c r="VPU197" s="53"/>
      <c r="VPV197" s="53"/>
      <c r="VPW197" s="53"/>
      <c r="VPX197" s="53"/>
      <c r="VPY197" s="53"/>
      <c r="VPZ197" s="53"/>
      <c r="VQA197" s="53"/>
      <c r="VQB197" s="53"/>
      <c r="VQC197" s="53"/>
      <c r="VQD197" s="53"/>
      <c r="VQE197" s="53"/>
      <c r="VQF197" s="53"/>
      <c r="VQG197" s="53"/>
      <c r="VQH197" s="53"/>
      <c r="VQI197" s="53"/>
      <c r="VQJ197" s="53"/>
      <c r="VQK197" s="53"/>
      <c r="VQL197" s="53"/>
      <c r="VQM197" s="53"/>
      <c r="VQN197" s="53"/>
      <c r="VQO197" s="53"/>
      <c r="VQP197" s="53"/>
      <c r="VQQ197" s="53"/>
      <c r="VQR197" s="53"/>
      <c r="VQS197" s="53"/>
      <c r="VQT197" s="53"/>
      <c r="VQU197" s="53"/>
      <c r="VQV197" s="53"/>
      <c r="VQW197" s="53"/>
      <c r="VQX197" s="53"/>
      <c r="VQY197" s="53"/>
      <c r="VQZ197" s="53"/>
      <c r="VRA197" s="53"/>
      <c r="VRB197" s="53"/>
      <c r="VRC197" s="53"/>
      <c r="VRD197" s="53"/>
      <c r="VRE197" s="53"/>
      <c r="VRF197" s="53"/>
      <c r="VRG197" s="53"/>
      <c r="VRH197" s="53"/>
      <c r="VRI197" s="53"/>
      <c r="VRJ197" s="53"/>
      <c r="VRK197" s="53"/>
      <c r="VRL197" s="53"/>
      <c r="VRM197" s="53"/>
      <c r="VRN197" s="53"/>
      <c r="VRO197" s="53"/>
      <c r="VRP197" s="53"/>
      <c r="VRQ197" s="53"/>
      <c r="VRR197" s="53"/>
      <c r="VRS197" s="53"/>
      <c r="VRT197" s="53"/>
      <c r="VRU197" s="53"/>
      <c r="VRV197" s="53"/>
      <c r="VRW197" s="53"/>
      <c r="VRX197" s="53"/>
      <c r="VRY197" s="53"/>
      <c r="VRZ197" s="53"/>
      <c r="VSA197" s="53"/>
      <c r="VSB197" s="53"/>
      <c r="VSC197" s="53"/>
      <c r="VSD197" s="53"/>
      <c r="VSE197" s="53"/>
      <c r="VSF197" s="53"/>
      <c r="VSG197" s="53"/>
      <c r="VSH197" s="53"/>
      <c r="VSI197" s="53"/>
      <c r="VSJ197" s="53"/>
      <c r="VSK197" s="53"/>
      <c r="VSL197" s="53"/>
      <c r="VSM197" s="53"/>
      <c r="VSN197" s="53"/>
      <c r="VSO197" s="53"/>
      <c r="VSP197" s="53"/>
      <c r="VSQ197" s="53"/>
      <c r="VSR197" s="53"/>
      <c r="VSS197" s="53"/>
      <c r="VST197" s="53"/>
      <c r="VSU197" s="53"/>
      <c r="VSV197" s="53"/>
      <c r="VSW197" s="53"/>
      <c r="VSX197" s="53"/>
      <c r="VSY197" s="53"/>
      <c r="VSZ197" s="53"/>
      <c r="VTA197" s="53"/>
      <c r="VTB197" s="53"/>
      <c r="VTC197" s="53"/>
      <c r="VTD197" s="53"/>
      <c r="VTE197" s="53"/>
      <c r="VTF197" s="53"/>
      <c r="VTG197" s="53"/>
      <c r="VTH197" s="53"/>
      <c r="VTI197" s="53"/>
      <c r="VTJ197" s="53"/>
      <c r="VTK197" s="53"/>
      <c r="VTL197" s="53"/>
      <c r="VTM197" s="53"/>
      <c r="VTN197" s="53"/>
      <c r="VTO197" s="53"/>
      <c r="VTP197" s="53"/>
      <c r="VTQ197" s="53"/>
      <c r="VTR197" s="53"/>
      <c r="VTS197" s="53"/>
      <c r="VTT197" s="53"/>
      <c r="VTU197" s="53"/>
      <c r="VTV197" s="53"/>
      <c r="VTW197" s="53"/>
      <c r="VTX197" s="53"/>
      <c r="VTY197" s="53"/>
      <c r="VTZ197" s="53"/>
      <c r="VUA197" s="53"/>
      <c r="VUB197" s="53"/>
      <c r="VUC197" s="53"/>
      <c r="VUD197" s="53"/>
      <c r="VUE197" s="53"/>
      <c r="VUF197" s="53"/>
      <c r="VUG197" s="53"/>
      <c r="VUH197" s="53"/>
      <c r="VUI197" s="53"/>
      <c r="VUJ197" s="53"/>
      <c r="VUK197" s="53"/>
      <c r="VUL197" s="53"/>
      <c r="VUM197" s="53"/>
      <c r="VUN197" s="53"/>
      <c r="VUO197" s="53"/>
      <c r="VUP197" s="53"/>
      <c r="VUQ197" s="53"/>
      <c r="VUR197" s="53"/>
      <c r="VUS197" s="53"/>
      <c r="VUT197" s="53"/>
      <c r="VUU197" s="53"/>
      <c r="VUV197" s="53"/>
      <c r="VUW197" s="53"/>
      <c r="VUX197" s="53"/>
      <c r="VUY197" s="53"/>
      <c r="VUZ197" s="53"/>
      <c r="VVA197" s="53"/>
      <c r="VVB197" s="53"/>
      <c r="VVC197" s="53"/>
      <c r="VVD197" s="53"/>
      <c r="VVE197" s="53"/>
      <c r="VVF197" s="53"/>
      <c r="VVG197" s="53"/>
      <c r="VVH197" s="53"/>
      <c r="VVI197" s="53"/>
      <c r="VVJ197" s="53"/>
      <c r="VVK197" s="53"/>
      <c r="VVL197" s="53"/>
      <c r="VVM197" s="53"/>
      <c r="VVN197" s="53"/>
      <c r="VVO197" s="53"/>
      <c r="VVP197" s="53"/>
      <c r="VVQ197" s="53"/>
      <c r="VVR197" s="53"/>
      <c r="VVS197" s="53"/>
      <c r="VVT197" s="53"/>
      <c r="VVU197" s="53"/>
      <c r="VVV197" s="53"/>
      <c r="VVW197" s="53"/>
      <c r="VVX197" s="53"/>
      <c r="VVY197" s="53"/>
      <c r="VVZ197" s="53"/>
      <c r="VWA197" s="53"/>
      <c r="VWB197" s="53"/>
      <c r="VWC197" s="53"/>
      <c r="VWD197" s="53"/>
      <c r="VWE197" s="53"/>
      <c r="VWF197" s="53"/>
      <c r="VWG197" s="53"/>
      <c r="VWH197" s="53"/>
      <c r="VWI197" s="53"/>
      <c r="VWJ197" s="53"/>
      <c r="VWK197" s="53"/>
      <c r="VWL197" s="53"/>
      <c r="VWM197" s="53"/>
      <c r="VWN197" s="53"/>
      <c r="VWO197" s="53"/>
      <c r="VWP197" s="53"/>
      <c r="VWQ197" s="53"/>
      <c r="VWR197" s="53"/>
      <c r="VWS197" s="53"/>
      <c r="VWT197" s="53"/>
      <c r="VWU197" s="53"/>
      <c r="VWV197" s="53"/>
      <c r="VWW197" s="53"/>
      <c r="VWX197" s="53"/>
      <c r="VWY197" s="53"/>
      <c r="VWZ197" s="53"/>
      <c r="VXA197" s="53"/>
      <c r="VXB197" s="53"/>
      <c r="VXC197" s="53"/>
      <c r="VXD197" s="53"/>
      <c r="VXE197" s="53"/>
      <c r="VXF197" s="53"/>
      <c r="VXG197" s="53"/>
      <c r="VXH197" s="53"/>
      <c r="VXI197" s="53"/>
      <c r="VXJ197" s="53"/>
      <c r="VXK197" s="53"/>
      <c r="VXL197" s="53"/>
      <c r="VXM197" s="53"/>
      <c r="VXN197" s="53"/>
      <c r="VXO197" s="53"/>
      <c r="VXP197" s="53"/>
      <c r="VXQ197" s="53"/>
      <c r="VXR197" s="53"/>
      <c r="VXS197" s="53"/>
      <c r="VXT197" s="53"/>
      <c r="VXU197" s="53"/>
      <c r="VXV197" s="53"/>
      <c r="VXW197" s="53"/>
      <c r="VXX197" s="53"/>
      <c r="VXY197" s="53"/>
      <c r="VXZ197" s="53"/>
      <c r="VYA197" s="53"/>
      <c r="VYB197" s="53"/>
      <c r="VYC197" s="53"/>
      <c r="VYD197" s="53"/>
      <c r="VYE197" s="53"/>
      <c r="VYF197" s="53"/>
      <c r="VYG197" s="53"/>
      <c r="VYH197" s="53"/>
      <c r="VYI197" s="53"/>
      <c r="VYJ197" s="53"/>
      <c r="VYK197" s="53"/>
      <c r="VYL197" s="53"/>
      <c r="VYM197" s="53"/>
      <c r="VYN197" s="53"/>
      <c r="VYO197" s="53"/>
      <c r="VYP197" s="53"/>
      <c r="VYQ197" s="53"/>
      <c r="VYR197" s="53"/>
      <c r="VYS197" s="53"/>
      <c r="VYT197" s="53"/>
      <c r="VYU197" s="53"/>
      <c r="VYV197" s="53"/>
      <c r="VYW197" s="53"/>
      <c r="VYX197" s="53"/>
      <c r="VYY197" s="53"/>
      <c r="VYZ197" s="53"/>
      <c r="VZA197" s="53"/>
      <c r="VZB197" s="53"/>
      <c r="VZC197" s="53"/>
      <c r="VZD197" s="53"/>
      <c r="VZE197" s="53"/>
      <c r="VZF197" s="53"/>
      <c r="VZG197" s="53"/>
      <c r="VZH197" s="53"/>
      <c r="VZI197" s="53"/>
      <c r="VZJ197" s="53"/>
      <c r="VZK197" s="53"/>
      <c r="VZL197" s="53"/>
      <c r="VZM197" s="53"/>
      <c r="VZN197" s="53"/>
      <c r="VZO197" s="53"/>
      <c r="VZP197" s="53"/>
      <c r="VZQ197" s="53"/>
      <c r="VZR197" s="53"/>
      <c r="VZS197" s="53"/>
      <c r="VZT197" s="53"/>
      <c r="VZU197" s="53"/>
      <c r="VZV197" s="53"/>
      <c r="VZW197" s="53"/>
      <c r="VZX197" s="53"/>
      <c r="VZY197" s="53"/>
      <c r="VZZ197" s="53"/>
      <c r="WAA197" s="53"/>
      <c r="WAB197" s="53"/>
      <c r="WAC197" s="53"/>
      <c r="WAD197" s="53"/>
      <c r="WAE197" s="53"/>
      <c r="WAF197" s="53"/>
      <c r="WAG197" s="53"/>
      <c r="WAH197" s="53"/>
      <c r="WAI197" s="53"/>
      <c r="WAJ197" s="53"/>
      <c r="WAK197" s="53"/>
      <c r="WAL197" s="53"/>
      <c r="WAM197" s="53"/>
      <c r="WAN197" s="53"/>
      <c r="WAO197" s="53"/>
      <c r="WAP197" s="53"/>
      <c r="WAQ197" s="53"/>
      <c r="WAR197" s="53"/>
      <c r="WAS197" s="53"/>
      <c r="WAT197" s="53"/>
      <c r="WAU197" s="53"/>
      <c r="WAV197" s="53"/>
      <c r="WAW197" s="53"/>
      <c r="WAX197" s="53"/>
      <c r="WAY197" s="53"/>
      <c r="WAZ197" s="53"/>
      <c r="WBA197" s="53"/>
      <c r="WBB197" s="53"/>
      <c r="WBC197" s="53"/>
      <c r="WBD197" s="53"/>
      <c r="WBE197" s="53"/>
      <c r="WBF197" s="53"/>
      <c r="WBG197" s="53"/>
      <c r="WBH197" s="53"/>
      <c r="WBI197" s="53"/>
      <c r="WBJ197" s="53"/>
      <c r="WBK197" s="53"/>
      <c r="WBL197" s="53"/>
      <c r="WBM197" s="53"/>
      <c r="WBN197" s="53"/>
      <c r="WBO197" s="53"/>
      <c r="WBP197" s="53"/>
      <c r="WBQ197" s="53"/>
      <c r="WBR197" s="53"/>
      <c r="WBS197" s="53"/>
      <c r="WBT197" s="53"/>
      <c r="WBU197" s="53"/>
      <c r="WBV197" s="53"/>
      <c r="WBW197" s="53"/>
      <c r="WBX197" s="53"/>
      <c r="WBY197" s="53"/>
      <c r="WBZ197" s="53"/>
      <c r="WCA197" s="53"/>
      <c r="WCB197" s="53"/>
      <c r="WCC197" s="53"/>
      <c r="WCD197" s="53"/>
      <c r="WCE197" s="53"/>
      <c r="WCF197" s="53"/>
      <c r="WCG197" s="53"/>
      <c r="WCH197" s="53"/>
      <c r="WCI197" s="53"/>
      <c r="WCJ197" s="53"/>
      <c r="WCK197" s="53"/>
      <c r="WCL197" s="53"/>
      <c r="WCM197" s="53"/>
      <c r="WCN197" s="53"/>
      <c r="WCO197" s="53"/>
      <c r="WCP197" s="53"/>
      <c r="WCQ197" s="53"/>
      <c r="WCR197" s="53"/>
      <c r="WCS197" s="53"/>
      <c r="WCT197" s="53"/>
      <c r="WCU197" s="53"/>
      <c r="WCV197" s="53"/>
      <c r="WCW197" s="53"/>
      <c r="WCX197" s="53"/>
      <c r="WCY197" s="53"/>
      <c r="WCZ197" s="53"/>
      <c r="WDA197" s="53"/>
      <c r="WDB197" s="53"/>
      <c r="WDC197" s="53"/>
      <c r="WDD197" s="53"/>
      <c r="WDE197" s="53"/>
      <c r="WDF197" s="53"/>
      <c r="WDG197" s="53"/>
      <c r="WDH197" s="53"/>
      <c r="WDI197" s="53"/>
      <c r="WDJ197" s="53"/>
      <c r="WDK197" s="53"/>
      <c r="WDL197" s="53"/>
      <c r="WDM197" s="53"/>
      <c r="WDN197" s="53"/>
      <c r="WDO197" s="53"/>
      <c r="WDP197" s="53"/>
      <c r="WDQ197" s="53"/>
      <c r="WDR197" s="53"/>
      <c r="WDS197" s="53"/>
      <c r="WDT197" s="53"/>
      <c r="WDU197" s="53"/>
      <c r="WDV197" s="53"/>
      <c r="WDW197" s="53"/>
      <c r="WDX197" s="53"/>
      <c r="WDY197" s="53"/>
      <c r="WDZ197" s="53"/>
      <c r="WEA197" s="53"/>
      <c r="WEB197" s="53"/>
      <c r="WEC197" s="53"/>
      <c r="WED197" s="53"/>
      <c r="WEE197" s="53"/>
      <c r="WEF197" s="53"/>
      <c r="WEG197" s="53"/>
      <c r="WEH197" s="53"/>
      <c r="WEI197" s="53"/>
      <c r="WEJ197" s="53"/>
      <c r="WEK197" s="53"/>
      <c r="WEL197" s="53"/>
      <c r="WEM197" s="53"/>
      <c r="WEN197" s="53"/>
      <c r="WEO197" s="53"/>
      <c r="WEP197" s="53"/>
      <c r="WEQ197" s="53"/>
      <c r="WER197" s="53"/>
      <c r="WES197" s="53"/>
      <c r="WET197" s="53"/>
      <c r="WEU197" s="53"/>
      <c r="WEV197" s="53"/>
      <c r="WEW197" s="53"/>
      <c r="WEX197" s="53"/>
      <c r="WEY197" s="53"/>
      <c r="WEZ197" s="53"/>
      <c r="WFA197" s="53"/>
      <c r="WFB197" s="53"/>
      <c r="WFC197" s="53"/>
      <c r="WFD197" s="53"/>
      <c r="WFE197" s="53"/>
      <c r="WFF197" s="53"/>
      <c r="WFG197" s="53"/>
      <c r="WFH197" s="53"/>
      <c r="WFI197" s="53"/>
      <c r="WFJ197" s="53"/>
      <c r="WFK197" s="53"/>
      <c r="WFL197" s="53"/>
      <c r="WFM197" s="53"/>
      <c r="WFN197" s="53"/>
      <c r="WFO197" s="53"/>
      <c r="WFP197" s="53"/>
      <c r="WFQ197" s="53"/>
      <c r="WFR197" s="53"/>
      <c r="WFS197" s="53"/>
      <c r="WFT197" s="53"/>
      <c r="WFU197" s="53"/>
      <c r="WFV197" s="53"/>
      <c r="WFW197" s="53"/>
      <c r="WFX197" s="53"/>
      <c r="WFY197" s="53"/>
      <c r="WFZ197" s="53"/>
      <c r="WGA197" s="53"/>
      <c r="WGB197" s="53"/>
      <c r="WGC197" s="53"/>
      <c r="WGD197" s="53"/>
      <c r="WGE197" s="53"/>
      <c r="WGF197" s="53"/>
      <c r="WGG197" s="53"/>
      <c r="WGH197" s="53"/>
      <c r="WGI197" s="53"/>
      <c r="WGJ197" s="53"/>
      <c r="WGK197" s="53"/>
      <c r="WGL197" s="53"/>
      <c r="WGM197" s="53"/>
      <c r="WGN197" s="53"/>
      <c r="WGO197" s="53"/>
      <c r="WGP197" s="53"/>
      <c r="WGQ197" s="53"/>
      <c r="WGR197" s="53"/>
      <c r="WGS197" s="53"/>
      <c r="WGT197" s="53"/>
      <c r="WGU197" s="53"/>
      <c r="WGV197" s="53"/>
      <c r="WGW197" s="53"/>
      <c r="WGX197" s="53"/>
      <c r="WGY197" s="53"/>
      <c r="WGZ197" s="53"/>
      <c r="WHA197" s="53"/>
      <c r="WHB197" s="53"/>
      <c r="WHC197" s="53"/>
      <c r="WHD197" s="53"/>
      <c r="WHE197" s="53"/>
      <c r="WHF197" s="53"/>
      <c r="WHG197" s="53"/>
      <c r="WHH197" s="53"/>
      <c r="WHI197" s="53"/>
      <c r="WHJ197" s="53"/>
      <c r="WHK197" s="53"/>
      <c r="WHL197" s="53"/>
      <c r="WHM197" s="53"/>
      <c r="WHN197" s="53"/>
      <c r="WHO197" s="53"/>
      <c r="WHP197" s="53"/>
      <c r="WHQ197" s="53"/>
      <c r="WHR197" s="53"/>
      <c r="WHS197" s="53"/>
      <c r="WHT197" s="53"/>
      <c r="WHU197" s="53"/>
      <c r="WHV197" s="53"/>
      <c r="WHW197" s="53"/>
      <c r="WHX197" s="53"/>
      <c r="WHY197" s="53"/>
      <c r="WHZ197" s="53"/>
      <c r="WIA197" s="53"/>
      <c r="WIB197" s="53"/>
      <c r="WIC197" s="53"/>
      <c r="WID197" s="53"/>
      <c r="WIE197" s="53"/>
      <c r="WIF197" s="53"/>
      <c r="WIG197" s="53"/>
      <c r="WIH197" s="53"/>
      <c r="WII197" s="53"/>
      <c r="WIJ197" s="53"/>
      <c r="WIK197" s="53"/>
      <c r="WIL197" s="53"/>
      <c r="WIM197" s="53"/>
      <c r="WIN197" s="53"/>
      <c r="WIO197" s="53"/>
      <c r="WIP197" s="53"/>
      <c r="WIQ197" s="53"/>
      <c r="WIR197" s="53"/>
      <c r="WIS197" s="53"/>
      <c r="WIT197" s="53"/>
      <c r="WIU197" s="53"/>
      <c r="WIV197" s="53"/>
      <c r="WIW197" s="53"/>
      <c r="WIX197" s="53"/>
      <c r="WIY197" s="53"/>
      <c r="WIZ197" s="53"/>
      <c r="WJA197" s="53"/>
      <c r="WJB197" s="53"/>
      <c r="WJC197" s="53"/>
      <c r="WJD197" s="53"/>
      <c r="WJE197" s="53"/>
      <c r="WJF197" s="53"/>
      <c r="WJG197" s="53"/>
      <c r="WJH197" s="53"/>
      <c r="WJI197" s="53"/>
      <c r="WJJ197" s="53"/>
      <c r="WJK197" s="53"/>
      <c r="WJL197" s="53"/>
      <c r="WJM197" s="53"/>
      <c r="WJN197" s="53"/>
      <c r="WJO197" s="53"/>
      <c r="WJP197" s="53"/>
      <c r="WJQ197" s="53"/>
      <c r="WJR197" s="53"/>
      <c r="WJS197" s="53"/>
      <c r="WJT197" s="53"/>
      <c r="WJU197" s="53"/>
      <c r="WJV197" s="53"/>
      <c r="WJW197" s="53"/>
      <c r="WJX197" s="53"/>
      <c r="WJY197" s="53"/>
      <c r="WJZ197" s="53"/>
      <c r="WKA197" s="53"/>
      <c r="WKB197" s="53"/>
      <c r="WKC197" s="53"/>
      <c r="WKD197" s="53"/>
      <c r="WKE197" s="53"/>
      <c r="WKF197" s="53"/>
      <c r="WKG197" s="53"/>
      <c r="WKH197" s="53"/>
      <c r="WKI197" s="53"/>
      <c r="WKJ197" s="53"/>
      <c r="WKK197" s="53"/>
      <c r="WKL197" s="53"/>
      <c r="WKM197" s="53"/>
      <c r="WKN197" s="53"/>
      <c r="WKO197" s="53"/>
      <c r="WKP197" s="53"/>
      <c r="WKQ197" s="53"/>
      <c r="WKR197" s="53"/>
      <c r="WKS197" s="53"/>
      <c r="WKT197" s="53"/>
      <c r="WKU197" s="53"/>
      <c r="WKV197" s="53"/>
      <c r="WKW197" s="53"/>
      <c r="WKX197" s="53"/>
      <c r="WKY197" s="53"/>
      <c r="WKZ197" s="53"/>
      <c r="WLA197" s="53"/>
      <c r="WLB197" s="53"/>
      <c r="WLC197" s="53"/>
      <c r="WLD197" s="53"/>
      <c r="WLE197" s="53"/>
      <c r="WLF197" s="53"/>
      <c r="WLG197" s="53"/>
      <c r="WLH197" s="53"/>
      <c r="WLI197" s="53"/>
      <c r="WLJ197" s="53"/>
      <c r="WLK197" s="53"/>
      <c r="WLL197" s="53"/>
      <c r="WLM197" s="53"/>
      <c r="WLN197" s="53"/>
      <c r="WLO197" s="53"/>
      <c r="WLP197" s="53"/>
      <c r="WLQ197" s="53"/>
      <c r="WLR197" s="53"/>
      <c r="WLS197" s="53"/>
      <c r="WLT197" s="53"/>
      <c r="WLU197" s="53"/>
      <c r="WLV197" s="53"/>
      <c r="WLW197" s="53"/>
      <c r="WLX197" s="53"/>
      <c r="WLY197" s="53"/>
      <c r="WLZ197" s="53"/>
      <c r="WMA197" s="53"/>
      <c r="WMB197" s="53"/>
      <c r="WMC197" s="53"/>
      <c r="WMD197" s="53"/>
      <c r="WME197" s="53"/>
      <c r="WMF197" s="53"/>
      <c r="WMG197" s="53"/>
      <c r="WMH197" s="53"/>
      <c r="WMI197" s="53"/>
      <c r="WMJ197" s="53"/>
      <c r="WMK197" s="53"/>
      <c r="WML197" s="53"/>
      <c r="WMM197" s="53"/>
      <c r="WMN197" s="53"/>
      <c r="WMO197" s="53"/>
      <c r="WMP197" s="53"/>
      <c r="WMQ197" s="53"/>
      <c r="WMR197" s="53"/>
      <c r="WMS197" s="53"/>
      <c r="WMT197" s="53"/>
      <c r="WMU197" s="53"/>
      <c r="WMV197" s="53"/>
      <c r="WMW197" s="53"/>
      <c r="WMX197" s="53"/>
      <c r="WMY197" s="53"/>
      <c r="WMZ197" s="53"/>
      <c r="WNA197" s="53"/>
      <c r="WNB197" s="53"/>
      <c r="WNC197" s="53"/>
      <c r="WND197" s="53"/>
      <c r="WNE197" s="53"/>
      <c r="WNF197" s="53"/>
      <c r="WNG197" s="53"/>
      <c r="WNH197" s="53"/>
      <c r="WNI197" s="53"/>
      <c r="WNJ197" s="53"/>
      <c r="WNK197" s="53"/>
      <c r="WNL197" s="53"/>
      <c r="WNM197" s="53"/>
      <c r="WNN197" s="53"/>
      <c r="WNO197" s="53"/>
      <c r="WNP197" s="53"/>
      <c r="WNQ197" s="53"/>
      <c r="WNR197" s="53"/>
      <c r="WNS197" s="53"/>
      <c r="WNT197" s="53"/>
      <c r="WNU197" s="53"/>
      <c r="WNV197" s="53"/>
      <c r="WNW197" s="53"/>
      <c r="WNX197" s="53"/>
      <c r="WNY197" s="53"/>
      <c r="WNZ197" s="53"/>
      <c r="WOA197" s="53"/>
      <c r="WOB197" s="53"/>
      <c r="WOC197" s="53"/>
      <c r="WOD197" s="53"/>
      <c r="WOE197" s="53"/>
      <c r="WOF197" s="53"/>
      <c r="WOG197" s="53"/>
      <c r="WOH197" s="53"/>
      <c r="WOI197" s="53"/>
      <c r="WOJ197" s="53"/>
      <c r="WOK197" s="53"/>
      <c r="WOL197" s="53"/>
      <c r="WOM197" s="53"/>
      <c r="WON197" s="53"/>
      <c r="WOO197" s="53"/>
      <c r="WOP197" s="53"/>
      <c r="WOQ197" s="53"/>
      <c r="WOR197" s="53"/>
      <c r="WOS197" s="53"/>
      <c r="WOT197" s="53"/>
      <c r="WOU197" s="53"/>
      <c r="WOV197" s="53"/>
      <c r="WOW197" s="53"/>
      <c r="WOX197" s="53"/>
      <c r="WOY197" s="53"/>
      <c r="WOZ197" s="53"/>
      <c r="WPA197" s="53"/>
      <c r="WPB197" s="53"/>
      <c r="WPC197" s="53"/>
      <c r="WPD197" s="53"/>
      <c r="WPE197" s="53"/>
      <c r="WPF197" s="53"/>
      <c r="WPG197" s="53"/>
      <c r="WPH197" s="53"/>
      <c r="WPI197" s="53"/>
      <c r="WPJ197" s="53"/>
      <c r="WPK197" s="53"/>
      <c r="WPL197" s="53"/>
      <c r="WPM197" s="53"/>
      <c r="WPN197" s="53"/>
      <c r="WPO197" s="53"/>
      <c r="WPP197" s="53"/>
      <c r="WPQ197" s="53"/>
      <c r="WPR197" s="53"/>
      <c r="WPS197" s="53"/>
      <c r="WPT197" s="53"/>
      <c r="WPU197" s="53"/>
      <c r="WPV197" s="53"/>
      <c r="WPW197" s="53"/>
      <c r="WPX197" s="53"/>
      <c r="WPY197" s="53"/>
      <c r="WPZ197" s="53"/>
      <c r="WQA197" s="53"/>
      <c r="WQB197" s="53"/>
      <c r="WQC197" s="53"/>
      <c r="WQD197" s="53"/>
      <c r="WQE197" s="53"/>
      <c r="WQF197" s="53"/>
      <c r="WQG197" s="53"/>
      <c r="WQH197" s="53"/>
      <c r="WQI197" s="53"/>
      <c r="WQJ197" s="53"/>
      <c r="WQK197" s="53"/>
      <c r="WQL197" s="53"/>
      <c r="WQM197" s="53"/>
      <c r="WQN197" s="53"/>
      <c r="WQO197" s="53"/>
      <c r="WQP197" s="53"/>
      <c r="WQQ197" s="53"/>
      <c r="WQR197" s="53"/>
      <c r="WQS197" s="53"/>
      <c r="WQT197" s="53"/>
      <c r="WQU197" s="53"/>
      <c r="WQV197" s="53"/>
      <c r="WQW197" s="53"/>
      <c r="WQX197" s="53"/>
      <c r="WQY197" s="53"/>
      <c r="WQZ197" s="53"/>
      <c r="WRA197" s="53"/>
      <c r="WRB197" s="53"/>
      <c r="WRC197" s="53"/>
      <c r="WRD197" s="53"/>
      <c r="WRE197" s="53"/>
      <c r="WRF197" s="53"/>
      <c r="WRG197" s="53"/>
      <c r="WRH197" s="53"/>
      <c r="WRI197" s="53"/>
      <c r="WRJ197" s="53"/>
      <c r="WRK197" s="53"/>
      <c r="WRL197" s="53"/>
      <c r="WRM197" s="53"/>
      <c r="WRN197" s="53"/>
      <c r="WRO197" s="53"/>
      <c r="WRP197" s="53"/>
      <c r="WRQ197" s="53"/>
      <c r="WRR197" s="53"/>
      <c r="WRS197" s="53"/>
      <c r="WRT197" s="53"/>
      <c r="WRU197" s="53"/>
      <c r="WRV197" s="53"/>
      <c r="WRW197" s="53"/>
      <c r="WRX197" s="53"/>
      <c r="WRY197" s="53"/>
      <c r="WRZ197" s="53"/>
      <c r="WSA197" s="53"/>
      <c r="WSB197" s="53"/>
      <c r="WSC197" s="53"/>
      <c r="WSD197" s="53"/>
      <c r="WSE197" s="53"/>
      <c r="WSF197" s="53"/>
      <c r="WSG197" s="53"/>
      <c r="WSH197" s="53"/>
      <c r="WSI197" s="53"/>
      <c r="WSJ197" s="53"/>
      <c r="WSK197" s="53"/>
      <c r="WSL197" s="53"/>
      <c r="WSM197" s="53"/>
      <c r="WSN197" s="53"/>
      <c r="WSO197" s="53"/>
      <c r="WSP197" s="53"/>
      <c r="WSQ197" s="53"/>
      <c r="WSR197" s="53"/>
      <c r="WSS197" s="53"/>
      <c r="WST197" s="53"/>
      <c r="WSU197" s="53"/>
      <c r="WSV197" s="53"/>
      <c r="WSW197" s="53"/>
      <c r="WSX197" s="53"/>
      <c r="WSY197" s="53"/>
      <c r="WSZ197" s="53"/>
      <c r="WTA197" s="53"/>
      <c r="WTB197" s="53"/>
      <c r="WTC197" s="53"/>
      <c r="WTD197" s="53"/>
      <c r="WTE197" s="53"/>
      <c r="WTF197" s="53"/>
      <c r="WTG197" s="53"/>
      <c r="WTH197" s="53"/>
      <c r="WTI197" s="53"/>
      <c r="WTJ197" s="53"/>
      <c r="WTK197" s="53"/>
      <c r="WTL197" s="53"/>
      <c r="WTM197" s="53"/>
      <c r="WTN197" s="53"/>
      <c r="WTO197" s="53"/>
      <c r="WTP197" s="53"/>
      <c r="WTQ197" s="53"/>
      <c r="WTR197" s="53"/>
      <c r="WTS197" s="53"/>
      <c r="WTT197" s="53"/>
      <c r="WTU197" s="53"/>
      <c r="WTV197" s="53"/>
      <c r="WTW197" s="53"/>
      <c r="WTX197" s="53"/>
      <c r="WTY197" s="53"/>
      <c r="WTZ197" s="53"/>
      <c r="WUA197" s="53"/>
      <c r="WUB197" s="53"/>
      <c r="WUC197" s="53"/>
      <c r="WUD197" s="53"/>
      <c r="WUE197" s="53"/>
      <c r="WUF197" s="53"/>
      <c r="WUG197" s="53"/>
      <c r="WUH197" s="53"/>
      <c r="WUI197" s="53"/>
      <c r="WUJ197" s="53"/>
      <c r="WUK197" s="53"/>
      <c r="WUL197" s="53"/>
      <c r="WUM197" s="53"/>
      <c r="WUN197" s="53"/>
      <c r="WUO197" s="53"/>
      <c r="WUP197" s="53"/>
      <c r="WUQ197" s="53"/>
      <c r="WUR197" s="53"/>
      <c r="WUS197" s="53"/>
      <c r="WUT197" s="53"/>
      <c r="WUU197" s="53"/>
      <c r="WUV197" s="53"/>
      <c r="WUW197" s="53"/>
      <c r="WUX197" s="53"/>
      <c r="WUY197" s="53"/>
      <c r="WUZ197" s="53"/>
      <c r="WVA197" s="53"/>
      <c r="WVB197" s="53"/>
      <c r="WVC197" s="53"/>
      <c r="WVD197" s="53"/>
      <c r="WVE197" s="53"/>
      <c r="WVF197" s="53"/>
      <c r="WVG197" s="53"/>
      <c r="WVH197" s="53"/>
      <c r="WVI197" s="53"/>
      <c r="WVJ197" s="53"/>
      <c r="WVK197" s="53"/>
      <c r="WVL197" s="53"/>
      <c r="WVM197" s="53"/>
      <c r="WVN197" s="53"/>
      <c r="WVO197" s="53"/>
      <c r="WVP197" s="53"/>
      <c r="WVQ197" s="53"/>
      <c r="WVR197" s="53"/>
      <c r="WVS197" s="53"/>
      <c r="WVT197" s="53"/>
      <c r="WVU197" s="53"/>
      <c r="WVV197" s="53"/>
      <c r="WVW197" s="53"/>
      <c r="WVX197" s="53"/>
      <c r="WVY197" s="53"/>
      <c r="WVZ197" s="53"/>
      <c r="WWA197" s="53"/>
      <c r="WWB197" s="53"/>
      <c r="WWC197" s="53"/>
      <c r="WWD197" s="53"/>
      <c r="WWE197" s="53"/>
      <c r="WWF197" s="53"/>
      <c r="WWG197" s="53"/>
      <c r="WWH197" s="53"/>
      <c r="WWI197" s="53"/>
      <c r="WWJ197" s="53"/>
      <c r="WWK197" s="53"/>
      <c r="WWL197" s="53"/>
      <c r="WWM197" s="53"/>
      <c r="WWN197" s="53"/>
      <c r="WWO197" s="53"/>
      <c r="WWP197" s="53"/>
      <c r="WWQ197" s="53"/>
      <c r="WWR197" s="53"/>
      <c r="WWS197" s="53"/>
      <c r="WWT197" s="53"/>
      <c r="WWU197" s="53"/>
      <c r="WWV197" s="53"/>
      <c r="WWW197" s="53"/>
      <c r="WWX197" s="53"/>
      <c r="WWY197" s="53"/>
      <c r="WWZ197" s="53"/>
      <c r="WXA197" s="53"/>
      <c r="WXB197" s="53"/>
      <c r="WXC197" s="53"/>
      <c r="WXD197" s="53"/>
      <c r="WXE197" s="53"/>
      <c r="WXF197" s="53"/>
      <c r="WXG197" s="53"/>
      <c r="WXH197" s="53"/>
      <c r="WXI197" s="53"/>
      <c r="WXJ197" s="53"/>
      <c r="WXK197" s="53"/>
      <c r="WXL197" s="53"/>
      <c r="WXM197" s="53"/>
      <c r="WXN197" s="53"/>
      <c r="WXO197" s="53"/>
      <c r="WXP197" s="53"/>
      <c r="WXQ197" s="53"/>
      <c r="WXR197" s="53"/>
      <c r="WXS197" s="53"/>
      <c r="WXT197" s="53"/>
      <c r="WXU197" s="53"/>
      <c r="WXV197" s="53"/>
      <c r="WXW197" s="53"/>
      <c r="WXX197" s="53"/>
      <c r="WXY197" s="53"/>
      <c r="WXZ197" s="53"/>
      <c r="WYA197" s="53"/>
      <c r="WYB197" s="53"/>
      <c r="WYC197" s="53"/>
    </row>
    <row r="198" spans="1:16201" ht="34.5" customHeight="1" x14ac:dyDescent="0.3">
      <c r="A198" s="154"/>
      <c r="B198" s="142"/>
      <c r="C198" s="139"/>
      <c r="D198" s="104" t="s">
        <v>10</v>
      </c>
      <c r="E198" s="89">
        <f t="shared" si="57"/>
        <v>0</v>
      </c>
      <c r="F198" s="118">
        <f>F200</f>
        <v>0</v>
      </c>
      <c r="G198" s="119"/>
      <c r="H198" s="119"/>
      <c r="I198" s="119"/>
      <c r="J198" s="120"/>
      <c r="K198" s="89">
        <f>K200</f>
        <v>0</v>
      </c>
      <c r="L198" s="89">
        <f t="shared" ref="L198:M198" si="58">L200</f>
        <v>0</v>
      </c>
      <c r="M198" s="89">
        <f t="shared" si="58"/>
        <v>0</v>
      </c>
      <c r="N198" s="89">
        <v>0</v>
      </c>
      <c r="O198" s="139"/>
    </row>
    <row r="199" spans="1:16201" ht="38.25" customHeight="1" x14ac:dyDescent="0.3">
      <c r="A199" s="155"/>
      <c r="B199" s="143"/>
      <c r="C199" s="140"/>
      <c r="D199" s="104" t="s">
        <v>18</v>
      </c>
      <c r="E199" s="89">
        <f t="shared" si="57"/>
        <v>0</v>
      </c>
      <c r="F199" s="118">
        <f>F201</f>
        <v>0</v>
      </c>
      <c r="G199" s="119"/>
      <c r="H199" s="119"/>
      <c r="I199" s="119"/>
      <c r="J199" s="120"/>
      <c r="K199" s="89">
        <f>K201</f>
        <v>0</v>
      </c>
      <c r="L199" s="89">
        <f t="shared" ref="L199:M199" si="59">L201</f>
        <v>0</v>
      </c>
      <c r="M199" s="89">
        <f t="shared" si="59"/>
        <v>0</v>
      </c>
      <c r="N199" s="89">
        <v>0</v>
      </c>
      <c r="O199" s="140"/>
    </row>
    <row r="200" spans="1:16201" ht="34.5" customHeight="1" x14ac:dyDescent="0.3">
      <c r="A200" s="187" t="s">
        <v>50</v>
      </c>
      <c r="B200" s="152" t="s">
        <v>37</v>
      </c>
      <c r="C200" s="130" t="s">
        <v>378</v>
      </c>
      <c r="D200" s="104" t="s">
        <v>10</v>
      </c>
      <c r="E200" s="89">
        <f t="shared" ref="E200:E202" si="60">F200+K200+L200+M200+N200</f>
        <v>0</v>
      </c>
      <c r="F200" s="118">
        <v>0</v>
      </c>
      <c r="G200" s="119"/>
      <c r="H200" s="119"/>
      <c r="I200" s="119"/>
      <c r="J200" s="120"/>
      <c r="K200" s="89">
        <v>0</v>
      </c>
      <c r="L200" s="89">
        <v>0</v>
      </c>
      <c r="M200" s="90">
        <v>0</v>
      </c>
      <c r="N200" s="89">
        <v>0</v>
      </c>
      <c r="O200" s="128" t="s">
        <v>447</v>
      </c>
    </row>
    <row r="201" spans="1:16201" ht="35.25" customHeight="1" x14ac:dyDescent="0.3">
      <c r="A201" s="187"/>
      <c r="B201" s="152"/>
      <c r="C201" s="130"/>
      <c r="D201" s="104" t="s">
        <v>18</v>
      </c>
      <c r="E201" s="89">
        <f t="shared" si="60"/>
        <v>0</v>
      </c>
      <c r="F201" s="118">
        <v>0</v>
      </c>
      <c r="G201" s="119"/>
      <c r="H201" s="119"/>
      <c r="I201" s="119"/>
      <c r="J201" s="120"/>
      <c r="K201" s="89">
        <v>0</v>
      </c>
      <c r="L201" s="89">
        <v>0</v>
      </c>
      <c r="M201" s="90">
        <v>0</v>
      </c>
      <c r="N201" s="89">
        <v>0</v>
      </c>
      <c r="O201" s="128"/>
    </row>
    <row r="202" spans="1:16201" ht="25.5" customHeight="1" x14ac:dyDescent="0.3">
      <c r="A202" s="187"/>
      <c r="B202" s="152"/>
      <c r="C202" s="130"/>
      <c r="D202" s="104" t="s">
        <v>12</v>
      </c>
      <c r="E202" s="89">
        <f t="shared" si="60"/>
        <v>0</v>
      </c>
      <c r="F202" s="118">
        <v>0</v>
      </c>
      <c r="G202" s="119"/>
      <c r="H202" s="119"/>
      <c r="I202" s="119"/>
      <c r="J202" s="120"/>
      <c r="K202" s="89">
        <v>0</v>
      </c>
      <c r="L202" s="89">
        <v>0</v>
      </c>
      <c r="M202" s="90">
        <v>0</v>
      </c>
      <c r="N202" s="89">
        <v>0</v>
      </c>
      <c r="O202" s="128"/>
    </row>
    <row r="203" spans="1:16201" ht="23.25" customHeight="1" x14ac:dyDescent="0.3">
      <c r="A203" s="187"/>
      <c r="B203" s="152" t="s">
        <v>212</v>
      </c>
      <c r="C203" s="144" t="s">
        <v>83</v>
      </c>
      <c r="D203" s="144" t="s">
        <v>83</v>
      </c>
      <c r="E203" s="117" t="s">
        <v>84</v>
      </c>
      <c r="F203" s="121" t="s">
        <v>374</v>
      </c>
      <c r="G203" s="118" t="s">
        <v>226</v>
      </c>
      <c r="H203" s="119"/>
      <c r="I203" s="119"/>
      <c r="J203" s="120"/>
      <c r="K203" s="117" t="s">
        <v>87</v>
      </c>
      <c r="L203" s="129" t="s">
        <v>375</v>
      </c>
      <c r="M203" s="121" t="s">
        <v>377</v>
      </c>
      <c r="N203" s="115" t="s">
        <v>376</v>
      </c>
      <c r="O203" s="128"/>
    </row>
    <row r="204" spans="1:16201" ht="23.25" customHeight="1" x14ac:dyDescent="0.3">
      <c r="A204" s="187"/>
      <c r="B204" s="152"/>
      <c r="C204" s="144"/>
      <c r="D204" s="144"/>
      <c r="E204" s="117"/>
      <c r="F204" s="117"/>
      <c r="G204" s="92" t="s">
        <v>221</v>
      </c>
      <c r="H204" s="92" t="s">
        <v>222</v>
      </c>
      <c r="I204" s="92" t="s">
        <v>223</v>
      </c>
      <c r="J204" s="92" t="s">
        <v>224</v>
      </c>
      <c r="K204" s="117"/>
      <c r="L204" s="116"/>
      <c r="M204" s="117"/>
      <c r="N204" s="116"/>
      <c r="O204" s="128"/>
    </row>
    <row r="205" spans="1:16201" ht="29.25" customHeight="1" x14ac:dyDescent="0.3">
      <c r="A205" s="187"/>
      <c r="B205" s="152"/>
      <c r="C205" s="144"/>
      <c r="D205" s="144"/>
      <c r="E205" s="55">
        <f>F205+K205+L205+M205+N205</f>
        <v>0</v>
      </c>
      <c r="F205" s="55">
        <v>0</v>
      </c>
      <c r="G205" s="55">
        <v>0</v>
      </c>
      <c r="H205" s="55">
        <v>0</v>
      </c>
      <c r="I205" s="55">
        <v>0</v>
      </c>
      <c r="J205" s="55">
        <v>0</v>
      </c>
      <c r="K205" s="55">
        <v>0</v>
      </c>
      <c r="L205" s="55">
        <v>0</v>
      </c>
      <c r="M205" s="55">
        <v>0</v>
      </c>
      <c r="N205" s="55">
        <v>0</v>
      </c>
      <c r="O205" s="128"/>
    </row>
    <row r="206" spans="1:16201" ht="35.25" customHeight="1" x14ac:dyDescent="0.3">
      <c r="A206" s="130" t="s">
        <v>140</v>
      </c>
      <c r="B206" s="152" t="s">
        <v>387</v>
      </c>
      <c r="C206" s="128" t="s">
        <v>378</v>
      </c>
      <c r="D206" s="104" t="s">
        <v>8</v>
      </c>
      <c r="E206" s="88">
        <f t="shared" ref="E206:E209" si="61">F206+K206+L206+M206+N206</f>
        <v>50000</v>
      </c>
      <c r="F206" s="125">
        <f>F207+F208</f>
        <v>10000</v>
      </c>
      <c r="G206" s="126"/>
      <c r="H206" s="126"/>
      <c r="I206" s="126"/>
      <c r="J206" s="127"/>
      <c r="K206" s="88">
        <f t="shared" ref="K206:N206" si="62">K207+K208</f>
        <v>10000</v>
      </c>
      <c r="L206" s="88">
        <f t="shared" si="62"/>
        <v>10000</v>
      </c>
      <c r="M206" s="94">
        <f t="shared" si="62"/>
        <v>10000</v>
      </c>
      <c r="N206" s="88">
        <f t="shared" si="62"/>
        <v>10000</v>
      </c>
      <c r="O206" s="128"/>
    </row>
    <row r="207" spans="1:16201" ht="36" customHeight="1" x14ac:dyDescent="0.3">
      <c r="A207" s="130"/>
      <c r="B207" s="152"/>
      <c r="C207" s="128"/>
      <c r="D207" s="104" t="s">
        <v>10</v>
      </c>
      <c r="E207" s="88">
        <f t="shared" si="61"/>
        <v>0</v>
      </c>
      <c r="F207" s="125">
        <v>0</v>
      </c>
      <c r="G207" s="126"/>
      <c r="H207" s="126"/>
      <c r="I207" s="126"/>
      <c r="J207" s="127"/>
      <c r="K207" s="88">
        <v>0</v>
      </c>
      <c r="L207" s="88">
        <v>0</v>
      </c>
      <c r="M207" s="94">
        <v>0</v>
      </c>
      <c r="N207" s="88">
        <v>0</v>
      </c>
      <c r="O207" s="128"/>
    </row>
    <row r="208" spans="1:16201" ht="63.75" customHeight="1" x14ac:dyDescent="0.3">
      <c r="A208" s="130"/>
      <c r="B208" s="152"/>
      <c r="C208" s="128"/>
      <c r="D208" s="104" t="s">
        <v>18</v>
      </c>
      <c r="E208" s="88">
        <f t="shared" si="61"/>
        <v>50000</v>
      </c>
      <c r="F208" s="125">
        <f>F209+F213+F217</f>
        <v>10000</v>
      </c>
      <c r="G208" s="126"/>
      <c r="H208" s="126"/>
      <c r="I208" s="126"/>
      <c r="J208" s="127"/>
      <c r="K208" s="88">
        <f>K209+K213+K217</f>
        <v>10000</v>
      </c>
      <c r="L208" s="88">
        <f>L209+L213+L217</f>
        <v>10000</v>
      </c>
      <c r="M208" s="94">
        <f>M209+M213+M217</f>
        <v>10000</v>
      </c>
      <c r="N208" s="88">
        <f t="shared" ref="N208" si="63">N209+N213+N217</f>
        <v>10000</v>
      </c>
      <c r="O208" s="128"/>
    </row>
    <row r="209" spans="1:16" ht="89.25" customHeight="1" x14ac:dyDescent="0.3">
      <c r="A209" s="187" t="s">
        <v>234</v>
      </c>
      <c r="B209" s="104" t="s">
        <v>457</v>
      </c>
      <c r="C209" s="95" t="s">
        <v>378</v>
      </c>
      <c r="D209" s="104" t="s">
        <v>18</v>
      </c>
      <c r="E209" s="88">
        <f t="shared" si="61"/>
        <v>25000</v>
      </c>
      <c r="F209" s="125">
        <v>5000</v>
      </c>
      <c r="G209" s="126"/>
      <c r="H209" s="126"/>
      <c r="I209" s="126"/>
      <c r="J209" s="127"/>
      <c r="K209" s="88">
        <v>5000</v>
      </c>
      <c r="L209" s="88">
        <v>5000</v>
      </c>
      <c r="M209" s="94">
        <v>5000</v>
      </c>
      <c r="N209" s="88">
        <v>5000</v>
      </c>
      <c r="O209" s="128" t="s">
        <v>17</v>
      </c>
    </row>
    <row r="210" spans="1:16" ht="21" customHeight="1" x14ac:dyDescent="0.3">
      <c r="A210" s="187"/>
      <c r="B210" s="152" t="s">
        <v>100</v>
      </c>
      <c r="C210" s="145" t="s">
        <v>83</v>
      </c>
      <c r="D210" s="144" t="s">
        <v>83</v>
      </c>
      <c r="E210" s="117" t="s">
        <v>84</v>
      </c>
      <c r="F210" s="121" t="s">
        <v>374</v>
      </c>
      <c r="G210" s="118" t="s">
        <v>226</v>
      </c>
      <c r="H210" s="119"/>
      <c r="I210" s="119"/>
      <c r="J210" s="120"/>
      <c r="K210" s="117" t="s">
        <v>87</v>
      </c>
      <c r="L210" s="129" t="s">
        <v>375</v>
      </c>
      <c r="M210" s="121" t="s">
        <v>377</v>
      </c>
      <c r="N210" s="115" t="s">
        <v>376</v>
      </c>
      <c r="O210" s="128"/>
    </row>
    <row r="211" spans="1:16" ht="21" customHeight="1" x14ac:dyDescent="0.3">
      <c r="A211" s="187"/>
      <c r="B211" s="152"/>
      <c r="C211" s="146"/>
      <c r="D211" s="144"/>
      <c r="E211" s="117"/>
      <c r="F211" s="117"/>
      <c r="G211" s="89" t="s">
        <v>221</v>
      </c>
      <c r="H211" s="89" t="s">
        <v>222</v>
      </c>
      <c r="I211" s="89" t="s">
        <v>223</v>
      </c>
      <c r="J211" s="89" t="s">
        <v>224</v>
      </c>
      <c r="K211" s="117"/>
      <c r="L211" s="116"/>
      <c r="M211" s="117"/>
      <c r="N211" s="116"/>
      <c r="O211" s="128"/>
    </row>
    <row r="212" spans="1:16" ht="21.75" customHeight="1" x14ac:dyDescent="0.3">
      <c r="A212" s="187"/>
      <c r="B212" s="152"/>
      <c r="C212" s="147"/>
      <c r="D212" s="144"/>
      <c r="E212" s="55">
        <v>1</v>
      </c>
      <c r="F212" s="55">
        <v>1</v>
      </c>
      <c r="G212" s="55">
        <v>0</v>
      </c>
      <c r="H212" s="55">
        <v>0</v>
      </c>
      <c r="I212" s="55">
        <v>0</v>
      </c>
      <c r="J212" s="55">
        <v>1</v>
      </c>
      <c r="K212" s="55">
        <v>1</v>
      </c>
      <c r="L212" s="55">
        <v>1</v>
      </c>
      <c r="M212" s="55">
        <v>1</v>
      </c>
      <c r="N212" s="55">
        <v>1</v>
      </c>
      <c r="O212" s="128"/>
    </row>
    <row r="213" spans="1:16" ht="78.75" customHeight="1" x14ac:dyDescent="0.3">
      <c r="A213" s="187" t="s">
        <v>235</v>
      </c>
      <c r="B213" s="104" t="s">
        <v>347</v>
      </c>
      <c r="C213" s="95" t="s">
        <v>378</v>
      </c>
      <c r="D213" s="104" t="s">
        <v>18</v>
      </c>
      <c r="E213" s="88">
        <f>F213+K213+L213+M213+N213</f>
        <v>0</v>
      </c>
      <c r="F213" s="125">
        <v>0</v>
      </c>
      <c r="G213" s="126"/>
      <c r="H213" s="126"/>
      <c r="I213" s="126"/>
      <c r="J213" s="127"/>
      <c r="K213" s="88">
        <v>0</v>
      </c>
      <c r="L213" s="88">
        <v>0</v>
      </c>
      <c r="M213" s="94">
        <v>0</v>
      </c>
      <c r="N213" s="88">
        <v>0</v>
      </c>
      <c r="O213" s="128" t="s">
        <v>29</v>
      </c>
    </row>
    <row r="214" spans="1:16" ht="23.25" customHeight="1" x14ac:dyDescent="0.3">
      <c r="A214" s="187"/>
      <c r="B214" s="152" t="s">
        <v>102</v>
      </c>
      <c r="C214" s="145" t="s">
        <v>83</v>
      </c>
      <c r="D214" s="144" t="s">
        <v>83</v>
      </c>
      <c r="E214" s="117" t="s">
        <v>84</v>
      </c>
      <c r="F214" s="121" t="s">
        <v>374</v>
      </c>
      <c r="G214" s="118" t="s">
        <v>226</v>
      </c>
      <c r="H214" s="119"/>
      <c r="I214" s="119"/>
      <c r="J214" s="120"/>
      <c r="K214" s="117" t="s">
        <v>87</v>
      </c>
      <c r="L214" s="129" t="s">
        <v>375</v>
      </c>
      <c r="M214" s="121" t="s">
        <v>377</v>
      </c>
      <c r="N214" s="115" t="s">
        <v>376</v>
      </c>
      <c r="O214" s="128"/>
    </row>
    <row r="215" spans="1:16" ht="23.25" customHeight="1" x14ac:dyDescent="0.3">
      <c r="A215" s="187"/>
      <c r="B215" s="152"/>
      <c r="C215" s="146"/>
      <c r="D215" s="144"/>
      <c r="E215" s="117"/>
      <c r="F215" s="117"/>
      <c r="G215" s="89" t="s">
        <v>221</v>
      </c>
      <c r="H215" s="89" t="s">
        <v>222</v>
      </c>
      <c r="I215" s="89" t="s">
        <v>223</v>
      </c>
      <c r="J215" s="89" t="s">
        <v>224</v>
      </c>
      <c r="K215" s="117"/>
      <c r="L215" s="116"/>
      <c r="M215" s="117"/>
      <c r="N215" s="116"/>
      <c r="O215" s="128"/>
      <c r="P215" s="58"/>
    </row>
    <row r="216" spans="1:16" ht="39.75" customHeight="1" x14ac:dyDescent="0.3">
      <c r="A216" s="187"/>
      <c r="B216" s="152"/>
      <c r="C216" s="147"/>
      <c r="D216" s="144"/>
      <c r="E216" s="55">
        <v>1</v>
      </c>
      <c r="F216" s="55">
        <v>1</v>
      </c>
      <c r="G216" s="55">
        <v>0</v>
      </c>
      <c r="H216" s="55">
        <v>0</v>
      </c>
      <c r="I216" s="55">
        <v>0</v>
      </c>
      <c r="J216" s="55">
        <v>1</v>
      </c>
      <c r="K216" s="55">
        <v>1</v>
      </c>
      <c r="L216" s="55">
        <v>1</v>
      </c>
      <c r="M216" s="55">
        <v>1</v>
      </c>
      <c r="N216" s="55">
        <v>1</v>
      </c>
      <c r="O216" s="128"/>
      <c r="P216" s="59"/>
    </row>
    <row r="217" spans="1:16" ht="111.6" customHeight="1" x14ac:dyDescent="0.3">
      <c r="A217" s="187" t="s">
        <v>236</v>
      </c>
      <c r="B217" s="104" t="s">
        <v>456</v>
      </c>
      <c r="C217" s="95" t="s">
        <v>378</v>
      </c>
      <c r="D217" s="104" t="s">
        <v>18</v>
      </c>
      <c r="E217" s="88">
        <f>F217+K217+L217+M217+N217</f>
        <v>25000</v>
      </c>
      <c r="F217" s="125">
        <v>5000</v>
      </c>
      <c r="G217" s="126"/>
      <c r="H217" s="126"/>
      <c r="I217" s="126"/>
      <c r="J217" s="127"/>
      <c r="K217" s="88">
        <v>5000</v>
      </c>
      <c r="L217" s="88">
        <v>5000</v>
      </c>
      <c r="M217" s="88">
        <v>5000</v>
      </c>
      <c r="N217" s="88">
        <v>5000</v>
      </c>
      <c r="O217" s="128" t="s">
        <v>29</v>
      </c>
    </row>
    <row r="218" spans="1:16" ht="20.25" customHeight="1" x14ac:dyDescent="0.3">
      <c r="A218" s="187"/>
      <c r="B218" s="152" t="s">
        <v>101</v>
      </c>
      <c r="C218" s="144" t="s">
        <v>83</v>
      </c>
      <c r="D218" s="144" t="s">
        <v>83</v>
      </c>
      <c r="E218" s="117" t="s">
        <v>84</v>
      </c>
      <c r="F218" s="121" t="s">
        <v>374</v>
      </c>
      <c r="G218" s="118" t="s">
        <v>226</v>
      </c>
      <c r="H218" s="119"/>
      <c r="I218" s="119"/>
      <c r="J218" s="120"/>
      <c r="K218" s="117" t="s">
        <v>87</v>
      </c>
      <c r="L218" s="129" t="s">
        <v>375</v>
      </c>
      <c r="M218" s="121" t="s">
        <v>377</v>
      </c>
      <c r="N218" s="115" t="s">
        <v>376</v>
      </c>
      <c r="O218" s="128"/>
    </row>
    <row r="219" spans="1:16" ht="24" customHeight="1" x14ac:dyDescent="0.3">
      <c r="A219" s="187"/>
      <c r="B219" s="152"/>
      <c r="C219" s="144"/>
      <c r="D219" s="144"/>
      <c r="E219" s="117"/>
      <c r="F219" s="117"/>
      <c r="G219" s="92" t="s">
        <v>221</v>
      </c>
      <c r="H219" s="92" t="s">
        <v>222</v>
      </c>
      <c r="I219" s="92" t="s">
        <v>223</v>
      </c>
      <c r="J219" s="92" t="s">
        <v>224</v>
      </c>
      <c r="K219" s="117"/>
      <c r="L219" s="116"/>
      <c r="M219" s="117"/>
      <c r="N219" s="116"/>
      <c r="O219" s="128"/>
    </row>
    <row r="220" spans="1:16" ht="47.25" customHeight="1" x14ac:dyDescent="0.3">
      <c r="A220" s="187"/>
      <c r="B220" s="152"/>
      <c r="C220" s="144"/>
      <c r="D220" s="144"/>
      <c r="E220" s="55">
        <v>1</v>
      </c>
      <c r="F220" s="55">
        <v>1</v>
      </c>
      <c r="G220" s="55">
        <v>0</v>
      </c>
      <c r="H220" s="55">
        <v>0</v>
      </c>
      <c r="I220" s="55">
        <v>0</v>
      </c>
      <c r="J220" s="55">
        <v>1</v>
      </c>
      <c r="K220" s="55">
        <v>1</v>
      </c>
      <c r="L220" s="55">
        <v>1</v>
      </c>
      <c r="M220" s="55">
        <v>1</v>
      </c>
      <c r="N220" s="55">
        <v>1</v>
      </c>
      <c r="O220" s="128"/>
      <c r="P220" s="59"/>
    </row>
    <row r="221" spans="1:16" ht="24.75" customHeight="1" x14ac:dyDescent="0.3">
      <c r="A221" s="153" t="s">
        <v>384</v>
      </c>
      <c r="B221" s="141" t="s">
        <v>382</v>
      </c>
      <c r="C221" s="138" t="s">
        <v>378</v>
      </c>
      <c r="D221" s="104" t="s">
        <v>14</v>
      </c>
      <c r="E221" s="89">
        <f t="shared" ref="E221:E224" si="64">F221+K221+L221+M221+N221</f>
        <v>0</v>
      </c>
      <c r="F221" s="118">
        <v>0</v>
      </c>
      <c r="G221" s="119"/>
      <c r="H221" s="119"/>
      <c r="I221" s="119"/>
      <c r="J221" s="120"/>
      <c r="K221" s="89">
        <v>0</v>
      </c>
      <c r="L221" s="89">
        <v>0</v>
      </c>
      <c r="M221" s="90">
        <v>0</v>
      </c>
      <c r="N221" s="89">
        <v>0</v>
      </c>
      <c r="O221" s="138" t="s">
        <v>447</v>
      </c>
    </row>
    <row r="222" spans="1:16" ht="36.75" customHeight="1" x14ac:dyDescent="0.3">
      <c r="A222" s="154"/>
      <c r="B222" s="142"/>
      <c r="C222" s="139"/>
      <c r="D222" s="104" t="s">
        <v>10</v>
      </c>
      <c r="E222" s="89">
        <f t="shared" si="64"/>
        <v>0</v>
      </c>
      <c r="F222" s="118">
        <v>0</v>
      </c>
      <c r="G222" s="119"/>
      <c r="H222" s="119"/>
      <c r="I222" s="119"/>
      <c r="J222" s="120"/>
      <c r="K222" s="89">
        <v>0</v>
      </c>
      <c r="L222" s="89">
        <v>0</v>
      </c>
      <c r="M222" s="90">
        <v>0</v>
      </c>
      <c r="N222" s="89">
        <v>0</v>
      </c>
      <c r="O222" s="139"/>
    </row>
    <row r="223" spans="1:16" ht="37.5" customHeight="1" x14ac:dyDescent="0.3">
      <c r="A223" s="154"/>
      <c r="B223" s="142"/>
      <c r="C223" s="139"/>
      <c r="D223" s="104" t="s">
        <v>18</v>
      </c>
      <c r="E223" s="88">
        <f t="shared" si="64"/>
        <v>0</v>
      </c>
      <c r="F223" s="125">
        <v>0</v>
      </c>
      <c r="G223" s="126"/>
      <c r="H223" s="126"/>
      <c r="I223" s="126"/>
      <c r="J223" s="127"/>
      <c r="K223" s="88">
        <v>0</v>
      </c>
      <c r="L223" s="88">
        <v>0</v>
      </c>
      <c r="M223" s="94">
        <v>0</v>
      </c>
      <c r="N223" s="88">
        <v>0</v>
      </c>
      <c r="O223" s="139"/>
      <c r="P223" s="60"/>
    </row>
    <row r="224" spans="1:16" ht="30" customHeight="1" x14ac:dyDescent="0.3">
      <c r="A224" s="154"/>
      <c r="B224" s="143"/>
      <c r="C224" s="140"/>
      <c r="D224" s="104" t="s">
        <v>12</v>
      </c>
      <c r="E224" s="88">
        <f t="shared" si="64"/>
        <v>0</v>
      </c>
      <c r="F224" s="125">
        <v>0</v>
      </c>
      <c r="G224" s="126"/>
      <c r="H224" s="126"/>
      <c r="I224" s="126"/>
      <c r="J224" s="127"/>
      <c r="K224" s="88">
        <v>0</v>
      </c>
      <c r="L224" s="96">
        <v>0</v>
      </c>
      <c r="M224" s="94">
        <v>0</v>
      </c>
      <c r="N224" s="88">
        <v>0</v>
      </c>
      <c r="O224" s="139"/>
      <c r="P224" s="60"/>
    </row>
    <row r="225" spans="1:16" ht="27.6" customHeight="1" x14ac:dyDescent="0.3">
      <c r="A225" s="154"/>
      <c r="B225" s="152" t="s">
        <v>383</v>
      </c>
      <c r="C225" s="144" t="s">
        <v>83</v>
      </c>
      <c r="D225" s="144" t="s">
        <v>83</v>
      </c>
      <c r="E225" s="117" t="s">
        <v>84</v>
      </c>
      <c r="F225" s="121" t="s">
        <v>374</v>
      </c>
      <c r="G225" s="118" t="s">
        <v>226</v>
      </c>
      <c r="H225" s="119"/>
      <c r="I225" s="119"/>
      <c r="J225" s="120"/>
      <c r="K225" s="117" t="s">
        <v>87</v>
      </c>
      <c r="L225" s="129" t="s">
        <v>375</v>
      </c>
      <c r="M225" s="121" t="s">
        <v>377</v>
      </c>
      <c r="N225" s="115" t="s">
        <v>376</v>
      </c>
      <c r="O225" s="139"/>
    </row>
    <row r="226" spans="1:16" ht="22.9" customHeight="1" x14ac:dyDescent="0.3">
      <c r="A226" s="154"/>
      <c r="B226" s="152"/>
      <c r="C226" s="144"/>
      <c r="D226" s="144"/>
      <c r="E226" s="117"/>
      <c r="F226" s="117"/>
      <c r="G226" s="92" t="s">
        <v>221</v>
      </c>
      <c r="H226" s="92" t="s">
        <v>222</v>
      </c>
      <c r="I226" s="92" t="s">
        <v>223</v>
      </c>
      <c r="J226" s="92" t="s">
        <v>224</v>
      </c>
      <c r="K226" s="117"/>
      <c r="L226" s="116"/>
      <c r="M226" s="117"/>
      <c r="N226" s="116"/>
      <c r="O226" s="139"/>
    </row>
    <row r="227" spans="1:16" ht="30" customHeight="1" x14ac:dyDescent="0.3">
      <c r="A227" s="155"/>
      <c r="B227" s="152"/>
      <c r="C227" s="144"/>
      <c r="D227" s="144"/>
      <c r="E227" s="55">
        <f>F227+K227+L227+M227+N227</f>
        <v>0</v>
      </c>
      <c r="F227" s="55">
        <v>0</v>
      </c>
      <c r="G227" s="55">
        <v>0</v>
      </c>
      <c r="H227" s="55">
        <v>0</v>
      </c>
      <c r="I227" s="55">
        <v>0</v>
      </c>
      <c r="J227" s="55">
        <v>0</v>
      </c>
      <c r="K227" s="55">
        <v>0</v>
      </c>
      <c r="L227" s="55">
        <v>0</v>
      </c>
      <c r="M227" s="55">
        <v>0</v>
      </c>
      <c r="N227" s="55">
        <v>0</v>
      </c>
      <c r="O227" s="140"/>
    </row>
    <row r="228" spans="1:16" ht="23.25" customHeight="1" x14ac:dyDescent="0.3">
      <c r="A228" s="130" t="s">
        <v>335</v>
      </c>
      <c r="B228" s="152" t="s">
        <v>458</v>
      </c>
      <c r="C228" s="130" t="s">
        <v>378</v>
      </c>
      <c r="D228" s="104" t="s">
        <v>14</v>
      </c>
      <c r="E228" s="89">
        <f t="shared" ref="E228:E237" si="65">F228+K228+L228+M228+N228</f>
        <v>0</v>
      </c>
      <c r="F228" s="118">
        <f>SUM(F230:F232)</f>
        <v>0</v>
      </c>
      <c r="G228" s="119"/>
      <c r="H228" s="119"/>
      <c r="I228" s="119"/>
      <c r="J228" s="120"/>
      <c r="K228" s="89">
        <f>SUM(K230:K232)</f>
        <v>0</v>
      </c>
      <c r="L228" s="89">
        <f>SUM(L230:L232)</f>
        <v>0</v>
      </c>
      <c r="M228" s="90">
        <f>SUM(M230:M232)</f>
        <v>0</v>
      </c>
      <c r="N228" s="89">
        <f>SUM(N231:N232)</f>
        <v>0</v>
      </c>
      <c r="O228" s="128"/>
    </row>
    <row r="229" spans="1:16" ht="23.25" customHeight="1" x14ac:dyDescent="0.3">
      <c r="A229" s="130"/>
      <c r="B229" s="152"/>
      <c r="C229" s="130"/>
      <c r="D229" s="104" t="s">
        <v>9</v>
      </c>
      <c r="E229" s="89">
        <f t="shared" si="65"/>
        <v>0</v>
      </c>
      <c r="F229" s="118">
        <v>0</v>
      </c>
      <c r="G229" s="119"/>
      <c r="H229" s="119"/>
      <c r="I229" s="119"/>
      <c r="J229" s="120"/>
      <c r="K229" s="89">
        <v>0</v>
      </c>
      <c r="L229" s="89">
        <v>0</v>
      </c>
      <c r="M229" s="90">
        <v>0</v>
      </c>
      <c r="N229" s="89">
        <v>0</v>
      </c>
      <c r="O229" s="128"/>
    </row>
    <row r="230" spans="1:16" ht="36" customHeight="1" x14ac:dyDescent="0.3">
      <c r="A230" s="130"/>
      <c r="B230" s="152"/>
      <c r="C230" s="130"/>
      <c r="D230" s="104" t="s">
        <v>10</v>
      </c>
      <c r="E230" s="89">
        <f t="shared" si="65"/>
        <v>0</v>
      </c>
      <c r="F230" s="118">
        <v>0</v>
      </c>
      <c r="G230" s="119"/>
      <c r="H230" s="119"/>
      <c r="I230" s="119"/>
      <c r="J230" s="120"/>
      <c r="K230" s="89">
        <v>0</v>
      </c>
      <c r="L230" s="89">
        <v>0</v>
      </c>
      <c r="M230" s="90">
        <v>0</v>
      </c>
      <c r="N230" s="89">
        <v>0</v>
      </c>
      <c r="O230" s="128"/>
    </row>
    <row r="231" spans="1:16" ht="35.25" customHeight="1" x14ac:dyDescent="0.3">
      <c r="A231" s="130"/>
      <c r="B231" s="152"/>
      <c r="C231" s="130"/>
      <c r="D231" s="104" t="s">
        <v>18</v>
      </c>
      <c r="E231" s="89">
        <f t="shared" si="65"/>
        <v>0</v>
      </c>
      <c r="F231" s="118">
        <f t="shared" ref="F231" si="66">F236</f>
        <v>0</v>
      </c>
      <c r="G231" s="119"/>
      <c r="H231" s="119"/>
      <c r="I231" s="119"/>
      <c r="J231" s="120"/>
      <c r="K231" s="89">
        <f>K236</f>
        <v>0</v>
      </c>
      <c r="L231" s="89">
        <f t="shared" ref="L231:M231" si="67">L236</f>
        <v>0</v>
      </c>
      <c r="M231" s="90">
        <f t="shared" si="67"/>
        <v>0</v>
      </c>
      <c r="N231" s="89">
        <f t="shared" ref="N231" si="68">N236</f>
        <v>0</v>
      </c>
      <c r="O231" s="173"/>
    </row>
    <row r="232" spans="1:16" ht="24.75" customHeight="1" x14ac:dyDescent="0.3">
      <c r="A232" s="130"/>
      <c r="B232" s="152"/>
      <c r="C232" s="130"/>
      <c r="D232" s="104" t="s">
        <v>12</v>
      </c>
      <c r="E232" s="89">
        <f t="shared" si="65"/>
        <v>0</v>
      </c>
      <c r="F232" s="118">
        <v>0</v>
      </c>
      <c r="G232" s="119"/>
      <c r="H232" s="119"/>
      <c r="I232" s="119"/>
      <c r="J232" s="120"/>
      <c r="K232" s="89">
        <v>0</v>
      </c>
      <c r="L232" s="89">
        <v>0</v>
      </c>
      <c r="M232" s="90">
        <v>0</v>
      </c>
      <c r="N232" s="89">
        <v>0</v>
      </c>
      <c r="O232" s="173"/>
    </row>
    <row r="233" spans="1:16" ht="24.75" customHeight="1" x14ac:dyDescent="0.3">
      <c r="A233" s="153" t="s">
        <v>337</v>
      </c>
      <c r="B233" s="141" t="s">
        <v>336</v>
      </c>
      <c r="C233" s="138" t="s">
        <v>378</v>
      </c>
      <c r="D233" s="104" t="s">
        <v>14</v>
      </c>
      <c r="E233" s="89">
        <f t="shared" si="65"/>
        <v>0</v>
      </c>
      <c r="F233" s="118">
        <v>0</v>
      </c>
      <c r="G233" s="119"/>
      <c r="H233" s="119"/>
      <c r="I233" s="119"/>
      <c r="J233" s="120"/>
      <c r="K233" s="89">
        <v>0</v>
      </c>
      <c r="L233" s="89">
        <v>0</v>
      </c>
      <c r="M233" s="90">
        <v>0</v>
      </c>
      <c r="N233" s="89">
        <v>0</v>
      </c>
      <c r="O233" s="138" t="s">
        <v>447</v>
      </c>
    </row>
    <row r="234" spans="1:16" ht="24.75" customHeight="1" x14ac:dyDescent="0.3">
      <c r="A234" s="154"/>
      <c r="B234" s="142"/>
      <c r="C234" s="139"/>
      <c r="D234" s="104" t="s">
        <v>9</v>
      </c>
      <c r="E234" s="89">
        <f t="shared" si="65"/>
        <v>0</v>
      </c>
      <c r="F234" s="118">
        <v>0</v>
      </c>
      <c r="G234" s="119"/>
      <c r="H234" s="119"/>
      <c r="I234" s="119"/>
      <c r="J234" s="120"/>
      <c r="K234" s="89">
        <v>0</v>
      </c>
      <c r="L234" s="89">
        <v>0</v>
      </c>
      <c r="M234" s="90">
        <v>0</v>
      </c>
      <c r="N234" s="89">
        <v>0</v>
      </c>
      <c r="O234" s="139"/>
    </row>
    <row r="235" spans="1:16" ht="36.75" customHeight="1" x14ac:dyDescent="0.3">
      <c r="A235" s="154"/>
      <c r="B235" s="142"/>
      <c r="C235" s="139"/>
      <c r="D235" s="104" t="s">
        <v>10</v>
      </c>
      <c r="E235" s="89">
        <f t="shared" si="65"/>
        <v>0</v>
      </c>
      <c r="F235" s="118">
        <v>0</v>
      </c>
      <c r="G235" s="119"/>
      <c r="H235" s="119"/>
      <c r="I235" s="119"/>
      <c r="J235" s="120"/>
      <c r="K235" s="89">
        <v>0</v>
      </c>
      <c r="L235" s="89">
        <v>0</v>
      </c>
      <c r="M235" s="90">
        <v>0</v>
      </c>
      <c r="N235" s="89">
        <v>0</v>
      </c>
      <c r="O235" s="139"/>
    </row>
    <row r="236" spans="1:16" ht="47.25" customHeight="1" x14ac:dyDescent="0.3">
      <c r="A236" s="154"/>
      <c r="B236" s="142"/>
      <c r="C236" s="139"/>
      <c r="D236" s="104" t="s">
        <v>18</v>
      </c>
      <c r="E236" s="88">
        <f t="shared" si="65"/>
        <v>0</v>
      </c>
      <c r="F236" s="125">
        <v>0</v>
      </c>
      <c r="G236" s="126"/>
      <c r="H236" s="126"/>
      <c r="I236" s="126"/>
      <c r="J236" s="127"/>
      <c r="K236" s="88">
        <v>0</v>
      </c>
      <c r="L236" s="88">
        <v>0</v>
      </c>
      <c r="M236" s="94">
        <v>0</v>
      </c>
      <c r="N236" s="88">
        <v>0</v>
      </c>
      <c r="O236" s="139"/>
      <c r="P236" s="60"/>
    </row>
    <row r="237" spans="1:16" ht="30" customHeight="1" x14ac:dyDescent="0.3">
      <c r="A237" s="154"/>
      <c r="B237" s="143"/>
      <c r="C237" s="140"/>
      <c r="D237" s="104" t="s">
        <v>12</v>
      </c>
      <c r="E237" s="88">
        <f t="shared" si="65"/>
        <v>0</v>
      </c>
      <c r="F237" s="125">
        <v>0</v>
      </c>
      <c r="G237" s="126"/>
      <c r="H237" s="126"/>
      <c r="I237" s="126"/>
      <c r="J237" s="127"/>
      <c r="K237" s="88">
        <v>0</v>
      </c>
      <c r="L237" s="96">
        <v>0</v>
      </c>
      <c r="M237" s="94">
        <v>0</v>
      </c>
      <c r="N237" s="88">
        <v>0</v>
      </c>
      <c r="O237" s="139"/>
      <c r="P237" s="60"/>
    </row>
    <row r="238" spans="1:16" ht="42.75" customHeight="1" x14ac:dyDescent="0.3">
      <c r="A238" s="154"/>
      <c r="B238" s="152" t="s">
        <v>343</v>
      </c>
      <c r="C238" s="144" t="s">
        <v>83</v>
      </c>
      <c r="D238" s="144" t="s">
        <v>83</v>
      </c>
      <c r="E238" s="117" t="s">
        <v>84</v>
      </c>
      <c r="F238" s="121" t="s">
        <v>374</v>
      </c>
      <c r="G238" s="118" t="s">
        <v>226</v>
      </c>
      <c r="H238" s="119"/>
      <c r="I238" s="119"/>
      <c r="J238" s="120"/>
      <c r="K238" s="117" t="s">
        <v>87</v>
      </c>
      <c r="L238" s="129" t="s">
        <v>375</v>
      </c>
      <c r="M238" s="121" t="s">
        <v>377</v>
      </c>
      <c r="N238" s="115" t="s">
        <v>376</v>
      </c>
      <c r="O238" s="139"/>
    </row>
    <row r="239" spans="1:16" ht="42.75" customHeight="1" x14ac:dyDescent="0.3">
      <c r="A239" s="154"/>
      <c r="B239" s="152"/>
      <c r="C239" s="144"/>
      <c r="D239" s="144"/>
      <c r="E239" s="117"/>
      <c r="F239" s="117"/>
      <c r="G239" s="92" t="s">
        <v>221</v>
      </c>
      <c r="H239" s="92" t="s">
        <v>222</v>
      </c>
      <c r="I239" s="92" t="s">
        <v>223</v>
      </c>
      <c r="J239" s="92" t="s">
        <v>224</v>
      </c>
      <c r="K239" s="117"/>
      <c r="L239" s="116"/>
      <c r="M239" s="117"/>
      <c r="N239" s="116"/>
      <c r="O239" s="139"/>
    </row>
    <row r="240" spans="1:16" ht="43.5" customHeight="1" x14ac:dyDescent="0.3">
      <c r="A240" s="155"/>
      <c r="B240" s="152"/>
      <c r="C240" s="144"/>
      <c r="D240" s="144"/>
      <c r="E240" s="55">
        <f>F240+K240+L240+M240+N240</f>
        <v>0</v>
      </c>
      <c r="F240" s="55">
        <v>0</v>
      </c>
      <c r="G240" s="55">
        <v>0</v>
      </c>
      <c r="H240" s="55">
        <v>0</v>
      </c>
      <c r="I240" s="55">
        <v>0</v>
      </c>
      <c r="J240" s="55">
        <v>0</v>
      </c>
      <c r="K240" s="55">
        <v>0</v>
      </c>
      <c r="L240" s="55">
        <v>0</v>
      </c>
      <c r="M240" s="55">
        <v>0</v>
      </c>
      <c r="N240" s="55">
        <v>0</v>
      </c>
      <c r="O240" s="140"/>
    </row>
    <row r="241" spans="1:16" ht="32.25" customHeight="1" x14ac:dyDescent="0.3">
      <c r="A241" s="153" t="s">
        <v>339</v>
      </c>
      <c r="B241" s="141" t="s">
        <v>338</v>
      </c>
      <c r="C241" s="138" t="s">
        <v>378</v>
      </c>
      <c r="D241" s="104" t="s">
        <v>14</v>
      </c>
      <c r="E241" s="89">
        <f t="shared" ref="E241:E245" si="69">F241+K241+L241+M241+N241</f>
        <v>0</v>
      </c>
      <c r="F241" s="125">
        <v>0</v>
      </c>
      <c r="G241" s="126"/>
      <c r="H241" s="126"/>
      <c r="I241" s="126"/>
      <c r="J241" s="127"/>
      <c r="K241" s="89">
        <v>0</v>
      </c>
      <c r="L241" s="89">
        <v>0</v>
      </c>
      <c r="M241" s="90">
        <v>0</v>
      </c>
      <c r="N241" s="89">
        <v>0</v>
      </c>
      <c r="O241" s="138" t="s">
        <v>447</v>
      </c>
    </row>
    <row r="242" spans="1:16" ht="28.5" customHeight="1" x14ac:dyDescent="0.3">
      <c r="A242" s="154"/>
      <c r="B242" s="142"/>
      <c r="C242" s="139"/>
      <c r="D242" s="104" t="s">
        <v>9</v>
      </c>
      <c r="E242" s="89">
        <f t="shared" si="69"/>
        <v>0</v>
      </c>
      <c r="F242" s="125">
        <v>0</v>
      </c>
      <c r="G242" s="126"/>
      <c r="H242" s="126"/>
      <c r="I242" s="126"/>
      <c r="J242" s="127"/>
      <c r="K242" s="89">
        <v>0</v>
      </c>
      <c r="L242" s="89">
        <v>0</v>
      </c>
      <c r="M242" s="90">
        <v>0</v>
      </c>
      <c r="N242" s="89">
        <v>0</v>
      </c>
      <c r="O242" s="139"/>
    </row>
    <row r="243" spans="1:16" ht="36" customHeight="1" x14ac:dyDescent="0.3">
      <c r="A243" s="154"/>
      <c r="B243" s="142"/>
      <c r="C243" s="139"/>
      <c r="D243" s="104" t="s">
        <v>10</v>
      </c>
      <c r="E243" s="89">
        <f t="shared" si="69"/>
        <v>0</v>
      </c>
      <c r="F243" s="125">
        <v>0</v>
      </c>
      <c r="G243" s="126"/>
      <c r="H243" s="126"/>
      <c r="I243" s="126"/>
      <c r="J243" s="127"/>
      <c r="K243" s="89">
        <v>0</v>
      </c>
      <c r="L243" s="89">
        <v>0</v>
      </c>
      <c r="M243" s="90">
        <v>0</v>
      </c>
      <c r="N243" s="89">
        <v>0</v>
      </c>
      <c r="O243" s="139"/>
    </row>
    <row r="244" spans="1:16" ht="38.25" customHeight="1" x14ac:dyDescent="0.3">
      <c r="A244" s="154"/>
      <c r="B244" s="142"/>
      <c r="C244" s="139"/>
      <c r="D244" s="104" t="s">
        <v>18</v>
      </c>
      <c r="E244" s="89">
        <f t="shared" si="69"/>
        <v>0</v>
      </c>
      <c r="F244" s="125">
        <v>0</v>
      </c>
      <c r="G244" s="126"/>
      <c r="H244" s="126"/>
      <c r="I244" s="126"/>
      <c r="J244" s="127"/>
      <c r="K244" s="89">
        <v>0</v>
      </c>
      <c r="L244" s="89">
        <v>0</v>
      </c>
      <c r="M244" s="90">
        <v>0</v>
      </c>
      <c r="N244" s="89">
        <v>0</v>
      </c>
      <c r="O244" s="139"/>
    </row>
    <row r="245" spans="1:16" ht="31.5" customHeight="1" x14ac:dyDescent="0.3">
      <c r="A245" s="154"/>
      <c r="B245" s="143"/>
      <c r="C245" s="140"/>
      <c r="D245" s="104" t="s">
        <v>12</v>
      </c>
      <c r="E245" s="88">
        <f t="shared" si="69"/>
        <v>0</v>
      </c>
      <c r="F245" s="125">
        <v>0</v>
      </c>
      <c r="G245" s="126"/>
      <c r="H245" s="126"/>
      <c r="I245" s="126"/>
      <c r="J245" s="127"/>
      <c r="K245" s="88">
        <v>0</v>
      </c>
      <c r="L245" s="88">
        <v>0</v>
      </c>
      <c r="M245" s="94">
        <v>0</v>
      </c>
      <c r="N245" s="88">
        <v>0</v>
      </c>
      <c r="O245" s="139"/>
      <c r="P245" s="60"/>
    </row>
    <row r="246" spans="1:16" ht="32.25" customHeight="1" x14ac:dyDescent="0.3">
      <c r="A246" s="154"/>
      <c r="B246" s="152" t="s">
        <v>342</v>
      </c>
      <c r="C246" s="144" t="s">
        <v>83</v>
      </c>
      <c r="D246" s="144" t="s">
        <v>83</v>
      </c>
      <c r="E246" s="117" t="s">
        <v>84</v>
      </c>
      <c r="F246" s="121" t="s">
        <v>374</v>
      </c>
      <c r="G246" s="118" t="s">
        <v>226</v>
      </c>
      <c r="H246" s="119"/>
      <c r="I246" s="119"/>
      <c r="J246" s="120"/>
      <c r="K246" s="117" t="s">
        <v>87</v>
      </c>
      <c r="L246" s="129" t="s">
        <v>375</v>
      </c>
      <c r="M246" s="121" t="s">
        <v>377</v>
      </c>
      <c r="N246" s="115" t="s">
        <v>376</v>
      </c>
      <c r="O246" s="139"/>
    </row>
    <row r="247" spans="1:16" ht="37.5" customHeight="1" x14ac:dyDescent="0.3">
      <c r="A247" s="154"/>
      <c r="B247" s="152"/>
      <c r="C247" s="144"/>
      <c r="D247" s="144"/>
      <c r="E247" s="117"/>
      <c r="F247" s="117"/>
      <c r="G247" s="92" t="s">
        <v>221</v>
      </c>
      <c r="H247" s="92" t="s">
        <v>222</v>
      </c>
      <c r="I247" s="92" t="s">
        <v>223</v>
      </c>
      <c r="J247" s="92" t="s">
        <v>224</v>
      </c>
      <c r="K247" s="117"/>
      <c r="L247" s="116"/>
      <c r="M247" s="117"/>
      <c r="N247" s="116"/>
      <c r="O247" s="139"/>
    </row>
    <row r="248" spans="1:16" ht="36" customHeight="1" x14ac:dyDescent="0.3">
      <c r="A248" s="155"/>
      <c r="B248" s="152"/>
      <c r="C248" s="144"/>
      <c r="D248" s="144"/>
      <c r="E248" s="55">
        <f>F248+K248+L248+M248+N248</f>
        <v>0</v>
      </c>
      <c r="F248" s="55">
        <v>0</v>
      </c>
      <c r="G248" s="55">
        <v>0</v>
      </c>
      <c r="H248" s="55">
        <v>0</v>
      </c>
      <c r="I248" s="55">
        <v>0</v>
      </c>
      <c r="J248" s="55">
        <v>0</v>
      </c>
      <c r="K248" s="55">
        <v>0</v>
      </c>
      <c r="L248" s="55">
        <v>0</v>
      </c>
      <c r="M248" s="55">
        <v>0</v>
      </c>
      <c r="N248" s="55">
        <v>0</v>
      </c>
      <c r="O248" s="140"/>
    </row>
    <row r="249" spans="1:16" ht="27.75" customHeight="1" x14ac:dyDescent="0.3">
      <c r="A249" s="194"/>
      <c r="B249" s="135" t="s">
        <v>213</v>
      </c>
      <c r="C249" s="130"/>
      <c r="D249" s="61" t="s">
        <v>214</v>
      </c>
      <c r="E249" s="62">
        <f t="shared" ref="E249:E253" si="70">F249+K249+L249+M249+N249</f>
        <v>3259524.8473200002</v>
      </c>
      <c r="F249" s="132">
        <f>SUM(F251:F253)</f>
        <v>1724150.5573200001</v>
      </c>
      <c r="G249" s="133"/>
      <c r="H249" s="133"/>
      <c r="I249" s="133"/>
      <c r="J249" s="134"/>
      <c r="K249" s="62">
        <f>K251+K252+K253</f>
        <v>1209795.98</v>
      </c>
      <c r="L249" s="62">
        <f>SUM(L251:L253)</f>
        <v>305578.31</v>
      </c>
      <c r="M249" s="98">
        <f>SUM(M251:M253)</f>
        <v>10000</v>
      </c>
      <c r="N249" s="62">
        <f t="shared" ref="N249" si="71">SUM(N251:N253)</f>
        <v>10000</v>
      </c>
      <c r="O249" s="128"/>
    </row>
    <row r="250" spans="1:16" ht="34.5" customHeight="1" x14ac:dyDescent="0.3">
      <c r="A250" s="194"/>
      <c r="B250" s="135"/>
      <c r="C250" s="130"/>
      <c r="D250" s="61" t="s">
        <v>9</v>
      </c>
      <c r="E250" s="62">
        <f t="shared" si="70"/>
        <v>0</v>
      </c>
      <c r="F250" s="132">
        <v>0</v>
      </c>
      <c r="G250" s="133"/>
      <c r="H250" s="133"/>
      <c r="I250" s="133"/>
      <c r="J250" s="134"/>
      <c r="K250" s="62">
        <v>0</v>
      </c>
      <c r="L250" s="62">
        <v>0</v>
      </c>
      <c r="M250" s="98">
        <v>0</v>
      </c>
      <c r="N250" s="62">
        <v>0</v>
      </c>
      <c r="O250" s="128"/>
    </row>
    <row r="251" spans="1:16" ht="34.5" customHeight="1" x14ac:dyDescent="0.3">
      <c r="A251" s="194"/>
      <c r="B251" s="135"/>
      <c r="C251" s="130"/>
      <c r="D251" s="111" t="s">
        <v>10</v>
      </c>
      <c r="E251" s="62">
        <f t="shared" si="70"/>
        <v>2176488.7800000003</v>
      </c>
      <c r="F251" s="132">
        <f>F198+F101+F145</f>
        <v>1218379.6700000002</v>
      </c>
      <c r="G251" s="133"/>
      <c r="H251" s="133"/>
      <c r="I251" s="133"/>
      <c r="J251" s="134"/>
      <c r="K251" s="62">
        <f>K198+K101+K145</f>
        <v>773480.3600000001</v>
      </c>
      <c r="L251" s="62">
        <f>L198+L101+L145</f>
        <v>184628.75</v>
      </c>
      <c r="M251" s="98">
        <f>M198+M101+M145</f>
        <v>0</v>
      </c>
      <c r="N251" s="62">
        <f>N198+N101+N145</f>
        <v>0</v>
      </c>
      <c r="O251" s="128"/>
    </row>
    <row r="252" spans="1:16" ht="37.5" customHeight="1" x14ac:dyDescent="0.3">
      <c r="A252" s="194"/>
      <c r="B252" s="135"/>
      <c r="C252" s="130"/>
      <c r="D252" s="61" t="s">
        <v>18</v>
      </c>
      <c r="E252" s="62">
        <f t="shared" si="70"/>
        <v>1083036.0673200001</v>
      </c>
      <c r="F252" s="132">
        <f>F199+F102+F146+F206</f>
        <v>505770.8873200001</v>
      </c>
      <c r="G252" s="133"/>
      <c r="H252" s="133"/>
      <c r="I252" s="133"/>
      <c r="J252" s="134"/>
      <c r="K252" s="62">
        <f>K199+K102+K146+K208</f>
        <v>436315.62</v>
      </c>
      <c r="L252" s="62">
        <f>L199+L102+L146+L208</f>
        <v>120949.56</v>
      </c>
      <c r="M252" s="98">
        <f>M199+M102+M146+M206</f>
        <v>10000</v>
      </c>
      <c r="N252" s="62">
        <f>N199+N102+N146+N206</f>
        <v>10000</v>
      </c>
      <c r="O252" s="128"/>
    </row>
    <row r="253" spans="1:16" ht="31.5" customHeight="1" x14ac:dyDescent="0.3">
      <c r="A253" s="194"/>
      <c r="B253" s="135"/>
      <c r="C253" s="130"/>
      <c r="D253" s="61" t="s">
        <v>12</v>
      </c>
      <c r="E253" s="62">
        <f t="shared" si="70"/>
        <v>0</v>
      </c>
      <c r="F253" s="132">
        <f t="shared" ref="F253:N253" si="72">F147</f>
        <v>0</v>
      </c>
      <c r="G253" s="133">
        <f t="shared" si="72"/>
        <v>0</v>
      </c>
      <c r="H253" s="133">
        <f t="shared" si="72"/>
        <v>0</v>
      </c>
      <c r="I253" s="133">
        <f t="shared" si="72"/>
        <v>0</v>
      </c>
      <c r="J253" s="134">
        <f t="shared" si="72"/>
        <v>0</v>
      </c>
      <c r="K253" s="62">
        <f t="shared" si="72"/>
        <v>0</v>
      </c>
      <c r="L253" s="62">
        <f t="shared" si="72"/>
        <v>0</v>
      </c>
      <c r="M253" s="98">
        <f t="shared" si="72"/>
        <v>0</v>
      </c>
      <c r="N253" s="62">
        <f t="shared" si="72"/>
        <v>0</v>
      </c>
      <c r="O253" s="128"/>
    </row>
    <row r="254" spans="1:16" ht="33" customHeight="1" x14ac:dyDescent="0.3">
      <c r="A254" s="136" t="s">
        <v>113</v>
      </c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</row>
    <row r="255" spans="1:16" ht="34.5" customHeight="1" x14ac:dyDescent="0.3">
      <c r="A255" s="130" t="s">
        <v>6</v>
      </c>
      <c r="B255" s="152" t="s">
        <v>59</v>
      </c>
      <c r="C255" s="130" t="s">
        <v>378</v>
      </c>
      <c r="D255" s="54" t="s">
        <v>8</v>
      </c>
      <c r="E255" s="89">
        <f t="shared" ref="E255:E293" si="73">F255+K255+L255+M255+N255</f>
        <v>0</v>
      </c>
      <c r="F255" s="118">
        <f t="shared" ref="F255:N255" si="74">F256</f>
        <v>0</v>
      </c>
      <c r="G255" s="119"/>
      <c r="H255" s="119"/>
      <c r="I255" s="119"/>
      <c r="J255" s="120"/>
      <c r="K255" s="90">
        <f t="shared" si="74"/>
        <v>0</v>
      </c>
      <c r="L255" s="90">
        <f t="shared" si="74"/>
        <v>0</v>
      </c>
      <c r="M255" s="90">
        <f t="shared" si="74"/>
        <v>0</v>
      </c>
      <c r="N255" s="89">
        <f t="shared" si="74"/>
        <v>0</v>
      </c>
      <c r="O255" s="128"/>
    </row>
    <row r="256" spans="1:16" ht="41.25" customHeight="1" x14ac:dyDescent="0.3">
      <c r="A256" s="130"/>
      <c r="B256" s="152"/>
      <c r="C256" s="130"/>
      <c r="D256" s="63" t="s">
        <v>18</v>
      </c>
      <c r="E256" s="89">
        <f t="shared" si="73"/>
        <v>0</v>
      </c>
      <c r="F256" s="118">
        <f t="shared" ref="F256" si="75">F257+F261+F265+F269+F273+F277+F281+F285+F289+F293</f>
        <v>0</v>
      </c>
      <c r="G256" s="119"/>
      <c r="H256" s="119"/>
      <c r="I256" s="119"/>
      <c r="J256" s="120"/>
      <c r="K256" s="90">
        <f>K257+K261+K265+K269+K273+K277+K281+K285+K289+K293</f>
        <v>0</v>
      </c>
      <c r="L256" s="90">
        <f t="shared" ref="L256:N256" si="76">L257+L261+L265+L269+L273+L277+L281+L285+L289+L293</f>
        <v>0</v>
      </c>
      <c r="M256" s="90">
        <f t="shared" si="76"/>
        <v>0</v>
      </c>
      <c r="N256" s="89">
        <f t="shared" si="76"/>
        <v>0</v>
      </c>
      <c r="O256" s="128"/>
    </row>
    <row r="257" spans="1:15" ht="75.75" hidden="1" customHeight="1" x14ac:dyDescent="0.3">
      <c r="A257" s="130" t="s">
        <v>13</v>
      </c>
      <c r="B257" s="104" t="s">
        <v>38</v>
      </c>
      <c r="C257" s="97" t="s">
        <v>63</v>
      </c>
      <c r="D257" s="63" t="s">
        <v>18</v>
      </c>
      <c r="E257" s="89">
        <f t="shared" si="73"/>
        <v>0</v>
      </c>
      <c r="F257" s="89">
        <v>0</v>
      </c>
      <c r="G257" s="89"/>
      <c r="H257" s="89"/>
      <c r="I257" s="89"/>
      <c r="J257" s="89"/>
      <c r="K257" s="89">
        <v>0</v>
      </c>
      <c r="L257" s="90">
        <v>0</v>
      </c>
      <c r="M257" s="89">
        <v>0</v>
      </c>
      <c r="N257" s="89">
        <v>0</v>
      </c>
      <c r="O257" s="131" t="s">
        <v>53</v>
      </c>
    </row>
    <row r="258" spans="1:15" ht="27.75" hidden="1" customHeight="1" x14ac:dyDescent="0.3">
      <c r="A258" s="130"/>
      <c r="B258" s="152" t="s">
        <v>90</v>
      </c>
      <c r="C258" s="144" t="s">
        <v>83</v>
      </c>
      <c r="D258" s="144" t="s">
        <v>83</v>
      </c>
      <c r="E258" s="117" t="e">
        <f t="shared" si="73"/>
        <v>#VALUE!</v>
      </c>
      <c r="F258" s="117" t="s">
        <v>86</v>
      </c>
      <c r="G258" s="89"/>
      <c r="H258" s="89"/>
      <c r="I258" s="89"/>
      <c r="J258" s="89"/>
      <c r="K258" s="117" t="s">
        <v>85</v>
      </c>
      <c r="L258" s="129" t="s">
        <v>225</v>
      </c>
      <c r="M258" s="117" t="s">
        <v>86</v>
      </c>
      <c r="N258" s="115" t="s">
        <v>87</v>
      </c>
      <c r="O258" s="131"/>
    </row>
    <row r="259" spans="1:15" ht="23.25" hidden="1" customHeight="1" x14ac:dyDescent="0.3">
      <c r="A259" s="130"/>
      <c r="B259" s="152"/>
      <c r="C259" s="144"/>
      <c r="D259" s="144"/>
      <c r="E259" s="117">
        <f t="shared" si="73"/>
        <v>0</v>
      </c>
      <c r="F259" s="117"/>
      <c r="G259" s="89"/>
      <c r="H259" s="89"/>
      <c r="I259" s="89"/>
      <c r="J259" s="89"/>
      <c r="K259" s="117"/>
      <c r="L259" s="116"/>
      <c r="M259" s="117"/>
      <c r="N259" s="116"/>
      <c r="O259" s="131"/>
    </row>
    <row r="260" spans="1:15" ht="24" hidden="1" customHeight="1" x14ac:dyDescent="0.3">
      <c r="A260" s="130"/>
      <c r="B260" s="152"/>
      <c r="C260" s="144"/>
      <c r="D260" s="144"/>
      <c r="E260" s="55">
        <f t="shared" si="73"/>
        <v>0</v>
      </c>
      <c r="F260" s="55">
        <v>0</v>
      </c>
      <c r="G260" s="55"/>
      <c r="H260" s="55"/>
      <c r="I260" s="55"/>
      <c r="J260" s="55"/>
      <c r="K260" s="55">
        <v>0</v>
      </c>
      <c r="L260" s="55">
        <v>0</v>
      </c>
      <c r="M260" s="55">
        <v>0</v>
      </c>
      <c r="N260" s="55">
        <v>0</v>
      </c>
      <c r="O260" s="131"/>
    </row>
    <row r="261" spans="1:15" ht="69.75" hidden="1" customHeight="1" x14ac:dyDescent="0.3">
      <c r="A261" s="130" t="s">
        <v>16</v>
      </c>
      <c r="B261" s="104" t="s">
        <v>39</v>
      </c>
      <c r="C261" s="97" t="s">
        <v>63</v>
      </c>
      <c r="D261" s="63" t="s">
        <v>18</v>
      </c>
      <c r="E261" s="89">
        <f t="shared" si="73"/>
        <v>0</v>
      </c>
      <c r="F261" s="89">
        <v>0</v>
      </c>
      <c r="G261" s="89"/>
      <c r="H261" s="89"/>
      <c r="I261" s="89"/>
      <c r="J261" s="89"/>
      <c r="K261" s="89">
        <v>0</v>
      </c>
      <c r="L261" s="90">
        <v>0</v>
      </c>
      <c r="M261" s="89">
        <v>0</v>
      </c>
      <c r="N261" s="89">
        <v>0</v>
      </c>
      <c r="O261" s="131" t="s">
        <v>53</v>
      </c>
    </row>
    <row r="262" spans="1:15" ht="27" hidden="1" customHeight="1" x14ac:dyDescent="0.3">
      <c r="A262" s="130"/>
      <c r="B262" s="152" t="s">
        <v>91</v>
      </c>
      <c r="C262" s="144" t="s">
        <v>83</v>
      </c>
      <c r="D262" s="144" t="s">
        <v>83</v>
      </c>
      <c r="E262" s="117" t="e">
        <f t="shared" si="73"/>
        <v>#VALUE!</v>
      </c>
      <c r="F262" s="117" t="s">
        <v>86</v>
      </c>
      <c r="G262" s="89"/>
      <c r="H262" s="89"/>
      <c r="I262" s="89"/>
      <c r="J262" s="89"/>
      <c r="K262" s="117" t="s">
        <v>85</v>
      </c>
      <c r="L262" s="129" t="s">
        <v>225</v>
      </c>
      <c r="M262" s="117" t="s">
        <v>86</v>
      </c>
      <c r="N262" s="115" t="s">
        <v>87</v>
      </c>
      <c r="O262" s="131"/>
    </row>
    <row r="263" spans="1:15" ht="27" hidden="1" customHeight="1" x14ac:dyDescent="0.3">
      <c r="A263" s="130"/>
      <c r="B263" s="152"/>
      <c r="C263" s="144"/>
      <c r="D263" s="144"/>
      <c r="E263" s="117">
        <f t="shared" si="73"/>
        <v>0</v>
      </c>
      <c r="F263" s="117"/>
      <c r="G263" s="89"/>
      <c r="H263" s="89"/>
      <c r="I263" s="89"/>
      <c r="J263" s="89"/>
      <c r="K263" s="117"/>
      <c r="L263" s="116"/>
      <c r="M263" s="117"/>
      <c r="N263" s="116"/>
      <c r="O263" s="131"/>
    </row>
    <row r="264" spans="1:15" ht="24.75" hidden="1" customHeight="1" x14ac:dyDescent="0.3">
      <c r="A264" s="130"/>
      <c r="B264" s="152"/>
      <c r="C264" s="144"/>
      <c r="D264" s="144"/>
      <c r="E264" s="55">
        <f t="shared" si="73"/>
        <v>0</v>
      </c>
      <c r="F264" s="55">
        <v>0</v>
      </c>
      <c r="G264" s="55"/>
      <c r="H264" s="55"/>
      <c r="I264" s="55"/>
      <c r="J264" s="55"/>
      <c r="K264" s="55">
        <v>0</v>
      </c>
      <c r="L264" s="55">
        <v>0</v>
      </c>
      <c r="M264" s="55">
        <v>0</v>
      </c>
      <c r="N264" s="55">
        <v>0</v>
      </c>
      <c r="O264" s="131"/>
    </row>
    <row r="265" spans="1:15" ht="60" hidden="1" customHeight="1" x14ac:dyDescent="0.3">
      <c r="A265" s="153" t="s">
        <v>21</v>
      </c>
      <c r="B265" s="104" t="s">
        <v>40</v>
      </c>
      <c r="C265" s="97" t="s">
        <v>63</v>
      </c>
      <c r="D265" s="63" t="s">
        <v>18</v>
      </c>
      <c r="E265" s="89">
        <f t="shared" si="73"/>
        <v>0</v>
      </c>
      <c r="F265" s="89">
        <v>0</v>
      </c>
      <c r="G265" s="89"/>
      <c r="H265" s="89"/>
      <c r="I265" s="89"/>
      <c r="J265" s="89"/>
      <c r="K265" s="90">
        <v>0</v>
      </c>
      <c r="L265" s="90">
        <v>0</v>
      </c>
      <c r="M265" s="89">
        <v>0</v>
      </c>
      <c r="N265" s="89">
        <v>0</v>
      </c>
      <c r="O265" s="149" t="s">
        <v>53</v>
      </c>
    </row>
    <row r="266" spans="1:15" ht="24.75" hidden="1" customHeight="1" x14ac:dyDescent="0.3">
      <c r="A266" s="154"/>
      <c r="B266" s="141" t="s">
        <v>92</v>
      </c>
      <c r="C266" s="144" t="s">
        <v>83</v>
      </c>
      <c r="D266" s="145" t="s">
        <v>83</v>
      </c>
      <c r="E266" s="115" t="e">
        <f t="shared" si="73"/>
        <v>#VALUE!</v>
      </c>
      <c r="F266" s="115" t="s">
        <v>86</v>
      </c>
      <c r="G266" s="91"/>
      <c r="H266" s="91"/>
      <c r="I266" s="91"/>
      <c r="J266" s="91"/>
      <c r="K266" s="115" t="s">
        <v>85</v>
      </c>
      <c r="L266" s="129" t="s">
        <v>225</v>
      </c>
      <c r="M266" s="115" t="s">
        <v>86</v>
      </c>
      <c r="N266" s="115" t="s">
        <v>87</v>
      </c>
      <c r="O266" s="150"/>
    </row>
    <row r="267" spans="1:15" ht="20.25" hidden="1" customHeight="1" x14ac:dyDescent="0.3">
      <c r="A267" s="154"/>
      <c r="B267" s="142"/>
      <c r="C267" s="144"/>
      <c r="D267" s="146"/>
      <c r="E267" s="116">
        <f t="shared" si="73"/>
        <v>0</v>
      </c>
      <c r="F267" s="116"/>
      <c r="G267" s="92"/>
      <c r="H267" s="92"/>
      <c r="I267" s="92"/>
      <c r="J267" s="92"/>
      <c r="K267" s="116"/>
      <c r="L267" s="116"/>
      <c r="M267" s="116"/>
      <c r="N267" s="116"/>
      <c r="O267" s="150"/>
    </row>
    <row r="268" spans="1:15" ht="24.75" hidden="1" customHeight="1" x14ac:dyDescent="0.3">
      <c r="A268" s="155"/>
      <c r="B268" s="143"/>
      <c r="C268" s="144"/>
      <c r="D268" s="147"/>
      <c r="E268" s="55">
        <f t="shared" si="73"/>
        <v>0</v>
      </c>
      <c r="F268" s="64">
        <v>0</v>
      </c>
      <c r="G268" s="64"/>
      <c r="H268" s="64"/>
      <c r="I268" s="64"/>
      <c r="J268" s="64"/>
      <c r="K268" s="64">
        <v>0</v>
      </c>
      <c r="L268" s="64">
        <v>0</v>
      </c>
      <c r="M268" s="64">
        <v>0</v>
      </c>
      <c r="N268" s="64">
        <v>0</v>
      </c>
      <c r="O268" s="151"/>
    </row>
    <row r="269" spans="1:15" ht="53.25" hidden="1" customHeight="1" x14ac:dyDescent="0.3">
      <c r="A269" s="130" t="s">
        <v>19</v>
      </c>
      <c r="B269" s="104" t="s">
        <v>41</v>
      </c>
      <c r="C269" s="97" t="s">
        <v>63</v>
      </c>
      <c r="D269" s="63" t="s">
        <v>18</v>
      </c>
      <c r="E269" s="89">
        <f t="shared" si="73"/>
        <v>0</v>
      </c>
      <c r="F269" s="89">
        <v>0</v>
      </c>
      <c r="G269" s="89"/>
      <c r="H269" s="89"/>
      <c r="I269" s="89"/>
      <c r="J269" s="89"/>
      <c r="K269" s="89">
        <v>0</v>
      </c>
      <c r="L269" s="90">
        <v>0</v>
      </c>
      <c r="M269" s="89">
        <v>0</v>
      </c>
      <c r="N269" s="89">
        <v>0</v>
      </c>
      <c r="O269" s="131" t="s">
        <v>53</v>
      </c>
    </row>
    <row r="270" spans="1:15" ht="24.75" hidden="1" customHeight="1" x14ac:dyDescent="0.3">
      <c r="A270" s="130"/>
      <c r="B270" s="152" t="s">
        <v>93</v>
      </c>
      <c r="C270" s="144" t="s">
        <v>83</v>
      </c>
      <c r="D270" s="144" t="s">
        <v>83</v>
      </c>
      <c r="E270" s="117" t="e">
        <f t="shared" si="73"/>
        <v>#VALUE!</v>
      </c>
      <c r="F270" s="117" t="s">
        <v>86</v>
      </c>
      <c r="G270" s="89"/>
      <c r="H270" s="89"/>
      <c r="I270" s="89"/>
      <c r="J270" s="89"/>
      <c r="K270" s="117" t="s">
        <v>85</v>
      </c>
      <c r="L270" s="129" t="s">
        <v>225</v>
      </c>
      <c r="M270" s="117" t="s">
        <v>86</v>
      </c>
      <c r="N270" s="115" t="s">
        <v>87</v>
      </c>
      <c r="O270" s="131"/>
    </row>
    <row r="271" spans="1:15" ht="24.75" hidden="1" customHeight="1" x14ac:dyDescent="0.3">
      <c r="A271" s="130"/>
      <c r="B271" s="152"/>
      <c r="C271" s="144"/>
      <c r="D271" s="144"/>
      <c r="E271" s="117">
        <f t="shared" si="73"/>
        <v>0</v>
      </c>
      <c r="F271" s="117"/>
      <c r="G271" s="89"/>
      <c r="H271" s="89"/>
      <c r="I271" s="89"/>
      <c r="J271" s="89"/>
      <c r="K271" s="117"/>
      <c r="L271" s="116"/>
      <c r="M271" s="117"/>
      <c r="N271" s="116"/>
      <c r="O271" s="131"/>
    </row>
    <row r="272" spans="1:15" ht="27.75" hidden="1" customHeight="1" x14ac:dyDescent="0.3">
      <c r="A272" s="130"/>
      <c r="B272" s="152"/>
      <c r="C272" s="144"/>
      <c r="D272" s="144"/>
      <c r="E272" s="55">
        <f t="shared" si="73"/>
        <v>0</v>
      </c>
      <c r="F272" s="55">
        <v>0</v>
      </c>
      <c r="G272" s="55"/>
      <c r="H272" s="55"/>
      <c r="I272" s="55"/>
      <c r="J272" s="55"/>
      <c r="K272" s="55">
        <v>0</v>
      </c>
      <c r="L272" s="55">
        <v>0</v>
      </c>
      <c r="M272" s="55">
        <v>0</v>
      </c>
      <c r="N272" s="55">
        <v>0</v>
      </c>
      <c r="O272" s="131"/>
    </row>
    <row r="273" spans="1:15" ht="73.5" hidden="1" customHeight="1" x14ac:dyDescent="0.3">
      <c r="A273" s="130" t="s">
        <v>28</v>
      </c>
      <c r="B273" s="104" t="s">
        <v>42</v>
      </c>
      <c r="C273" s="97" t="s">
        <v>63</v>
      </c>
      <c r="D273" s="63" t="s">
        <v>18</v>
      </c>
      <c r="E273" s="89">
        <f t="shared" si="73"/>
        <v>0</v>
      </c>
      <c r="F273" s="89">
        <v>0</v>
      </c>
      <c r="G273" s="89"/>
      <c r="H273" s="89"/>
      <c r="I273" s="89"/>
      <c r="J273" s="89"/>
      <c r="K273" s="89">
        <v>0</v>
      </c>
      <c r="L273" s="90">
        <v>0</v>
      </c>
      <c r="M273" s="89">
        <v>0</v>
      </c>
      <c r="N273" s="89">
        <v>0</v>
      </c>
      <c r="O273" s="131" t="s">
        <v>53</v>
      </c>
    </row>
    <row r="274" spans="1:15" ht="25.5" hidden="1" customHeight="1" x14ac:dyDescent="0.3">
      <c r="A274" s="130"/>
      <c r="B274" s="152" t="s">
        <v>94</v>
      </c>
      <c r="C274" s="144" t="s">
        <v>83</v>
      </c>
      <c r="D274" s="144" t="s">
        <v>83</v>
      </c>
      <c r="E274" s="117" t="e">
        <f t="shared" si="73"/>
        <v>#VALUE!</v>
      </c>
      <c r="F274" s="117" t="s">
        <v>86</v>
      </c>
      <c r="G274" s="89"/>
      <c r="H274" s="89"/>
      <c r="I274" s="89"/>
      <c r="J274" s="89"/>
      <c r="K274" s="117" t="s">
        <v>85</v>
      </c>
      <c r="L274" s="129" t="s">
        <v>225</v>
      </c>
      <c r="M274" s="117" t="s">
        <v>86</v>
      </c>
      <c r="N274" s="115" t="s">
        <v>87</v>
      </c>
      <c r="O274" s="131"/>
    </row>
    <row r="275" spans="1:15" ht="24" hidden="1" customHeight="1" x14ac:dyDescent="0.3">
      <c r="A275" s="130"/>
      <c r="B275" s="152"/>
      <c r="C275" s="144"/>
      <c r="D275" s="144"/>
      <c r="E275" s="117">
        <f t="shared" si="73"/>
        <v>0</v>
      </c>
      <c r="F275" s="117"/>
      <c r="G275" s="89"/>
      <c r="H275" s="89"/>
      <c r="I275" s="89"/>
      <c r="J275" s="89"/>
      <c r="K275" s="117"/>
      <c r="L275" s="116"/>
      <c r="M275" s="117"/>
      <c r="N275" s="116"/>
      <c r="O275" s="131"/>
    </row>
    <row r="276" spans="1:15" ht="30.75" hidden="1" customHeight="1" x14ac:dyDescent="0.3">
      <c r="A276" s="130"/>
      <c r="B276" s="152"/>
      <c r="C276" s="144"/>
      <c r="D276" s="144"/>
      <c r="E276" s="55">
        <f t="shared" si="73"/>
        <v>0</v>
      </c>
      <c r="F276" s="55">
        <v>0</v>
      </c>
      <c r="G276" s="55"/>
      <c r="H276" s="55"/>
      <c r="I276" s="55"/>
      <c r="J276" s="55"/>
      <c r="K276" s="55">
        <v>0</v>
      </c>
      <c r="L276" s="55">
        <v>0</v>
      </c>
      <c r="M276" s="55">
        <v>0</v>
      </c>
      <c r="N276" s="55">
        <v>0</v>
      </c>
      <c r="O276" s="131"/>
    </row>
    <row r="277" spans="1:15" ht="57.75" hidden="1" customHeight="1" x14ac:dyDescent="0.3">
      <c r="A277" s="130" t="s">
        <v>30</v>
      </c>
      <c r="B277" s="104" t="s">
        <v>43</v>
      </c>
      <c r="C277" s="97" t="s">
        <v>63</v>
      </c>
      <c r="D277" s="63" t="s">
        <v>18</v>
      </c>
      <c r="E277" s="89">
        <f t="shared" si="73"/>
        <v>0</v>
      </c>
      <c r="F277" s="89">
        <v>0</v>
      </c>
      <c r="G277" s="89"/>
      <c r="H277" s="89"/>
      <c r="I277" s="89"/>
      <c r="J277" s="89"/>
      <c r="K277" s="89">
        <v>0</v>
      </c>
      <c r="L277" s="90">
        <v>0</v>
      </c>
      <c r="M277" s="89">
        <v>0</v>
      </c>
      <c r="N277" s="89">
        <v>0</v>
      </c>
      <c r="O277" s="131" t="s">
        <v>53</v>
      </c>
    </row>
    <row r="278" spans="1:15" ht="27" hidden="1" customHeight="1" x14ac:dyDescent="0.3">
      <c r="A278" s="130"/>
      <c r="B278" s="152" t="s">
        <v>95</v>
      </c>
      <c r="C278" s="144" t="s">
        <v>83</v>
      </c>
      <c r="D278" s="144" t="s">
        <v>83</v>
      </c>
      <c r="E278" s="117" t="e">
        <f t="shared" si="73"/>
        <v>#VALUE!</v>
      </c>
      <c r="F278" s="117" t="s">
        <v>86</v>
      </c>
      <c r="G278" s="89"/>
      <c r="H278" s="89"/>
      <c r="I278" s="89"/>
      <c r="J278" s="89"/>
      <c r="K278" s="117" t="s">
        <v>85</v>
      </c>
      <c r="L278" s="129" t="s">
        <v>225</v>
      </c>
      <c r="M278" s="117" t="s">
        <v>86</v>
      </c>
      <c r="N278" s="115" t="s">
        <v>87</v>
      </c>
      <c r="O278" s="131"/>
    </row>
    <row r="279" spans="1:15" ht="27" hidden="1" customHeight="1" x14ac:dyDescent="0.3">
      <c r="A279" s="130"/>
      <c r="B279" s="152"/>
      <c r="C279" s="144"/>
      <c r="D279" s="144"/>
      <c r="E279" s="117">
        <f t="shared" si="73"/>
        <v>0</v>
      </c>
      <c r="F279" s="117"/>
      <c r="G279" s="89"/>
      <c r="H279" s="89"/>
      <c r="I279" s="89"/>
      <c r="J279" s="89"/>
      <c r="K279" s="117"/>
      <c r="L279" s="116"/>
      <c r="M279" s="117"/>
      <c r="N279" s="116"/>
      <c r="O279" s="131"/>
    </row>
    <row r="280" spans="1:15" ht="27" hidden="1" customHeight="1" x14ac:dyDescent="0.3">
      <c r="A280" s="130"/>
      <c r="B280" s="152"/>
      <c r="C280" s="144"/>
      <c r="D280" s="144"/>
      <c r="E280" s="55">
        <f t="shared" si="73"/>
        <v>0</v>
      </c>
      <c r="F280" s="55">
        <v>0</v>
      </c>
      <c r="G280" s="55"/>
      <c r="H280" s="55"/>
      <c r="I280" s="55"/>
      <c r="J280" s="55"/>
      <c r="K280" s="55">
        <v>0</v>
      </c>
      <c r="L280" s="55">
        <v>0</v>
      </c>
      <c r="M280" s="55">
        <v>0</v>
      </c>
      <c r="N280" s="55">
        <v>0</v>
      </c>
      <c r="O280" s="131"/>
    </row>
    <row r="281" spans="1:15" ht="75.75" hidden="1" customHeight="1" x14ac:dyDescent="0.3">
      <c r="A281" s="130" t="s">
        <v>31</v>
      </c>
      <c r="B281" s="104" t="s">
        <v>44</v>
      </c>
      <c r="C281" s="97" t="s">
        <v>63</v>
      </c>
      <c r="D281" s="63" t="s">
        <v>18</v>
      </c>
      <c r="E281" s="89">
        <f t="shared" si="73"/>
        <v>0</v>
      </c>
      <c r="F281" s="89">
        <v>0</v>
      </c>
      <c r="G281" s="89"/>
      <c r="H281" s="89"/>
      <c r="I281" s="89"/>
      <c r="J281" s="89"/>
      <c r="K281" s="89">
        <v>0</v>
      </c>
      <c r="L281" s="90">
        <v>0</v>
      </c>
      <c r="M281" s="89">
        <v>0</v>
      </c>
      <c r="N281" s="89">
        <v>0</v>
      </c>
      <c r="O281" s="131" t="s">
        <v>53</v>
      </c>
    </row>
    <row r="282" spans="1:15" ht="27" hidden="1" customHeight="1" x14ac:dyDescent="0.3">
      <c r="A282" s="130"/>
      <c r="B282" s="152" t="s">
        <v>96</v>
      </c>
      <c r="C282" s="144" t="s">
        <v>83</v>
      </c>
      <c r="D282" s="144" t="s">
        <v>83</v>
      </c>
      <c r="E282" s="117" t="e">
        <f t="shared" si="73"/>
        <v>#VALUE!</v>
      </c>
      <c r="F282" s="117" t="s">
        <v>86</v>
      </c>
      <c r="G282" s="89"/>
      <c r="H282" s="89"/>
      <c r="I282" s="89"/>
      <c r="J282" s="89"/>
      <c r="K282" s="117" t="s">
        <v>85</v>
      </c>
      <c r="L282" s="129" t="s">
        <v>225</v>
      </c>
      <c r="M282" s="117" t="s">
        <v>86</v>
      </c>
      <c r="N282" s="115" t="s">
        <v>87</v>
      </c>
      <c r="O282" s="131"/>
    </row>
    <row r="283" spans="1:15" ht="27" hidden="1" customHeight="1" x14ac:dyDescent="0.3">
      <c r="A283" s="130"/>
      <c r="B283" s="152"/>
      <c r="C283" s="144"/>
      <c r="D283" s="144"/>
      <c r="E283" s="117">
        <f t="shared" si="73"/>
        <v>0</v>
      </c>
      <c r="F283" s="117"/>
      <c r="G283" s="89"/>
      <c r="H283" s="89"/>
      <c r="I283" s="89"/>
      <c r="J283" s="89"/>
      <c r="K283" s="117"/>
      <c r="L283" s="116"/>
      <c r="M283" s="117"/>
      <c r="N283" s="116"/>
      <c r="O283" s="131"/>
    </row>
    <row r="284" spans="1:15" ht="27" hidden="1" customHeight="1" x14ac:dyDescent="0.3">
      <c r="A284" s="130"/>
      <c r="B284" s="152"/>
      <c r="C284" s="144"/>
      <c r="D284" s="144"/>
      <c r="E284" s="55">
        <f t="shared" si="73"/>
        <v>0</v>
      </c>
      <c r="F284" s="55">
        <v>0</v>
      </c>
      <c r="G284" s="55"/>
      <c r="H284" s="55"/>
      <c r="I284" s="55"/>
      <c r="J284" s="55"/>
      <c r="K284" s="55">
        <v>0</v>
      </c>
      <c r="L284" s="55">
        <v>0</v>
      </c>
      <c r="M284" s="55">
        <v>0</v>
      </c>
      <c r="N284" s="55">
        <v>0</v>
      </c>
      <c r="O284" s="131"/>
    </row>
    <row r="285" spans="1:15" ht="58.5" hidden="1" customHeight="1" x14ac:dyDescent="0.3">
      <c r="A285" s="130" t="s">
        <v>32</v>
      </c>
      <c r="B285" s="104" t="s">
        <v>45</v>
      </c>
      <c r="C285" s="97" t="s">
        <v>63</v>
      </c>
      <c r="D285" s="63" t="s">
        <v>18</v>
      </c>
      <c r="E285" s="89">
        <f t="shared" si="73"/>
        <v>0</v>
      </c>
      <c r="F285" s="89">
        <v>0</v>
      </c>
      <c r="G285" s="89"/>
      <c r="H285" s="89"/>
      <c r="I285" s="89"/>
      <c r="J285" s="89"/>
      <c r="K285" s="89">
        <v>0</v>
      </c>
      <c r="L285" s="90">
        <v>0</v>
      </c>
      <c r="M285" s="89">
        <v>0</v>
      </c>
      <c r="N285" s="89">
        <v>0</v>
      </c>
      <c r="O285" s="131" t="s">
        <v>53</v>
      </c>
    </row>
    <row r="286" spans="1:15" ht="24.75" hidden="1" customHeight="1" x14ac:dyDescent="0.3">
      <c r="A286" s="130"/>
      <c r="B286" s="152" t="s">
        <v>97</v>
      </c>
      <c r="C286" s="144" t="s">
        <v>83</v>
      </c>
      <c r="D286" s="144" t="s">
        <v>83</v>
      </c>
      <c r="E286" s="117" t="e">
        <f t="shared" si="73"/>
        <v>#VALUE!</v>
      </c>
      <c r="F286" s="117" t="s">
        <v>86</v>
      </c>
      <c r="G286" s="89"/>
      <c r="H286" s="89"/>
      <c r="I286" s="89"/>
      <c r="J286" s="89"/>
      <c r="K286" s="117" t="s">
        <v>85</v>
      </c>
      <c r="L286" s="129" t="s">
        <v>225</v>
      </c>
      <c r="M286" s="117" t="s">
        <v>86</v>
      </c>
      <c r="N286" s="115" t="s">
        <v>87</v>
      </c>
      <c r="O286" s="131"/>
    </row>
    <row r="287" spans="1:15" ht="24.75" hidden="1" customHeight="1" x14ac:dyDescent="0.3">
      <c r="A287" s="130"/>
      <c r="B287" s="152"/>
      <c r="C287" s="144"/>
      <c r="D287" s="144"/>
      <c r="E287" s="117">
        <f t="shared" si="73"/>
        <v>0</v>
      </c>
      <c r="F287" s="117"/>
      <c r="G287" s="89"/>
      <c r="H287" s="89"/>
      <c r="I287" s="89"/>
      <c r="J287" s="89"/>
      <c r="K287" s="117"/>
      <c r="L287" s="116"/>
      <c r="M287" s="117"/>
      <c r="N287" s="116"/>
      <c r="O287" s="131"/>
    </row>
    <row r="288" spans="1:15" ht="24.75" hidden="1" customHeight="1" x14ac:dyDescent="0.3">
      <c r="A288" s="130"/>
      <c r="B288" s="152"/>
      <c r="C288" s="144"/>
      <c r="D288" s="144"/>
      <c r="E288" s="55">
        <f t="shared" si="73"/>
        <v>0</v>
      </c>
      <c r="F288" s="55">
        <v>0</v>
      </c>
      <c r="G288" s="55"/>
      <c r="H288" s="55"/>
      <c r="I288" s="55"/>
      <c r="J288" s="55"/>
      <c r="K288" s="55">
        <v>0</v>
      </c>
      <c r="L288" s="55">
        <v>0</v>
      </c>
      <c r="M288" s="55">
        <v>0</v>
      </c>
      <c r="N288" s="55">
        <v>0</v>
      </c>
      <c r="O288" s="131"/>
    </row>
    <row r="289" spans="1:15" ht="43.5" hidden="1" customHeight="1" x14ac:dyDescent="0.3">
      <c r="A289" s="153" t="s">
        <v>33</v>
      </c>
      <c r="B289" s="104" t="s">
        <v>46</v>
      </c>
      <c r="C289" s="97" t="s">
        <v>63</v>
      </c>
      <c r="D289" s="63" t="s">
        <v>18</v>
      </c>
      <c r="E289" s="89">
        <f t="shared" si="73"/>
        <v>0</v>
      </c>
      <c r="F289" s="89">
        <v>0</v>
      </c>
      <c r="G289" s="89"/>
      <c r="H289" s="89"/>
      <c r="I289" s="89"/>
      <c r="J289" s="89"/>
      <c r="K289" s="90">
        <v>0</v>
      </c>
      <c r="L289" s="90">
        <v>0</v>
      </c>
      <c r="M289" s="89">
        <v>0</v>
      </c>
      <c r="N289" s="89">
        <v>0</v>
      </c>
      <c r="O289" s="149" t="s">
        <v>53</v>
      </c>
    </row>
    <row r="290" spans="1:15" ht="24.75" hidden="1" customHeight="1" x14ac:dyDescent="0.3">
      <c r="A290" s="154"/>
      <c r="B290" s="141" t="s">
        <v>98</v>
      </c>
      <c r="C290" s="144" t="s">
        <v>83</v>
      </c>
      <c r="D290" s="145" t="s">
        <v>83</v>
      </c>
      <c r="E290" s="115" t="e">
        <f t="shared" si="73"/>
        <v>#VALUE!</v>
      </c>
      <c r="F290" s="115" t="s">
        <v>86</v>
      </c>
      <c r="G290" s="91"/>
      <c r="H290" s="91"/>
      <c r="I290" s="91"/>
      <c r="J290" s="91"/>
      <c r="K290" s="115" t="s">
        <v>85</v>
      </c>
      <c r="L290" s="129" t="s">
        <v>225</v>
      </c>
      <c r="M290" s="115" t="s">
        <v>86</v>
      </c>
      <c r="N290" s="115" t="s">
        <v>87</v>
      </c>
      <c r="O290" s="150"/>
    </row>
    <row r="291" spans="1:15" ht="24.75" hidden="1" customHeight="1" x14ac:dyDescent="0.3">
      <c r="A291" s="154"/>
      <c r="B291" s="142"/>
      <c r="C291" s="144"/>
      <c r="D291" s="146"/>
      <c r="E291" s="116">
        <f t="shared" si="73"/>
        <v>0</v>
      </c>
      <c r="F291" s="116"/>
      <c r="G291" s="92"/>
      <c r="H291" s="92"/>
      <c r="I291" s="92"/>
      <c r="J291" s="92"/>
      <c r="K291" s="116"/>
      <c r="L291" s="116"/>
      <c r="M291" s="116"/>
      <c r="N291" s="116"/>
      <c r="O291" s="150"/>
    </row>
    <row r="292" spans="1:15" ht="24.75" hidden="1" customHeight="1" x14ac:dyDescent="0.3">
      <c r="A292" s="155"/>
      <c r="B292" s="143"/>
      <c r="C292" s="144"/>
      <c r="D292" s="147"/>
      <c r="E292" s="55">
        <f t="shared" si="73"/>
        <v>0</v>
      </c>
      <c r="F292" s="64">
        <v>0</v>
      </c>
      <c r="G292" s="64"/>
      <c r="H292" s="64"/>
      <c r="I292" s="64"/>
      <c r="J292" s="64"/>
      <c r="K292" s="64">
        <v>0</v>
      </c>
      <c r="L292" s="64">
        <v>0</v>
      </c>
      <c r="M292" s="64">
        <v>0</v>
      </c>
      <c r="N292" s="64">
        <v>0</v>
      </c>
      <c r="O292" s="151"/>
    </row>
    <row r="293" spans="1:15" ht="61.5" customHeight="1" x14ac:dyDescent="0.3">
      <c r="A293" s="130" t="s">
        <v>13</v>
      </c>
      <c r="B293" s="104" t="s">
        <v>217</v>
      </c>
      <c r="C293" s="95" t="s">
        <v>378</v>
      </c>
      <c r="D293" s="63" t="s">
        <v>18</v>
      </c>
      <c r="E293" s="89">
        <f t="shared" si="73"/>
        <v>0</v>
      </c>
      <c r="F293" s="118">
        <v>0</v>
      </c>
      <c r="G293" s="119"/>
      <c r="H293" s="119"/>
      <c r="I293" s="119"/>
      <c r="J293" s="120"/>
      <c r="K293" s="89">
        <v>0</v>
      </c>
      <c r="L293" s="89">
        <v>0</v>
      </c>
      <c r="M293" s="90">
        <v>0</v>
      </c>
      <c r="N293" s="89">
        <v>0</v>
      </c>
      <c r="O293" s="131" t="s">
        <v>79</v>
      </c>
    </row>
    <row r="294" spans="1:15" ht="21" customHeight="1" x14ac:dyDescent="0.3">
      <c r="A294" s="130"/>
      <c r="B294" s="152" t="s">
        <v>348</v>
      </c>
      <c r="C294" s="144" t="s">
        <v>83</v>
      </c>
      <c r="D294" s="144" t="s">
        <v>83</v>
      </c>
      <c r="E294" s="117" t="s">
        <v>84</v>
      </c>
      <c r="F294" s="121" t="s">
        <v>374</v>
      </c>
      <c r="G294" s="118" t="s">
        <v>226</v>
      </c>
      <c r="H294" s="119"/>
      <c r="I294" s="119"/>
      <c r="J294" s="120"/>
      <c r="K294" s="117" t="s">
        <v>87</v>
      </c>
      <c r="L294" s="129" t="s">
        <v>375</v>
      </c>
      <c r="M294" s="121" t="s">
        <v>377</v>
      </c>
      <c r="N294" s="115" t="s">
        <v>376</v>
      </c>
      <c r="O294" s="131"/>
    </row>
    <row r="295" spans="1:15" ht="21" customHeight="1" x14ac:dyDescent="0.3">
      <c r="A295" s="130"/>
      <c r="B295" s="152"/>
      <c r="C295" s="144"/>
      <c r="D295" s="144"/>
      <c r="E295" s="117"/>
      <c r="F295" s="117"/>
      <c r="G295" s="92" t="s">
        <v>221</v>
      </c>
      <c r="H295" s="92" t="s">
        <v>222</v>
      </c>
      <c r="I295" s="92" t="s">
        <v>223</v>
      </c>
      <c r="J295" s="92" t="s">
        <v>224</v>
      </c>
      <c r="K295" s="117"/>
      <c r="L295" s="116"/>
      <c r="M295" s="117"/>
      <c r="N295" s="116"/>
      <c r="O295" s="131"/>
    </row>
    <row r="296" spans="1:15" ht="43.5" customHeight="1" x14ac:dyDescent="0.3">
      <c r="A296" s="130"/>
      <c r="B296" s="152"/>
      <c r="C296" s="144"/>
      <c r="D296" s="144"/>
      <c r="E296" s="55">
        <f>F296+K296+L296+M296+N296</f>
        <v>0</v>
      </c>
      <c r="F296" s="55">
        <v>0</v>
      </c>
      <c r="G296" s="55">
        <v>0</v>
      </c>
      <c r="H296" s="55">
        <v>0</v>
      </c>
      <c r="I296" s="55">
        <v>0</v>
      </c>
      <c r="J296" s="55">
        <v>0</v>
      </c>
      <c r="K296" s="55">
        <v>0</v>
      </c>
      <c r="L296" s="55">
        <v>0</v>
      </c>
      <c r="M296" s="55">
        <v>0</v>
      </c>
      <c r="N296" s="55">
        <v>0</v>
      </c>
      <c r="O296" s="131"/>
    </row>
    <row r="297" spans="1:15" ht="88.5" customHeight="1" x14ac:dyDescent="0.3">
      <c r="A297" s="130" t="s">
        <v>16</v>
      </c>
      <c r="B297" s="104" t="s">
        <v>218</v>
      </c>
      <c r="C297" s="95" t="s">
        <v>378</v>
      </c>
      <c r="D297" s="63" t="s">
        <v>18</v>
      </c>
      <c r="E297" s="89">
        <f>F297+K297+L297+M297+N297</f>
        <v>0</v>
      </c>
      <c r="F297" s="118">
        <v>0</v>
      </c>
      <c r="G297" s="119"/>
      <c r="H297" s="119"/>
      <c r="I297" s="119"/>
      <c r="J297" s="120"/>
      <c r="K297" s="89">
        <v>0</v>
      </c>
      <c r="L297" s="89">
        <v>0</v>
      </c>
      <c r="M297" s="90">
        <v>0</v>
      </c>
      <c r="N297" s="89">
        <v>0</v>
      </c>
      <c r="O297" s="131" t="s">
        <v>29</v>
      </c>
    </row>
    <row r="298" spans="1:15" ht="21" customHeight="1" x14ac:dyDescent="0.3">
      <c r="A298" s="130"/>
      <c r="B298" s="152" t="s">
        <v>349</v>
      </c>
      <c r="C298" s="144" t="s">
        <v>83</v>
      </c>
      <c r="D298" s="144" t="s">
        <v>83</v>
      </c>
      <c r="E298" s="117" t="s">
        <v>84</v>
      </c>
      <c r="F298" s="121" t="s">
        <v>374</v>
      </c>
      <c r="G298" s="118" t="s">
        <v>226</v>
      </c>
      <c r="H298" s="119"/>
      <c r="I298" s="119"/>
      <c r="J298" s="120"/>
      <c r="K298" s="117" t="s">
        <v>87</v>
      </c>
      <c r="L298" s="129" t="s">
        <v>375</v>
      </c>
      <c r="M298" s="121" t="s">
        <v>377</v>
      </c>
      <c r="N298" s="115" t="s">
        <v>376</v>
      </c>
      <c r="O298" s="131"/>
    </row>
    <row r="299" spans="1:15" ht="21" customHeight="1" x14ac:dyDescent="0.3">
      <c r="A299" s="130"/>
      <c r="B299" s="152"/>
      <c r="C299" s="144"/>
      <c r="D299" s="144"/>
      <c r="E299" s="117"/>
      <c r="F299" s="117"/>
      <c r="G299" s="92" t="s">
        <v>221</v>
      </c>
      <c r="H299" s="92" t="s">
        <v>222</v>
      </c>
      <c r="I299" s="92" t="s">
        <v>223</v>
      </c>
      <c r="J299" s="92" t="s">
        <v>224</v>
      </c>
      <c r="K299" s="117"/>
      <c r="L299" s="116"/>
      <c r="M299" s="117"/>
      <c r="N299" s="116"/>
      <c r="O299" s="131"/>
    </row>
    <row r="300" spans="1:15" ht="46.5" customHeight="1" x14ac:dyDescent="0.3">
      <c r="A300" s="130"/>
      <c r="B300" s="152"/>
      <c r="C300" s="144"/>
      <c r="D300" s="144"/>
      <c r="E300" s="55">
        <f>F300+K300+L300+M300+N300</f>
        <v>0</v>
      </c>
      <c r="F300" s="55">
        <v>0</v>
      </c>
      <c r="G300" s="55">
        <v>0</v>
      </c>
      <c r="H300" s="55">
        <v>0</v>
      </c>
      <c r="I300" s="55">
        <v>0</v>
      </c>
      <c r="J300" s="55">
        <v>0</v>
      </c>
      <c r="K300" s="55">
        <v>0</v>
      </c>
      <c r="L300" s="55">
        <v>0</v>
      </c>
      <c r="M300" s="55">
        <v>0</v>
      </c>
      <c r="N300" s="55">
        <v>0</v>
      </c>
      <c r="O300" s="131"/>
    </row>
    <row r="301" spans="1:15" ht="32.25" customHeight="1" x14ac:dyDescent="0.3">
      <c r="A301" s="130" t="s">
        <v>22</v>
      </c>
      <c r="B301" s="152" t="s">
        <v>54</v>
      </c>
      <c r="C301" s="130" t="s">
        <v>378</v>
      </c>
      <c r="D301" s="54" t="s">
        <v>8</v>
      </c>
      <c r="E301" s="89">
        <f t="shared" ref="E301:E305" si="77">F301+K301+L301+M301+N301</f>
        <v>0</v>
      </c>
      <c r="F301" s="118">
        <f>F302+F303</f>
        <v>0</v>
      </c>
      <c r="G301" s="119"/>
      <c r="H301" s="119"/>
      <c r="I301" s="119"/>
      <c r="J301" s="120"/>
      <c r="K301" s="89">
        <f>K302+K303</f>
        <v>0</v>
      </c>
      <c r="L301" s="90">
        <f>L302+L303</f>
        <v>0</v>
      </c>
      <c r="M301" s="90">
        <f>M302+M303</f>
        <v>0</v>
      </c>
      <c r="N301" s="89">
        <f>N302</f>
        <v>0</v>
      </c>
      <c r="O301" s="158"/>
    </row>
    <row r="302" spans="1:15" ht="36.75" customHeight="1" x14ac:dyDescent="0.3">
      <c r="A302" s="130"/>
      <c r="B302" s="152"/>
      <c r="C302" s="130"/>
      <c r="D302" s="104" t="s">
        <v>18</v>
      </c>
      <c r="E302" s="89">
        <f t="shared" si="77"/>
        <v>0</v>
      </c>
      <c r="F302" s="118">
        <f>F304</f>
        <v>0</v>
      </c>
      <c r="G302" s="119"/>
      <c r="H302" s="119"/>
      <c r="I302" s="119"/>
      <c r="J302" s="120"/>
      <c r="K302" s="89">
        <f>K304</f>
        <v>0</v>
      </c>
      <c r="L302" s="89">
        <f t="shared" ref="L302:N302" si="78">L304</f>
        <v>0</v>
      </c>
      <c r="M302" s="89">
        <f t="shared" si="78"/>
        <v>0</v>
      </c>
      <c r="N302" s="89">
        <f t="shared" si="78"/>
        <v>0</v>
      </c>
      <c r="O302" s="158"/>
    </row>
    <row r="303" spans="1:15" ht="30" customHeight="1" x14ac:dyDescent="0.3">
      <c r="A303" s="130"/>
      <c r="B303" s="152"/>
      <c r="C303" s="130"/>
      <c r="D303" s="63" t="s">
        <v>12</v>
      </c>
      <c r="E303" s="89">
        <f t="shared" si="77"/>
        <v>0</v>
      </c>
      <c r="F303" s="118">
        <v>0</v>
      </c>
      <c r="G303" s="119"/>
      <c r="H303" s="119"/>
      <c r="I303" s="119"/>
      <c r="J303" s="120"/>
      <c r="K303" s="89">
        <v>0</v>
      </c>
      <c r="L303" s="90">
        <v>0</v>
      </c>
      <c r="M303" s="90">
        <v>0</v>
      </c>
      <c r="N303" s="89">
        <v>0</v>
      </c>
      <c r="O303" s="158"/>
    </row>
    <row r="304" spans="1:15" ht="39" customHeight="1" x14ac:dyDescent="0.3">
      <c r="A304" s="130" t="s">
        <v>24</v>
      </c>
      <c r="B304" s="152" t="s">
        <v>47</v>
      </c>
      <c r="C304" s="130" t="s">
        <v>378</v>
      </c>
      <c r="D304" s="63" t="s">
        <v>18</v>
      </c>
      <c r="E304" s="89">
        <f t="shared" si="77"/>
        <v>0</v>
      </c>
      <c r="F304" s="118">
        <v>0</v>
      </c>
      <c r="G304" s="119"/>
      <c r="H304" s="119"/>
      <c r="I304" s="119"/>
      <c r="J304" s="120"/>
      <c r="K304" s="89">
        <v>0</v>
      </c>
      <c r="L304" s="89">
        <v>0</v>
      </c>
      <c r="M304" s="90">
        <v>0</v>
      </c>
      <c r="N304" s="89">
        <v>0</v>
      </c>
      <c r="O304" s="158" t="s">
        <v>34</v>
      </c>
    </row>
    <row r="305" spans="1:16" ht="33" customHeight="1" x14ac:dyDescent="0.3">
      <c r="A305" s="130"/>
      <c r="B305" s="152"/>
      <c r="C305" s="130"/>
      <c r="D305" s="63" t="s">
        <v>12</v>
      </c>
      <c r="E305" s="89">
        <f t="shared" si="77"/>
        <v>0</v>
      </c>
      <c r="F305" s="118">
        <v>0</v>
      </c>
      <c r="G305" s="119"/>
      <c r="H305" s="119"/>
      <c r="I305" s="119"/>
      <c r="J305" s="120"/>
      <c r="K305" s="89">
        <v>0</v>
      </c>
      <c r="L305" s="89">
        <v>0</v>
      </c>
      <c r="M305" s="90">
        <v>0</v>
      </c>
      <c r="N305" s="89">
        <v>0</v>
      </c>
      <c r="O305" s="158"/>
    </row>
    <row r="306" spans="1:16" ht="28.5" customHeight="1" x14ac:dyDescent="0.3">
      <c r="A306" s="130"/>
      <c r="B306" s="152" t="s">
        <v>350</v>
      </c>
      <c r="C306" s="144" t="s">
        <v>83</v>
      </c>
      <c r="D306" s="144" t="s">
        <v>83</v>
      </c>
      <c r="E306" s="117" t="s">
        <v>84</v>
      </c>
      <c r="F306" s="121" t="s">
        <v>374</v>
      </c>
      <c r="G306" s="118" t="s">
        <v>226</v>
      </c>
      <c r="H306" s="119"/>
      <c r="I306" s="119"/>
      <c r="J306" s="120"/>
      <c r="K306" s="117" t="s">
        <v>87</v>
      </c>
      <c r="L306" s="129" t="s">
        <v>375</v>
      </c>
      <c r="M306" s="121" t="s">
        <v>377</v>
      </c>
      <c r="N306" s="115" t="s">
        <v>376</v>
      </c>
      <c r="O306" s="158"/>
    </row>
    <row r="307" spans="1:16" ht="23.25" customHeight="1" x14ac:dyDescent="0.3">
      <c r="A307" s="130"/>
      <c r="B307" s="152"/>
      <c r="C307" s="144"/>
      <c r="D307" s="144"/>
      <c r="E307" s="117"/>
      <c r="F307" s="117"/>
      <c r="G307" s="92" t="s">
        <v>221</v>
      </c>
      <c r="H307" s="92" t="s">
        <v>222</v>
      </c>
      <c r="I307" s="92" t="s">
        <v>223</v>
      </c>
      <c r="J307" s="92" t="s">
        <v>224</v>
      </c>
      <c r="K307" s="117"/>
      <c r="L307" s="116"/>
      <c r="M307" s="117"/>
      <c r="N307" s="116"/>
      <c r="O307" s="158"/>
    </row>
    <row r="308" spans="1:16" ht="30.75" customHeight="1" x14ac:dyDescent="0.3">
      <c r="A308" s="130"/>
      <c r="B308" s="152"/>
      <c r="C308" s="144"/>
      <c r="D308" s="144"/>
      <c r="E308" s="55">
        <f>F308+K308+L308+M308+N308</f>
        <v>0</v>
      </c>
      <c r="F308" s="55">
        <v>0</v>
      </c>
      <c r="G308" s="55">
        <v>0</v>
      </c>
      <c r="H308" s="55">
        <v>0</v>
      </c>
      <c r="I308" s="55">
        <v>0</v>
      </c>
      <c r="J308" s="55">
        <v>0</v>
      </c>
      <c r="K308" s="55">
        <v>0</v>
      </c>
      <c r="L308" s="55">
        <v>0</v>
      </c>
      <c r="M308" s="55">
        <v>0</v>
      </c>
      <c r="N308" s="55">
        <v>0</v>
      </c>
      <c r="O308" s="158"/>
      <c r="P308" s="59"/>
    </row>
    <row r="309" spans="1:16" ht="28.5" hidden="1" customHeight="1" x14ac:dyDescent="0.3">
      <c r="A309" s="153"/>
      <c r="B309" s="152" t="s">
        <v>99</v>
      </c>
      <c r="C309" s="144" t="s">
        <v>83</v>
      </c>
      <c r="D309" s="144" t="s">
        <v>83</v>
      </c>
      <c r="E309" s="117" t="e">
        <f t="shared" ref="E309:E314" si="79">F309+K309+L309+M309+N309</f>
        <v>#VALUE!</v>
      </c>
      <c r="F309" s="121" t="s">
        <v>329</v>
      </c>
      <c r="G309" s="118" t="s">
        <v>226</v>
      </c>
      <c r="H309" s="119"/>
      <c r="I309" s="119"/>
      <c r="J309" s="120"/>
      <c r="K309" s="117" t="s">
        <v>85</v>
      </c>
      <c r="L309" s="129" t="s">
        <v>330</v>
      </c>
      <c r="M309" s="121" t="s">
        <v>329</v>
      </c>
      <c r="N309" s="115" t="s">
        <v>87</v>
      </c>
      <c r="O309" s="167"/>
    </row>
    <row r="310" spans="1:16" ht="23.25" hidden="1" customHeight="1" x14ac:dyDescent="0.3">
      <c r="A310" s="154"/>
      <c r="B310" s="152"/>
      <c r="C310" s="144"/>
      <c r="D310" s="144"/>
      <c r="E310" s="117">
        <f t="shared" si="79"/>
        <v>0</v>
      </c>
      <c r="F310" s="117"/>
      <c r="G310" s="92" t="s">
        <v>221</v>
      </c>
      <c r="H310" s="92" t="s">
        <v>222</v>
      </c>
      <c r="I310" s="92" t="s">
        <v>223</v>
      </c>
      <c r="J310" s="92" t="s">
        <v>224</v>
      </c>
      <c r="K310" s="117"/>
      <c r="L310" s="116"/>
      <c r="M310" s="117"/>
      <c r="N310" s="116"/>
      <c r="O310" s="168"/>
    </row>
    <row r="311" spans="1:16" ht="30.75" hidden="1" customHeight="1" x14ac:dyDescent="0.3">
      <c r="A311" s="155"/>
      <c r="B311" s="152"/>
      <c r="C311" s="144"/>
      <c r="D311" s="144"/>
      <c r="E311" s="55">
        <f t="shared" si="79"/>
        <v>5064</v>
      </c>
      <c r="F311" s="55">
        <v>0</v>
      </c>
      <c r="G311" s="55">
        <v>0</v>
      </c>
      <c r="H311" s="55">
        <v>0</v>
      </c>
      <c r="I311" s="55">
        <v>0</v>
      </c>
      <c r="J311" s="55">
        <v>0</v>
      </c>
      <c r="K311" s="55">
        <v>5064</v>
      </c>
      <c r="L311" s="55">
        <v>0</v>
      </c>
      <c r="M311" s="55">
        <v>0</v>
      </c>
      <c r="N311" s="55">
        <v>0</v>
      </c>
      <c r="O311" s="169"/>
    </row>
    <row r="312" spans="1:16" ht="25.5" customHeight="1" x14ac:dyDescent="0.3">
      <c r="A312" s="130" t="s">
        <v>26</v>
      </c>
      <c r="B312" s="152" t="s">
        <v>71</v>
      </c>
      <c r="C312" s="130" t="s">
        <v>378</v>
      </c>
      <c r="D312" s="54" t="s">
        <v>8</v>
      </c>
      <c r="E312" s="89">
        <f t="shared" si="79"/>
        <v>0</v>
      </c>
      <c r="F312" s="118">
        <v>0</v>
      </c>
      <c r="G312" s="119"/>
      <c r="H312" s="119"/>
      <c r="I312" s="119"/>
      <c r="J312" s="120"/>
      <c r="K312" s="89">
        <v>0</v>
      </c>
      <c r="L312" s="89">
        <f>L313</f>
        <v>0</v>
      </c>
      <c r="M312" s="90">
        <v>0</v>
      </c>
      <c r="N312" s="89">
        <v>0</v>
      </c>
      <c r="O312" s="158"/>
    </row>
    <row r="313" spans="1:16" ht="37.5" customHeight="1" x14ac:dyDescent="0.3">
      <c r="A313" s="130"/>
      <c r="B313" s="152"/>
      <c r="C313" s="130"/>
      <c r="D313" s="63" t="s">
        <v>18</v>
      </c>
      <c r="E313" s="89">
        <f t="shared" si="79"/>
        <v>0</v>
      </c>
      <c r="F313" s="118">
        <v>0</v>
      </c>
      <c r="G313" s="119"/>
      <c r="H313" s="119"/>
      <c r="I313" s="119"/>
      <c r="J313" s="120"/>
      <c r="K313" s="89">
        <v>0</v>
      </c>
      <c r="L313" s="89">
        <v>0</v>
      </c>
      <c r="M313" s="90">
        <v>0</v>
      </c>
      <c r="N313" s="89">
        <v>0</v>
      </c>
      <c r="O313" s="158"/>
    </row>
    <row r="314" spans="1:16" ht="75" customHeight="1" x14ac:dyDescent="0.3">
      <c r="A314" s="187" t="s">
        <v>27</v>
      </c>
      <c r="B314" s="104" t="s">
        <v>61</v>
      </c>
      <c r="C314" s="95" t="s">
        <v>378</v>
      </c>
      <c r="D314" s="63" t="s">
        <v>18</v>
      </c>
      <c r="E314" s="89">
        <f t="shared" si="79"/>
        <v>0</v>
      </c>
      <c r="F314" s="118">
        <v>0</v>
      </c>
      <c r="G314" s="119"/>
      <c r="H314" s="119"/>
      <c r="I314" s="119"/>
      <c r="J314" s="120"/>
      <c r="K314" s="89">
        <v>0</v>
      </c>
      <c r="L314" s="89">
        <v>0</v>
      </c>
      <c r="M314" s="90">
        <v>0</v>
      </c>
      <c r="N314" s="89">
        <v>0</v>
      </c>
      <c r="O314" s="131" t="s">
        <v>53</v>
      </c>
      <c r="P314" s="60"/>
    </row>
    <row r="315" spans="1:16" ht="24" customHeight="1" x14ac:dyDescent="0.3">
      <c r="A315" s="187"/>
      <c r="B315" s="152" t="s">
        <v>351</v>
      </c>
      <c r="C315" s="144" t="s">
        <v>83</v>
      </c>
      <c r="D315" s="144" t="s">
        <v>83</v>
      </c>
      <c r="E315" s="117" t="s">
        <v>84</v>
      </c>
      <c r="F315" s="121" t="s">
        <v>374</v>
      </c>
      <c r="G315" s="118" t="s">
        <v>226</v>
      </c>
      <c r="H315" s="119"/>
      <c r="I315" s="119"/>
      <c r="J315" s="120"/>
      <c r="K315" s="117" t="s">
        <v>87</v>
      </c>
      <c r="L315" s="129" t="s">
        <v>375</v>
      </c>
      <c r="M315" s="121" t="s">
        <v>377</v>
      </c>
      <c r="N315" s="115" t="s">
        <v>376</v>
      </c>
      <c r="O315" s="131"/>
    </row>
    <row r="316" spans="1:16" ht="24" customHeight="1" x14ac:dyDescent="0.3">
      <c r="A316" s="187"/>
      <c r="B316" s="152"/>
      <c r="C316" s="144"/>
      <c r="D316" s="144"/>
      <c r="E316" s="117"/>
      <c r="F316" s="117"/>
      <c r="G316" s="92" t="s">
        <v>221</v>
      </c>
      <c r="H316" s="92" t="s">
        <v>222</v>
      </c>
      <c r="I316" s="92" t="s">
        <v>223</v>
      </c>
      <c r="J316" s="92" t="s">
        <v>224</v>
      </c>
      <c r="K316" s="117"/>
      <c r="L316" s="116"/>
      <c r="M316" s="117"/>
      <c r="N316" s="116"/>
      <c r="O316" s="131"/>
    </row>
    <row r="317" spans="1:16" ht="24" customHeight="1" x14ac:dyDescent="0.3">
      <c r="A317" s="187"/>
      <c r="B317" s="152"/>
      <c r="C317" s="144"/>
      <c r="D317" s="144"/>
      <c r="E317" s="55">
        <f>F317+K317+L317+M317+N317</f>
        <v>0</v>
      </c>
      <c r="F317" s="55">
        <v>0</v>
      </c>
      <c r="G317" s="55">
        <v>0</v>
      </c>
      <c r="H317" s="55">
        <v>0</v>
      </c>
      <c r="I317" s="55">
        <v>0</v>
      </c>
      <c r="J317" s="55">
        <v>0</v>
      </c>
      <c r="K317" s="55">
        <v>0</v>
      </c>
      <c r="L317" s="55">
        <v>0</v>
      </c>
      <c r="M317" s="55">
        <v>0</v>
      </c>
      <c r="N317" s="55">
        <v>0</v>
      </c>
      <c r="O317" s="131"/>
    </row>
    <row r="318" spans="1:16" ht="30.75" customHeight="1" x14ac:dyDescent="0.3">
      <c r="A318" s="136"/>
      <c r="B318" s="135" t="s">
        <v>219</v>
      </c>
      <c r="C318" s="136"/>
      <c r="D318" s="61" t="s">
        <v>207</v>
      </c>
      <c r="E318" s="62">
        <f>F318+K318+L318+M318+N318</f>
        <v>0</v>
      </c>
      <c r="F318" s="132">
        <f>SUM(F320:F321)</f>
        <v>0</v>
      </c>
      <c r="G318" s="133"/>
      <c r="H318" s="133"/>
      <c r="I318" s="133"/>
      <c r="J318" s="134"/>
      <c r="K318" s="62">
        <f t="shared" ref="K318:N318" si="80">SUM(K320:K321)</f>
        <v>0</v>
      </c>
      <c r="L318" s="98">
        <f t="shared" si="80"/>
        <v>0</v>
      </c>
      <c r="M318" s="98">
        <f t="shared" si="80"/>
        <v>0</v>
      </c>
      <c r="N318" s="62">
        <f t="shared" si="80"/>
        <v>0</v>
      </c>
      <c r="O318" s="137"/>
    </row>
    <row r="319" spans="1:16" ht="35.25" customHeight="1" x14ac:dyDescent="0.3">
      <c r="A319" s="136"/>
      <c r="B319" s="135"/>
      <c r="C319" s="136"/>
      <c r="D319" s="61" t="s">
        <v>10</v>
      </c>
      <c r="E319" s="62">
        <f t="shared" ref="E319:E321" si="81">F319+K319+L319+M319+N319</f>
        <v>0</v>
      </c>
      <c r="F319" s="132">
        <v>0</v>
      </c>
      <c r="G319" s="133"/>
      <c r="H319" s="133"/>
      <c r="I319" s="133"/>
      <c r="J319" s="134"/>
      <c r="K319" s="62">
        <v>0</v>
      </c>
      <c r="L319" s="98">
        <v>0</v>
      </c>
      <c r="M319" s="98">
        <v>0</v>
      </c>
      <c r="N319" s="62">
        <v>0</v>
      </c>
      <c r="O319" s="137"/>
    </row>
    <row r="320" spans="1:16" ht="39" customHeight="1" x14ac:dyDescent="0.3">
      <c r="A320" s="136"/>
      <c r="B320" s="135"/>
      <c r="C320" s="136"/>
      <c r="D320" s="61" t="s">
        <v>18</v>
      </c>
      <c r="E320" s="62">
        <f t="shared" si="81"/>
        <v>0</v>
      </c>
      <c r="F320" s="132">
        <f>F302</f>
        <v>0</v>
      </c>
      <c r="G320" s="133"/>
      <c r="H320" s="133"/>
      <c r="I320" s="133"/>
      <c r="J320" s="134"/>
      <c r="K320" s="62">
        <f t="shared" ref="K320:N321" si="82">K302</f>
        <v>0</v>
      </c>
      <c r="L320" s="98">
        <f t="shared" si="82"/>
        <v>0</v>
      </c>
      <c r="M320" s="98">
        <f t="shared" si="82"/>
        <v>0</v>
      </c>
      <c r="N320" s="62">
        <f t="shared" si="82"/>
        <v>0</v>
      </c>
      <c r="O320" s="137"/>
    </row>
    <row r="321" spans="1:16" ht="27" customHeight="1" x14ac:dyDescent="0.3">
      <c r="A321" s="136"/>
      <c r="B321" s="135"/>
      <c r="C321" s="136"/>
      <c r="D321" s="61" t="s">
        <v>12</v>
      </c>
      <c r="E321" s="62">
        <f t="shared" si="81"/>
        <v>0</v>
      </c>
      <c r="F321" s="132">
        <f>F303</f>
        <v>0</v>
      </c>
      <c r="G321" s="133"/>
      <c r="H321" s="133"/>
      <c r="I321" s="133"/>
      <c r="J321" s="134"/>
      <c r="K321" s="62">
        <f t="shared" si="82"/>
        <v>0</v>
      </c>
      <c r="L321" s="98">
        <f t="shared" si="82"/>
        <v>0</v>
      </c>
      <c r="M321" s="98">
        <f t="shared" si="82"/>
        <v>0</v>
      </c>
      <c r="N321" s="62">
        <f t="shared" si="82"/>
        <v>0</v>
      </c>
      <c r="O321" s="137"/>
    </row>
    <row r="322" spans="1:16" ht="34.5" customHeight="1" x14ac:dyDescent="0.3">
      <c r="A322" s="109"/>
      <c r="B322" s="136" t="s">
        <v>107</v>
      </c>
      <c r="C322" s="136"/>
      <c r="D322" s="136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</row>
    <row r="323" spans="1:16" ht="27" customHeight="1" x14ac:dyDescent="0.3">
      <c r="A323" s="153" t="s">
        <v>6</v>
      </c>
      <c r="B323" s="141" t="s">
        <v>76</v>
      </c>
      <c r="C323" s="153" t="s">
        <v>378</v>
      </c>
      <c r="D323" s="54" t="s">
        <v>8</v>
      </c>
      <c r="E323" s="89">
        <f t="shared" ref="E323:E325" si="83">F323+K323+L323+M323+N323</f>
        <v>12500</v>
      </c>
      <c r="F323" s="118">
        <f t="shared" ref="F323:N323" si="84">F324</f>
        <v>2500</v>
      </c>
      <c r="G323" s="119"/>
      <c r="H323" s="119"/>
      <c r="I323" s="119"/>
      <c r="J323" s="120"/>
      <c r="K323" s="90">
        <f t="shared" si="84"/>
        <v>2500</v>
      </c>
      <c r="L323" s="90">
        <f t="shared" si="84"/>
        <v>2500</v>
      </c>
      <c r="M323" s="90">
        <f t="shared" si="84"/>
        <v>2500</v>
      </c>
      <c r="N323" s="89">
        <f t="shared" si="84"/>
        <v>2500</v>
      </c>
      <c r="O323" s="128"/>
    </row>
    <row r="324" spans="1:16" ht="43.5" customHeight="1" x14ac:dyDescent="0.3">
      <c r="A324" s="155"/>
      <c r="B324" s="143"/>
      <c r="C324" s="155"/>
      <c r="D324" s="65" t="s">
        <v>18</v>
      </c>
      <c r="E324" s="89">
        <f t="shared" si="83"/>
        <v>12500</v>
      </c>
      <c r="F324" s="118">
        <f>F326</f>
        <v>2500</v>
      </c>
      <c r="G324" s="119"/>
      <c r="H324" s="119"/>
      <c r="I324" s="119"/>
      <c r="J324" s="120"/>
      <c r="K324" s="90">
        <f>K326</f>
        <v>2500</v>
      </c>
      <c r="L324" s="90">
        <f t="shared" ref="L324:N324" si="85">L326</f>
        <v>2500</v>
      </c>
      <c r="M324" s="90">
        <f t="shared" si="85"/>
        <v>2500</v>
      </c>
      <c r="N324" s="90">
        <f t="shared" si="85"/>
        <v>2500</v>
      </c>
      <c r="O324" s="128"/>
    </row>
    <row r="325" spans="1:16" ht="64.5" customHeight="1" x14ac:dyDescent="0.3">
      <c r="A325" s="95" t="s">
        <v>13</v>
      </c>
      <c r="B325" s="104" t="s">
        <v>48</v>
      </c>
      <c r="C325" s="95" t="s">
        <v>378</v>
      </c>
      <c r="D325" s="104" t="s">
        <v>18</v>
      </c>
      <c r="E325" s="89">
        <f t="shared" si="83"/>
        <v>0</v>
      </c>
      <c r="F325" s="118">
        <v>0</v>
      </c>
      <c r="G325" s="119"/>
      <c r="H325" s="119"/>
      <c r="I325" s="119"/>
      <c r="J325" s="120"/>
      <c r="K325" s="89">
        <v>0</v>
      </c>
      <c r="L325" s="89">
        <v>0</v>
      </c>
      <c r="M325" s="90">
        <v>0</v>
      </c>
      <c r="N325" s="89">
        <v>0</v>
      </c>
      <c r="O325" s="95" t="s">
        <v>53</v>
      </c>
    </row>
    <row r="326" spans="1:16" ht="63" customHeight="1" x14ac:dyDescent="0.3">
      <c r="A326" s="153" t="s">
        <v>16</v>
      </c>
      <c r="B326" s="104" t="s">
        <v>49</v>
      </c>
      <c r="C326" s="95" t="s">
        <v>378</v>
      </c>
      <c r="D326" s="104" t="s">
        <v>18</v>
      </c>
      <c r="E326" s="89">
        <f>F326+K326+L326+M326+N326</f>
        <v>12500</v>
      </c>
      <c r="F326" s="118">
        <v>2500</v>
      </c>
      <c r="G326" s="119"/>
      <c r="H326" s="119"/>
      <c r="I326" s="119"/>
      <c r="J326" s="120"/>
      <c r="K326" s="89">
        <v>2500</v>
      </c>
      <c r="L326" s="89">
        <v>2500</v>
      </c>
      <c r="M326" s="89">
        <v>2500</v>
      </c>
      <c r="N326" s="89">
        <v>2500</v>
      </c>
      <c r="O326" s="138" t="s">
        <v>53</v>
      </c>
    </row>
    <row r="327" spans="1:16" ht="18.75" customHeight="1" x14ac:dyDescent="0.3">
      <c r="A327" s="154"/>
      <c r="B327" s="141" t="s">
        <v>189</v>
      </c>
      <c r="C327" s="144" t="s">
        <v>83</v>
      </c>
      <c r="D327" s="145" t="s">
        <v>83</v>
      </c>
      <c r="E327" s="115" t="s">
        <v>84</v>
      </c>
      <c r="F327" s="121" t="s">
        <v>374</v>
      </c>
      <c r="G327" s="118" t="s">
        <v>226</v>
      </c>
      <c r="H327" s="119"/>
      <c r="I327" s="119"/>
      <c r="J327" s="120"/>
      <c r="K327" s="117" t="s">
        <v>87</v>
      </c>
      <c r="L327" s="129" t="s">
        <v>375</v>
      </c>
      <c r="M327" s="121" t="s">
        <v>377</v>
      </c>
      <c r="N327" s="115" t="s">
        <v>376</v>
      </c>
      <c r="O327" s="139"/>
      <c r="P327" s="58"/>
    </row>
    <row r="328" spans="1:16" ht="18.75" customHeight="1" x14ac:dyDescent="0.3">
      <c r="A328" s="154"/>
      <c r="B328" s="142"/>
      <c r="C328" s="144"/>
      <c r="D328" s="146"/>
      <c r="E328" s="116"/>
      <c r="F328" s="117"/>
      <c r="G328" s="92" t="s">
        <v>221</v>
      </c>
      <c r="H328" s="92" t="s">
        <v>222</v>
      </c>
      <c r="I328" s="92" t="s">
        <v>223</v>
      </c>
      <c r="J328" s="92" t="s">
        <v>224</v>
      </c>
      <c r="K328" s="117"/>
      <c r="L328" s="116"/>
      <c r="M328" s="117"/>
      <c r="N328" s="116"/>
      <c r="O328" s="139"/>
    </row>
    <row r="329" spans="1:16" ht="23.25" customHeight="1" x14ac:dyDescent="0.3">
      <c r="A329" s="155"/>
      <c r="B329" s="143"/>
      <c r="C329" s="144"/>
      <c r="D329" s="147"/>
      <c r="E329" s="55">
        <v>100</v>
      </c>
      <c r="F329" s="64">
        <v>100</v>
      </c>
      <c r="G329" s="64">
        <v>0</v>
      </c>
      <c r="H329" s="64">
        <v>0</v>
      </c>
      <c r="I329" s="64">
        <v>0</v>
      </c>
      <c r="J329" s="64">
        <v>100</v>
      </c>
      <c r="K329" s="64">
        <v>100</v>
      </c>
      <c r="L329" s="64">
        <v>100</v>
      </c>
      <c r="M329" s="64">
        <v>100</v>
      </c>
      <c r="N329" s="64">
        <v>100</v>
      </c>
      <c r="O329" s="140"/>
    </row>
    <row r="330" spans="1:16" ht="78.75" customHeight="1" x14ac:dyDescent="0.3">
      <c r="A330" s="136"/>
      <c r="B330" s="136"/>
      <c r="C330" s="136"/>
      <c r="D330" s="66" t="s">
        <v>78</v>
      </c>
      <c r="E330" s="62">
        <f t="shared" ref="E330:E331" si="86">F330+K330+L330+M330+N330</f>
        <v>12500</v>
      </c>
      <c r="F330" s="132">
        <f t="shared" ref="F330:N330" si="87">F331</f>
        <v>2500</v>
      </c>
      <c r="G330" s="133"/>
      <c r="H330" s="133"/>
      <c r="I330" s="133"/>
      <c r="J330" s="134"/>
      <c r="K330" s="62">
        <f>K331</f>
        <v>2500</v>
      </c>
      <c r="L330" s="98">
        <f t="shared" si="87"/>
        <v>2500</v>
      </c>
      <c r="M330" s="98">
        <f t="shared" si="87"/>
        <v>2500</v>
      </c>
      <c r="N330" s="62">
        <f t="shared" si="87"/>
        <v>2500</v>
      </c>
      <c r="O330" s="137"/>
    </row>
    <row r="331" spans="1:16" ht="45" customHeight="1" x14ac:dyDescent="0.3">
      <c r="A331" s="136"/>
      <c r="B331" s="136"/>
      <c r="C331" s="136"/>
      <c r="D331" s="111" t="s">
        <v>18</v>
      </c>
      <c r="E331" s="62">
        <f t="shared" si="86"/>
        <v>12500</v>
      </c>
      <c r="F331" s="132">
        <f>F324</f>
        <v>2500</v>
      </c>
      <c r="G331" s="133"/>
      <c r="H331" s="133"/>
      <c r="I331" s="133"/>
      <c r="J331" s="134"/>
      <c r="K331" s="62">
        <f>K324</f>
        <v>2500</v>
      </c>
      <c r="L331" s="62">
        <f t="shared" ref="L331:N331" si="88">L324</f>
        <v>2500</v>
      </c>
      <c r="M331" s="62">
        <f t="shared" si="88"/>
        <v>2500</v>
      </c>
      <c r="N331" s="62">
        <f t="shared" si="88"/>
        <v>2500</v>
      </c>
      <c r="O331" s="137"/>
    </row>
    <row r="332" spans="1:16" ht="27" customHeight="1" x14ac:dyDescent="0.3">
      <c r="A332" s="109"/>
      <c r="B332" s="136" t="s">
        <v>108</v>
      </c>
      <c r="C332" s="136"/>
      <c r="D332" s="136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</row>
    <row r="333" spans="1:16" ht="27" customHeight="1" x14ac:dyDescent="0.3">
      <c r="A333" s="130" t="s">
        <v>6</v>
      </c>
      <c r="B333" s="152" t="s">
        <v>35</v>
      </c>
      <c r="C333" s="130" t="s">
        <v>378</v>
      </c>
      <c r="D333" s="54" t="s">
        <v>8</v>
      </c>
      <c r="E333" s="89">
        <f t="shared" ref="E333:E349" si="89">F333+K333+L333+M333+N333</f>
        <v>8255</v>
      </c>
      <c r="F333" s="118">
        <f t="shared" ref="F333" si="90">F334+F335</f>
        <v>1651</v>
      </c>
      <c r="G333" s="119"/>
      <c r="H333" s="119"/>
      <c r="I333" s="119"/>
      <c r="J333" s="120"/>
      <c r="K333" s="89">
        <f t="shared" ref="K333:N333" si="91">K334+K335</f>
        <v>1651</v>
      </c>
      <c r="L333" s="90">
        <f t="shared" si="91"/>
        <v>1651</v>
      </c>
      <c r="M333" s="90">
        <f t="shared" si="91"/>
        <v>1651</v>
      </c>
      <c r="N333" s="89">
        <f t="shared" si="91"/>
        <v>1651</v>
      </c>
      <c r="O333" s="128"/>
    </row>
    <row r="334" spans="1:16" ht="33.75" customHeight="1" x14ac:dyDescent="0.3">
      <c r="A334" s="130"/>
      <c r="B334" s="152"/>
      <c r="C334" s="130"/>
      <c r="D334" s="65" t="s">
        <v>10</v>
      </c>
      <c r="E334" s="89">
        <f t="shared" si="89"/>
        <v>0</v>
      </c>
      <c r="F334" s="118">
        <f t="shared" ref="F334" si="92">F337</f>
        <v>0</v>
      </c>
      <c r="G334" s="119"/>
      <c r="H334" s="119"/>
      <c r="I334" s="119"/>
      <c r="J334" s="120"/>
      <c r="K334" s="89">
        <f>K337</f>
        <v>0</v>
      </c>
      <c r="L334" s="90">
        <f t="shared" ref="L334:N334" si="93">L337</f>
        <v>0</v>
      </c>
      <c r="M334" s="90">
        <f t="shared" si="93"/>
        <v>0</v>
      </c>
      <c r="N334" s="89">
        <f t="shared" si="93"/>
        <v>0</v>
      </c>
      <c r="O334" s="128"/>
    </row>
    <row r="335" spans="1:16" ht="35.25" customHeight="1" x14ac:dyDescent="0.3">
      <c r="A335" s="130"/>
      <c r="B335" s="152"/>
      <c r="C335" s="130"/>
      <c r="D335" s="65" t="s">
        <v>18</v>
      </c>
      <c r="E335" s="89">
        <f t="shared" si="89"/>
        <v>8255</v>
      </c>
      <c r="F335" s="118">
        <f>F338+F340</f>
        <v>1651</v>
      </c>
      <c r="G335" s="119"/>
      <c r="H335" s="119"/>
      <c r="I335" s="119"/>
      <c r="J335" s="120"/>
      <c r="K335" s="89">
        <f>K338+K340</f>
        <v>1651</v>
      </c>
      <c r="L335" s="90">
        <f>L338+L340</f>
        <v>1651</v>
      </c>
      <c r="M335" s="90">
        <f>M338+M340</f>
        <v>1651</v>
      </c>
      <c r="N335" s="89">
        <f>N338+N340</f>
        <v>1651</v>
      </c>
      <c r="O335" s="128"/>
    </row>
    <row r="336" spans="1:16" ht="26.25" customHeight="1" x14ac:dyDescent="0.3">
      <c r="A336" s="187" t="s">
        <v>13</v>
      </c>
      <c r="B336" s="152" t="s">
        <v>72</v>
      </c>
      <c r="C336" s="128" t="s">
        <v>378</v>
      </c>
      <c r="D336" s="63" t="s">
        <v>14</v>
      </c>
      <c r="E336" s="89">
        <f t="shared" si="89"/>
        <v>0</v>
      </c>
      <c r="F336" s="118">
        <f>F337+F338</f>
        <v>0</v>
      </c>
      <c r="G336" s="119"/>
      <c r="H336" s="119"/>
      <c r="I336" s="119"/>
      <c r="J336" s="120"/>
      <c r="K336" s="89">
        <f>K337+K338</f>
        <v>0</v>
      </c>
      <c r="L336" s="89">
        <f>L337+L338</f>
        <v>0</v>
      </c>
      <c r="M336" s="90">
        <f>M337+M338</f>
        <v>0</v>
      </c>
      <c r="N336" s="89">
        <f>N337+N338</f>
        <v>0</v>
      </c>
      <c r="O336" s="128" t="s">
        <v>17</v>
      </c>
    </row>
    <row r="337" spans="1:15" ht="37.5" customHeight="1" x14ac:dyDescent="0.3">
      <c r="A337" s="187"/>
      <c r="B337" s="152"/>
      <c r="C337" s="128"/>
      <c r="D337" s="63" t="s">
        <v>10</v>
      </c>
      <c r="E337" s="89">
        <f t="shared" si="89"/>
        <v>0</v>
      </c>
      <c r="F337" s="118">
        <v>0</v>
      </c>
      <c r="G337" s="119"/>
      <c r="H337" s="119"/>
      <c r="I337" s="119"/>
      <c r="J337" s="120"/>
      <c r="K337" s="89">
        <v>0</v>
      </c>
      <c r="L337" s="89">
        <v>0</v>
      </c>
      <c r="M337" s="90">
        <v>0</v>
      </c>
      <c r="N337" s="89">
        <v>0</v>
      </c>
      <c r="O337" s="128"/>
    </row>
    <row r="338" spans="1:15" ht="36.75" customHeight="1" x14ac:dyDescent="0.3">
      <c r="A338" s="187"/>
      <c r="B338" s="152"/>
      <c r="C338" s="128"/>
      <c r="D338" s="63" t="s">
        <v>18</v>
      </c>
      <c r="E338" s="89">
        <f t="shared" si="89"/>
        <v>0</v>
      </c>
      <c r="F338" s="118">
        <v>0</v>
      </c>
      <c r="G338" s="119"/>
      <c r="H338" s="119"/>
      <c r="I338" s="119"/>
      <c r="J338" s="120"/>
      <c r="K338" s="89">
        <v>0</v>
      </c>
      <c r="L338" s="89">
        <v>0</v>
      </c>
      <c r="M338" s="90">
        <v>0</v>
      </c>
      <c r="N338" s="89">
        <v>0</v>
      </c>
      <c r="O338" s="128"/>
    </row>
    <row r="339" spans="1:15" ht="93" customHeight="1" x14ac:dyDescent="0.3">
      <c r="A339" s="108" t="s">
        <v>16</v>
      </c>
      <c r="B339" s="104" t="s">
        <v>73</v>
      </c>
      <c r="C339" s="95" t="s">
        <v>378</v>
      </c>
      <c r="D339" s="63" t="s">
        <v>18</v>
      </c>
      <c r="E339" s="89">
        <f t="shared" si="89"/>
        <v>0</v>
      </c>
      <c r="F339" s="118">
        <v>0</v>
      </c>
      <c r="G339" s="119"/>
      <c r="H339" s="119"/>
      <c r="I339" s="119"/>
      <c r="J339" s="120"/>
      <c r="K339" s="89">
        <v>0</v>
      </c>
      <c r="L339" s="89">
        <v>0</v>
      </c>
      <c r="M339" s="90">
        <v>0</v>
      </c>
      <c r="N339" s="89">
        <v>0</v>
      </c>
      <c r="O339" s="95" t="s">
        <v>17</v>
      </c>
    </row>
    <row r="340" spans="1:15" ht="85.5" customHeight="1" x14ac:dyDescent="0.3">
      <c r="A340" s="108" t="s">
        <v>21</v>
      </c>
      <c r="B340" s="104" t="s">
        <v>380</v>
      </c>
      <c r="C340" s="95" t="s">
        <v>378</v>
      </c>
      <c r="D340" s="63" t="s">
        <v>18</v>
      </c>
      <c r="E340" s="89">
        <f>F340+K340+L340+M340+N340</f>
        <v>8255</v>
      </c>
      <c r="F340" s="118">
        <f>F341+F342+F343+F344+F345</f>
        <v>1651</v>
      </c>
      <c r="G340" s="119"/>
      <c r="H340" s="119"/>
      <c r="I340" s="119"/>
      <c r="J340" s="120"/>
      <c r="K340" s="90">
        <f>K341+K342+K343+K344+K345</f>
        <v>1651</v>
      </c>
      <c r="L340" s="90">
        <f t="shared" ref="L340:N340" si="94">L341+L342+L343+L344+L345</f>
        <v>1651</v>
      </c>
      <c r="M340" s="90">
        <f t="shared" si="94"/>
        <v>1651</v>
      </c>
      <c r="N340" s="90">
        <f t="shared" si="94"/>
        <v>1651</v>
      </c>
      <c r="O340" s="95" t="s">
        <v>17</v>
      </c>
    </row>
    <row r="341" spans="1:15" ht="58.5" hidden="1" customHeight="1" x14ac:dyDescent="0.3">
      <c r="A341" s="67" t="s">
        <v>105</v>
      </c>
      <c r="B341" s="101" t="s">
        <v>58</v>
      </c>
      <c r="C341" s="100" t="s">
        <v>63</v>
      </c>
      <c r="D341" s="63" t="s">
        <v>18</v>
      </c>
      <c r="E341" s="89">
        <f t="shared" si="89"/>
        <v>8255</v>
      </c>
      <c r="F341" s="118">
        <v>1651</v>
      </c>
      <c r="G341" s="119"/>
      <c r="H341" s="119"/>
      <c r="I341" s="119"/>
      <c r="J341" s="120"/>
      <c r="K341" s="90">
        <v>1651</v>
      </c>
      <c r="L341" s="90">
        <v>1651</v>
      </c>
      <c r="M341" s="90">
        <v>1651</v>
      </c>
      <c r="N341" s="90">
        <v>1651</v>
      </c>
      <c r="O341" s="100" t="s">
        <v>17</v>
      </c>
    </row>
    <row r="342" spans="1:15" ht="38.25" hidden="1" customHeight="1" x14ac:dyDescent="0.3">
      <c r="A342" s="108" t="s">
        <v>106</v>
      </c>
      <c r="B342" s="104" t="s">
        <v>82</v>
      </c>
      <c r="C342" s="95" t="s">
        <v>63</v>
      </c>
      <c r="D342" s="63" t="s">
        <v>18</v>
      </c>
      <c r="E342" s="89">
        <f t="shared" si="89"/>
        <v>0</v>
      </c>
      <c r="F342" s="118">
        <v>0</v>
      </c>
      <c r="G342" s="119"/>
      <c r="H342" s="119"/>
      <c r="I342" s="119"/>
      <c r="J342" s="120"/>
      <c r="K342" s="89">
        <v>0</v>
      </c>
      <c r="L342" s="90">
        <v>0</v>
      </c>
      <c r="M342" s="90">
        <v>0</v>
      </c>
      <c r="N342" s="89">
        <v>0</v>
      </c>
      <c r="O342" s="95" t="s">
        <v>17</v>
      </c>
    </row>
    <row r="343" spans="1:15" ht="51" hidden="1" customHeight="1" x14ac:dyDescent="0.3">
      <c r="A343" s="108" t="s">
        <v>104</v>
      </c>
      <c r="B343" s="104" t="s">
        <v>57</v>
      </c>
      <c r="C343" s="95" t="s">
        <v>63</v>
      </c>
      <c r="D343" s="63" t="s">
        <v>18</v>
      </c>
      <c r="E343" s="89">
        <f t="shared" si="89"/>
        <v>0</v>
      </c>
      <c r="F343" s="118">
        <v>0</v>
      </c>
      <c r="G343" s="119"/>
      <c r="H343" s="119"/>
      <c r="I343" s="119"/>
      <c r="J343" s="120"/>
      <c r="K343" s="89">
        <v>0</v>
      </c>
      <c r="L343" s="90">
        <v>0</v>
      </c>
      <c r="M343" s="90">
        <v>0</v>
      </c>
      <c r="N343" s="89">
        <v>0</v>
      </c>
      <c r="O343" s="95" t="s">
        <v>17</v>
      </c>
    </row>
    <row r="344" spans="1:15" ht="51" hidden="1" customHeight="1" x14ac:dyDescent="0.3">
      <c r="A344" s="108" t="s">
        <v>186</v>
      </c>
      <c r="B344" s="104" t="s">
        <v>191</v>
      </c>
      <c r="C344" s="95" t="s">
        <v>63</v>
      </c>
      <c r="D344" s="63" t="s">
        <v>18</v>
      </c>
      <c r="E344" s="89">
        <f t="shared" si="89"/>
        <v>0</v>
      </c>
      <c r="F344" s="118">
        <v>0</v>
      </c>
      <c r="G344" s="119"/>
      <c r="H344" s="119"/>
      <c r="I344" s="119"/>
      <c r="J344" s="120"/>
      <c r="K344" s="89">
        <v>0</v>
      </c>
      <c r="L344" s="90">
        <v>0</v>
      </c>
      <c r="M344" s="90">
        <v>0</v>
      </c>
      <c r="N344" s="89">
        <v>0</v>
      </c>
      <c r="O344" s="95" t="s">
        <v>17</v>
      </c>
    </row>
    <row r="345" spans="1:15" ht="51" hidden="1" customHeight="1" x14ac:dyDescent="0.3">
      <c r="A345" s="108" t="s">
        <v>246</v>
      </c>
      <c r="B345" s="104" t="s">
        <v>247</v>
      </c>
      <c r="C345" s="95" t="s">
        <v>63</v>
      </c>
      <c r="D345" s="63" t="s">
        <v>18</v>
      </c>
      <c r="E345" s="89">
        <f t="shared" si="89"/>
        <v>0</v>
      </c>
      <c r="F345" s="118">
        <v>0</v>
      </c>
      <c r="G345" s="119"/>
      <c r="H345" s="119"/>
      <c r="I345" s="119"/>
      <c r="J345" s="120"/>
      <c r="K345" s="89">
        <v>0</v>
      </c>
      <c r="L345" s="90">
        <v>0</v>
      </c>
      <c r="M345" s="90">
        <v>0</v>
      </c>
      <c r="N345" s="89">
        <v>0</v>
      </c>
      <c r="O345" s="95" t="s">
        <v>17</v>
      </c>
    </row>
    <row r="346" spans="1:15" ht="108" hidden="1" customHeight="1" x14ac:dyDescent="0.3">
      <c r="A346" s="108" t="s">
        <v>298</v>
      </c>
      <c r="B346" s="104" t="s">
        <v>299</v>
      </c>
      <c r="C346" s="95" t="s">
        <v>63</v>
      </c>
      <c r="D346" s="63" t="s">
        <v>18</v>
      </c>
      <c r="E346" s="89">
        <f t="shared" si="89"/>
        <v>0</v>
      </c>
      <c r="F346" s="118">
        <v>0</v>
      </c>
      <c r="G346" s="119"/>
      <c r="H346" s="119"/>
      <c r="I346" s="119"/>
      <c r="J346" s="120"/>
      <c r="K346" s="89">
        <v>0</v>
      </c>
      <c r="L346" s="90">
        <v>0</v>
      </c>
      <c r="M346" s="90">
        <v>0</v>
      </c>
      <c r="N346" s="89">
        <v>0</v>
      </c>
      <c r="O346" s="95" t="s">
        <v>17</v>
      </c>
    </row>
    <row r="347" spans="1:15" ht="32.25" customHeight="1" x14ac:dyDescent="0.3">
      <c r="A347" s="136"/>
      <c r="B347" s="135" t="s">
        <v>215</v>
      </c>
      <c r="C347" s="136"/>
      <c r="D347" s="61" t="s">
        <v>207</v>
      </c>
      <c r="E347" s="62">
        <f t="shared" si="89"/>
        <v>8255</v>
      </c>
      <c r="F347" s="132">
        <f t="shared" ref="F347" si="95">F348+F349</f>
        <v>1651</v>
      </c>
      <c r="G347" s="133"/>
      <c r="H347" s="133"/>
      <c r="I347" s="133"/>
      <c r="J347" s="134"/>
      <c r="K347" s="62">
        <f t="shared" ref="K347:N347" si="96">K348+K349</f>
        <v>1651</v>
      </c>
      <c r="L347" s="98">
        <f t="shared" si="96"/>
        <v>1651</v>
      </c>
      <c r="M347" s="98">
        <f t="shared" si="96"/>
        <v>1651</v>
      </c>
      <c r="N347" s="62">
        <f t="shared" si="96"/>
        <v>1651</v>
      </c>
      <c r="O347" s="137"/>
    </row>
    <row r="348" spans="1:15" ht="35.25" customHeight="1" x14ac:dyDescent="0.3">
      <c r="A348" s="136"/>
      <c r="B348" s="135"/>
      <c r="C348" s="136"/>
      <c r="D348" s="111" t="s">
        <v>10</v>
      </c>
      <c r="E348" s="62">
        <f t="shared" si="89"/>
        <v>0</v>
      </c>
      <c r="F348" s="132">
        <f t="shared" ref="F348:L349" si="97">F334</f>
        <v>0</v>
      </c>
      <c r="G348" s="133"/>
      <c r="H348" s="133"/>
      <c r="I348" s="133"/>
      <c r="J348" s="134"/>
      <c r="K348" s="62">
        <f t="shared" si="97"/>
        <v>0</v>
      </c>
      <c r="L348" s="98">
        <f t="shared" si="97"/>
        <v>0</v>
      </c>
      <c r="M348" s="98">
        <f t="shared" ref="M348:N349" si="98">M334</f>
        <v>0</v>
      </c>
      <c r="N348" s="62">
        <f t="shared" si="98"/>
        <v>0</v>
      </c>
      <c r="O348" s="137"/>
    </row>
    <row r="349" spans="1:15" ht="37.5" customHeight="1" x14ac:dyDescent="0.3">
      <c r="A349" s="136"/>
      <c r="B349" s="135"/>
      <c r="C349" s="136"/>
      <c r="D349" s="111" t="s">
        <v>18</v>
      </c>
      <c r="E349" s="62">
        <f t="shared" si="89"/>
        <v>8255</v>
      </c>
      <c r="F349" s="132">
        <f t="shared" si="97"/>
        <v>1651</v>
      </c>
      <c r="G349" s="133"/>
      <c r="H349" s="133"/>
      <c r="I349" s="133"/>
      <c r="J349" s="134"/>
      <c r="K349" s="62">
        <f t="shared" si="97"/>
        <v>1651</v>
      </c>
      <c r="L349" s="98">
        <f t="shared" si="97"/>
        <v>1651</v>
      </c>
      <c r="M349" s="98">
        <f t="shared" si="98"/>
        <v>1651</v>
      </c>
      <c r="N349" s="62">
        <f t="shared" si="98"/>
        <v>1651</v>
      </c>
      <c r="O349" s="137"/>
    </row>
    <row r="350" spans="1:15" ht="27" customHeight="1" x14ac:dyDescent="0.3">
      <c r="A350" s="136" t="s">
        <v>109</v>
      </c>
      <c r="B350" s="136"/>
      <c r="C350" s="136"/>
      <c r="D350" s="136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</row>
    <row r="351" spans="1:15" ht="28.5" customHeight="1" x14ac:dyDescent="0.3">
      <c r="A351" s="128" t="s">
        <v>6</v>
      </c>
      <c r="B351" s="152" t="s">
        <v>74</v>
      </c>
      <c r="C351" s="128" t="s">
        <v>378</v>
      </c>
      <c r="D351" s="104" t="s">
        <v>8</v>
      </c>
      <c r="E351" s="88">
        <f t="shared" ref="E351:E353" si="99">F351+K351+L351+M351+N351</f>
        <v>9520</v>
      </c>
      <c r="F351" s="125">
        <f>F352+F353</f>
        <v>9520</v>
      </c>
      <c r="G351" s="126"/>
      <c r="H351" s="126"/>
      <c r="I351" s="126"/>
      <c r="J351" s="127"/>
      <c r="K351" s="88">
        <f t="shared" ref="K351:N351" si="100">K352+K353</f>
        <v>0</v>
      </c>
      <c r="L351" s="88">
        <f t="shared" si="100"/>
        <v>0</v>
      </c>
      <c r="M351" s="94">
        <f t="shared" si="100"/>
        <v>0</v>
      </c>
      <c r="N351" s="88">
        <f t="shared" si="100"/>
        <v>0</v>
      </c>
      <c r="O351" s="131"/>
    </row>
    <row r="352" spans="1:15" ht="34.5" customHeight="1" x14ac:dyDescent="0.3">
      <c r="A352" s="128"/>
      <c r="B352" s="152"/>
      <c r="C352" s="128"/>
      <c r="D352" s="104" t="s">
        <v>10</v>
      </c>
      <c r="E352" s="88">
        <f t="shared" si="99"/>
        <v>9520</v>
      </c>
      <c r="F352" s="125">
        <f>F355+F361</f>
        <v>9520</v>
      </c>
      <c r="G352" s="126"/>
      <c r="H352" s="126"/>
      <c r="I352" s="126"/>
      <c r="J352" s="127"/>
      <c r="K352" s="88">
        <f>K355+K361</f>
        <v>0</v>
      </c>
      <c r="L352" s="88">
        <f t="shared" ref="L352:N352" si="101">L355+L361</f>
        <v>0</v>
      </c>
      <c r="M352" s="88">
        <f t="shared" si="101"/>
        <v>0</v>
      </c>
      <c r="N352" s="88">
        <f t="shared" si="101"/>
        <v>0</v>
      </c>
      <c r="O352" s="131"/>
    </row>
    <row r="353" spans="1:17" ht="36.75" customHeight="1" x14ac:dyDescent="0.3">
      <c r="A353" s="128"/>
      <c r="B353" s="152"/>
      <c r="C353" s="128"/>
      <c r="D353" s="104" t="s">
        <v>18</v>
      </c>
      <c r="E353" s="88">
        <f t="shared" si="99"/>
        <v>0</v>
      </c>
      <c r="F353" s="125">
        <f>F356+F362</f>
        <v>0</v>
      </c>
      <c r="G353" s="126"/>
      <c r="H353" s="126"/>
      <c r="I353" s="126"/>
      <c r="J353" s="127"/>
      <c r="K353" s="88">
        <f>K356+K362</f>
        <v>0</v>
      </c>
      <c r="L353" s="88">
        <f t="shared" ref="L353:N353" si="102">L356+L362</f>
        <v>0</v>
      </c>
      <c r="M353" s="88">
        <f t="shared" si="102"/>
        <v>0</v>
      </c>
      <c r="N353" s="88">
        <f t="shared" si="102"/>
        <v>0</v>
      </c>
      <c r="O353" s="131"/>
    </row>
    <row r="354" spans="1:17" ht="33" customHeight="1" x14ac:dyDescent="0.3">
      <c r="A354" s="128" t="s">
        <v>19</v>
      </c>
      <c r="B354" s="152" t="s">
        <v>232</v>
      </c>
      <c r="C354" s="128" t="s">
        <v>378</v>
      </c>
      <c r="D354" s="104" t="s">
        <v>8</v>
      </c>
      <c r="E354" s="88">
        <f t="shared" ref="E354:E356" si="103">F354+K354+L354+M354+N354</f>
        <v>0</v>
      </c>
      <c r="F354" s="125">
        <f t="shared" ref="F354" si="104">F355+F356</f>
        <v>0</v>
      </c>
      <c r="G354" s="126"/>
      <c r="H354" s="126"/>
      <c r="I354" s="126"/>
      <c r="J354" s="127"/>
      <c r="K354" s="88">
        <f t="shared" ref="K354:L354" si="105">K355+K356</f>
        <v>0</v>
      </c>
      <c r="L354" s="88">
        <f t="shared" si="105"/>
        <v>0</v>
      </c>
      <c r="M354" s="94">
        <f t="shared" ref="M354:N354" si="106">M355+M356</f>
        <v>0</v>
      </c>
      <c r="N354" s="88">
        <f t="shared" si="106"/>
        <v>0</v>
      </c>
      <c r="O354" s="131" t="s">
        <v>17</v>
      </c>
    </row>
    <row r="355" spans="1:17" ht="42.75" customHeight="1" x14ac:dyDescent="0.3">
      <c r="A355" s="128"/>
      <c r="B355" s="152"/>
      <c r="C355" s="128"/>
      <c r="D355" s="104" t="s">
        <v>10</v>
      </c>
      <c r="E355" s="89">
        <f t="shared" si="103"/>
        <v>0</v>
      </c>
      <c r="F355" s="118">
        <v>0</v>
      </c>
      <c r="G355" s="119"/>
      <c r="H355" s="119"/>
      <c r="I355" s="119"/>
      <c r="J355" s="120"/>
      <c r="K355" s="89">
        <v>0</v>
      </c>
      <c r="L355" s="89">
        <v>0</v>
      </c>
      <c r="M355" s="90">
        <v>0</v>
      </c>
      <c r="N355" s="89">
        <v>0</v>
      </c>
      <c r="O355" s="131"/>
    </row>
    <row r="356" spans="1:17" ht="39.75" customHeight="1" x14ac:dyDescent="0.3">
      <c r="A356" s="128"/>
      <c r="B356" s="152"/>
      <c r="C356" s="128"/>
      <c r="D356" s="104" t="s">
        <v>18</v>
      </c>
      <c r="E356" s="89">
        <f t="shared" si="103"/>
        <v>0</v>
      </c>
      <c r="F356" s="125">
        <v>0</v>
      </c>
      <c r="G356" s="126"/>
      <c r="H356" s="126"/>
      <c r="I356" s="126"/>
      <c r="J356" s="127"/>
      <c r="K356" s="88">
        <v>0</v>
      </c>
      <c r="L356" s="88">
        <v>0</v>
      </c>
      <c r="M356" s="94">
        <v>0</v>
      </c>
      <c r="N356" s="88">
        <v>0</v>
      </c>
      <c r="O356" s="131"/>
    </row>
    <row r="357" spans="1:17" ht="25.5" customHeight="1" x14ac:dyDescent="0.3">
      <c r="A357" s="128"/>
      <c r="B357" s="152" t="s">
        <v>233</v>
      </c>
      <c r="C357" s="144" t="s">
        <v>83</v>
      </c>
      <c r="D357" s="144" t="s">
        <v>83</v>
      </c>
      <c r="E357" s="117" t="s">
        <v>84</v>
      </c>
      <c r="F357" s="121" t="s">
        <v>374</v>
      </c>
      <c r="G357" s="118" t="s">
        <v>226</v>
      </c>
      <c r="H357" s="119"/>
      <c r="I357" s="119"/>
      <c r="J357" s="120"/>
      <c r="K357" s="117" t="s">
        <v>87</v>
      </c>
      <c r="L357" s="129" t="s">
        <v>375</v>
      </c>
      <c r="M357" s="121" t="s">
        <v>377</v>
      </c>
      <c r="N357" s="115" t="s">
        <v>376</v>
      </c>
      <c r="O357" s="131"/>
    </row>
    <row r="358" spans="1:17" ht="27.75" customHeight="1" x14ac:dyDescent="0.3">
      <c r="A358" s="128"/>
      <c r="B358" s="152"/>
      <c r="C358" s="144"/>
      <c r="D358" s="144"/>
      <c r="E358" s="117"/>
      <c r="F358" s="117"/>
      <c r="G358" s="92" t="s">
        <v>221</v>
      </c>
      <c r="H358" s="92" t="s">
        <v>222</v>
      </c>
      <c r="I358" s="92" t="s">
        <v>223</v>
      </c>
      <c r="J358" s="92" t="s">
        <v>224</v>
      </c>
      <c r="K358" s="117"/>
      <c r="L358" s="116"/>
      <c r="M358" s="117"/>
      <c r="N358" s="116"/>
      <c r="O358" s="131"/>
    </row>
    <row r="359" spans="1:17" ht="34.5" customHeight="1" x14ac:dyDescent="0.3">
      <c r="A359" s="128"/>
      <c r="B359" s="152"/>
      <c r="C359" s="144"/>
      <c r="D359" s="144"/>
      <c r="E359" s="55">
        <f>F359+K359+L359+M359+N359</f>
        <v>0</v>
      </c>
      <c r="F359" s="55">
        <v>0</v>
      </c>
      <c r="G359" s="55">
        <v>0</v>
      </c>
      <c r="H359" s="55">
        <v>0</v>
      </c>
      <c r="I359" s="55">
        <v>0</v>
      </c>
      <c r="J359" s="55">
        <v>0</v>
      </c>
      <c r="K359" s="55">
        <v>0</v>
      </c>
      <c r="L359" s="55">
        <v>0</v>
      </c>
      <c r="M359" s="55">
        <v>0</v>
      </c>
      <c r="N359" s="55">
        <v>0</v>
      </c>
      <c r="O359" s="131"/>
    </row>
    <row r="360" spans="1:17" ht="31.5" customHeight="1" x14ac:dyDescent="0.3">
      <c r="A360" s="138" t="s">
        <v>28</v>
      </c>
      <c r="B360" s="152" t="s">
        <v>319</v>
      </c>
      <c r="C360" s="128" t="s">
        <v>378</v>
      </c>
      <c r="D360" s="104" t="s">
        <v>8</v>
      </c>
      <c r="E360" s="88">
        <f t="shared" ref="E360:E362" si="107">F360+K360+L360+M360+N360</f>
        <v>9520</v>
      </c>
      <c r="F360" s="125">
        <f t="shared" ref="F360" si="108">F361+F362</f>
        <v>9520</v>
      </c>
      <c r="G360" s="126"/>
      <c r="H360" s="126"/>
      <c r="I360" s="126"/>
      <c r="J360" s="127"/>
      <c r="K360" s="88">
        <f t="shared" ref="K360:L360" si="109">K361+K362</f>
        <v>0</v>
      </c>
      <c r="L360" s="88">
        <f t="shared" si="109"/>
        <v>0</v>
      </c>
      <c r="M360" s="94">
        <f t="shared" ref="M360:N360" si="110">M361+M362</f>
        <v>0</v>
      </c>
      <c r="N360" s="88">
        <f t="shared" si="110"/>
        <v>0</v>
      </c>
      <c r="O360" s="149" t="s">
        <v>17</v>
      </c>
    </row>
    <row r="361" spans="1:17" ht="40.5" customHeight="1" x14ac:dyDescent="0.3">
      <c r="A361" s="139"/>
      <c r="B361" s="152"/>
      <c r="C361" s="128"/>
      <c r="D361" s="104" t="s">
        <v>10</v>
      </c>
      <c r="E361" s="88">
        <f t="shared" si="107"/>
        <v>9520</v>
      </c>
      <c r="F361" s="125">
        <v>9520</v>
      </c>
      <c r="G361" s="126"/>
      <c r="H361" s="126"/>
      <c r="I361" s="126"/>
      <c r="J361" s="127"/>
      <c r="K361" s="88">
        <v>0</v>
      </c>
      <c r="L361" s="88">
        <v>0</v>
      </c>
      <c r="M361" s="94">
        <v>0</v>
      </c>
      <c r="N361" s="88">
        <v>0</v>
      </c>
      <c r="O361" s="150"/>
    </row>
    <row r="362" spans="1:17" ht="43.5" customHeight="1" x14ac:dyDescent="0.3">
      <c r="A362" s="139"/>
      <c r="B362" s="152"/>
      <c r="C362" s="128"/>
      <c r="D362" s="104" t="s">
        <v>18</v>
      </c>
      <c r="E362" s="88">
        <f t="shared" si="107"/>
        <v>0</v>
      </c>
      <c r="F362" s="125">
        <v>0</v>
      </c>
      <c r="G362" s="126"/>
      <c r="H362" s="126"/>
      <c r="I362" s="126"/>
      <c r="J362" s="127"/>
      <c r="K362" s="88">
        <v>0</v>
      </c>
      <c r="L362" s="88">
        <v>0</v>
      </c>
      <c r="M362" s="94">
        <v>0</v>
      </c>
      <c r="N362" s="88">
        <v>0</v>
      </c>
      <c r="O362" s="150"/>
    </row>
    <row r="363" spans="1:17" ht="37.5" customHeight="1" x14ac:dyDescent="0.3">
      <c r="A363" s="139"/>
      <c r="B363" s="152" t="s">
        <v>340</v>
      </c>
      <c r="C363" s="144" t="s">
        <v>83</v>
      </c>
      <c r="D363" s="144" t="s">
        <v>83</v>
      </c>
      <c r="E363" s="117" t="s">
        <v>84</v>
      </c>
      <c r="F363" s="121" t="s">
        <v>374</v>
      </c>
      <c r="G363" s="118" t="s">
        <v>226</v>
      </c>
      <c r="H363" s="119"/>
      <c r="I363" s="119"/>
      <c r="J363" s="120"/>
      <c r="K363" s="117" t="s">
        <v>87</v>
      </c>
      <c r="L363" s="129" t="s">
        <v>375</v>
      </c>
      <c r="M363" s="121" t="s">
        <v>377</v>
      </c>
      <c r="N363" s="115" t="s">
        <v>376</v>
      </c>
      <c r="O363" s="150"/>
    </row>
    <row r="364" spans="1:17" ht="33" customHeight="1" x14ac:dyDescent="0.3">
      <c r="A364" s="139"/>
      <c r="B364" s="152"/>
      <c r="C364" s="144"/>
      <c r="D364" s="144"/>
      <c r="E364" s="117"/>
      <c r="F364" s="117"/>
      <c r="G364" s="92" t="s">
        <v>221</v>
      </c>
      <c r="H364" s="92" t="s">
        <v>222</v>
      </c>
      <c r="I364" s="92" t="s">
        <v>223</v>
      </c>
      <c r="J364" s="92" t="s">
        <v>224</v>
      </c>
      <c r="K364" s="117"/>
      <c r="L364" s="116"/>
      <c r="M364" s="117"/>
      <c r="N364" s="116"/>
      <c r="O364" s="150"/>
    </row>
    <row r="365" spans="1:17" ht="39.75" customHeight="1" x14ac:dyDescent="0.3">
      <c r="A365" s="140"/>
      <c r="B365" s="152"/>
      <c r="C365" s="144"/>
      <c r="D365" s="144"/>
      <c r="E365" s="55">
        <f>F365+K365+L365+M365+N365</f>
        <v>0</v>
      </c>
      <c r="F365" s="55">
        <v>0</v>
      </c>
      <c r="G365" s="55">
        <v>0</v>
      </c>
      <c r="H365" s="55">
        <v>0</v>
      </c>
      <c r="I365" s="55">
        <v>0</v>
      </c>
      <c r="J365" s="55">
        <v>0</v>
      </c>
      <c r="K365" s="55">
        <v>0</v>
      </c>
      <c r="L365" s="55">
        <v>0</v>
      </c>
      <c r="M365" s="55">
        <v>0</v>
      </c>
      <c r="N365" s="55">
        <v>0</v>
      </c>
      <c r="O365" s="151"/>
    </row>
    <row r="366" spans="1:17" ht="33" customHeight="1" x14ac:dyDescent="0.3">
      <c r="A366" s="138"/>
      <c r="B366" s="191" t="s">
        <v>216</v>
      </c>
      <c r="C366" s="138"/>
      <c r="D366" s="111" t="s">
        <v>207</v>
      </c>
      <c r="E366" s="62">
        <f>F366+K366+L366+M366+N366</f>
        <v>9520</v>
      </c>
      <c r="F366" s="132">
        <f>F367+F368</f>
        <v>9520</v>
      </c>
      <c r="G366" s="133"/>
      <c r="H366" s="133"/>
      <c r="I366" s="133"/>
      <c r="J366" s="134"/>
      <c r="K366" s="98">
        <f t="shared" ref="K366:N366" si="111">K367+K368</f>
        <v>0</v>
      </c>
      <c r="L366" s="98">
        <f t="shared" si="111"/>
        <v>0</v>
      </c>
      <c r="M366" s="98">
        <f t="shared" si="111"/>
        <v>0</v>
      </c>
      <c r="N366" s="62">
        <f t="shared" si="111"/>
        <v>0</v>
      </c>
      <c r="O366" s="149"/>
    </row>
    <row r="367" spans="1:17" ht="39.75" customHeight="1" x14ac:dyDescent="0.3">
      <c r="A367" s="139"/>
      <c r="B367" s="192"/>
      <c r="C367" s="139"/>
      <c r="D367" s="111" t="s">
        <v>10</v>
      </c>
      <c r="E367" s="62">
        <f t="shared" ref="E367:E373" si="112">F367+K367+L367+M367+N367</f>
        <v>9520</v>
      </c>
      <c r="F367" s="132">
        <f>F352</f>
        <v>9520</v>
      </c>
      <c r="G367" s="133"/>
      <c r="H367" s="133"/>
      <c r="I367" s="133"/>
      <c r="J367" s="134"/>
      <c r="K367" s="98">
        <f t="shared" ref="K367:N368" si="113">K352</f>
        <v>0</v>
      </c>
      <c r="L367" s="98">
        <f t="shared" si="113"/>
        <v>0</v>
      </c>
      <c r="M367" s="98">
        <f t="shared" si="113"/>
        <v>0</v>
      </c>
      <c r="N367" s="98">
        <f t="shared" si="113"/>
        <v>0</v>
      </c>
      <c r="O367" s="150"/>
      <c r="P367" s="58"/>
      <c r="Q367" s="58"/>
    </row>
    <row r="368" spans="1:17" ht="39.75" customHeight="1" x14ac:dyDescent="0.3">
      <c r="A368" s="140"/>
      <c r="B368" s="193"/>
      <c r="C368" s="140"/>
      <c r="D368" s="111" t="s">
        <v>18</v>
      </c>
      <c r="E368" s="62">
        <f t="shared" si="112"/>
        <v>0</v>
      </c>
      <c r="F368" s="132">
        <f>F353</f>
        <v>0</v>
      </c>
      <c r="G368" s="133"/>
      <c r="H368" s="133"/>
      <c r="I368" s="133"/>
      <c r="J368" s="134"/>
      <c r="K368" s="98">
        <f t="shared" si="113"/>
        <v>0</v>
      </c>
      <c r="L368" s="98">
        <f t="shared" si="113"/>
        <v>0</v>
      </c>
      <c r="M368" s="98">
        <f t="shared" si="113"/>
        <v>0</v>
      </c>
      <c r="N368" s="98">
        <f t="shared" si="113"/>
        <v>0</v>
      </c>
      <c r="O368" s="151"/>
      <c r="P368" s="58"/>
      <c r="Q368" s="58"/>
    </row>
    <row r="369" spans="1:16" ht="28.5" customHeight="1" x14ac:dyDescent="0.3">
      <c r="A369" s="188"/>
      <c r="B369" s="188"/>
      <c r="C369" s="188"/>
      <c r="D369" s="99" t="s">
        <v>36</v>
      </c>
      <c r="E369" s="56">
        <f>F369+K369+L369+M369+N369</f>
        <v>11572549.57732</v>
      </c>
      <c r="F369" s="132">
        <f>F370+F371+F372+F373</f>
        <v>6239938.9673200008</v>
      </c>
      <c r="G369" s="133"/>
      <c r="H369" s="133"/>
      <c r="I369" s="133"/>
      <c r="J369" s="134"/>
      <c r="K369" s="98">
        <f>SUM(K370:K373)</f>
        <v>3086145.34</v>
      </c>
      <c r="L369" s="93">
        <f>SUM(L370:L373)</f>
        <v>2126191.77</v>
      </c>
      <c r="M369" s="93">
        <f>SUM(M370:M373)</f>
        <v>105122.5</v>
      </c>
      <c r="N369" s="56">
        <f t="shared" ref="N369" si="114">SUM(N370:N373)</f>
        <v>15151</v>
      </c>
      <c r="O369" s="170"/>
    </row>
    <row r="370" spans="1:16" ht="31.5" customHeight="1" x14ac:dyDescent="0.3">
      <c r="A370" s="189"/>
      <c r="B370" s="189"/>
      <c r="C370" s="189"/>
      <c r="D370" s="66" t="s">
        <v>9</v>
      </c>
      <c r="E370" s="56">
        <f t="shared" si="112"/>
        <v>0</v>
      </c>
      <c r="F370" s="122">
        <f>F250+F95</f>
        <v>0</v>
      </c>
      <c r="G370" s="123"/>
      <c r="H370" s="123"/>
      <c r="I370" s="123"/>
      <c r="J370" s="124"/>
      <c r="K370" s="93">
        <f>K95+K250</f>
        <v>0</v>
      </c>
      <c r="L370" s="93">
        <f>L95+L250</f>
        <v>0</v>
      </c>
      <c r="M370" s="93">
        <f>M95+M250</f>
        <v>0</v>
      </c>
      <c r="N370" s="93">
        <f>N95+N250</f>
        <v>0</v>
      </c>
      <c r="O370" s="171"/>
    </row>
    <row r="371" spans="1:16" ht="35.25" customHeight="1" x14ac:dyDescent="0.3">
      <c r="A371" s="189"/>
      <c r="B371" s="189"/>
      <c r="C371" s="189"/>
      <c r="D371" s="99" t="s">
        <v>10</v>
      </c>
      <c r="E371" s="56">
        <f>F371+K371+L371+M371+N371</f>
        <v>8139828.8800000008</v>
      </c>
      <c r="F371" s="122">
        <f>F251+F348+F37+F96+F367+F319</f>
        <v>4788536.2600000007</v>
      </c>
      <c r="G371" s="123"/>
      <c r="H371" s="123"/>
      <c r="I371" s="123"/>
      <c r="J371" s="124"/>
      <c r="K371" s="93">
        <f>K251+K348+K37+K96+K367+K319</f>
        <v>1984681.6900000002</v>
      </c>
      <c r="L371" s="93">
        <f>L251+L348+L37+L96+L367+L319</f>
        <v>1310648.6599999999</v>
      </c>
      <c r="M371" s="93">
        <f>M251+M348+M37+M96+M367+M319</f>
        <v>55962.27</v>
      </c>
      <c r="N371" s="93">
        <f>N251+N348+N37+N96+N367+N319</f>
        <v>0</v>
      </c>
      <c r="O371" s="171"/>
      <c r="P371" s="58"/>
    </row>
    <row r="372" spans="1:16" ht="35.25" customHeight="1" x14ac:dyDescent="0.3">
      <c r="A372" s="189"/>
      <c r="B372" s="189"/>
      <c r="C372" s="189"/>
      <c r="D372" s="111" t="s">
        <v>18</v>
      </c>
      <c r="E372" s="56">
        <f>F372+K372+L372+M372+N372</f>
        <v>3432720.6973199998</v>
      </c>
      <c r="F372" s="122">
        <f>F252+F349+F38+F97+F320+F331+F368</f>
        <v>1451402.70732</v>
      </c>
      <c r="G372" s="123"/>
      <c r="H372" s="123"/>
      <c r="I372" s="123"/>
      <c r="J372" s="124"/>
      <c r="K372" s="93">
        <f>K252+K349+K38+K97+K320+K331+K368</f>
        <v>1101463.6499999999</v>
      </c>
      <c r="L372" s="93">
        <f>L252+L349+L38+L97+L320+L331+L368</f>
        <v>815543.1100000001</v>
      </c>
      <c r="M372" s="93">
        <f>M252+M349+M38+M97+M320+M331+M368</f>
        <v>49160.23</v>
      </c>
      <c r="N372" s="93">
        <f>N252+N349+N38+N97+N320+N331+N368</f>
        <v>15151</v>
      </c>
      <c r="O372" s="171"/>
      <c r="P372" s="58"/>
    </row>
    <row r="373" spans="1:16" ht="28.5" customHeight="1" x14ac:dyDescent="0.3">
      <c r="A373" s="190"/>
      <c r="B373" s="190"/>
      <c r="C373" s="190"/>
      <c r="D373" s="99" t="s">
        <v>12</v>
      </c>
      <c r="E373" s="56">
        <f t="shared" si="112"/>
        <v>0</v>
      </c>
      <c r="F373" s="122">
        <f>F98+F253</f>
        <v>0</v>
      </c>
      <c r="G373" s="123"/>
      <c r="H373" s="123"/>
      <c r="I373" s="123"/>
      <c r="J373" s="124"/>
      <c r="K373" s="93">
        <f>K98+K253</f>
        <v>0</v>
      </c>
      <c r="L373" s="93">
        <f>L98+L253</f>
        <v>0</v>
      </c>
      <c r="M373" s="93">
        <f>M98+M253</f>
        <v>0</v>
      </c>
      <c r="N373" s="56">
        <f>N98+N253</f>
        <v>0</v>
      </c>
      <c r="O373" s="172"/>
      <c r="P373" s="58"/>
    </row>
    <row r="374" spans="1:16" ht="28.5" customHeight="1" x14ac:dyDescent="0.3">
      <c r="A374" s="68"/>
      <c r="B374" s="68"/>
      <c r="C374" s="68"/>
      <c r="D374" s="69"/>
      <c r="E374" s="70"/>
      <c r="F374" s="71"/>
      <c r="G374" s="71"/>
      <c r="H374" s="71"/>
      <c r="I374" s="71"/>
      <c r="J374" s="71"/>
      <c r="K374" s="71"/>
      <c r="L374" s="71"/>
      <c r="M374" s="71"/>
      <c r="N374" s="156"/>
      <c r="O374" s="72" t="s">
        <v>460</v>
      </c>
    </row>
    <row r="375" spans="1:16" ht="18" customHeight="1" x14ac:dyDescent="0.3">
      <c r="B375" s="52"/>
      <c r="C375" s="52"/>
      <c r="D375" s="52"/>
      <c r="E375" s="74"/>
      <c r="F375" s="52"/>
      <c r="G375" s="52"/>
      <c r="H375" s="74"/>
      <c r="I375" s="52"/>
      <c r="J375" s="52"/>
      <c r="K375" s="74"/>
      <c r="L375" s="75"/>
      <c r="M375" s="52"/>
      <c r="N375" s="157"/>
    </row>
    <row r="376" spans="1:16" ht="21" customHeight="1" x14ac:dyDescent="0.3">
      <c r="B376" s="52" t="s">
        <v>241</v>
      </c>
      <c r="C376" s="52"/>
      <c r="D376" s="52"/>
      <c r="E376" s="74"/>
      <c r="F376" s="74"/>
      <c r="G376" s="74"/>
      <c r="H376" s="74"/>
      <c r="I376" s="74"/>
      <c r="J376" s="74"/>
      <c r="K376" s="74"/>
      <c r="L376" s="75"/>
      <c r="M376" s="74"/>
      <c r="N376" s="157"/>
      <c r="O376" s="52" t="s">
        <v>242</v>
      </c>
    </row>
    <row r="377" spans="1:16" ht="21.75" customHeight="1" x14ac:dyDescent="0.3">
      <c r="B377" s="52"/>
      <c r="C377" s="52"/>
      <c r="D377" s="52"/>
      <c r="E377" s="52"/>
      <c r="F377" s="74"/>
      <c r="G377" s="74"/>
      <c r="H377" s="74"/>
      <c r="I377" s="74"/>
      <c r="J377" s="74"/>
      <c r="K377" s="74"/>
      <c r="L377" s="75"/>
      <c r="M377" s="74"/>
      <c r="N377" s="157"/>
      <c r="O377" s="52"/>
    </row>
    <row r="378" spans="1:16" ht="23.65" customHeight="1" x14ac:dyDescent="0.3">
      <c r="B378" s="52"/>
      <c r="C378" s="52"/>
      <c r="D378" s="52"/>
      <c r="E378" s="52"/>
      <c r="F378" s="74"/>
      <c r="G378" s="74"/>
      <c r="H378" s="74"/>
      <c r="I378" s="74"/>
      <c r="J378" s="74"/>
      <c r="K378" s="74"/>
      <c r="L378" s="75"/>
      <c r="M378" s="74"/>
      <c r="N378" s="157"/>
      <c r="O378" s="52"/>
    </row>
    <row r="379" spans="1:16" ht="21" customHeight="1" x14ac:dyDescent="0.3">
      <c r="B379" s="52" t="s">
        <v>371</v>
      </c>
      <c r="C379" s="52"/>
      <c r="D379" s="52"/>
      <c r="E379" s="52"/>
      <c r="F379" s="52"/>
      <c r="G379" s="52"/>
      <c r="H379" s="52"/>
      <c r="I379" s="52"/>
      <c r="J379" s="52"/>
      <c r="K379" s="74"/>
      <c r="L379" s="52"/>
      <c r="M379" s="52"/>
      <c r="N379" s="157"/>
      <c r="O379" s="52" t="s">
        <v>372</v>
      </c>
    </row>
    <row r="380" spans="1:16" ht="21" customHeight="1" x14ac:dyDescent="0.3">
      <c r="B380" s="52"/>
      <c r="C380" s="52"/>
      <c r="D380" s="52"/>
      <c r="E380" s="52"/>
      <c r="F380" s="52"/>
      <c r="G380" s="52"/>
      <c r="H380" s="52"/>
      <c r="I380" s="52"/>
      <c r="J380" s="52"/>
      <c r="K380" s="74"/>
      <c r="L380" s="75"/>
      <c r="M380" s="52"/>
      <c r="N380" s="52"/>
      <c r="O380" s="52"/>
    </row>
    <row r="381" spans="1:16" ht="21" customHeight="1" x14ac:dyDescent="0.3">
      <c r="C381" s="52"/>
    </row>
    <row r="382" spans="1:16" ht="21" customHeight="1" x14ac:dyDescent="0.3">
      <c r="A382" s="53"/>
    </row>
    <row r="383" spans="1:16" ht="75" customHeight="1" x14ac:dyDescent="0.3">
      <c r="F383" s="58"/>
      <c r="G383" s="58"/>
      <c r="H383" s="58"/>
      <c r="I383" s="58"/>
      <c r="J383" s="58"/>
      <c r="L383" s="76"/>
      <c r="M383" s="58"/>
    </row>
  </sheetData>
  <mergeCells count="942">
    <mergeCell ref="P160:P161"/>
    <mergeCell ref="N4:O4"/>
    <mergeCell ref="N3:O3"/>
    <mergeCell ref="G4:H4"/>
    <mergeCell ref="E203:E204"/>
    <mergeCell ref="N73:N74"/>
    <mergeCell ref="B66:B69"/>
    <mergeCell ref="B73:B75"/>
    <mergeCell ref="C73:C75"/>
    <mergeCell ref="D73:D75"/>
    <mergeCell ref="N114:N115"/>
    <mergeCell ref="F66:J66"/>
    <mergeCell ref="M73:M74"/>
    <mergeCell ref="C94:C98"/>
    <mergeCell ref="B76:B79"/>
    <mergeCell ref="D108:D110"/>
    <mergeCell ref="E73:E74"/>
    <mergeCell ref="E114:E115"/>
    <mergeCell ref="B200:B202"/>
    <mergeCell ref="N80:N81"/>
    <mergeCell ref="L91:L92"/>
    <mergeCell ref="C190:C193"/>
    <mergeCell ref="B194:B196"/>
    <mergeCell ref="C194:C196"/>
    <mergeCell ref="E108:E109"/>
    <mergeCell ref="N138:N139"/>
    <mergeCell ref="M114:M115"/>
    <mergeCell ref="F102:J102"/>
    <mergeCell ref="A190:A196"/>
    <mergeCell ref="F197:J197"/>
    <mergeCell ref="F198:J198"/>
    <mergeCell ref="F199:J199"/>
    <mergeCell ref="F200:J200"/>
    <mergeCell ref="A104:A110"/>
    <mergeCell ref="N120:N121"/>
    <mergeCell ref="B120:B122"/>
    <mergeCell ref="C120:C122"/>
    <mergeCell ref="B111:B113"/>
    <mergeCell ref="A129:A134"/>
    <mergeCell ref="D132:D134"/>
    <mergeCell ref="D159:D161"/>
    <mergeCell ref="C152:C154"/>
    <mergeCell ref="B114:B116"/>
    <mergeCell ref="D126:D128"/>
    <mergeCell ref="L126:L127"/>
    <mergeCell ref="L159:L160"/>
    <mergeCell ref="C135:C137"/>
    <mergeCell ref="B144:B147"/>
    <mergeCell ref="A183:A189"/>
    <mergeCell ref="A162:A168"/>
    <mergeCell ref="A197:A199"/>
    <mergeCell ref="O217:O220"/>
    <mergeCell ref="E225:E226"/>
    <mergeCell ref="F225:F226"/>
    <mergeCell ref="G225:J225"/>
    <mergeCell ref="F210:F211"/>
    <mergeCell ref="A200:A205"/>
    <mergeCell ref="B197:B199"/>
    <mergeCell ref="F202:J202"/>
    <mergeCell ref="F203:F204"/>
    <mergeCell ref="G203:J203"/>
    <mergeCell ref="F206:J206"/>
    <mergeCell ref="A206:A208"/>
    <mergeCell ref="B225:B227"/>
    <mergeCell ref="C225:C227"/>
    <mergeCell ref="D225:D227"/>
    <mergeCell ref="B203:B205"/>
    <mergeCell ref="C214:C216"/>
    <mergeCell ref="E218:E219"/>
    <mergeCell ref="E214:E215"/>
    <mergeCell ref="B210:B212"/>
    <mergeCell ref="F201:J201"/>
    <mergeCell ref="G238:J238"/>
    <mergeCell ref="F241:J241"/>
    <mergeCell ref="B238:B240"/>
    <mergeCell ref="B233:B237"/>
    <mergeCell ref="G246:J246"/>
    <mergeCell ref="F249:J249"/>
    <mergeCell ref="C233:C237"/>
    <mergeCell ref="C255:C256"/>
    <mergeCell ref="F242:J242"/>
    <mergeCell ref="F243:J243"/>
    <mergeCell ref="F244:J244"/>
    <mergeCell ref="M159:M160"/>
    <mergeCell ref="A213:A216"/>
    <mergeCell ref="A228:A232"/>
    <mergeCell ref="L238:L239"/>
    <mergeCell ref="M238:M239"/>
    <mergeCell ref="M218:M219"/>
    <mergeCell ref="O233:O240"/>
    <mergeCell ref="F221:J221"/>
    <mergeCell ref="F222:J222"/>
    <mergeCell ref="F223:J223"/>
    <mergeCell ref="F224:J224"/>
    <mergeCell ref="D214:D216"/>
    <mergeCell ref="F233:J233"/>
    <mergeCell ref="F234:J234"/>
    <mergeCell ref="F235:J235"/>
    <mergeCell ref="C238:C240"/>
    <mergeCell ref="F236:J236"/>
    <mergeCell ref="F237:J237"/>
    <mergeCell ref="N238:N239"/>
    <mergeCell ref="F238:F239"/>
    <mergeCell ref="B228:B232"/>
    <mergeCell ref="F228:J228"/>
    <mergeCell ref="F229:J229"/>
    <mergeCell ref="A233:A240"/>
    <mergeCell ref="F171:J171"/>
    <mergeCell ref="F172:J172"/>
    <mergeCell ref="F176:J176"/>
    <mergeCell ref="F180:F181"/>
    <mergeCell ref="F183:J183"/>
    <mergeCell ref="F184:J184"/>
    <mergeCell ref="F185:J185"/>
    <mergeCell ref="F162:J162"/>
    <mergeCell ref="G159:J159"/>
    <mergeCell ref="F163:J163"/>
    <mergeCell ref="F164:J164"/>
    <mergeCell ref="F165:J165"/>
    <mergeCell ref="F213:J213"/>
    <mergeCell ref="F214:F215"/>
    <mergeCell ref="G214:J214"/>
    <mergeCell ref="F217:J217"/>
    <mergeCell ref="F218:F219"/>
    <mergeCell ref="G218:J218"/>
    <mergeCell ref="F190:J190"/>
    <mergeCell ref="F191:J191"/>
    <mergeCell ref="G194:J194"/>
    <mergeCell ref="A117:A122"/>
    <mergeCell ref="L120:L121"/>
    <mergeCell ref="C126:C128"/>
    <mergeCell ref="B152:B154"/>
    <mergeCell ref="B135:B137"/>
    <mergeCell ref="F120:F121"/>
    <mergeCell ref="F126:F127"/>
    <mergeCell ref="G126:J126"/>
    <mergeCell ref="F129:J129"/>
    <mergeCell ref="F148:J148"/>
    <mergeCell ref="F149:J149"/>
    <mergeCell ref="K152:K153"/>
    <mergeCell ref="K120:K121"/>
    <mergeCell ref="A123:A128"/>
    <mergeCell ref="B123:B125"/>
    <mergeCell ref="B117:B119"/>
    <mergeCell ref="C117:C119"/>
    <mergeCell ref="F150:J150"/>
    <mergeCell ref="F151:J151"/>
    <mergeCell ref="F152:F153"/>
    <mergeCell ref="G152:J152"/>
    <mergeCell ref="A111:A116"/>
    <mergeCell ref="A94:A98"/>
    <mergeCell ref="B51:B53"/>
    <mergeCell ref="C51:C53"/>
    <mergeCell ref="C87:C90"/>
    <mergeCell ref="C80:C82"/>
    <mergeCell ref="C76:C79"/>
    <mergeCell ref="C104:C107"/>
    <mergeCell ref="C66:C69"/>
    <mergeCell ref="A70:A75"/>
    <mergeCell ref="C70:C72"/>
    <mergeCell ref="B59:B62"/>
    <mergeCell ref="B54:B56"/>
    <mergeCell ref="A59:A65"/>
    <mergeCell ref="A100:A103"/>
    <mergeCell ref="B104:B107"/>
    <mergeCell ref="A76:A82"/>
    <mergeCell ref="B108:B110"/>
    <mergeCell ref="B80:B82"/>
    <mergeCell ref="B94:B98"/>
    <mergeCell ref="A66:A69"/>
    <mergeCell ref="A83:A86"/>
    <mergeCell ref="B83:B86"/>
    <mergeCell ref="C83:C86"/>
    <mergeCell ref="B100:B103"/>
    <mergeCell ref="C100:C103"/>
    <mergeCell ref="B45:B47"/>
    <mergeCell ref="C48:C50"/>
    <mergeCell ref="A23:A29"/>
    <mergeCell ref="O23:O29"/>
    <mergeCell ref="F24:J24"/>
    <mergeCell ref="L27:L28"/>
    <mergeCell ref="L33:L34"/>
    <mergeCell ref="N54:N55"/>
    <mergeCell ref="D48:D50"/>
    <mergeCell ref="C45:C47"/>
    <mergeCell ref="O51:O56"/>
    <mergeCell ref="M48:M49"/>
    <mergeCell ref="K54:K55"/>
    <mergeCell ref="F52:J52"/>
    <mergeCell ref="F51:J51"/>
    <mergeCell ref="F53:J53"/>
    <mergeCell ref="D54:D56"/>
    <mergeCell ref="F45:J45"/>
    <mergeCell ref="G54:J54"/>
    <mergeCell ref="F46:J46"/>
    <mergeCell ref="E54:E55"/>
    <mergeCell ref="M54:M55"/>
    <mergeCell ref="B17:B19"/>
    <mergeCell ref="B33:B35"/>
    <mergeCell ref="A41:A44"/>
    <mergeCell ref="D20:D22"/>
    <mergeCell ref="E27:E28"/>
    <mergeCell ref="B41:B44"/>
    <mergeCell ref="C27:C29"/>
    <mergeCell ref="B27:B29"/>
    <mergeCell ref="C23:C26"/>
    <mergeCell ref="B30:B32"/>
    <mergeCell ref="C36:C39"/>
    <mergeCell ref="C17:C19"/>
    <mergeCell ref="C30:C32"/>
    <mergeCell ref="B40:O40"/>
    <mergeCell ref="M33:M34"/>
    <mergeCell ref="M20:M21"/>
    <mergeCell ref="O17:O22"/>
    <mergeCell ref="O30:O35"/>
    <mergeCell ref="O36:O39"/>
    <mergeCell ref="F30:J30"/>
    <mergeCell ref="N33:N34"/>
    <mergeCell ref="C33:C35"/>
    <mergeCell ref="F18:J18"/>
    <mergeCell ref="F19:J19"/>
    <mergeCell ref="L54:L55"/>
    <mergeCell ref="N20:N21"/>
    <mergeCell ref="C41:C44"/>
    <mergeCell ref="D33:D35"/>
    <mergeCell ref="E48:E49"/>
    <mergeCell ref="K33:K34"/>
    <mergeCell ref="K20:K21"/>
    <mergeCell ref="K27:K28"/>
    <mergeCell ref="O41:O44"/>
    <mergeCell ref="D27:D29"/>
    <mergeCell ref="F47:J47"/>
    <mergeCell ref="N48:N49"/>
    <mergeCell ref="E33:E34"/>
    <mergeCell ref="M27:M28"/>
    <mergeCell ref="L48:L49"/>
    <mergeCell ref="N27:N28"/>
    <mergeCell ref="F48:F49"/>
    <mergeCell ref="G48:J48"/>
    <mergeCell ref="F43:J43"/>
    <mergeCell ref="F36:J36"/>
    <mergeCell ref="F20:F21"/>
    <mergeCell ref="G20:J20"/>
    <mergeCell ref="F23:J23"/>
    <mergeCell ref="F44:J44"/>
    <mergeCell ref="F27:F28"/>
    <mergeCell ref="G27:J27"/>
    <mergeCell ref="B20:B22"/>
    <mergeCell ref="L20:L21"/>
    <mergeCell ref="F25:J25"/>
    <mergeCell ref="F26:J26"/>
    <mergeCell ref="C20:C22"/>
    <mergeCell ref="B23:B26"/>
    <mergeCell ref="C59:C62"/>
    <mergeCell ref="F31:J31"/>
    <mergeCell ref="F32:J32"/>
    <mergeCell ref="F33:F34"/>
    <mergeCell ref="G33:J33"/>
    <mergeCell ref="F37:J37"/>
    <mergeCell ref="F38:J38"/>
    <mergeCell ref="F39:J39"/>
    <mergeCell ref="F41:J41"/>
    <mergeCell ref="F42:J42"/>
    <mergeCell ref="B57:B58"/>
    <mergeCell ref="C57:C58"/>
    <mergeCell ref="F57:J57"/>
    <mergeCell ref="F58:J58"/>
    <mergeCell ref="F59:J59"/>
    <mergeCell ref="F60:J60"/>
    <mergeCell ref="K48:K49"/>
    <mergeCell ref="E20:E21"/>
    <mergeCell ref="A330:A331"/>
    <mergeCell ref="C318:C321"/>
    <mergeCell ref="A318:A321"/>
    <mergeCell ref="A241:A248"/>
    <mergeCell ref="A249:A253"/>
    <mergeCell ref="A314:A317"/>
    <mergeCell ref="B278:B280"/>
    <mergeCell ref="C278:C280"/>
    <mergeCell ref="C323:C324"/>
    <mergeCell ref="B312:B313"/>
    <mergeCell ref="B318:B321"/>
    <mergeCell ref="A304:A308"/>
    <mergeCell ref="A301:A303"/>
    <mergeCell ref="A312:A313"/>
    <mergeCell ref="C312:C313"/>
    <mergeCell ref="B315:B317"/>
    <mergeCell ref="C241:C245"/>
    <mergeCell ref="A273:A276"/>
    <mergeCell ref="B274:B276"/>
    <mergeCell ref="C262:C264"/>
    <mergeCell ref="C286:C288"/>
    <mergeCell ref="B262:B264"/>
    <mergeCell ref="A281:A284"/>
    <mergeCell ref="B190:B193"/>
    <mergeCell ref="B221:B224"/>
    <mergeCell ref="C221:C224"/>
    <mergeCell ref="B180:B182"/>
    <mergeCell ref="B183:B186"/>
    <mergeCell ref="E187:E188"/>
    <mergeCell ref="D166:D168"/>
    <mergeCell ref="C176:C179"/>
    <mergeCell ref="C187:C189"/>
    <mergeCell ref="E194:E195"/>
    <mergeCell ref="B187:B189"/>
    <mergeCell ref="C258:C260"/>
    <mergeCell ref="B258:B260"/>
    <mergeCell ref="D258:D260"/>
    <mergeCell ref="B241:B245"/>
    <mergeCell ref="D238:D240"/>
    <mergeCell ref="E238:E239"/>
    <mergeCell ref="C218:C220"/>
    <mergeCell ref="C200:C202"/>
    <mergeCell ref="C206:C208"/>
    <mergeCell ref="D203:D205"/>
    <mergeCell ref="C246:C248"/>
    <mergeCell ref="A255:A256"/>
    <mergeCell ref="B162:B165"/>
    <mergeCell ref="A144:A147"/>
    <mergeCell ref="C155:C158"/>
    <mergeCell ref="B148:B151"/>
    <mergeCell ref="M132:M133"/>
    <mergeCell ref="C148:C151"/>
    <mergeCell ref="L152:L153"/>
    <mergeCell ref="E132:E133"/>
    <mergeCell ref="K132:K133"/>
    <mergeCell ref="F144:J144"/>
    <mergeCell ref="F147:J147"/>
    <mergeCell ref="F132:F133"/>
    <mergeCell ref="G132:J132"/>
    <mergeCell ref="A148:A154"/>
    <mergeCell ref="C132:C134"/>
    <mergeCell ref="E159:E160"/>
    <mergeCell ref="B155:B158"/>
    <mergeCell ref="F136:J136"/>
    <mergeCell ref="F137:J137"/>
    <mergeCell ref="F138:F139"/>
    <mergeCell ref="G138:J138"/>
    <mergeCell ref="C162:C165"/>
    <mergeCell ref="D152:D154"/>
    <mergeCell ref="E152:E153"/>
    <mergeCell ref="E80:E81"/>
    <mergeCell ref="K80:K81"/>
    <mergeCell ref="O66:O69"/>
    <mergeCell ref="O70:O75"/>
    <mergeCell ref="L80:L81"/>
    <mergeCell ref="F78:J78"/>
    <mergeCell ref="F79:J79"/>
    <mergeCell ref="G73:J73"/>
    <mergeCell ref="F76:J76"/>
    <mergeCell ref="F77:J77"/>
    <mergeCell ref="M80:M81"/>
    <mergeCell ref="O111:O116"/>
    <mergeCell ref="O104:O110"/>
    <mergeCell ref="K238:K239"/>
    <mergeCell ref="O213:O216"/>
    <mergeCell ref="K210:K211"/>
    <mergeCell ref="O200:O205"/>
    <mergeCell ref="O206:O208"/>
    <mergeCell ref="O209:O212"/>
    <mergeCell ref="O190:O196"/>
    <mergeCell ref="O123:O128"/>
    <mergeCell ref="L108:L109"/>
    <mergeCell ref="O129:O134"/>
    <mergeCell ref="O155:O161"/>
    <mergeCell ref="O148:O154"/>
    <mergeCell ref="K218:K219"/>
    <mergeCell ref="L218:L219"/>
    <mergeCell ref="N132:N133"/>
    <mergeCell ref="M120:M121"/>
    <mergeCell ref="N203:N204"/>
    <mergeCell ref="N108:N109"/>
    <mergeCell ref="M108:M109"/>
    <mergeCell ref="M152:M153"/>
    <mergeCell ref="N152:N153"/>
    <mergeCell ref="N159:N160"/>
    <mergeCell ref="C111:C113"/>
    <mergeCell ref="F207:J207"/>
    <mergeCell ref="F208:J208"/>
    <mergeCell ref="F209:J209"/>
    <mergeCell ref="N214:N215"/>
    <mergeCell ref="M214:M215"/>
    <mergeCell ref="K114:K115"/>
    <mergeCell ref="K108:K109"/>
    <mergeCell ref="F145:J145"/>
    <mergeCell ref="F146:J146"/>
    <mergeCell ref="L114:L115"/>
    <mergeCell ref="F119:J119"/>
    <mergeCell ref="K180:K181"/>
    <mergeCell ref="L180:L181"/>
    <mergeCell ref="L166:L167"/>
    <mergeCell ref="F130:J130"/>
    <mergeCell ref="F131:J131"/>
    <mergeCell ref="F123:J123"/>
    <mergeCell ref="F124:J124"/>
    <mergeCell ref="F125:J125"/>
    <mergeCell ref="K126:K127"/>
    <mergeCell ref="F177:J177"/>
    <mergeCell ref="F178:J178"/>
    <mergeCell ref="F179:J179"/>
    <mergeCell ref="O273:O276"/>
    <mergeCell ref="D306:D308"/>
    <mergeCell ref="N290:N291"/>
    <mergeCell ref="O289:O292"/>
    <mergeCell ref="N294:N295"/>
    <mergeCell ref="M294:M295"/>
    <mergeCell ref="M290:M291"/>
    <mergeCell ref="M270:M271"/>
    <mergeCell ref="K274:K275"/>
    <mergeCell ref="K286:K287"/>
    <mergeCell ref="M274:M275"/>
    <mergeCell ref="K306:K307"/>
    <mergeCell ref="O301:O303"/>
    <mergeCell ref="O293:O296"/>
    <mergeCell ref="M282:M283"/>
    <mergeCell ref="L294:L295"/>
    <mergeCell ref="K278:K279"/>
    <mergeCell ref="F286:F287"/>
    <mergeCell ref="K298:K299"/>
    <mergeCell ref="D286:D288"/>
    <mergeCell ref="F282:F283"/>
    <mergeCell ref="K290:K291"/>
    <mergeCell ref="N278:N279"/>
    <mergeCell ref="D270:D272"/>
    <mergeCell ref="M258:M259"/>
    <mergeCell ref="K258:K259"/>
    <mergeCell ref="L258:L259"/>
    <mergeCell ref="A369:A373"/>
    <mergeCell ref="B366:B368"/>
    <mergeCell ref="C369:C373"/>
    <mergeCell ref="B357:B359"/>
    <mergeCell ref="C357:C359"/>
    <mergeCell ref="C180:C182"/>
    <mergeCell ref="D180:D182"/>
    <mergeCell ref="D187:D189"/>
    <mergeCell ref="A176:A182"/>
    <mergeCell ref="D294:D296"/>
    <mergeCell ref="C366:C368"/>
    <mergeCell ref="B246:B248"/>
    <mergeCell ref="C228:C232"/>
    <mergeCell ref="A336:A338"/>
    <mergeCell ref="A209:A212"/>
    <mergeCell ref="A217:A220"/>
    <mergeCell ref="C309:C311"/>
    <mergeCell ref="B369:B373"/>
    <mergeCell ref="D194:D196"/>
    <mergeCell ref="C203:C205"/>
    <mergeCell ref="B214:B216"/>
    <mergeCell ref="B282:B284"/>
    <mergeCell ref="B270:B272"/>
    <mergeCell ref="C282:C284"/>
    <mergeCell ref="A155:A161"/>
    <mergeCell ref="D315:D317"/>
    <mergeCell ref="A323:A324"/>
    <mergeCell ref="B294:B296"/>
    <mergeCell ref="B218:B220"/>
    <mergeCell ref="N187:N188"/>
    <mergeCell ref="B176:B179"/>
    <mergeCell ref="C210:C212"/>
    <mergeCell ref="K194:K195"/>
    <mergeCell ref="N194:N195"/>
    <mergeCell ref="M187:M188"/>
    <mergeCell ref="L203:L204"/>
    <mergeCell ref="M203:M204"/>
    <mergeCell ref="M180:M181"/>
    <mergeCell ref="K203:K204"/>
    <mergeCell ref="L246:L247"/>
    <mergeCell ref="N274:N275"/>
    <mergeCell ref="K270:K271"/>
    <mergeCell ref="L282:L283"/>
    <mergeCell ref="N298:N299"/>
    <mergeCell ref="A277:A280"/>
    <mergeCell ref="L309:L310"/>
    <mergeCell ref="C183:C186"/>
    <mergeCell ref="M266:M267"/>
    <mergeCell ref="B91:B93"/>
    <mergeCell ref="A13:A16"/>
    <mergeCell ref="B87:B90"/>
    <mergeCell ref="C144:C147"/>
    <mergeCell ref="C114:C116"/>
    <mergeCell ref="D120:D122"/>
    <mergeCell ref="C91:C93"/>
    <mergeCell ref="D91:D93"/>
    <mergeCell ref="E120:E121"/>
    <mergeCell ref="B132:B134"/>
    <mergeCell ref="B129:B131"/>
    <mergeCell ref="B126:B128"/>
    <mergeCell ref="C108:C110"/>
    <mergeCell ref="A57:A58"/>
    <mergeCell ref="C123:C125"/>
    <mergeCell ref="E91:E92"/>
    <mergeCell ref="E126:E127"/>
    <mergeCell ref="B63:B65"/>
    <mergeCell ref="B36:B39"/>
    <mergeCell ref="B48:B50"/>
    <mergeCell ref="A30:A35"/>
    <mergeCell ref="A17:A22"/>
    <mergeCell ref="A45:A50"/>
    <mergeCell ref="D80:D82"/>
    <mergeCell ref="C315:C317"/>
    <mergeCell ref="F87:J87"/>
    <mergeCell ref="F88:J88"/>
    <mergeCell ref="F80:F81"/>
    <mergeCell ref="G80:J80"/>
    <mergeCell ref="A9:A10"/>
    <mergeCell ref="B9:B10"/>
    <mergeCell ref="D9:D10"/>
    <mergeCell ref="F10:J10"/>
    <mergeCell ref="F11:J11"/>
    <mergeCell ref="F13:J13"/>
    <mergeCell ref="F14:J14"/>
    <mergeCell ref="F15:J15"/>
    <mergeCell ref="F16:J16"/>
    <mergeCell ref="F17:J17"/>
    <mergeCell ref="B12:O12"/>
    <mergeCell ref="C9:C10"/>
    <mergeCell ref="O9:O10"/>
    <mergeCell ref="F9:N9"/>
    <mergeCell ref="C13:C16"/>
    <mergeCell ref="B13:B16"/>
    <mergeCell ref="A87:A93"/>
    <mergeCell ref="F83:J83"/>
    <mergeCell ref="O45:O50"/>
    <mergeCell ref="A366:A368"/>
    <mergeCell ref="A51:A56"/>
    <mergeCell ref="A135:A140"/>
    <mergeCell ref="C54:C56"/>
    <mergeCell ref="F54:F55"/>
    <mergeCell ref="F117:J117"/>
    <mergeCell ref="F118:J118"/>
    <mergeCell ref="F231:J231"/>
    <mergeCell ref="F232:J232"/>
    <mergeCell ref="D63:D65"/>
    <mergeCell ref="F70:J70"/>
    <mergeCell ref="F71:J71"/>
    <mergeCell ref="F72:J72"/>
    <mergeCell ref="C360:C362"/>
    <mergeCell ref="B290:B292"/>
    <mergeCell ref="A326:A329"/>
    <mergeCell ref="F313:J313"/>
    <mergeCell ref="C306:C308"/>
    <mergeCell ref="E298:E299"/>
    <mergeCell ref="F319:J319"/>
    <mergeCell ref="B363:B365"/>
    <mergeCell ref="C363:C365"/>
    <mergeCell ref="D363:D365"/>
    <mergeCell ref="E363:E364"/>
    <mergeCell ref="O144:O147"/>
    <mergeCell ref="F108:F109"/>
    <mergeCell ref="G108:J108"/>
    <mergeCell ref="B99:O99"/>
    <mergeCell ref="O100:O103"/>
    <mergeCell ref="O117:O122"/>
    <mergeCell ref="F157:J157"/>
    <mergeCell ref="F158:J158"/>
    <mergeCell ref="F230:J230"/>
    <mergeCell ref="O135:O140"/>
    <mergeCell ref="B138:B140"/>
    <mergeCell ref="C138:C140"/>
    <mergeCell ref="D138:D140"/>
    <mergeCell ref="E138:E139"/>
    <mergeCell ref="K138:K139"/>
    <mergeCell ref="L138:L139"/>
    <mergeCell ref="M138:M139"/>
    <mergeCell ref="F155:J155"/>
    <mergeCell ref="F156:J156"/>
    <mergeCell ref="C197:C199"/>
    <mergeCell ref="G180:J180"/>
    <mergeCell ref="O369:O373"/>
    <mergeCell ref="O228:O232"/>
    <mergeCell ref="K246:K247"/>
    <mergeCell ref="N315:N316"/>
    <mergeCell ref="E262:E263"/>
    <mergeCell ref="O176:O182"/>
    <mergeCell ref="N180:N181"/>
    <mergeCell ref="N166:N167"/>
    <mergeCell ref="M315:M316"/>
    <mergeCell ref="M306:M307"/>
    <mergeCell ref="L298:L299"/>
    <mergeCell ref="L315:L316"/>
    <mergeCell ref="F315:F316"/>
    <mergeCell ref="E315:E316"/>
    <mergeCell ref="G315:J315"/>
    <mergeCell ref="F312:J312"/>
    <mergeCell ref="F278:F279"/>
    <mergeCell ref="F246:F247"/>
    <mergeCell ref="O366:O368"/>
    <mergeCell ref="O354:O356"/>
    <mergeCell ref="K266:K267"/>
    <mergeCell ref="F245:J245"/>
    <mergeCell ref="F250:J250"/>
    <mergeCell ref="A254:O254"/>
    <mergeCell ref="D278:D280"/>
    <mergeCell ref="O241:O248"/>
    <mergeCell ref="L214:L215"/>
    <mergeCell ref="G210:J210"/>
    <mergeCell ref="F159:F160"/>
    <mergeCell ref="N218:N219"/>
    <mergeCell ref="O197:O199"/>
    <mergeCell ref="O162:O168"/>
    <mergeCell ref="D218:D220"/>
    <mergeCell ref="E258:E259"/>
    <mergeCell ref="M210:M211"/>
    <mergeCell ref="N210:N211"/>
    <mergeCell ref="K225:K226"/>
    <mergeCell ref="L225:L226"/>
    <mergeCell ref="M225:M226"/>
    <mergeCell ref="N225:N226"/>
    <mergeCell ref="O221:O227"/>
    <mergeCell ref="F251:J251"/>
    <mergeCell ref="F252:J252"/>
    <mergeCell ref="F253:J253"/>
    <mergeCell ref="M246:M247"/>
    <mergeCell ref="F186:J186"/>
    <mergeCell ref="F187:F188"/>
    <mergeCell ref="G187:J187"/>
    <mergeCell ref="B336:B338"/>
    <mergeCell ref="N327:N328"/>
    <mergeCell ref="K309:K310"/>
    <mergeCell ref="L290:L291"/>
    <mergeCell ref="C298:C300"/>
    <mergeCell ref="F323:J323"/>
    <mergeCell ref="L306:L307"/>
    <mergeCell ref="N246:N247"/>
    <mergeCell ref="N306:N307"/>
    <mergeCell ref="K282:K283"/>
    <mergeCell ref="F290:F291"/>
    <mergeCell ref="D282:D284"/>
    <mergeCell ref="D274:D276"/>
    <mergeCell ref="E274:E275"/>
    <mergeCell ref="E290:E291"/>
    <mergeCell ref="E286:E287"/>
    <mergeCell ref="N262:N263"/>
    <mergeCell ref="N286:N287"/>
    <mergeCell ref="L270:L271"/>
    <mergeCell ref="M278:M279"/>
    <mergeCell ref="L286:L287"/>
    <mergeCell ref="K294:K295"/>
    <mergeCell ref="L274:L275"/>
    <mergeCell ref="E306:E307"/>
    <mergeCell ref="N309:N310"/>
    <mergeCell ref="F344:J344"/>
    <mergeCell ref="K315:K316"/>
    <mergeCell ref="B322:O322"/>
    <mergeCell ref="K327:K328"/>
    <mergeCell ref="L327:L328"/>
    <mergeCell ref="O265:O268"/>
    <mergeCell ref="N266:N267"/>
    <mergeCell ref="O285:O288"/>
    <mergeCell ref="F320:J320"/>
    <mergeCell ref="F321:J321"/>
    <mergeCell ref="C330:C331"/>
    <mergeCell ref="O323:O324"/>
    <mergeCell ref="C336:C338"/>
    <mergeCell ref="O318:O321"/>
    <mergeCell ref="B333:B335"/>
    <mergeCell ref="C333:C335"/>
    <mergeCell ref="E266:E267"/>
    <mergeCell ref="E270:E271"/>
    <mergeCell ref="O312:O313"/>
    <mergeCell ref="B323:B324"/>
    <mergeCell ref="F318:J318"/>
    <mergeCell ref="F341:J341"/>
    <mergeCell ref="O309:O311"/>
    <mergeCell ref="K2:L2"/>
    <mergeCell ref="A5:O5"/>
    <mergeCell ref="K214:K215"/>
    <mergeCell ref="B206:B208"/>
    <mergeCell ref="A6:O6"/>
    <mergeCell ref="E210:E211"/>
    <mergeCell ref="C159:C161"/>
    <mergeCell ref="L187:L188"/>
    <mergeCell ref="C129:C131"/>
    <mergeCell ref="K159:K160"/>
    <mergeCell ref="B159:B161"/>
    <mergeCell ref="L132:L133"/>
    <mergeCell ref="E180:E181"/>
    <mergeCell ref="L194:L195"/>
    <mergeCell ref="K187:K188"/>
    <mergeCell ref="M194:M195"/>
    <mergeCell ref="A7:O7"/>
    <mergeCell ref="E9:E10"/>
    <mergeCell ref="A8:O8"/>
    <mergeCell ref="D210:D212"/>
    <mergeCell ref="L210:L211"/>
    <mergeCell ref="A36:A39"/>
    <mergeCell ref="O13:O16"/>
    <mergeCell ref="O183:O189"/>
    <mergeCell ref="O57:O58"/>
    <mergeCell ref="A141:A143"/>
    <mergeCell ref="B141:B143"/>
    <mergeCell ref="C141:C143"/>
    <mergeCell ref="O141:O143"/>
    <mergeCell ref="F141:J141"/>
    <mergeCell ref="F142:J142"/>
    <mergeCell ref="F143:J143"/>
    <mergeCell ref="F68:J68"/>
    <mergeCell ref="F69:J69"/>
    <mergeCell ref="B70:B72"/>
    <mergeCell ref="F62:J62"/>
    <mergeCell ref="F63:F64"/>
    <mergeCell ref="G63:J63"/>
    <mergeCell ref="O59:O65"/>
    <mergeCell ref="D114:D116"/>
    <mergeCell ref="G120:J120"/>
    <mergeCell ref="C63:C65"/>
    <mergeCell ref="E63:E64"/>
    <mergeCell ref="F89:J89"/>
    <mergeCell ref="F90:J90"/>
    <mergeCell ref="F111:J111"/>
    <mergeCell ref="F97:J97"/>
    <mergeCell ref="F61:J61"/>
    <mergeCell ref="P166:P168"/>
    <mergeCell ref="A169:A175"/>
    <mergeCell ref="B169:B172"/>
    <mergeCell ref="C169:C172"/>
    <mergeCell ref="O169:O175"/>
    <mergeCell ref="B173:B175"/>
    <mergeCell ref="C173:C175"/>
    <mergeCell ref="D173:D175"/>
    <mergeCell ref="E173:E174"/>
    <mergeCell ref="K173:K174"/>
    <mergeCell ref="L173:L174"/>
    <mergeCell ref="M173:M174"/>
    <mergeCell ref="E166:E167"/>
    <mergeCell ref="K166:K167"/>
    <mergeCell ref="F173:F174"/>
    <mergeCell ref="G173:J173"/>
    <mergeCell ref="F166:F167"/>
    <mergeCell ref="N173:N174"/>
    <mergeCell ref="M166:M167"/>
    <mergeCell ref="B166:B168"/>
    <mergeCell ref="C166:C168"/>
    <mergeCell ref="G166:J166"/>
    <mergeCell ref="F169:J169"/>
    <mergeCell ref="F170:J170"/>
    <mergeCell ref="M298:M299"/>
    <mergeCell ref="M309:M310"/>
    <mergeCell ref="A221:A227"/>
    <mergeCell ref="O304:O308"/>
    <mergeCell ref="C304:C305"/>
    <mergeCell ref="B306:B308"/>
    <mergeCell ref="B301:B303"/>
    <mergeCell ref="B298:B300"/>
    <mergeCell ref="B304:B305"/>
    <mergeCell ref="M286:M287"/>
    <mergeCell ref="C249:C253"/>
    <mergeCell ref="N258:N259"/>
    <mergeCell ref="O249:O253"/>
    <mergeCell ref="D246:D248"/>
    <mergeCell ref="E246:E247"/>
    <mergeCell ref="D262:D264"/>
    <mergeCell ref="O257:O260"/>
    <mergeCell ref="B286:B288"/>
    <mergeCell ref="O297:O300"/>
    <mergeCell ref="B249:B253"/>
    <mergeCell ref="A285:A288"/>
    <mergeCell ref="E282:E283"/>
    <mergeCell ref="E278:E279"/>
    <mergeCell ref="A309:A311"/>
    <mergeCell ref="F298:F299"/>
    <mergeCell ref="G298:J298"/>
    <mergeCell ref="F301:J301"/>
    <mergeCell ref="F302:J302"/>
    <mergeCell ref="F303:J303"/>
    <mergeCell ref="B309:B311"/>
    <mergeCell ref="A293:A296"/>
    <mergeCell ref="A289:A292"/>
    <mergeCell ref="C301:C303"/>
    <mergeCell ref="F304:J304"/>
    <mergeCell ref="F297:J297"/>
    <mergeCell ref="F306:F307"/>
    <mergeCell ref="G306:J306"/>
    <mergeCell ref="F305:J305"/>
    <mergeCell ref="F309:F310"/>
    <mergeCell ref="G309:J309"/>
    <mergeCell ref="C290:C292"/>
    <mergeCell ref="D290:D292"/>
    <mergeCell ref="D298:D300"/>
    <mergeCell ref="E309:E310"/>
    <mergeCell ref="D309:D311"/>
    <mergeCell ref="E294:E295"/>
    <mergeCell ref="C294:C296"/>
    <mergeCell ref="A297:A300"/>
    <mergeCell ref="B360:B362"/>
    <mergeCell ref="A347:A349"/>
    <mergeCell ref="F333:J333"/>
    <mergeCell ref="F334:J334"/>
    <mergeCell ref="A333:A335"/>
    <mergeCell ref="A360:A365"/>
    <mergeCell ref="N374:N379"/>
    <mergeCell ref="F351:J351"/>
    <mergeCell ref="F372:J372"/>
    <mergeCell ref="F357:F358"/>
    <mergeCell ref="G357:J357"/>
    <mergeCell ref="F360:J360"/>
    <mergeCell ref="F361:J361"/>
    <mergeCell ref="F362:J362"/>
    <mergeCell ref="F363:F364"/>
    <mergeCell ref="G363:J363"/>
    <mergeCell ref="L357:L358"/>
    <mergeCell ref="L363:L364"/>
    <mergeCell ref="K363:K364"/>
    <mergeCell ref="N363:N364"/>
    <mergeCell ref="N357:N358"/>
    <mergeCell ref="F354:J354"/>
    <mergeCell ref="C347:C349"/>
    <mergeCell ref="B351:B353"/>
    <mergeCell ref="O351:O353"/>
    <mergeCell ref="D357:D359"/>
    <mergeCell ref="O357:O359"/>
    <mergeCell ref="E357:E358"/>
    <mergeCell ref="K357:K358"/>
    <mergeCell ref="M357:M358"/>
    <mergeCell ref="F336:J336"/>
    <mergeCell ref="A351:A353"/>
    <mergeCell ref="F347:J347"/>
    <mergeCell ref="F355:J355"/>
    <mergeCell ref="F356:J356"/>
    <mergeCell ref="F342:J342"/>
    <mergeCell ref="A350:O350"/>
    <mergeCell ref="F338:J338"/>
    <mergeCell ref="F348:J348"/>
    <mergeCell ref="O347:O349"/>
    <mergeCell ref="B354:B356"/>
    <mergeCell ref="C354:C356"/>
    <mergeCell ref="A354:A359"/>
    <mergeCell ref="F349:J349"/>
    <mergeCell ref="O336:O338"/>
    <mergeCell ref="C351:C353"/>
    <mergeCell ref="F345:J345"/>
    <mergeCell ref="F346:J346"/>
    <mergeCell ref="A257:A260"/>
    <mergeCell ref="B255:B256"/>
    <mergeCell ref="L262:L263"/>
    <mergeCell ref="O281:O284"/>
    <mergeCell ref="C270:C272"/>
    <mergeCell ref="D266:D268"/>
    <mergeCell ref="A269:A272"/>
    <mergeCell ref="A261:A264"/>
    <mergeCell ref="F270:F271"/>
    <mergeCell ref="C266:C268"/>
    <mergeCell ref="B266:B268"/>
    <mergeCell ref="A265:A268"/>
    <mergeCell ref="O255:O256"/>
    <mergeCell ref="N270:N271"/>
    <mergeCell ref="M262:M263"/>
    <mergeCell ref="L278:L279"/>
    <mergeCell ref="N282:N283"/>
    <mergeCell ref="O277:O280"/>
    <mergeCell ref="O269:O272"/>
    <mergeCell ref="C274:C276"/>
    <mergeCell ref="F274:F275"/>
    <mergeCell ref="O261:O264"/>
    <mergeCell ref="K262:K263"/>
    <mergeCell ref="L266:L267"/>
    <mergeCell ref="N2:O2"/>
    <mergeCell ref="F373:J373"/>
    <mergeCell ref="F368:J368"/>
    <mergeCell ref="F369:J369"/>
    <mergeCell ref="F366:J366"/>
    <mergeCell ref="F367:J367"/>
    <mergeCell ref="F370:J370"/>
    <mergeCell ref="F371:J371"/>
    <mergeCell ref="F255:J255"/>
    <mergeCell ref="F256:J256"/>
    <mergeCell ref="F258:F259"/>
    <mergeCell ref="F262:F263"/>
    <mergeCell ref="F266:F267"/>
    <mergeCell ref="F352:J352"/>
    <mergeCell ref="F353:J353"/>
    <mergeCell ref="F293:J293"/>
    <mergeCell ref="F294:F295"/>
    <mergeCell ref="G294:J294"/>
    <mergeCell ref="O360:O365"/>
    <mergeCell ref="M363:M364"/>
    <mergeCell ref="F339:J339"/>
    <mergeCell ref="F192:J192"/>
    <mergeCell ref="F193:J193"/>
    <mergeCell ref="F194:F195"/>
    <mergeCell ref="O314:O317"/>
    <mergeCell ref="F343:J343"/>
    <mergeCell ref="O333:O335"/>
    <mergeCell ref="F335:J335"/>
    <mergeCell ref="F331:J331"/>
    <mergeCell ref="B347:B349"/>
    <mergeCell ref="F314:J314"/>
    <mergeCell ref="F326:J326"/>
    <mergeCell ref="F337:J337"/>
    <mergeCell ref="B332:O332"/>
    <mergeCell ref="O330:O331"/>
    <mergeCell ref="M327:M328"/>
    <mergeCell ref="O326:O329"/>
    <mergeCell ref="B330:B331"/>
    <mergeCell ref="B327:B329"/>
    <mergeCell ref="C327:C329"/>
    <mergeCell ref="D327:D329"/>
    <mergeCell ref="F327:F328"/>
    <mergeCell ref="G327:J327"/>
    <mergeCell ref="E327:E328"/>
    <mergeCell ref="F340:J340"/>
    <mergeCell ref="F330:J330"/>
    <mergeCell ref="F324:J324"/>
    <mergeCell ref="F325:J325"/>
    <mergeCell ref="N63:N64"/>
    <mergeCell ref="O76:O82"/>
    <mergeCell ref="L63:L64"/>
    <mergeCell ref="M63:M64"/>
    <mergeCell ref="L73:L74"/>
    <mergeCell ref="K63:K64"/>
    <mergeCell ref="O94:O98"/>
    <mergeCell ref="F73:F74"/>
    <mergeCell ref="K73:K74"/>
    <mergeCell ref="O83:O86"/>
    <mergeCell ref="F86:J86"/>
    <mergeCell ref="F67:J67"/>
    <mergeCell ref="F85:J85"/>
    <mergeCell ref="O87:O93"/>
    <mergeCell ref="M91:M92"/>
    <mergeCell ref="N91:N92"/>
    <mergeCell ref="N126:N127"/>
    <mergeCell ref="K91:K92"/>
    <mergeCell ref="F84:J84"/>
    <mergeCell ref="F91:F92"/>
    <mergeCell ref="G91:J91"/>
    <mergeCell ref="F94:J94"/>
    <mergeCell ref="F95:J95"/>
    <mergeCell ref="F96:J96"/>
    <mergeCell ref="F135:J135"/>
    <mergeCell ref="M126:M127"/>
    <mergeCell ref="F98:J98"/>
    <mergeCell ref="F100:J100"/>
    <mergeCell ref="F101:J101"/>
    <mergeCell ref="F103:J103"/>
    <mergeCell ref="F104:J104"/>
    <mergeCell ref="F105:J105"/>
    <mergeCell ref="F106:J106"/>
    <mergeCell ref="F107:J107"/>
    <mergeCell ref="F112:J112"/>
    <mergeCell ref="F113:J113"/>
    <mergeCell ref="F114:F115"/>
    <mergeCell ref="G114:J114"/>
  </mergeCells>
  <printOptions horizontalCentered="1"/>
  <pageMargins left="0.25" right="0.25" top="0.75" bottom="0.75" header="0.3" footer="0.3"/>
  <pageSetup paperSize="9" scale="43" fitToHeight="0" orientation="landscape" horizontalDpi="300" verticalDpi="300" r:id="rId1"/>
  <headerFooter differentFirst="1">
    <oddHeader>&amp;C&amp;P</oddHeader>
  </headerFooter>
  <rowBreaks count="11" manualBreakCount="11">
    <brk id="32" max="16383" man="1"/>
    <brk id="58" max="16383" man="1"/>
    <brk id="86" max="16383" man="1"/>
    <brk id="116" max="16383" man="1"/>
    <brk id="147" max="16383" man="1"/>
    <brk id="182" max="16383" man="1"/>
    <brk id="212" max="16383" man="1"/>
    <brk id="240" max="16383" man="1"/>
    <brk id="300" max="16383" man="1"/>
    <brk id="329" max="16383" man="1"/>
    <brk id="35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289"/>
  <sheetViews>
    <sheetView view="pageBreakPreview" topLeftCell="A3" zoomScale="55" zoomScaleNormal="55" zoomScaleSheetLayoutView="55" workbookViewId="0">
      <selection activeCell="J81" sqref="J81"/>
    </sheetView>
  </sheetViews>
  <sheetFormatPr defaultRowHeight="15" x14ac:dyDescent="0.25"/>
  <cols>
    <col min="1" max="1" width="9.140625" style="1"/>
    <col min="2" max="2" width="37" style="1" customWidth="1"/>
    <col min="3" max="3" width="22.42578125" style="1" customWidth="1"/>
    <col min="4" max="4" width="20.85546875" style="1" customWidth="1"/>
    <col min="5" max="5" width="21.7109375" style="1" customWidth="1"/>
    <col min="6" max="6" width="19.42578125" style="1" customWidth="1"/>
    <col min="7" max="7" width="18" style="1" customWidth="1"/>
    <col min="8" max="8" width="24.85546875" style="1" customWidth="1"/>
    <col min="9" max="9" width="20" style="1" customWidth="1"/>
    <col min="10" max="10" width="31.28515625" style="35" customWidth="1"/>
    <col min="11" max="12" width="26.42578125" style="1" customWidth="1"/>
    <col min="13" max="13" width="29.7109375" style="1" customWidth="1"/>
    <col min="14" max="14" width="28.42578125" style="1" customWidth="1"/>
    <col min="15" max="15" width="27.5703125" style="1" customWidth="1"/>
    <col min="16" max="16" width="27.42578125" style="1" customWidth="1"/>
    <col min="17" max="17" width="24.42578125" style="1" customWidth="1"/>
    <col min="18" max="18" width="21.28515625" style="1" customWidth="1"/>
    <col min="19" max="19" width="28.85546875" style="1" customWidth="1"/>
    <col min="20" max="20" width="27.140625" style="1" bestFit="1" customWidth="1"/>
    <col min="21" max="21" width="35.42578125" style="1" bestFit="1" customWidth="1"/>
    <col min="22" max="262" width="9.140625" style="1"/>
    <col min="263" max="263" width="25.28515625" style="1" customWidth="1"/>
    <col min="264" max="265" width="44.7109375" style="1" customWidth="1"/>
    <col min="266" max="266" width="34.5703125" style="1" customWidth="1"/>
    <col min="267" max="267" width="36.7109375" style="1" customWidth="1"/>
    <col min="268" max="268" width="31.85546875" style="1" customWidth="1"/>
    <col min="269" max="518" width="9.140625" style="1"/>
    <col min="519" max="519" width="25.28515625" style="1" customWidth="1"/>
    <col min="520" max="521" width="44.7109375" style="1" customWidth="1"/>
    <col min="522" max="522" width="34.5703125" style="1" customWidth="1"/>
    <col min="523" max="523" width="36.7109375" style="1" customWidth="1"/>
    <col min="524" max="524" width="31.85546875" style="1" customWidth="1"/>
    <col min="525" max="774" width="9.140625" style="1"/>
    <col min="775" max="775" width="25.28515625" style="1" customWidth="1"/>
    <col min="776" max="777" width="44.7109375" style="1" customWidth="1"/>
    <col min="778" max="778" width="34.5703125" style="1" customWidth="1"/>
    <col min="779" max="779" width="36.7109375" style="1" customWidth="1"/>
    <col min="780" max="780" width="31.85546875" style="1" customWidth="1"/>
    <col min="781" max="1030" width="9.140625" style="1"/>
    <col min="1031" max="1031" width="25.28515625" style="1" customWidth="1"/>
    <col min="1032" max="1033" width="44.7109375" style="1" customWidth="1"/>
    <col min="1034" max="1034" width="34.5703125" style="1" customWidth="1"/>
    <col min="1035" max="1035" width="36.7109375" style="1" customWidth="1"/>
    <col min="1036" max="1036" width="31.85546875" style="1" customWidth="1"/>
    <col min="1037" max="1286" width="9.140625" style="1"/>
    <col min="1287" max="1287" width="25.28515625" style="1" customWidth="1"/>
    <col min="1288" max="1289" width="44.7109375" style="1" customWidth="1"/>
    <col min="1290" max="1290" width="34.5703125" style="1" customWidth="1"/>
    <col min="1291" max="1291" width="36.7109375" style="1" customWidth="1"/>
    <col min="1292" max="1292" width="31.85546875" style="1" customWidth="1"/>
    <col min="1293" max="1542" width="9.140625" style="1"/>
    <col min="1543" max="1543" width="25.28515625" style="1" customWidth="1"/>
    <col min="1544" max="1545" width="44.7109375" style="1" customWidth="1"/>
    <col min="1546" max="1546" width="34.5703125" style="1" customWidth="1"/>
    <col min="1547" max="1547" width="36.7109375" style="1" customWidth="1"/>
    <col min="1548" max="1548" width="31.85546875" style="1" customWidth="1"/>
    <col min="1549" max="1798" width="9.140625" style="1"/>
    <col min="1799" max="1799" width="25.28515625" style="1" customWidth="1"/>
    <col min="1800" max="1801" width="44.7109375" style="1" customWidth="1"/>
    <col min="1802" max="1802" width="34.5703125" style="1" customWidth="1"/>
    <col min="1803" max="1803" width="36.7109375" style="1" customWidth="1"/>
    <col min="1804" max="1804" width="31.85546875" style="1" customWidth="1"/>
    <col min="1805" max="2054" width="9.140625" style="1"/>
    <col min="2055" max="2055" width="25.28515625" style="1" customWidth="1"/>
    <col min="2056" max="2057" width="44.7109375" style="1" customWidth="1"/>
    <col min="2058" max="2058" width="34.5703125" style="1" customWidth="1"/>
    <col min="2059" max="2059" width="36.7109375" style="1" customWidth="1"/>
    <col min="2060" max="2060" width="31.85546875" style="1" customWidth="1"/>
    <col min="2061" max="2310" width="9.140625" style="1"/>
    <col min="2311" max="2311" width="25.28515625" style="1" customWidth="1"/>
    <col min="2312" max="2313" width="44.7109375" style="1" customWidth="1"/>
    <col min="2314" max="2314" width="34.5703125" style="1" customWidth="1"/>
    <col min="2315" max="2315" width="36.7109375" style="1" customWidth="1"/>
    <col min="2316" max="2316" width="31.85546875" style="1" customWidth="1"/>
    <col min="2317" max="2566" width="9.140625" style="1"/>
    <col min="2567" max="2567" width="25.28515625" style="1" customWidth="1"/>
    <col min="2568" max="2569" width="44.7109375" style="1" customWidth="1"/>
    <col min="2570" max="2570" width="34.5703125" style="1" customWidth="1"/>
    <col min="2571" max="2571" width="36.7109375" style="1" customWidth="1"/>
    <col min="2572" max="2572" width="31.85546875" style="1" customWidth="1"/>
    <col min="2573" max="2822" width="9.140625" style="1"/>
    <col min="2823" max="2823" width="25.28515625" style="1" customWidth="1"/>
    <col min="2824" max="2825" width="44.7109375" style="1" customWidth="1"/>
    <col min="2826" max="2826" width="34.5703125" style="1" customWidth="1"/>
    <col min="2827" max="2827" width="36.7109375" style="1" customWidth="1"/>
    <col min="2828" max="2828" width="31.85546875" style="1" customWidth="1"/>
    <col min="2829" max="3078" width="9.140625" style="1"/>
    <col min="3079" max="3079" width="25.28515625" style="1" customWidth="1"/>
    <col min="3080" max="3081" width="44.7109375" style="1" customWidth="1"/>
    <col min="3082" max="3082" width="34.5703125" style="1" customWidth="1"/>
    <col min="3083" max="3083" width="36.7109375" style="1" customWidth="1"/>
    <col min="3084" max="3084" width="31.85546875" style="1" customWidth="1"/>
    <col min="3085" max="3334" width="9.140625" style="1"/>
    <col min="3335" max="3335" width="25.28515625" style="1" customWidth="1"/>
    <col min="3336" max="3337" width="44.7109375" style="1" customWidth="1"/>
    <col min="3338" max="3338" width="34.5703125" style="1" customWidth="1"/>
    <col min="3339" max="3339" width="36.7109375" style="1" customWidth="1"/>
    <col min="3340" max="3340" width="31.85546875" style="1" customWidth="1"/>
    <col min="3341" max="3590" width="9.140625" style="1"/>
    <col min="3591" max="3591" width="25.28515625" style="1" customWidth="1"/>
    <col min="3592" max="3593" width="44.7109375" style="1" customWidth="1"/>
    <col min="3594" max="3594" width="34.5703125" style="1" customWidth="1"/>
    <col min="3595" max="3595" width="36.7109375" style="1" customWidth="1"/>
    <col min="3596" max="3596" width="31.85546875" style="1" customWidth="1"/>
    <col min="3597" max="3846" width="9.140625" style="1"/>
    <col min="3847" max="3847" width="25.28515625" style="1" customWidth="1"/>
    <col min="3848" max="3849" width="44.7109375" style="1" customWidth="1"/>
    <col min="3850" max="3850" width="34.5703125" style="1" customWidth="1"/>
    <col min="3851" max="3851" width="36.7109375" style="1" customWidth="1"/>
    <col min="3852" max="3852" width="31.85546875" style="1" customWidth="1"/>
    <col min="3853" max="4102" width="9.140625" style="1"/>
    <col min="4103" max="4103" width="25.28515625" style="1" customWidth="1"/>
    <col min="4104" max="4105" width="44.7109375" style="1" customWidth="1"/>
    <col min="4106" max="4106" width="34.5703125" style="1" customWidth="1"/>
    <col min="4107" max="4107" width="36.7109375" style="1" customWidth="1"/>
    <col min="4108" max="4108" width="31.85546875" style="1" customWidth="1"/>
    <col min="4109" max="4358" width="9.140625" style="1"/>
    <col min="4359" max="4359" width="25.28515625" style="1" customWidth="1"/>
    <col min="4360" max="4361" width="44.7109375" style="1" customWidth="1"/>
    <col min="4362" max="4362" width="34.5703125" style="1" customWidth="1"/>
    <col min="4363" max="4363" width="36.7109375" style="1" customWidth="1"/>
    <col min="4364" max="4364" width="31.85546875" style="1" customWidth="1"/>
    <col min="4365" max="4614" width="9.140625" style="1"/>
    <col min="4615" max="4615" width="25.28515625" style="1" customWidth="1"/>
    <col min="4616" max="4617" width="44.7109375" style="1" customWidth="1"/>
    <col min="4618" max="4618" width="34.5703125" style="1" customWidth="1"/>
    <col min="4619" max="4619" width="36.7109375" style="1" customWidth="1"/>
    <col min="4620" max="4620" width="31.85546875" style="1" customWidth="1"/>
    <col min="4621" max="4870" width="9.140625" style="1"/>
    <col min="4871" max="4871" width="25.28515625" style="1" customWidth="1"/>
    <col min="4872" max="4873" width="44.7109375" style="1" customWidth="1"/>
    <col min="4874" max="4874" width="34.5703125" style="1" customWidth="1"/>
    <col min="4875" max="4875" width="36.7109375" style="1" customWidth="1"/>
    <col min="4876" max="4876" width="31.85546875" style="1" customWidth="1"/>
    <col min="4877" max="5126" width="9.140625" style="1"/>
    <col min="5127" max="5127" width="25.28515625" style="1" customWidth="1"/>
    <col min="5128" max="5129" width="44.7109375" style="1" customWidth="1"/>
    <col min="5130" max="5130" width="34.5703125" style="1" customWidth="1"/>
    <col min="5131" max="5131" width="36.7109375" style="1" customWidth="1"/>
    <col min="5132" max="5132" width="31.85546875" style="1" customWidth="1"/>
    <col min="5133" max="5382" width="9.140625" style="1"/>
    <col min="5383" max="5383" width="25.28515625" style="1" customWidth="1"/>
    <col min="5384" max="5385" width="44.7109375" style="1" customWidth="1"/>
    <col min="5386" max="5386" width="34.5703125" style="1" customWidth="1"/>
    <col min="5387" max="5387" width="36.7109375" style="1" customWidth="1"/>
    <col min="5388" max="5388" width="31.85546875" style="1" customWidth="1"/>
    <col min="5389" max="5638" width="9.140625" style="1"/>
    <col min="5639" max="5639" width="25.28515625" style="1" customWidth="1"/>
    <col min="5640" max="5641" width="44.7109375" style="1" customWidth="1"/>
    <col min="5642" max="5642" width="34.5703125" style="1" customWidth="1"/>
    <col min="5643" max="5643" width="36.7109375" style="1" customWidth="1"/>
    <col min="5644" max="5644" width="31.85546875" style="1" customWidth="1"/>
    <col min="5645" max="5894" width="9.140625" style="1"/>
    <col min="5895" max="5895" width="25.28515625" style="1" customWidth="1"/>
    <col min="5896" max="5897" width="44.7109375" style="1" customWidth="1"/>
    <col min="5898" max="5898" width="34.5703125" style="1" customWidth="1"/>
    <col min="5899" max="5899" width="36.7109375" style="1" customWidth="1"/>
    <col min="5900" max="5900" width="31.85546875" style="1" customWidth="1"/>
    <col min="5901" max="6150" width="9.140625" style="1"/>
    <col min="6151" max="6151" width="25.28515625" style="1" customWidth="1"/>
    <col min="6152" max="6153" width="44.7109375" style="1" customWidth="1"/>
    <col min="6154" max="6154" width="34.5703125" style="1" customWidth="1"/>
    <col min="6155" max="6155" width="36.7109375" style="1" customWidth="1"/>
    <col min="6156" max="6156" width="31.85546875" style="1" customWidth="1"/>
    <col min="6157" max="6406" width="9.140625" style="1"/>
    <col min="6407" max="6407" width="25.28515625" style="1" customWidth="1"/>
    <col min="6408" max="6409" width="44.7109375" style="1" customWidth="1"/>
    <col min="6410" max="6410" width="34.5703125" style="1" customWidth="1"/>
    <col min="6411" max="6411" width="36.7109375" style="1" customWidth="1"/>
    <col min="6412" max="6412" width="31.85546875" style="1" customWidth="1"/>
    <col min="6413" max="6662" width="9.140625" style="1"/>
    <col min="6663" max="6663" width="25.28515625" style="1" customWidth="1"/>
    <col min="6664" max="6665" width="44.7109375" style="1" customWidth="1"/>
    <col min="6666" max="6666" width="34.5703125" style="1" customWidth="1"/>
    <col min="6667" max="6667" width="36.7109375" style="1" customWidth="1"/>
    <col min="6668" max="6668" width="31.85546875" style="1" customWidth="1"/>
    <col min="6669" max="6918" width="9.140625" style="1"/>
    <col min="6919" max="6919" width="25.28515625" style="1" customWidth="1"/>
    <col min="6920" max="6921" width="44.7109375" style="1" customWidth="1"/>
    <col min="6922" max="6922" width="34.5703125" style="1" customWidth="1"/>
    <col min="6923" max="6923" width="36.7109375" style="1" customWidth="1"/>
    <col min="6924" max="6924" width="31.85546875" style="1" customWidth="1"/>
    <col min="6925" max="7174" width="9.140625" style="1"/>
    <col min="7175" max="7175" width="25.28515625" style="1" customWidth="1"/>
    <col min="7176" max="7177" width="44.7109375" style="1" customWidth="1"/>
    <col min="7178" max="7178" width="34.5703125" style="1" customWidth="1"/>
    <col min="7179" max="7179" width="36.7109375" style="1" customWidth="1"/>
    <col min="7180" max="7180" width="31.85546875" style="1" customWidth="1"/>
    <col min="7181" max="7430" width="9.140625" style="1"/>
    <col min="7431" max="7431" width="25.28515625" style="1" customWidth="1"/>
    <col min="7432" max="7433" width="44.7109375" style="1" customWidth="1"/>
    <col min="7434" max="7434" width="34.5703125" style="1" customWidth="1"/>
    <col min="7435" max="7435" width="36.7109375" style="1" customWidth="1"/>
    <col min="7436" max="7436" width="31.85546875" style="1" customWidth="1"/>
    <col min="7437" max="7686" width="9.140625" style="1"/>
    <col min="7687" max="7687" width="25.28515625" style="1" customWidth="1"/>
    <col min="7688" max="7689" width="44.7109375" style="1" customWidth="1"/>
    <col min="7690" max="7690" width="34.5703125" style="1" customWidth="1"/>
    <col min="7691" max="7691" width="36.7109375" style="1" customWidth="1"/>
    <col min="7692" max="7692" width="31.85546875" style="1" customWidth="1"/>
    <col min="7693" max="7942" width="9.140625" style="1"/>
    <col min="7943" max="7943" width="25.28515625" style="1" customWidth="1"/>
    <col min="7944" max="7945" width="44.7109375" style="1" customWidth="1"/>
    <col min="7946" max="7946" width="34.5703125" style="1" customWidth="1"/>
    <col min="7947" max="7947" width="36.7109375" style="1" customWidth="1"/>
    <col min="7948" max="7948" width="31.85546875" style="1" customWidth="1"/>
    <col min="7949" max="8198" width="9.140625" style="1"/>
    <col min="8199" max="8199" width="25.28515625" style="1" customWidth="1"/>
    <col min="8200" max="8201" width="44.7109375" style="1" customWidth="1"/>
    <col min="8202" max="8202" width="34.5703125" style="1" customWidth="1"/>
    <col min="8203" max="8203" width="36.7109375" style="1" customWidth="1"/>
    <col min="8204" max="8204" width="31.85546875" style="1" customWidth="1"/>
    <col min="8205" max="8454" width="9.140625" style="1"/>
    <col min="8455" max="8455" width="25.28515625" style="1" customWidth="1"/>
    <col min="8456" max="8457" width="44.7109375" style="1" customWidth="1"/>
    <col min="8458" max="8458" width="34.5703125" style="1" customWidth="1"/>
    <col min="8459" max="8459" width="36.7109375" style="1" customWidth="1"/>
    <col min="8460" max="8460" width="31.85546875" style="1" customWidth="1"/>
    <col min="8461" max="8710" width="9.140625" style="1"/>
    <col min="8711" max="8711" width="25.28515625" style="1" customWidth="1"/>
    <col min="8712" max="8713" width="44.7109375" style="1" customWidth="1"/>
    <col min="8714" max="8714" width="34.5703125" style="1" customWidth="1"/>
    <col min="8715" max="8715" width="36.7109375" style="1" customWidth="1"/>
    <col min="8716" max="8716" width="31.85546875" style="1" customWidth="1"/>
    <col min="8717" max="8966" width="9.140625" style="1"/>
    <col min="8967" max="8967" width="25.28515625" style="1" customWidth="1"/>
    <col min="8968" max="8969" width="44.7109375" style="1" customWidth="1"/>
    <col min="8970" max="8970" width="34.5703125" style="1" customWidth="1"/>
    <col min="8971" max="8971" width="36.7109375" style="1" customWidth="1"/>
    <col min="8972" max="8972" width="31.85546875" style="1" customWidth="1"/>
    <col min="8973" max="9222" width="9.140625" style="1"/>
    <col min="9223" max="9223" width="25.28515625" style="1" customWidth="1"/>
    <col min="9224" max="9225" width="44.7109375" style="1" customWidth="1"/>
    <col min="9226" max="9226" width="34.5703125" style="1" customWidth="1"/>
    <col min="9227" max="9227" width="36.7109375" style="1" customWidth="1"/>
    <col min="9228" max="9228" width="31.85546875" style="1" customWidth="1"/>
    <col min="9229" max="9478" width="9.140625" style="1"/>
    <col min="9479" max="9479" width="25.28515625" style="1" customWidth="1"/>
    <col min="9480" max="9481" width="44.7109375" style="1" customWidth="1"/>
    <col min="9482" max="9482" width="34.5703125" style="1" customWidth="1"/>
    <col min="9483" max="9483" width="36.7109375" style="1" customWidth="1"/>
    <col min="9484" max="9484" width="31.85546875" style="1" customWidth="1"/>
    <col min="9485" max="9734" width="9.140625" style="1"/>
    <col min="9735" max="9735" width="25.28515625" style="1" customWidth="1"/>
    <col min="9736" max="9737" width="44.7109375" style="1" customWidth="1"/>
    <col min="9738" max="9738" width="34.5703125" style="1" customWidth="1"/>
    <col min="9739" max="9739" width="36.7109375" style="1" customWidth="1"/>
    <col min="9740" max="9740" width="31.85546875" style="1" customWidth="1"/>
    <col min="9741" max="9990" width="9.140625" style="1"/>
    <col min="9991" max="9991" width="25.28515625" style="1" customWidth="1"/>
    <col min="9992" max="9993" width="44.7109375" style="1" customWidth="1"/>
    <col min="9994" max="9994" width="34.5703125" style="1" customWidth="1"/>
    <col min="9995" max="9995" width="36.7109375" style="1" customWidth="1"/>
    <col min="9996" max="9996" width="31.85546875" style="1" customWidth="1"/>
    <col min="9997" max="10246" width="9.140625" style="1"/>
    <col min="10247" max="10247" width="25.28515625" style="1" customWidth="1"/>
    <col min="10248" max="10249" width="44.7109375" style="1" customWidth="1"/>
    <col min="10250" max="10250" width="34.5703125" style="1" customWidth="1"/>
    <col min="10251" max="10251" width="36.7109375" style="1" customWidth="1"/>
    <col min="10252" max="10252" width="31.85546875" style="1" customWidth="1"/>
    <col min="10253" max="10502" width="9.140625" style="1"/>
    <col min="10503" max="10503" width="25.28515625" style="1" customWidth="1"/>
    <col min="10504" max="10505" width="44.7109375" style="1" customWidth="1"/>
    <col min="10506" max="10506" width="34.5703125" style="1" customWidth="1"/>
    <col min="10507" max="10507" width="36.7109375" style="1" customWidth="1"/>
    <col min="10508" max="10508" width="31.85546875" style="1" customWidth="1"/>
    <col min="10509" max="10758" width="9.140625" style="1"/>
    <col min="10759" max="10759" width="25.28515625" style="1" customWidth="1"/>
    <col min="10760" max="10761" width="44.7109375" style="1" customWidth="1"/>
    <col min="10762" max="10762" width="34.5703125" style="1" customWidth="1"/>
    <col min="10763" max="10763" width="36.7109375" style="1" customWidth="1"/>
    <col min="10764" max="10764" width="31.85546875" style="1" customWidth="1"/>
    <col min="10765" max="11014" width="9.140625" style="1"/>
    <col min="11015" max="11015" width="25.28515625" style="1" customWidth="1"/>
    <col min="11016" max="11017" width="44.7109375" style="1" customWidth="1"/>
    <col min="11018" max="11018" width="34.5703125" style="1" customWidth="1"/>
    <col min="11019" max="11019" width="36.7109375" style="1" customWidth="1"/>
    <col min="11020" max="11020" width="31.85546875" style="1" customWidth="1"/>
    <col min="11021" max="11270" width="9.140625" style="1"/>
    <col min="11271" max="11271" width="25.28515625" style="1" customWidth="1"/>
    <col min="11272" max="11273" width="44.7109375" style="1" customWidth="1"/>
    <col min="11274" max="11274" width="34.5703125" style="1" customWidth="1"/>
    <col min="11275" max="11275" width="36.7109375" style="1" customWidth="1"/>
    <col min="11276" max="11276" width="31.85546875" style="1" customWidth="1"/>
    <col min="11277" max="11526" width="9.140625" style="1"/>
    <col min="11527" max="11527" width="25.28515625" style="1" customWidth="1"/>
    <col min="11528" max="11529" width="44.7109375" style="1" customWidth="1"/>
    <col min="11530" max="11530" width="34.5703125" style="1" customWidth="1"/>
    <col min="11531" max="11531" width="36.7109375" style="1" customWidth="1"/>
    <col min="11532" max="11532" width="31.85546875" style="1" customWidth="1"/>
    <col min="11533" max="11782" width="9.140625" style="1"/>
    <col min="11783" max="11783" width="25.28515625" style="1" customWidth="1"/>
    <col min="11784" max="11785" width="44.7109375" style="1" customWidth="1"/>
    <col min="11786" max="11786" width="34.5703125" style="1" customWidth="1"/>
    <col min="11787" max="11787" width="36.7109375" style="1" customWidth="1"/>
    <col min="11788" max="11788" width="31.85546875" style="1" customWidth="1"/>
    <col min="11789" max="12038" width="9.140625" style="1"/>
    <col min="12039" max="12039" width="25.28515625" style="1" customWidth="1"/>
    <col min="12040" max="12041" width="44.7109375" style="1" customWidth="1"/>
    <col min="12042" max="12042" width="34.5703125" style="1" customWidth="1"/>
    <col min="12043" max="12043" width="36.7109375" style="1" customWidth="1"/>
    <col min="12044" max="12044" width="31.85546875" style="1" customWidth="1"/>
    <col min="12045" max="12294" width="9.140625" style="1"/>
    <col min="12295" max="12295" width="25.28515625" style="1" customWidth="1"/>
    <col min="12296" max="12297" width="44.7109375" style="1" customWidth="1"/>
    <col min="12298" max="12298" width="34.5703125" style="1" customWidth="1"/>
    <col min="12299" max="12299" width="36.7109375" style="1" customWidth="1"/>
    <col min="12300" max="12300" width="31.85546875" style="1" customWidth="1"/>
    <col min="12301" max="12550" width="9.140625" style="1"/>
    <col min="12551" max="12551" width="25.28515625" style="1" customWidth="1"/>
    <col min="12552" max="12553" width="44.7109375" style="1" customWidth="1"/>
    <col min="12554" max="12554" width="34.5703125" style="1" customWidth="1"/>
    <col min="12555" max="12555" width="36.7109375" style="1" customWidth="1"/>
    <col min="12556" max="12556" width="31.85546875" style="1" customWidth="1"/>
    <col min="12557" max="12806" width="9.140625" style="1"/>
    <col min="12807" max="12807" width="25.28515625" style="1" customWidth="1"/>
    <col min="12808" max="12809" width="44.7109375" style="1" customWidth="1"/>
    <col min="12810" max="12810" width="34.5703125" style="1" customWidth="1"/>
    <col min="12811" max="12811" width="36.7109375" style="1" customWidth="1"/>
    <col min="12812" max="12812" width="31.85546875" style="1" customWidth="1"/>
    <col min="12813" max="13062" width="9.140625" style="1"/>
    <col min="13063" max="13063" width="25.28515625" style="1" customWidth="1"/>
    <col min="13064" max="13065" width="44.7109375" style="1" customWidth="1"/>
    <col min="13066" max="13066" width="34.5703125" style="1" customWidth="1"/>
    <col min="13067" max="13067" width="36.7109375" style="1" customWidth="1"/>
    <col min="13068" max="13068" width="31.85546875" style="1" customWidth="1"/>
    <col min="13069" max="13318" width="9.140625" style="1"/>
    <col min="13319" max="13319" width="25.28515625" style="1" customWidth="1"/>
    <col min="13320" max="13321" width="44.7109375" style="1" customWidth="1"/>
    <col min="13322" max="13322" width="34.5703125" style="1" customWidth="1"/>
    <col min="13323" max="13323" width="36.7109375" style="1" customWidth="1"/>
    <col min="13324" max="13324" width="31.85546875" style="1" customWidth="1"/>
    <col min="13325" max="13574" width="9.140625" style="1"/>
    <col min="13575" max="13575" width="25.28515625" style="1" customWidth="1"/>
    <col min="13576" max="13577" width="44.7109375" style="1" customWidth="1"/>
    <col min="13578" max="13578" width="34.5703125" style="1" customWidth="1"/>
    <col min="13579" max="13579" width="36.7109375" style="1" customWidth="1"/>
    <col min="13580" max="13580" width="31.85546875" style="1" customWidth="1"/>
    <col min="13581" max="13830" width="9.140625" style="1"/>
    <col min="13831" max="13831" width="25.28515625" style="1" customWidth="1"/>
    <col min="13832" max="13833" width="44.7109375" style="1" customWidth="1"/>
    <col min="13834" max="13834" width="34.5703125" style="1" customWidth="1"/>
    <col min="13835" max="13835" width="36.7109375" style="1" customWidth="1"/>
    <col min="13836" max="13836" width="31.85546875" style="1" customWidth="1"/>
    <col min="13837" max="14086" width="9.140625" style="1"/>
    <col min="14087" max="14087" width="25.28515625" style="1" customWidth="1"/>
    <col min="14088" max="14089" width="44.7109375" style="1" customWidth="1"/>
    <col min="14090" max="14090" width="34.5703125" style="1" customWidth="1"/>
    <col min="14091" max="14091" width="36.7109375" style="1" customWidth="1"/>
    <col min="14092" max="14092" width="31.85546875" style="1" customWidth="1"/>
    <col min="14093" max="14342" width="9.140625" style="1"/>
    <col min="14343" max="14343" width="25.28515625" style="1" customWidth="1"/>
    <col min="14344" max="14345" width="44.7109375" style="1" customWidth="1"/>
    <col min="14346" max="14346" width="34.5703125" style="1" customWidth="1"/>
    <col min="14347" max="14347" width="36.7109375" style="1" customWidth="1"/>
    <col min="14348" max="14348" width="31.85546875" style="1" customWidth="1"/>
    <col min="14349" max="14598" width="9.140625" style="1"/>
    <col min="14599" max="14599" width="25.28515625" style="1" customWidth="1"/>
    <col min="14600" max="14601" width="44.7109375" style="1" customWidth="1"/>
    <col min="14602" max="14602" width="34.5703125" style="1" customWidth="1"/>
    <col min="14603" max="14603" width="36.7109375" style="1" customWidth="1"/>
    <col min="14604" max="14604" width="31.85546875" style="1" customWidth="1"/>
    <col min="14605" max="14854" width="9.140625" style="1"/>
    <col min="14855" max="14855" width="25.28515625" style="1" customWidth="1"/>
    <col min="14856" max="14857" width="44.7109375" style="1" customWidth="1"/>
    <col min="14858" max="14858" width="34.5703125" style="1" customWidth="1"/>
    <col min="14859" max="14859" width="36.7109375" style="1" customWidth="1"/>
    <col min="14860" max="14860" width="31.85546875" style="1" customWidth="1"/>
    <col min="14861" max="15110" width="9.140625" style="1"/>
    <col min="15111" max="15111" width="25.28515625" style="1" customWidth="1"/>
    <col min="15112" max="15113" width="44.7109375" style="1" customWidth="1"/>
    <col min="15114" max="15114" width="34.5703125" style="1" customWidth="1"/>
    <col min="15115" max="15115" width="36.7109375" style="1" customWidth="1"/>
    <col min="15116" max="15116" width="31.85546875" style="1" customWidth="1"/>
    <col min="15117" max="15366" width="9.140625" style="1"/>
    <col min="15367" max="15367" width="25.28515625" style="1" customWidth="1"/>
    <col min="15368" max="15369" width="44.7109375" style="1" customWidth="1"/>
    <col min="15370" max="15370" width="34.5703125" style="1" customWidth="1"/>
    <col min="15371" max="15371" width="36.7109375" style="1" customWidth="1"/>
    <col min="15372" max="15372" width="31.85546875" style="1" customWidth="1"/>
    <col min="15373" max="15622" width="9.140625" style="1"/>
    <col min="15623" max="15623" width="25.28515625" style="1" customWidth="1"/>
    <col min="15624" max="15625" width="44.7109375" style="1" customWidth="1"/>
    <col min="15626" max="15626" width="34.5703125" style="1" customWidth="1"/>
    <col min="15627" max="15627" width="36.7109375" style="1" customWidth="1"/>
    <col min="15628" max="15628" width="31.85546875" style="1" customWidth="1"/>
    <col min="15629" max="15878" width="9.140625" style="1"/>
    <col min="15879" max="15879" width="25.28515625" style="1" customWidth="1"/>
    <col min="15880" max="15881" width="44.7109375" style="1" customWidth="1"/>
    <col min="15882" max="15882" width="34.5703125" style="1" customWidth="1"/>
    <col min="15883" max="15883" width="36.7109375" style="1" customWidth="1"/>
    <col min="15884" max="15884" width="31.85546875" style="1" customWidth="1"/>
    <col min="15885" max="16134" width="9.140625" style="1"/>
    <col min="16135" max="16135" width="25.28515625" style="1" customWidth="1"/>
    <col min="16136" max="16137" width="44.7109375" style="1" customWidth="1"/>
    <col min="16138" max="16138" width="34.5703125" style="1" customWidth="1"/>
    <col min="16139" max="16139" width="36.7109375" style="1" customWidth="1"/>
    <col min="16140" max="16140" width="31.85546875" style="1" customWidth="1"/>
    <col min="16141" max="16384" width="9.140625" style="1"/>
  </cols>
  <sheetData>
    <row r="1" spans="1:18" ht="46.5" hidden="1" customHeight="1" x14ac:dyDescent="0.3">
      <c r="J1" s="2" t="s">
        <v>370</v>
      </c>
      <c r="P1" s="241" t="s">
        <v>352</v>
      </c>
      <c r="Q1" s="241"/>
      <c r="R1" s="241"/>
    </row>
    <row r="2" spans="1:18" ht="87.75" hidden="1" customHeight="1" x14ac:dyDescent="0.3">
      <c r="I2" s="3"/>
      <c r="J2" s="3"/>
      <c r="P2" s="242" t="s">
        <v>367</v>
      </c>
      <c r="Q2" s="242"/>
      <c r="R2" s="242"/>
    </row>
    <row r="3" spans="1:18" ht="64.5" customHeight="1" x14ac:dyDescent="0.3">
      <c r="I3" s="3"/>
      <c r="J3" s="3"/>
      <c r="P3" s="242" t="s">
        <v>352</v>
      </c>
      <c r="Q3" s="242"/>
      <c r="R3" s="242"/>
    </row>
    <row r="4" spans="1:18" ht="87.75" customHeight="1" x14ac:dyDescent="0.3">
      <c r="I4" s="3"/>
      <c r="J4" s="3" t="s">
        <v>370</v>
      </c>
      <c r="P4" s="242" t="s">
        <v>367</v>
      </c>
      <c r="Q4" s="242"/>
      <c r="R4" s="242"/>
    </row>
    <row r="5" spans="1:18" ht="34.5" customHeight="1" x14ac:dyDescent="0.3">
      <c r="B5" s="4"/>
      <c r="C5" s="4"/>
      <c r="D5" s="4"/>
      <c r="E5" s="4"/>
      <c r="F5" s="4"/>
      <c r="G5" s="4"/>
      <c r="H5" s="4"/>
      <c r="I5" s="5"/>
      <c r="J5" s="6"/>
      <c r="K5" s="7"/>
      <c r="L5" s="8"/>
      <c r="M5" s="7"/>
      <c r="N5" s="7"/>
      <c r="O5" s="7"/>
      <c r="P5" s="87"/>
      <c r="Q5" s="9"/>
      <c r="R5" s="87" t="s">
        <v>461</v>
      </c>
    </row>
    <row r="6" spans="1:18" ht="19.5" x14ac:dyDescent="0.3">
      <c r="B6" s="4"/>
      <c r="C6" s="4"/>
      <c r="D6" s="4"/>
      <c r="E6" s="4"/>
      <c r="F6" s="4"/>
      <c r="G6" s="4"/>
      <c r="H6" s="4"/>
      <c r="I6" s="7"/>
      <c r="J6" s="10"/>
      <c r="K6" s="7"/>
      <c r="L6" s="8"/>
      <c r="M6" s="7"/>
      <c r="N6" s="7"/>
      <c r="O6" s="7"/>
      <c r="P6" s="230" t="s">
        <v>117</v>
      </c>
      <c r="Q6" s="230"/>
      <c r="R6" s="230"/>
    </row>
    <row r="7" spans="1:18" ht="111" customHeight="1" x14ac:dyDescent="0.25">
      <c r="A7" s="11"/>
      <c r="B7" s="11"/>
      <c r="C7" s="231" t="s">
        <v>443</v>
      </c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11"/>
      <c r="Q7" s="11"/>
      <c r="R7" s="11"/>
    </row>
    <row r="8" spans="1:18" x14ac:dyDescent="0.25">
      <c r="A8" s="12"/>
      <c r="B8" s="13"/>
      <c r="C8" s="13"/>
      <c r="D8" s="13"/>
      <c r="E8" s="13"/>
      <c r="F8" s="13"/>
      <c r="G8" s="13"/>
      <c r="H8" s="13"/>
      <c r="I8" s="14"/>
      <c r="J8" s="15"/>
      <c r="K8" s="14"/>
      <c r="L8" s="14"/>
    </row>
    <row r="9" spans="1:18" ht="42" customHeight="1" x14ac:dyDescent="0.25">
      <c r="A9" s="235" t="s">
        <v>118</v>
      </c>
      <c r="B9" s="235" t="s">
        <v>119</v>
      </c>
      <c r="C9" s="235" t="s">
        <v>120</v>
      </c>
      <c r="D9" s="235" t="s">
        <v>121</v>
      </c>
      <c r="E9" s="235" t="s">
        <v>122</v>
      </c>
      <c r="F9" s="235" t="s">
        <v>123</v>
      </c>
      <c r="G9" s="235" t="s">
        <v>124</v>
      </c>
      <c r="H9" s="235" t="s">
        <v>125</v>
      </c>
      <c r="I9" s="235" t="s">
        <v>373</v>
      </c>
      <c r="J9" s="235" t="s">
        <v>2</v>
      </c>
      <c r="K9" s="237" t="s">
        <v>126</v>
      </c>
      <c r="L9" s="238"/>
      <c r="M9" s="238"/>
      <c r="N9" s="238"/>
      <c r="O9" s="238"/>
      <c r="P9" s="239"/>
      <c r="Q9" s="235" t="s">
        <v>127</v>
      </c>
      <c r="R9" s="235" t="s">
        <v>128</v>
      </c>
    </row>
    <row r="10" spans="1:18" ht="156.75" customHeight="1" x14ac:dyDescent="0.2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86" t="s">
        <v>129</v>
      </c>
      <c r="L10" s="80" t="s">
        <v>454</v>
      </c>
      <c r="M10" s="80" t="s">
        <v>87</v>
      </c>
      <c r="N10" s="80" t="s">
        <v>375</v>
      </c>
      <c r="O10" s="80" t="s">
        <v>377</v>
      </c>
      <c r="P10" s="80" t="s">
        <v>376</v>
      </c>
      <c r="Q10" s="236"/>
      <c r="R10" s="240"/>
    </row>
    <row r="11" spans="1:18" ht="23.25" customHeight="1" x14ac:dyDescent="0.25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84">
        <v>6</v>
      </c>
      <c r="G11" s="84">
        <v>7</v>
      </c>
      <c r="H11" s="84">
        <v>8</v>
      </c>
      <c r="I11" s="84">
        <v>9</v>
      </c>
      <c r="J11" s="84">
        <v>10</v>
      </c>
      <c r="K11" s="84">
        <v>11</v>
      </c>
      <c r="L11" s="84">
        <v>12</v>
      </c>
      <c r="M11" s="84">
        <v>13</v>
      </c>
      <c r="N11" s="84">
        <v>14</v>
      </c>
      <c r="O11" s="84">
        <v>15</v>
      </c>
      <c r="P11" s="84">
        <v>16</v>
      </c>
      <c r="Q11" s="84">
        <v>17</v>
      </c>
      <c r="R11" s="84">
        <v>18</v>
      </c>
    </row>
    <row r="12" spans="1:18" ht="23.25" customHeight="1" x14ac:dyDescent="0.3">
      <c r="A12" s="232" t="s">
        <v>110</v>
      </c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4"/>
    </row>
    <row r="13" spans="1:18" ht="24.75" customHeight="1" x14ac:dyDescent="0.3">
      <c r="A13" s="232" t="s">
        <v>64</v>
      </c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4"/>
    </row>
    <row r="14" spans="1:18" ht="25.5" hidden="1" customHeight="1" x14ac:dyDescent="0.25">
      <c r="A14" s="217">
        <v>1</v>
      </c>
      <c r="B14" s="199" t="s">
        <v>55</v>
      </c>
      <c r="C14" s="199" t="s">
        <v>192</v>
      </c>
      <c r="D14" s="200" t="s">
        <v>146</v>
      </c>
      <c r="E14" s="200" t="s">
        <v>157</v>
      </c>
      <c r="F14" s="200" t="s">
        <v>194</v>
      </c>
      <c r="G14" s="203">
        <v>45991</v>
      </c>
      <c r="H14" s="204">
        <f>K14+I14</f>
        <v>0</v>
      </c>
      <c r="I14" s="85">
        <v>0</v>
      </c>
      <c r="J14" s="84" t="s">
        <v>14</v>
      </c>
      <c r="K14" s="85">
        <f>L14+M14+N14+O14+P14</f>
        <v>0</v>
      </c>
      <c r="L14" s="85">
        <v>0</v>
      </c>
      <c r="M14" s="85">
        <v>0</v>
      </c>
      <c r="N14" s="85">
        <v>0</v>
      </c>
      <c r="O14" s="85">
        <f t="shared" ref="O14:P14" si="0">O15+O16</f>
        <v>0</v>
      </c>
      <c r="P14" s="85">
        <f t="shared" si="0"/>
        <v>0</v>
      </c>
      <c r="Q14" s="16">
        <v>0</v>
      </c>
      <c r="R14" s="199" t="s">
        <v>133</v>
      </c>
    </row>
    <row r="15" spans="1:18" ht="42.75" hidden="1" customHeight="1" x14ac:dyDescent="0.25">
      <c r="A15" s="217"/>
      <c r="B15" s="199"/>
      <c r="C15" s="199"/>
      <c r="D15" s="201"/>
      <c r="E15" s="201"/>
      <c r="F15" s="201"/>
      <c r="G15" s="201"/>
      <c r="H15" s="204"/>
      <c r="I15" s="81">
        <v>0</v>
      </c>
      <c r="J15" s="80" t="s">
        <v>147</v>
      </c>
      <c r="K15" s="85">
        <f>L15+M15+N15+O15+P15</f>
        <v>0</v>
      </c>
      <c r="L15" s="85">
        <v>0</v>
      </c>
      <c r="M15" s="85">
        <v>0</v>
      </c>
      <c r="N15" s="17">
        <v>0</v>
      </c>
      <c r="O15" s="17">
        <v>0</v>
      </c>
      <c r="P15" s="17">
        <v>0</v>
      </c>
      <c r="Q15" s="16">
        <v>0</v>
      </c>
      <c r="R15" s="199"/>
    </row>
    <row r="16" spans="1:18" ht="69" hidden="1" customHeight="1" x14ac:dyDescent="0.25">
      <c r="A16" s="217"/>
      <c r="B16" s="199"/>
      <c r="C16" s="199"/>
      <c r="D16" s="202"/>
      <c r="E16" s="202"/>
      <c r="F16" s="202"/>
      <c r="G16" s="202"/>
      <c r="H16" s="204"/>
      <c r="I16" s="81">
        <v>0</v>
      </c>
      <c r="J16" s="80" t="s">
        <v>18</v>
      </c>
      <c r="K16" s="85">
        <f t="shared" ref="K16" si="1">L16+M16+N16+O16+P16</f>
        <v>0</v>
      </c>
      <c r="L16" s="85">
        <v>0</v>
      </c>
      <c r="M16" s="85">
        <v>0</v>
      </c>
      <c r="N16" s="17">
        <v>0</v>
      </c>
      <c r="O16" s="17">
        <v>0</v>
      </c>
      <c r="P16" s="17">
        <v>0</v>
      </c>
      <c r="Q16" s="16">
        <v>0</v>
      </c>
      <c r="R16" s="199"/>
    </row>
    <row r="17" spans="1:19" ht="54" customHeight="1" x14ac:dyDescent="0.4">
      <c r="A17" s="217">
        <v>1</v>
      </c>
      <c r="B17" s="199" t="s">
        <v>311</v>
      </c>
      <c r="C17" s="199" t="s">
        <v>148</v>
      </c>
      <c r="D17" s="200" t="s">
        <v>149</v>
      </c>
      <c r="E17" s="200" t="s">
        <v>132</v>
      </c>
      <c r="F17" s="199" t="s">
        <v>425</v>
      </c>
      <c r="G17" s="203">
        <v>47087</v>
      </c>
      <c r="H17" s="204">
        <f>K17</f>
        <v>127886.94</v>
      </c>
      <c r="I17" s="85">
        <v>0</v>
      </c>
      <c r="J17" s="84" t="s">
        <v>14</v>
      </c>
      <c r="K17" s="85">
        <f t="shared" ref="K17:K43" si="2">L17+M17+N17+O17+P17</f>
        <v>127886.94</v>
      </c>
      <c r="L17" s="85">
        <v>0</v>
      </c>
      <c r="M17" s="85">
        <v>0</v>
      </c>
      <c r="N17" s="85">
        <f>N18+N19</f>
        <v>127886.94</v>
      </c>
      <c r="O17" s="85">
        <v>0</v>
      </c>
      <c r="P17" s="85">
        <v>0</v>
      </c>
      <c r="Q17" s="16">
        <v>0</v>
      </c>
      <c r="R17" s="199" t="s">
        <v>133</v>
      </c>
      <c r="S17" s="18"/>
    </row>
    <row r="18" spans="1:19" ht="53.25" customHeight="1" x14ac:dyDescent="0.4">
      <c r="A18" s="217"/>
      <c r="B18" s="199"/>
      <c r="C18" s="199"/>
      <c r="D18" s="201"/>
      <c r="E18" s="201"/>
      <c r="F18" s="199"/>
      <c r="G18" s="220"/>
      <c r="H18" s="204"/>
      <c r="I18" s="81">
        <v>0</v>
      </c>
      <c r="J18" s="80" t="s">
        <v>147</v>
      </c>
      <c r="K18" s="85">
        <f t="shared" si="2"/>
        <v>79545.67</v>
      </c>
      <c r="L18" s="85">
        <v>0</v>
      </c>
      <c r="M18" s="85">
        <v>0</v>
      </c>
      <c r="N18" s="17">
        <v>79545.67</v>
      </c>
      <c r="O18" s="85">
        <v>0</v>
      </c>
      <c r="P18" s="85">
        <v>0</v>
      </c>
      <c r="Q18" s="16">
        <v>0</v>
      </c>
      <c r="R18" s="199"/>
      <c r="S18" s="18"/>
    </row>
    <row r="19" spans="1:19" ht="65.45" customHeight="1" x14ac:dyDescent="0.4">
      <c r="A19" s="217"/>
      <c r="B19" s="199"/>
      <c r="C19" s="199"/>
      <c r="D19" s="202"/>
      <c r="E19" s="202"/>
      <c r="F19" s="199"/>
      <c r="G19" s="221"/>
      <c r="H19" s="204"/>
      <c r="I19" s="81">
        <v>0</v>
      </c>
      <c r="J19" s="80" t="s">
        <v>18</v>
      </c>
      <c r="K19" s="85">
        <f t="shared" si="2"/>
        <v>48341.27</v>
      </c>
      <c r="L19" s="85">
        <v>0</v>
      </c>
      <c r="M19" s="85">
        <v>0</v>
      </c>
      <c r="N19" s="17">
        <v>48341.27</v>
      </c>
      <c r="O19" s="85">
        <v>0</v>
      </c>
      <c r="P19" s="85">
        <v>0</v>
      </c>
      <c r="Q19" s="16">
        <v>0</v>
      </c>
      <c r="R19" s="199"/>
      <c r="S19" s="18"/>
    </row>
    <row r="20" spans="1:19" ht="26.25" customHeight="1" x14ac:dyDescent="0.25">
      <c r="A20" s="217">
        <v>2</v>
      </c>
      <c r="B20" s="200" t="s">
        <v>80</v>
      </c>
      <c r="C20" s="199" t="s">
        <v>135</v>
      </c>
      <c r="D20" s="200" t="s">
        <v>150</v>
      </c>
      <c r="E20" s="200" t="s">
        <v>132</v>
      </c>
      <c r="F20" s="199" t="s">
        <v>425</v>
      </c>
      <c r="G20" s="203">
        <v>47087</v>
      </c>
      <c r="H20" s="204">
        <f>K20</f>
        <v>17970.64</v>
      </c>
      <c r="I20" s="85">
        <v>0</v>
      </c>
      <c r="J20" s="84" t="s">
        <v>14</v>
      </c>
      <c r="K20" s="85">
        <f t="shared" si="2"/>
        <v>17970.64</v>
      </c>
      <c r="L20" s="85">
        <v>0</v>
      </c>
      <c r="M20" s="85">
        <v>0</v>
      </c>
      <c r="N20" s="85">
        <f>N21+N22</f>
        <v>17970.64</v>
      </c>
      <c r="O20" s="85">
        <v>0</v>
      </c>
      <c r="P20" s="85">
        <v>0</v>
      </c>
      <c r="Q20" s="16">
        <v>0</v>
      </c>
      <c r="R20" s="199" t="s">
        <v>133</v>
      </c>
    </row>
    <row r="21" spans="1:19" ht="46.5" customHeight="1" x14ac:dyDescent="0.25">
      <c r="A21" s="217"/>
      <c r="B21" s="201"/>
      <c r="C21" s="199"/>
      <c r="D21" s="201"/>
      <c r="E21" s="201"/>
      <c r="F21" s="199"/>
      <c r="G21" s="201"/>
      <c r="H21" s="204"/>
      <c r="I21" s="81">
        <v>0</v>
      </c>
      <c r="J21" s="80" t="s">
        <v>147</v>
      </c>
      <c r="K21" s="85">
        <f t="shared" si="2"/>
        <v>11177.73</v>
      </c>
      <c r="L21" s="85">
        <v>0</v>
      </c>
      <c r="M21" s="85">
        <v>0</v>
      </c>
      <c r="N21" s="17">
        <v>11177.73</v>
      </c>
      <c r="O21" s="85">
        <v>0</v>
      </c>
      <c r="P21" s="85">
        <v>0</v>
      </c>
      <c r="Q21" s="16">
        <v>0</v>
      </c>
      <c r="R21" s="199"/>
    </row>
    <row r="22" spans="1:19" ht="62.25" customHeight="1" x14ac:dyDescent="0.25">
      <c r="A22" s="217"/>
      <c r="B22" s="202"/>
      <c r="C22" s="199"/>
      <c r="D22" s="202"/>
      <c r="E22" s="202"/>
      <c r="F22" s="199"/>
      <c r="G22" s="202"/>
      <c r="H22" s="204"/>
      <c r="I22" s="81">
        <v>0</v>
      </c>
      <c r="J22" s="80" t="s">
        <v>18</v>
      </c>
      <c r="K22" s="85">
        <f t="shared" si="2"/>
        <v>6792.91</v>
      </c>
      <c r="L22" s="85">
        <v>0</v>
      </c>
      <c r="M22" s="85">
        <v>0</v>
      </c>
      <c r="N22" s="17">
        <v>6792.91</v>
      </c>
      <c r="O22" s="85">
        <v>0</v>
      </c>
      <c r="P22" s="85">
        <v>0</v>
      </c>
      <c r="Q22" s="16">
        <v>0</v>
      </c>
      <c r="R22" s="199"/>
    </row>
    <row r="23" spans="1:19" ht="29.25" customHeight="1" x14ac:dyDescent="0.25">
      <c r="A23" s="217">
        <v>3</v>
      </c>
      <c r="B23" s="199" t="s">
        <v>114</v>
      </c>
      <c r="C23" s="199" t="s">
        <v>151</v>
      </c>
      <c r="D23" s="199" t="s">
        <v>152</v>
      </c>
      <c r="E23" s="199" t="s">
        <v>132</v>
      </c>
      <c r="F23" s="199" t="s">
        <v>425</v>
      </c>
      <c r="G23" s="214">
        <v>47087</v>
      </c>
      <c r="H23" s="204">
        <f>K23</f>
        <v>86166</v>
      </c>
      <c r="I23" s="85">
        <v>0</v>
      </c>
      <c r="J23" s="84" t="s">
        <v>14</v>
      </c>
      <c r="K23" s="85">
        <f t="shared" si="2"/>
        <v>86166</v>
      </c>
      <c r="L23" s="85">
        <v>0</v>
      </c>
      <c r="M23" s="85">
        <v>0</v>
      </c>
      <c r="N23" s="85">
        <f>N24+N25</f>
        <v>86166</v>
      </c>
      <c r="O23" s="85">
        <v>0</v>
      </c>
      <c r="P23" s="85">
        <v>0</v>
      </c>
      <c r="Q23" s="16">
        <v>0</v>
      </c>
      <c r="R23" s="199" t="s">
        <v>133</v>
      </c>
    </row>
    <row r="24" spans="1:19" ht="42" customHeight="1" x14ac:dyDescent="0.25">
      <c r="A24" s="217"/>
      <c r="B24" s="199"/>
      <c r="C24" s="199"/>
      <c r="D24" s="199"/>
      <c r="E24" s="199"/>
      <c r="F24" s="199"/>
      <c r="G24" s="199"/>
      <c r="H24" s="204"/>
      <c r="I24" s="81">
        <v>0</v>
      </c>
      <c r="J24" s="80" t="s">
        <v>147</v>
      </c>
      <c r="K24" s="85">
        <f t="shared" si="2"/>
        <v>53595.25</v>
      </c>
      <c r="L24" s="85">
        <v>0</v>
      </c>
      <c r="M24" s="85">
        <v>0</v>
      </c>
      <c r="N24" s="17">
        <v>53595.25</v>
      </c>
      <c r="O24" s="85">
        <v>0</v>
      </c>
      <c r="P24" s="85">
        <v>0</v>
      </c>
      <c r="Q24" s="16">
        <v>0</v>
      </c>
      <c r="R24" s="199"/>
    </row>
    <row r="25" spans="1:19" ht="66.75" customHeight="1" x14ac:dyDescent="0.25">
      <c r="A25" s="217"/>
      <c r="B25" s="199"/>
      <c r="C25" s="199"/>
      <c r="D25" s="199"/>
      <c r="E25" s="199"/>
      <c r="F25" s="199"/>
      <c r="G25" s="199"/>
      <c r="H25" s="204"/>
      <c r="I25" s="81">
        <v>0</v>
      </c>
      <c r="J25" s="80" t="s">
        <v>18</v>
      </c>
      <c r="K25" s="85">
        <f t="shared" si="2"/>
        <v>32570.75</v>
      </c>
      <c r="L25" s="85">
        <v>0</v>
      </c>
      <c r="M25" s="85">
        <v>0</v>
      </c>
      <c r="N25" s="17">
        <v>32570.75</v>
      </c>
      <c r="O25" s="85">
        <v>0</v>
      </c>
      <c r="P25" s="85">
        <v>0</v>
      </c>
      <c r="Q25" s="16">
        <v>0</v>
      </c>
      <c r="R25" s="199"/>
    </row>
    <row r="26" spans="1:19" ht="30" customHeight="1" x14ac:dyDescent="0.25">
      <c r="A26" s="217">
        <v>4</v>
      </c>
      <c r="B26" s="199" t="s">
        <v>310</v>
      </c>
      <c r="C26" s="199" t="s">
        <v>354</v>
      </c>
      <c r="D26" s="199" t="s">
        <v>153</v>
      </c>
      <c r="E26" s="199" t="s">
        <v>132</v>
      </c>
      <c r="F26" s="199" t="s">
        <v>425</v>
      </c>
      <c r="G26" s="214">
        <v>47087</v>
      </c>
      <c r="H26" s="204">
        <f>K26</f>
        <v>135295</v>
      </c>
      <c r="I26" s="85">
        <v>0</v>
      </c>
      <c r="J26" s="84" t="s">
        <v>14</v>
      </c>
      <c r="K26" s="85">
        <f t="shared" si="2"/>
        <v>135295</v>
      </c>
      <c r="L26" s="85">
        <v>0</v>
      </c>
      <c r="M26" s="85">
        <v>0</v>
      </c>
      <c r="N26" s="85">
        <f>N27+N28</f>
        <v>135295</v>
      </c>
      <c r="O26" s="85">
        <v>0</v>
      </c>
      <c r="P26" s="85">
        <v>0</v>
      </c>
      <c r="Q26" s="16">
        <v>0</v>
      </c>
      <c r="R26" s="199" t="s">
        <v>133</v>
      </c>
    </row>
    <row r="27" spans="1:19" ht="44.25" customHeight="1" x14ac:dyDescent="0.25">
      <c r="A27" s="217"/>
      <c r="B27" s="199"/>
      <c r="C27" s="199"/>
      <c r="D27" s="199"/>
      <c r="E27" s="199"/>
      <c r="F27" s="199"/>
      <c r="G27" s="199"/>
      <c r="H27" s="204"/>
      <c r="I27" s="81">
        <v>0</v>
      </c>
      <c r="J27" s="80" t="s">
        <v>147</v>
      </c>
      <c r="K27" s="85">
        <f t="shared" si="2"/>
        <v>84153.49</v>
      </c>
      <c r="L27" s="85">
        <v>0</v>
      </c>
      <c r="M27" s="85">
        <v>0</v>
      </c>
      <c r="N27" s="17">
        <v>84153.49</v>
      </c>
      <c r="O27" s="85">
        <v>0</v>
      </c>
      <c r="P27" s="85">
        <v>0</v>
      </c>
      <c r="Q27" s="16">
        <v>0</v>
      </c>
      <c r="R27" s="199"/>
    </row>
    <row r="28" spans="1:19" ht="65.25" customHeight="1" x14ac:dyDescent="0.25">
      <c r="A28" s="217"/>
      <c r="B28" s="199"/>
      <c r="C28" s="199"/>
      <c r="D28" s="199"/>
      <c r="E28" s="199"/>
      <c r="F28" s="199"/>
      <c r="G28" s="199"/>
      <c r="H28" s="204"/>
      <c r="I28" s="81">
        <v>0</v>
      </c>
      <c r="J28" s="80" t="s">
        <v>18</v>
      </c>
      <c r="K28" s="85">
        <f t="shared" si="2"/>
        <v>51141.51</v>
      </c>
      <c r="L28" s="85">
        <v>0</v>
      </c>
      <c r="M28" s="85">
        <v>0</v>
      </c>
      <c r="N28" s="17">
        <v>51141.51</v>
      </c>
      <c r="O28" s="85">
        <v>0</v>
      </c>
      <c r="P28" s="85">
        <v>0</v>
      </c>
      <c r="Q28" s="16">
        <v>0</v>
      </c>
      <c r="R28" s="199"/>
    </row>
    <row r="29" spans="1:19" ht="27.75" customHeight="1" x14ac:dyDescent="0.25">
      <c r="A29" s="217">
        <v>5</v>
      </c>
      <c r="B29" s="199" t="s">
        <v>308</v>
      </c>
      <c r="C29" s="199" t="s">
        <v>154</v>
      </c>
      <c r="D29" s="199" t="s">
        <v>155</v>
      </c>
      <c r="E29" s="199" t="s">
        <v>132</v>
      </c>
      <c r="F29" s="199" t="s">
        <v>425</v>
      </c>
      <c r="G29" s="214">
        <v>47087</v>
      </c>
      <c r="H29" s="204">
        <f>K29</f>
        <v>77000</v>
      </c>
      <c r="I29" s="85">
        <v>0</v>
      </c>
      <c r="J29" s="84" t="s">
        <v>14</v>
      </c>
      <c r="K29" s="85">
        <f t="shared" si="2"/>
        <v>77000</v>
      </c>
      <c r="L29" s="85">
        <v>0</v>
      </c>
      <c r="M29" s="85">
        <v>0</v>
      </c>
      <c r="N29" s="85">
        <f>N30+N31</f>
        <v>77000</v>
      </c>
      <c r="O29" s="85">
        <v>0</v>
      </c>
      <c r="P29" s="85">
        <v>0</v>
      </c>
      <c r="Q29" s="16">
        <v>0</v>
      </c>
      <c r="R29" s="199" t="s">
        <v>133</v>
      </c>
    </row>
    <row r="30" spans="1:19" ht="49.5" customHeight="1" x14ac:dyDescent="0.25">
      <c r="A30" s="217"/>
      <c r="B30" s="199"/>
      <c r="C30" s="199"/>
      <c r="D30" s="199"/>
      <c r="E30" s="199"/>
      <c r="F30" s="199"/>
      <c r="G30" s="199"/>
      <c r="H30" s="204"/>
      <c r="I30" s="81">
        <v>0</v>
      </c>
      <c r="J30" s="80" t="s">
        <v>147</v>
      </c>
      <c r="K30" s="85">
        <f t="shared" si="2"/>
        <v>47894</v>
      </c>
      <c r="L30" s="85">
        <v>0</v>
      </c>
      <c r="M30" s="85">
        <v>0</v>
      </c>
      <c r="N30" s="85">
        <v>47894</v>
      </c>
      <c r="O30" s="85">
        <v>0</v>
      </c>
      <c r="P30" s="85">
        <v>0</v>
      </c>
      <c r="Q30" s="16">
        <v>0</v>
      </c>
      <c r="R30" s="199"/>
    </row>
    <row r="31" spans="1:19" ht="61.5" customHeight="1" x14ac:dyDescent="0.25">
      <c r="A31" s="217"/>
      <c r="B31" s="199"/>
      <c r="C31" s="199"/>
      <c r="D31" s="199"/>
      <c r="E31" s="199"/>
      <c r="F31" s="199"/>
      <c r="G31" s="199"/>
      <c r="H31" s="204"/>
      <c r="I31" s="81">
        <v>0</v>
      </c>
      <c r="J31" s="80" t="s">
        <v>18</v>
      </c>
      <c r="K31" s="85">
        <f t="shared" si="2"/>
        <v>29106</v>
      </c>
      <c r="L31" s="85">
        <v>0</v>
      </c>
      <c r="M31" s="85">
        <v>0</v>
      </c>
      <c r="N31" s="85">
        <v>29106</v>
      </c>
      <c r="O31" s="85">
        <v>0</v>
      </c>
      <c r="P31" s="85">
        <v>0</v>
      </c>
      <c r="Q31" s="16">
        <v>0</v>
      </c>
      <c r="R31" s="199"/>
    </row>
    <row r="32" spans="1:19" ht="35.25" customHeight="1" x14ac:dyDescent="0.25">
      <c r="A32" s="217">
        <v>6</v>
      </c>
      <c r="B32" s="199" t="s">
        <v>309</v>
      </c>
      <c r="C32" s="199" t="s">
        <v>130</v>
      </c>
      <c r="D32" s="199" t="s">
        <v>156</v>
      </c>
      <c r="E32" s="199" t="s">
        <v>132</v>
      </c>
      <c r="F32" s="199" t="s">
        <v>425</v>
      </c>
      <c r="G32" s="214">
        <v>47087</v>
      </c>
      <c r="H32" s="204">
        <f>K32</f>
        <v>77000</v>
      </c>
      <c r="I32" s="85">
        <v>0</v>
      </c>
      <c r="J32" s="84" t="s">
        <v>14</v>
      </c>
      <c r="K32" s="85">
        <f t="shared" si="2"/>
        <v>77000</v>
      </c>
      <c r="L32" s="85">
        <v>0</v>
      </c>
      <c r="M32" s="85">
        <v>0</v>
      </c>
      <c r="N32" s="85">
        <f>N33+N34</f>
        <v>77000</v>
      </c>
      <c r="O32" s="85">
        <v>0</v>
      </c>
      <c r="P32" s="85">
        <v>0</v>
      </c>
      <c r="Q32" s="16">
        <v>0</v>
      </c>
      <c r="R32" s="199" t="s">
        <v>133</v>
      </c>
    </row>
    <row r="33" spans="1:20" ht="45.75" customHeight="1" x14ac:dyDescent="0.25">
      <c r="A33" s="217"/>
      <c r="B33" s="199"/>
      <c r="C33" s="199"/>
      <c r="D33" s="199"/>
      <c r="E33" s="199"/>
      <c r="F33" s="199"/>
      <c r="G33" s="199"/>
      <c r="H33" s="204"/>
      <c r="I33" s="81">
        <v>0</v>
      </c>
      <c r="J33" s="80" t="s">
        <v>147</v>
      </c>
      <c r="K33" s="85">
        <f t="shared" si="2"/>
        <v>47894</v>
      </c>
      <c r="L33" s="85">
        <v>0</v>
      </c>
      <c r="M33" s="85">
        <v>0</v>
      </c>
      <c r="N33" s="17">
        <v>47894</v>
      </c>
      <c r="O33" s="85">
        <v>0</v>
      </c>
      <c r="P33" s="85">
        <v>0</v>
      </c>
      <c r="Q33" s="16">
        <v>0</v>
      </c>
      <c r="R33" s="199"/>
    </row>
    <row r="34" spans="1:20" ht="62.25" customHeight="1" x14ac:dyDescent="0.25">
      <c r="A34" s="217"/>
      <c r="B34" s="199"/>
      <c r="C34" s="199"/>
      <c r="D34" s="199"/>
      <c r="E34" s="199"/>
      <c r="F34" s="199"/>
      <c r="G34" s="199"/>
      <c r="H34" s="204"/>
      <c r="I34" s="81">
        <v>0</v>
      </c>
      <c r="J34" s="80" t="s">
        <v>18</v>
      </c>
      <c r="K34" s="85">
        <f t="shared" si="2"/>
        <v>29106</v>
      </c>
      <c r="L34" s="85">
        <v>0</v>
      </c>
      <c r="M34" s="85">
        <v>0</v>
      </c>
      <c r="N34" s="17">
        <v>29106</v>
      </c>
      <c r="O34" s="85">
        <v>0</v>
      </c>
      <c r="P34" s="85">
        <v>0</v>
      </c>
      <c r="Q34" s="16">
        <v>0</v>
      </c>
      <c r="R34" s="199"/>
    </row>
    <row r="35" spans="1:20" ht="32.25" customHeight="1" x14ac:dyDescent="0.25">
      <c r="A35" s="217">
        <v>7</v>
      </c>
      <c r="B35" s="199" t="s">
        <v>307</v>
      </c>
      <c r="C35" s="199" t="s">
        <v>141</v>
      </c>
      <c r="D35" s="200" t="s">
        <v>142</v>
      </c>
      <c r="E35" s="200" t="s">
        <v>132</v>
      </c>
      <c r="F35" s="200" t="s">
        <v>425</v>
      </c>
      <c r="G35" s="203">
        <v>47087</v>
      </c>
      <c r="H35" s="226">
        <f>K35</f>
        <v>58000</v>
      </c>
      <c r="I35" s="81">
        <v>0</v>
      </c>
      <c r="J35" s="80" t="s">
        <v>8</v>
      </c>
      <c r="K35" s="85">
        <f t="shared" si="2"/>
        <v>58000</v>
      </c>
      <c r="L35" s="85">
        <v>0</v>
      </c>
      <c r="M35" s="85">
        <v>0</v>
      </c>
      <c r="N35" s="85">
        <f>N36+N37</f>
        <v>58000</v>
      </c>
      <c r="O35" s="85">
        <v>0</v>
      </c>
      <c r="P35" s="85">
        <v>0</v>
      </c>
      <c r="Q35" s="85">
        <v>0</v>
      </c>
      <c r="R35" s="199" t="s">
        <v>133</v>
      </c>
    </row>
    <row r="36" spans="1:20" ht="36" customHeight="1" x14ac:dyDescent="0.25">
      <c r="A36" s="217"/>
      <c r="B36" s="199"/>
      <c r="C36" s="199"/>
      <c r="D36" s="201"/>
      <c r="E36" s="201"/>
      <c r="F36" s="201"/>
      <c r="G36" s="201"/>
      <c r="H36" s="217"/>
      <c r="I36" s="81">
        <v>0</v>
      </c>
      <c r="J36" s="80" t="s">
        <v>10</v>
      </c>
      <c r="K36" s="85">
        <f t="shared" si="2"/>
        <v>36076</v>
      </c>
      <c r="L36" s="85">
        <v>0</v>
      </c>
      <c r="M36" s="85">
        <v>0</v>
      </c>
      <c r="N36" s="85">
        <v>36076</v>
      </c>
      <c r="O36" s="85">
        <v>0</v>
      </c>
      <c r="P36" s="85">
        <v>0</v>
      </c>
      <c r="Q36" s="85">
        <v>0</v>
      </c>
      <c r="R36" s="199"/>
    </row>
    <row r="37" spans="1:20" ht="63" customHeight="1" x14ac:dyDescent="0.25">
      <c r="A37" s="217"/>
      <c r="B37" s="199"/>
      <c r="C37" s="199"/>
      <c r="D37" s="202"/>
      <c r="E37" s="202"/>
      <c r="F37" s="202"/>
      <c r="G37" s="202"/>
      <c r="H37" s="217"/>
      <c r="I37" s="81">
        <v>0</v>
      </c>
      <c r="J37" s="80" t="s">
        <v>11</v>
      </c>
      <c r="K37" s="85">
        <f t="shared" si="2"/>
        <v>21924</v>
      </c>
      <c r="L37" s="85">
        <v>0</v>
      </c>
      <c r="M37" s="85">
        <v>0</v>
      </c>
      <c r="N37" s="85">
        <v>21924</v>
      </c>
      <c r="O37" s="85">
        <v>0</v>
      </c>
      <c r="P37" s="85">
        <v>0</v>
      </c>
      <c r="Q37" s="85">
        <v>0</v>
      </c>
      <c r="R37" s="199"/>
    </row>
    <row r="38" spans="1:20" ht="36.75" customHeight="1" x14ac:dyDescent="0.25">
      <c r="A38" s="217">
        <v>8</v>
      </c>
      <c r="B38" s="199" t="s">
        <v>312</v>
      </c>
      <c r="C38" s="199" t="s">
        <v>143</v>
      </c>
      <c r="D38" s="199" t="s">
        <v>142</v>
      </c>
      <c r="E38" s="199" t="s">
        <v>132</v>
      </c>
      <c r="F38" s="199" t="s">
        <v>425</v>
      </c>
      <c r="G38" s="214">
        <v>47087</v>
      </c>
      <c r="H38" s="226">
        <f>K38</f>
        <v>70150.33</v>
      </c>
      <c r="I38" s="81">
        <v>0</v>
      </c>
      <c r="J38" s="80" t="s">
        <v>8</v>
      </c>
      <c r="K38" s="85">
        <f t="shared" si="2"/>
        <v>70150.33</v>
      </c>
      <c r="L38" s="85">
        <v>0</v>
      </c>
      <c r="M38" s="85">
        <v>0</v>
      </c>
      <c r="N38" s="85">
        <f>N39+N40</f>
        <v>70150.33</v>
      </c>
      <c r="O38" s="85">
        <v>0</v>
      </c>
      <c r="P38" s="85">
        <v>0</v>
      </c>
      <c r="Q38" s="85">
        <v>0</v>
      </c>
      <c r="R38" s="199" t="s">
        <v>133</v>
      </c>
    </row>
    <row r="39" spans="1:20" ht="48" customHeight="1" x14ac:dyDescent="0.25">
      <c r="A39" s="217"/>
      <c r="B39" s="199"/>
      <c r="C39" s="199"/>
      <c r="D39" s="199"/>
      <c r="E39" s="199"/>
      <c r="F39" s="199"/>
      <c r="G39" s="199"/>
      <c r="H39" s="217"/>
      <c r="I39" s="81">
        <v>0</v>
      </c>
      <c r="J39" s="80" t="s">
        <v>10</v>
      </c>
      <c r="K39" s="85">
        <f t="shared" si="2"/>
        <v>43633.5</v>
      </c>
      <c r="L39" s="85">
        <v>0</v>
      </c>
      <c r="M39" s="85">
        <v>0</v>
      </c>
      <c r="N39" s="85">
        <v>43633.5</v>
      </c>
      <c r="O39" s="85">
        <v>0</v>
      </c>
      <c r="P39" s="85">
        <v>0</v>
      </c>
      <c r="Q39" s="85">
        <v>0</v>
      </c>
      <c r="R39" s="199"/>
    </row>
    <row r="40" spans="1:20" ht="60" customHeight="1" x14ac:dyDescent="0.25">
      <c r="A40" s="217"/>
      <c r="B40" s="199"/>
      <c r="C40" s="199"/>
      <c r="D40" s="199"/>
      <c r="E40" s="199"/>
      <c r="F40" s="199"/>
      <c r="G40" s="199"/>
      <c r="H40" s="217"/>
      <c r="I40" s="81">
        <v>0</v>
      </c>
      <c r="J40" s="80" t="s">
        <v>11</v>
      </c>
      <c r="K40" s="85">
        <f t="shared" si="2"/>
        <v>26516.83</v>
      </c>
      <c r="L40" s="85">
        <v>0</v>
      </c>
      <c r="M40" s="85">
        <v>0</v>
      </c>
      <c r="N40" s="85">
        <v>26516.83</v>
      </c>
      <c r="O40" s="85">
        <v>0</v>
      </c>
      <c r="P40" s="85">
        <v>0</v>
      </c>
      <c r="Q40" s="85">
        <v>0</v>
      </c>
      <c r="R40" s="199"/>
    </row>
    <row r="41" spans="1:20" ht="25.5" customHeight="1" x14ac:dyDescent="0.25">
      <c r="A41" s="217">
        <v>9</v>
      </c>
      <c r="B41" s="199" t="s">
        <v>197</v>
      </c>
      <c r="C41" s="199" t="s">
        <v>190</v>
      </c>
      <c r="D41" s="199" t="s">
        <v>198</v>
      </c>
      <c r="E41" s="199" t="s">
        <v>157</v>
      </c>
      <c r="F41" s="229" t="s">
        <v>360</v>
      </c>
      <c r="G41" s="214">
        <v>46721</v>
      </c>
      <c r="H41" s="204">
        <f>K41</f>
        <v>255000</v>
      </c>
      <c r="I41" s="85">
        <f>I42+I43</f>
        <v>0</v>
      </c>
      <c r="J41" s="84" t="s">
        <v>14</v>
      </c>
      <c r="K41" s="85">
        <f t="shared" si="2"/>
        <v>255000</v>
      </c>
      <c r="L41" s="85">
        <f>L42+L43</f>
        <v>72743.58</v>
      </c>
      <c r="M41" s="85">
        <f>M42+M43</f>
        <v>182256.41999999998</v>
      </c>
      <c r="N41" s="85">
        <f>N42+N43</f>
        <v>0</v>
      </c>
      <c r="O41" s="85">
        <v>0</v>
      </c>
      <c r="P41" s="85">
        <v>0</v>
      </c>
      <c r="Q41" s="16">
        <v>0</v>
      </c>
      <c r="R41" s="199" t="s">
        <v>133</v>
      </c>
      <c r="S41" s="243"/>
    </row>
    <row r="42" spans="1:20" ht="42.75" customHeight="1" x14ac:dyDescent="0.25">
      <c r="A42" s="217"/>
      <c r="B42" s="199"/>
      <c r="C42" s="199"/>
      <c r="D42" s="199"/>
      <c r="E42" s="199"/>
      <c r="F42" s="229"/>
      <c r="G42" s="199"/>
      <c r="H42" s="204"/>
      <c r="I42" s="81">
        <v>0</v>
      </c>
      <c r="J42" s="80" t="s">
        <v>147</v>
      </c>
      <c r="K42" s="85">
        <f t="shared" si="2"/>
        <v>185744.14</v>
      </c>
      <c r="L42" s="85">
        <v>72016.14</v>
      </c>
      <c r="M42" s="85">
        <v>113728</v>
      </c>
      <c r="N42" s="17">
        <v>0</v>
      </c>
      <c r="O42" s="85">
        <v>0</v>
      </c>
      <c r="P42" s="85">
        <v>0</v>
      </c>
      <c r="Q42" s="16">
        <v>0</v>
      </c>
      <c r="R42" s="199"/>
      <c r="S42" s="243"/>
      <c r="T42" s="19"/>
    </row>
    <row r="43" spans="1:20" ht="57" customHeight="1" x14ac:dyDescent="0.25">
      <c r="A43" s="217"/>
      <c r="B43" s="199"/>
      <c r="C43" s="199"/>
      <c r="D43" s="199"/>
      <c r="E43" s="199"/>
      <c r="F43" s="229"/>
      <c r="G43" s="199"/>
      <c r="H43" s="204"/>
      <c r="I43" s="81">
        <v>0</v>
      </c>
      <c r="J43" s="80" t="s">
        <v>18</v>
      </c>
      <c r="K43" s="85">
        <f t="shared" si="2"/>
        <v>69255.86</v>
      </c>
      <c r="L43" s="85">
        <v>727.44</v>
      </c>
      <c r="M43" s="85">
        <v>68528.42</v>
      </c>
      <c r="N43" s="17">
        <v>0</v>
      </c>
      <c r="O43" s="85">
        <v>0</v>
      </c>
      <c r="P43" s="85">
        <v>0</v>
      </c>
      <c r="Q43" s="16">
        <v>0</v>
      </c>
      <c r="R43" s="199"/>
      <c r="S43" s="243"/>
      <c r="T43" s="19"/>
    </row>
    <row r="44" spans="1:20" ht="25.5" customHeight="1" x14ac:dyDescent="0.25">
      <c r="A44" s="217">
        <v>10</v>
      </c>
      <c r="B44" s="199" t="s">
        <v>278</v>
      </c>
      <c r="C44" s="199" t="s">
        <v>192</v>
      </c>
      <c r="D44" s="199" t="s">
        <v>196</v>
      </c>
      <c r="E44" s="199" t="s">
        <v>158</v>
      </c>
      <c r="F44" s="229" t="s">
        <v>328</v>
      </c>
      <c r="G44" s="214">
        <v>46721</v>
      </c>
      <c r="H44" s="204">
        <v>111796.1</v>
      </c>
      <c r="I44" s="85">
        <f>I45+I46</f>
        <v>0</v>
      </c>
      <c r="J44" s="84" t="s">
        <v>14</v>
      </c>
      <c r="K44" s="85">
        <f>L44+M44+N44+O44+P44</f>
        <v>69133.209999999992</v>
      </c>
      <c r="L44" s="85">
        <f>L45+L46</f>
        <v>27337.11</v>
      </c>
      <c r="M44" s="85">
        <f>M45+M46</f>
        <v>41796.1</v>
      </c>
      <c r="N44" s="85">
        <f t="shared" ref="N44" si="3">N45+N46</f>
        <v>0</v>
      </c>
      <c r="O44" s="85">
        <v>0</v>
      </c>
      <c r="P44" s="85">
        <v>0</v>
      </c>
      <c r="Q44" s="16">
        <v>0</v>
      </c>
      <c r="R44" s="199" t="s">
        <v>133</v>
      </c>
      <c r="S44" s="243"/>
    </row>
    <row r="45" spans="1:20" ht="42.75" customHeight="1" x14ac:dyDescent="0.25">
      <c r="A45" s="217"/>
      <c r="B45" s="199"/>
      <c r="C45" s="199"/>
      <c r="D45" s="199"/>
      <c r="E45" s="199"/>
      <c r="F45" s="229"/>
      <c r="G45" s="199"/>
      <c r="H45" s="204"/>
      <c r="I45" s="81">
        <v>0</v>
      </c>
      <c r="J45" s="80" t="s">
        <v>147</v>
      </c>
      <c r="K45" s="85">
        <f t="shared" ref="K45:K46" si="4">L45+M45+N45+O45+P45</f>
        <v>43139.119999999995</v>
      </c>
      <c r="L45" s="85">
        <v>17058.36</v>
      </c>
      <c r="M45" s="85">
        <v>26080.76</v>
      </c>
      <c r="N45" s="17">
        <v>0</v>
      </c>
      <c r="O45" s="85">
        <v>0</v>
      </c>
      <c r="P45" s="85">
        <v>0</v>
      </c>
      <c r="Q45" s="16">
        <v>0</v>
      </c>
      <c r="R45" s="199"/>
      <c r="S45" s="243"/>
    </row>
    <row r="46" spans="1:20" ht="57" customHeight="1" x14ac:dyDescent="0.25">
      <c r="A46" s="217"/>
      <c r="B46" s="199"/>
      <c r="C46" s="199"/>
      <c r="D46" s="199"/>
      <c r="E46" s="199"/>
      <c r="F46" s="229"/>
      <c r="G46" s="199"/>
      <c r="H46" s="204"/>
      <c r="I46" s="81">
        <v>0</v>
      </c>
      <c r="J46" s="80" t="s">
        <v>18</v>
      </c>
      <c r="K46" s="85">
        <f t="shared" si="4"/>
        <v>25994.09</v>
      </c>
      <c r="L46" s="85">
        <v>10278.75</v>
      </c>
      <c r="M46" s="85">
        <v>15715.34</v>
      </c>
      <c r="N46" s="17">
        <v>0</v>
      </c>
      <c r="O46" s="85">
        <v>0</v>
      </c>
      <c r="P46" s="85">
        <v>0</v>
      </c>
      <c r="Q46" s="16">
        <v>0</v>
      </c>
      <c r="R46" s="199"/>
      <c r="S46" s="243"/>
    </row>
    <row r="47" spans="1:20" ht="25.5" customHeight="1" x14ac:dyDescent="0.25">
      <c r="A47" s="217">
        <v>11</v>
      </c>
      <c r="B47" s="199" t="s">
        <v>305</v>
      </c>
      <c r="C47" s="199" t="s">
        <v>355</v>
      </c>
      <c r="D47" s="199" t="s">
        <v>306</v>
      </c>
      <c r="E47" s="199" t="s">
        <v>158</v>
      </c>
      <c r="F47" s="229" t="s">
        <v>360</v>
      </c>
      <c r="G47" s="214">
        <v>46721</v>
      </c>
      <c r="H47" s="204">
        <v>385000</v>
      </c>
      <c r="I47" s="85">
        <f>I48+I49</f>
        <v>0</v>
      </c>
      <c r="J47" s="84" t="s">
        <v>14</v>
      </c>
      <c r="K47" s="85">
        <f t="shared" ref="K47:K76" si="5">L47+M47+N47+O47+P47</f>
        <v>385000</v>
      </c>
      <c r="L47" s="85">
        <v>350000</v>
      </c>
      <c r="M47" s="85">
        <f>M48+M49</f>
        <v>35000</v>
      </c>
      <c r="N47" s="85">
        <f t="shared" ref="N47" si="6">N48+N49</f>
        <v>0</v>
      </c>
      <c r="O47" s="85">
        <v>0</v>
      </c>
      <c r="P47" s="85">
        <v>0</v>
      </c>
      <c r="Q47" s="16">
        <v>0</v>
      </c>
      <c r="R47" s="199" t="s">
        <v>133</v>
      </c>
      <c r="S47" s="244"/>
    </row>
    <row r="48" spans="1:20" ht="42.75" customHeight="1" x14ac:dyDescent="0.25">
      <c r="A48" s="217"/>
      <c r="B48" s="199"/>
      <c r="C48" s="199"/>
      <c r="D48" s="199"/>
      <c r="E48" s="199"/>
      <c r="F48" s="229"/>
      <c r="G48" s="199"/>
      <c r="H48" s="204"/>
      <c r="I48" s="81">
        <v>0</v>
      </c>
      <c r="J48" s="80" t="s">
        <v>147</v>
      </c>
      <c r="K48" s="85">
        <f t="shared" si="5"/>
        <v>238315</v>
      </c>
      <c r="L48" s="85">
        <v>216650</v>
      </c>
      <c r="M48" s="85">
        <v>21665</v>
      </c>
      <c r="N48" s="17">
        <v>0</v>
      </c>
      <c r="O48" s="85">
        <v>0</v>
      </c>
      <c r="P48" s="85">
        <v>0</v>
      </c>
      <c r="Q48" s="16">
        <v>0</v>
      </c>
      <c r="R48" s="199"/>
      <c r="S48" s="244"/>
    </row>
    <row r="49" spans="1:19" ht="57" customHeight="1" x14ac:dyDescent="0.25">
      <c r="A49" s="217"/>
      <c r="B49" s="199"/>
      <c r="C49" s="199"/>
      <c r="D49" s="199"/>
      <c r="E49" s="199"/>
      <c r="F49" s="229"/>
      <c r="G49" s="199"/>
      <c r="H49" s="204"/>
      <c r="I49" s="81">
        <v>0</v>
      </c>
      <c r="J49" s="80" t="s">
        <v>18</v>
      </c>
      <c r="K49" s="85">
        <f t="shared" si="5"/>
        <v>146685</v>
      </c>
      <c r="L49" s="85">
        <v>133350</v>
      </c>
      <c r="M49" s="85">
        <v>13335</v>
      </c>
      <c r="N49" s="17">
        <v>0</v>
      </c>
      <c r="O49" s="85">
        <v>0</v>
      </c>
      <c r="P49" s="85">
        <v>0</v>
      </c>
      <c r="Q49" s="16">
        <v>0</v>
      </c>
      <c r="R49" s="199"/>
      <c r="S49" s="244"/>
    </row>
    <row r="50" spans="1:19" ht="27" customHeight="1" x14ac:dyDescent="0.25">
      <c r="A50" s="217">
        <v>12</v>
      </c>
      <c r="B50" s="199" t="s">
        <v>313</v>
      </c>
      <c r="C50" s="199" t="s">
        <v>144</v>
      </c>
      <c r="D50" s="199" t="s">
        <v>145</v>
      </c>
      <c r="E50" s="199" t="s">
        <v>132</v>
      </c>
      <c r="F50" s="199" t="s">
        <v>425</v>
      </c>
      <c r="G50" s="214">
        <v>47087</v>
      </c>
      <c r="H50" s="226">
        <f>K50</f>
        <v>100000</v>
      </c>
      <c r="I50" s="81">
        <v>0</v>
      </c>
      <c r="J50" s="80" t="s">
        <v>8</v>
      </c>
      <c r="K50" s="85">
        <f t="shared" si="5"/>
        <v>100000</v>
      </c>
      <c r="L50" s="85">
        <v>0</v>
      </c>
      <c r="M50" s="85">
        <v>0</v>
      </c>
      <c r="N50" s="85">
        <f>N51+N52</f>
        <v>100000</v>
      </c>
      <c r="O50" s="85">
        <v>0</v>
      </c>
      <c r="P50" s="85">
        <v>0</v>
      </c>
      <c r="Q50" s="85">
        <v>0</v>
      </c>
      <c r="R50" s="199" t="s">
        <v>133</v>
      </c>
    </row>
    <row r="51" spans="1:19" ht="39.75" customHeight="1" x14ac:dyDescent="0.35">
      <c r="A51" s="217"/>
      <c r="B51" s="199"/>
      <c r="C51" s="199"/>
      <c r="D51" s="199"/>
      <c r="E51" s="199"/>
      <c r="F51" s="199"/>
      <c r="G51" s="199"/>
      <c r="H51" s="217"/>
      <c r="I51" s="81">
        <v>0</v>
      </c>
      <c r="J51" s="80" t="s">
        <v>10</v>
      </c>
      <c r="K51" s="85">
        <f t="shared" si="5"/>
        <v>62200</v>
      </c>
      <c r="L51" s="85">
        <v>0</v>
      </c>
      <c r="M51" s="85">
        <v>0</v>
      </c>
      <c r="N51" s="85">
        <v>62200</v>
      </c>
      <c r="O51" s="85">
        <v>0</v>
      </c>
      <c r="P51" s="85">
        <v>0</v>
      </c>
      <c r="Q51" s="85">
        <v>0</v>
      </c>
      <c r="R51" s="199"/>
      <c r="S51" s="20"/>
    </row>
    <row r="52" spans="1:19" ht="60" customHeight="1" x14ac:dyDescent="0.35">
      <c r="A52" s="217"/>
      <c r="B52" s="199"/>
      <c r="C52" s="199"/>
      <c r="D52" s="199"/>
      <c r="E52" s="199"/>
      <c r="F52" s="199"/>
      <c r="G52" s="199"/>
      <c r="H52" s="217"/>
      <c r="I52" s="81">
        <v>0</v>
      </c>
      <c r="J52" s="80" t="s">
        <v>11</v>
      </c>
      <c r="K52" s="85">
        <f t="shared" si="5"/>
        <v>37800</v>
      </c>
      <c r="L52" s="85">
        <v>0</v>
      </c>
      <c r="M52" s="85">
        <v>0</v>
      </c>
      <c r="N52" s="85">
        <v>37800</v>
      </c>
      <c r="O52" s="85">
        <v>0</v>
      </c>
      <c r="P52" s="85">
        <v>0</v>
      </c>
      <c r="Q52" s="85">
        <v>0</v>
      </c>
      <c r="R52" s="199"/>
      <c r="S52" s="20"/>
    </row>
    <row r="53" spans="1:19" ht="38.25" customHeight="1" x14ac:dyDescent="0.25">
      <c r="A53" s="217">
        <v>13</v>
      </c>
      <c r="B53" s="199" t="s">
        <v>315</v>
      </c>
      <c r="C53" s="199" t="s">
        <v>357</v>
      </c>
      <c r="D53" s="199" t="s">
        <v>314</v>
      </c>
      <c r="E53" s="199" t="s">
        <v>358</v>
      </c>
      <c r="F53" s="199" t="s">
        <v>359</v>
      </c>
      <c r="G53" s="214">
        <v>47087</v>
      </c>
      <c r="H53" s="204">
        <v>1207301.1599999999</v>
      </c>
      <c r="I53" s="85">
        <f>I54+I55</f>
        <v>0</v>
      </c>
      <c r="J53" s="84" t="s">
        <v>14</v>
      </c>
      <c r="K53" s="85">
        <f>L53+M53+N53+O53+P53</f>
        <v>1194482.45</v>
      </c>
      <c r="L53" s="85">
        <f>L54+L55</f>
        <v>300654.7</v>
      </c>
      <c r="M53" s="85">
        <f>M54+M55</f>
        <v>563226.51</v>
      </c>
      <c r="N53" s="85">
        <f t="shared" ref="N53" si="7">N54+N55</f>
        <v>330601.24</v>
      </c>
      <c r="O53" s="85">
        <v>0</v>
      </c>
      <c r="P53" s="85">
        <v>0</v>
      </c>
      <c r="Q53" s="16">
        <v>0</v>
      </c>
      <c r="R53" s="199" t="s">
        <v>133</v>
      </c>
      <c r="S53" s="245"/>
    </row>
    <row r="54" spans="1:19" ht="60.75" customHeight="1" x14ac:dyDescent="0.25">
      <c r="A54" s="217"/>
      <c r="B54" s="199"/>
      <c r="C54" s="199"/>
      <c r="D54" s="199"/>
      <c r="E54" s="199"/>
      <c r="F54" s="199"/>
      <c r="G54" s="199"/>
      <c r="H54" s="204"/>
      <c r="I54" s="81">
        <v>0</v>
      </c>
      <c r="J54" s="80" t="s">
        <v>147</v>
      </c>
      <c r="K54" s="85">
        <f t="shared" si="5"/>
        <v>759717.31</v>
      </c>
      <c r="L54" s="114">
        <f>210618.453-0.003</f>
        <v>210618.45</v>
      </c>
      <c r="M54" s="114">
        <f>346184.087+0.003</f>
        <v>346184.09</v>
      </c>
      <c r="N54" s="17">
        <v>202914.77</v>
      </c>
      <c r="O54" s="85">
        <v>0</v>
      </c>
      <c r="P54" s="85">
        <v>0</v>
      </c>
      <c r="Q54" s="16">
        <v>0</v>
      </c>
      <c r="R54" s="199"/>
      <c r="S54" s="246"/>
    </row>
    <row r="55" spans="1:19" ht="72.75" customHeight="1" x14ac:dyDescent="0.25">
      <c r="A55" s="217"/>
      <c r="B55" s="199"/>
      <c r="C55" s="199"/>
      <c r="D55" s="199"/>
      <c r="E55" s="199"/>
      <c r="F55" s="199"/>
      <c r="G55" s="199"/>
      <c r="H55" s="204"/>
      <c r="I55" s="81">
        <v>0</v>
      </c>
      <c r="J55" s="80" t="s">
        <v>18</v>
      </c>
      <c r="K55" s="85">
        <f t="shared" si="5"/>
        <v>434765.14</v>
      </c>
      <c r="L55" s="85">
        <v>90036.25</v>
      </c>
      <c r="M55" s="85">
        <v>217042.42</v>
      </c>
      <c r="N55" s="17">
        <v>127686.47</v>
      </c>
      <c r="O55" s="85">
        <v>0</v>
      </c>
      <c r="P55" s="85">
        <v>0</v>
      </c>
      <c r="Q55" s="16">
        <v>0</v>
      </c>
      <c r="R55" s="199"/>
      <c r="S55" s="246"/>
    </row>
    <row r="56" spans="1:19" ht="27" customHeight="1" x14ac:dyDescent="0.25">
      <c r="A56" s="217">
        <v>14</v>
      </c>
      <c r="B56" s="199" t="s">
        <v>134</v>
      </c>
      <c r="C56" s="199" t="s">
        <v>135</v>
      </c>
      <c r="D56" s="199" t="s">
        <v>136</v>
      </c>
      <c r="E56" s="199" t="s">
        <v>132</v>
      </c>
      <c r="F56" s="199" t="s">
        <v>425</v>
      </c>
      <c r="G56" s="214">
        <v>47087</v>
      </c>
      <c r="H56" s="226">
        <f>K56</f>
        <v>25496.73</v>
      </c>
      <c r="I56" s="81">
        <v>0</v>
      </c>
      <c r="J56" s="80" t="s">
        <v>8</v>
      </c>
      <c r="K56" s="85">
        <f t="shared" si="5"/>
        <v>25496.73</v>
      </c>
      <c r="L56" s="85">
        <v>0</v>
      </c>
      <c r="M56" s="85">
        <v>0</v>
      </c>
      <c r="N56" s="85">
        <f>N57+N58</f>
        <v>25496.73</v>
      </c>
      <c r="O56" s="85">
        <v>0</v>
      </c>
      <c r="P56" s="85">
        <v>0</v>
      </c>
      <c r="Q56" s="85">
        <v>0</v>
      </c>
      <c r="R56" s="199" t="s">
        <v>133</v>
      </c>
    </row>
    <row r="57" spans="1:19" ht="49.5" customHeight="1" x14ac:dyDescent="0.35">
      <c r="A57" s="217"/>
      <c r="B57" s="199"/>
      <c r="C57" s="199"/>
      <c r="D57" s="199"/>
      <c r="E57" s="199"/>
      <c r="F57" s="199"/>
      <c r="G57" s="199"/>
      <c r="H57" s="217"/>
      <c r="I57" s="81">
        <v>0</v>
      </c>
      <c r="J57" s="80" t="s">
        <v>10</v>
      </c>
      <c r="K57" s="85">
        <f t="shared" si="5"/>
        <v>15858.96</v>
      </c>
      <c r="L57" s="85">
        <v>0</v>
      </c>
      <c r="M57" s="85">
        <v>0</v>
      </c>
      <c r="N57" s="85">
        <v>15858.96</v>
      </c>
      <c r="O57" s="85">
        <v>0</v>
      </c>
      <c r="P57" s="85">
        <v>0</v>
      </c>
      <c r="Q57" s="85">
        <v>0</v>
      </c>
      <c r="R57" s="199"/>
      <c r="S57" s="20"/>
    </row>
    <row r="58" spans="1:19" ht="74.25" customHeight="1" x14ac:dyDescent="0.25">
      <c r="A58" s="217"/>
      <c r="B58" s="199"/>
      <c r="C58" s="199"/>
      <c r="D58" s="199"/>
      <c r="E58" s="199"/>
      <c r="F58" s="199"/>
      <c r="G58" s="199"/>
      <c r="H58" s="217"/>
      <c r="I58" s="81">
        <v>0</v>
      </c>
      <c r="J58" s="80" t="s">
        <v>11</v>
      </c>
      <c r="K58" s="85">
        <f t="shared" si="5"/>
        <v>9637.77</v>
      </c>
      <c r="L58" s="85">
        <v>0</v>
      </c>
      <c r="M58" s="85">
        <v>0</v>
      </c>
      <c r="N58" s="85">
        <v>9637.77</v>
      </c>
      <c r="O58" s="85">
        <v>0</v>
      </c>
      <c r="P58" s="85">
        <v>0</v>
      </c>
      <c r="Q58" s="85">
        <v>0</v>
      </c>
      <c r="R58" s="199"/>
    </row>
    <row r="59" spans="1:19" ht="27" customHeight="1" x14ac:dyDescent="0.25">
      <c r="A59" s="217">
        <v>15</v>
      </c>
      <c r="B59" s="199" t="s">
        <v>316</v>
      </c>
      <c r="C59" s="199" t="s">
        <v>137</v>
      </c>
      <c r="D59" s="200" t="s">
        <v>138</v>
      </c>
      <c r="E59" s="200" t="s">
        <v>132</v>
      </c>
      <c r="F59" s="200" t="s">
        <v>360</v>
      </c>
      <c r="G59" s="203">
        <v>46721</v>
      </c>
      <c r="H59" s="226">
        <f>K59</f>
        <v>135364.22</v>
      </c>
      <c r="I59" s="81">
        <v>0</v>
      </c>
      <c r="J59" s="80" t="s">
        <v>8</v>
      </c>
      <c r="K59" s="85">
        <f t="shared" si="5"/>
        <v>135364.22</v>
      </c>
      <c r="L59" s="85">
        <f>L60+L61</f>
        <v>1480.96</v>
      </c>
      <c r="M59" s="85">
        <f>M60+M61</f>
        <v>133883.26</v>
      </c>
      <c r="N59" s="85">
        <f>N60+N61</f>
        <v>0</v>
      </c>
      <c r="O59" s="85">
        <v>0</v>
      </c>
      <c r="P59" s="85">
        <v>0</v>
      </c>
      <c r="Q59" s="85">
        <v>0</v>
      </c>
      <c r="R59" s="199" t="s">
        <v>133</v>
      </c>
    </row>
    <row r="60" spans="1:19" ht="49.5" customHeight="1" x14ac:dyDescent="0.35">
      <c r="A60" s="217"/>
      <c r="B60" s="199"/>
      <c r="C60" s="199"/>
      <c r="D60" s="201"/>
      <c r="E60" s="201"/>
      <c r="F60" s="201"/>
      <c r="G60" s="201"/>
      <c r="H60" s="217"/>
      <c r="I60" s="81">
        <v>0</v>
      </c>
      <c r="J60" s="80" t="s">
        <v>10</v>
      </c>
      <c r="K60" s="85">
        <f t="shared" si="5"/>
        <v>84339.87999999999</v>
      </c>
      <c r="L60" s="85">
        <v>1466.15</v>
      </c>
      <c r="M60" s="85">
        <v>82873.73</v>
      </c>
      <c r="N60" s="85">
        <v>0</v>
      </c>
      <c r="O60" s="85">
        <v>0</v>
      </c>
      <c r="P60" s="85">
        <v>0</v>
      </c>
      <c r="Q60" s="85">
        <v>0</v>
      </c>
      <c r="R60" s="199"/>
      <c r="S60" s="20"/>
    </row>
    <row r="61" spans="1:19" ht="74.25" customHeight="1" x14ac:dyDescent="0.25">
      <c r="A61" s="217"/>
      <c r="B61" s="199"/>
      <c r="C61" s="199"/>
      <c r="D61" s="202"/>
      <c r="E61" s="202"/>
      <c r="F61" s="202"/>
      <c r="G61" s="202"/>
      <c r="H61" s="217"/>
      <c r="I61" s="81">
        <v>0</v>
      </c>
      <c r="J61" s="80" t="s">
        <v>11</v>
      </c>
      <c r="K61" s="85">
        <f t="shared" si="5"/>
        <v>51024.34</v>
      </c>
      <c r="L61" s="85">
        <v>14.81</v>
      </c>
      <c r="M61" s="85">
        <v>51009.53</v>
      </c>
      <c r="N61" s="85">
        <v>0</v>
      </c>
      <c r="O61" s="85">
        <v>0</v>
      </c>
      <c r="P61" s="85">
        <v>0</v>
      </c>
      <c r="Q61" s="85">
        <v>0</v>
      </c>
      <c r="R61" s="199"/>
    </row>
    <row r="62" spans="1:19" ht="32.25" customHeight="1" x14ac:dyDescent="0.25">
      <c r="A62" s="217">
        <v>16</v>
      </c>
      <c r="B62" s="199" t="s">
        <v>484</v>
      </c>
      <c r="C62" s="199" t="s">
        <v>137</v>
      </c>
      <c r="D62" s="200" t="s">
        <v>139</v>
      </c>
      <c r="E62" s="200" t="s">
        <v>132</v>
      </c>
      <c r="F62" s="200" t="s">
        <v>425</v>
      </c>
      <c r="G62" s="203">
        <v>47087</v>
      </c>
      <c r="H62" s="226">
        <f>K62</f>
        <v>22000</v>
      </c>
      <c r="I62" s="81">
        <v>0</v>
      </c>
      <c r="J62" s="80" t="s">
        <v>8</v>
      </c>
      <c r="K62" s="85">
        <f t="shared" si="5"/>
        <v>22000</v>
      </c>
      <c r="L62" s="85">
        <v>0</v>
      </c>
      <c r="M62" s="85">
        <v>0</v>
      </c>
      <c r="N62" s="85">
        <f>N63+N64</f>
        <v>22000</v>
      </c>
      <c r="O62" s="85">
        <v>0</v>
      </c>
      <c r="P62" s="85">
        <v>0</v>
      </c>
      <c r="Q62" s="85">
        <v>0</v>
      </c>
      <c r="R62" s="199" t="s">
        <v>133</v>
      </c>
    </row>
    <row r="63" spans="1:19" ht="36.75" customHeight="1" x14ac:dyDescent="0.35">
      <c r="A63" s="217"/>
      <c r="B63" s="199"/>
      <c r="C63" s="199"/>
      <c r="D63" s="201"/>
      <c r="E63" s="201"/>
      <c r="F63" s="201"/>
      <c r="G63" s="201"/>
      <c r="H63" s="217"/>
      <c r="I63" s="81">
        <v>0</v>
      </c>
      <c r="J63" s="80" t="s">
        <v>10</v>
      </c>
      <c r="K63" s="85">
        <f t="shared" si="5"/>
        <v>13684</v>
      </c>
      <c r="L63" s="85">
        <v>0</v>
      </c>
      <c r="M63" s="85">
        <v>0</v>
      </c>
      <c r="N63" s="85">
        <v>13684</v>
      </c>
      <c r="O63" s="85">
        <v>0</v>
      </c>
      <c r="P63" s="85">
        <v>0</v>
      </c>
      <c r="Q63" s="85">
        <v>0</v>
      </c>
      <c r="R63" s="199"/>
      <c r="S63" s="20"/>
    </row>
    <row r="64" spans="1:19" ht="63" customHeight="1" x14ac:dyDescent="0.25">
      <c r="A64" s="217"/>
      <c r="B64" s="199"/>
      <c r="C64" s="199"/>
      <c r="D64" s="202"/>
      <c r="E64" s="202"/>
      <c r="F64" s="202"/>
      <c r="G64" s="202"/>
      <c r="H64" s="217"/>
      <c r="I64" s="81">
        <v>0</v>
      </c>
      <c r="J64" s="80" t="s">
        <v>11</v>
      </c>
      <c r="K64" s="85">
        <f t="shared" si="5"/>
        <v>8316</v>
      </c>
      <c r="L64" s="85">
        <v>0</v>
      </c>
      <c r="M64" s="85">
        <v>0</v>
      </c>
      <c r="N64" s="85">
        <v>8316</v>
      </c>
      <c r="O64" s="85">
        <v>0</v>
      </c>
      <c r="P64" s="85">
        <v>0</v>
      </c>
      <c r="Q64" s="85">
        <v>0</v>
      </c>
      <c r="R64" s="199"/>
    </row>
    <row r="65" spans="1:19" ht="33" customHeight="1" x14ac:dyDescent="0.25">
      <c r="A65" s="217">
        <v>17</v>
      </c>
      <c r="B65" s="199" t="s">
        <v>323</v>
      </c>
      <c r="C65" s="199" t="s">
        <v>130</v>
      </c>
      <c r="D65" s="200" t="s">
        <v>131</v>
      </c>
      <c r="E65" s="200" t="s">
        <v>132</v>
      </c>
      <c r="F65" s="200" t="s">
        <v>425</v>
      </c>
      <c r="G65" s="203">
        <v>47087</v>
      </c>
      <c r="H65" s="226">
        <f>K65</f>
        <v>99274.51</v>
      </c>
      <c r="I65" s="81">
        <v>0</v>
      </c>
      <c r="J65" s="80" t="s">
        <v>8</v>
      </c>
      <c r="K65" s="85">
        <f t="shared" si="5"/>
        <v>99274.51</v>
      </c>
      <c r="L65" s="85">
        <v>0</v>
      </c>
      <c r="M65" s="85">
        <v>0</v>
      </c>
      <c r="N65" s="85">
        <f>N66+N67</f>
        <v>99274.51</v>
      </c>
      <c r="O65" s="85">
        <v>0</v>
      </c>
      <c r="P65" s="85">
        <v>0</v>
      </c>
      <c r="Q65" s="85">
        <v>0</v>
      </c>
      <c r="R65" s="199" t="s">
        <v>133</v>
      </c>
    </row>
    <row r="66" spans="1:19" ht="46.5" customHeight="1" x14ac:dyDescent="0.35">
      <c r="A66" s="217"/>
      <c r="B66" s="199"/>
      <c r="C66" s="199"/>
      <c r="D66" s="201"/>
      <c r="E66" s="201"/>
      <c r="F66" s="201"/>
      <c r="G66" s="201"/>
      <c r="H66" s="217"/>
      <c r="I66" s="81">
        <v>0</v>
      </c>
      <c r="J66" s="80" t="s">
        <v>10</v>
      </c>
      <c r="K66" s="85">
        <f t="shared" si="5"/>
        <v>61748.74</v>
      </c>
      <c r="L66" s="85">
        <v>0</v>
      </c>
      <c r="M66" s="85">
        <v>0</v>
      </c>
      <c r="N66" s="85">
        <v>61748.74</v>
      </c>
      <c r="O66" s="85">
        <v>0</v>
      </c>
      <c r="P66" s="85">
        <v>0</v>
      </c>
      <c r="Q66" s="85">
        <v>0</v>
      </c>
      <c r="R66" s="199"/>
      <c r="S66" s="20"/>
    </row>
    <row r="67" spans="1:19" ht="87.75" customHeight="1" x14ac:dyDescent="0.25">
      <c r="A67" s="217"/>
      <c r="B67" s="199"/>
      <c r="C67" s="199"/>
      <c r="D67" s="202"/>
      <c r="E67" s="202"/>
      <c r="F67" s="202"/>
      <c r="G67" s="202"/>
      <c r="H67" s="217"/>
      <c r="I67" s="81">
        <v>0</v>
      </c>
      <c r="J67" s="80" t="s">
        <v>11</v>
      </c>
      <c r="K67" s="85">
        <f t="shared" si="5"/>
        <v>37525.769999999997</v>
      </c>
      <c r="L67" s="85">
        <v>0</v>
      </c>
      <c r="M67" s="85">
        <v>0</v>
      </c>
      <c r="N67" s="85">
        <v>37525.769999999997</v>
      </c>
      <c r="O67" s="85">
        <v>0</v>
      </c>
      <c r="P67" s="85">
        <v>0</v>
      </c>
      <c r="Q67" s="85">
        <v>0</v>
      </c>
      <c r="R67" s="199"/>
    </row>
    <row r="68" spans="1:19" ht="33" customHeight="1" x14ac:dyDescent="0.25">
      <c r="A68" s="217">
        <v>18</v>
      </c>
      <c r="B68" s="199" t="s">
        <v>398</v>
      </c>
      <c r="C68" s="199" t="s">
        <v>399</v>
      </c>
      <c r="D68" s="200" t="s">
        <v>418</v>
      </c>
      <c r="E68" s="200" t="s">
        <v>157</v>
      </c>
      <c r="F68" s="200" t="s">
        <v>360</v>
      </c>
      <c r="G68" s="203">
        <v>46721</v>
      </c>
      <c r="H68" s="226">
        <f>K68</f>
        <v>128921.21</v>
      </c>
      <c r="I68" s="81">
        <v>0</v>
      </c>
      <c r="J68" s="80" t="s">
        <v>8</v>
      </c>
      <c r="K68" s="85">
        <f>L68+M68+N68+O68+P68</f>
        <v>128921.21</v>
      </c>
      <c r="L68" s="85">
        <f>L69+L70</f>
        <v>38676.36</v>
      </c>
      <c r="M68" s="85">
        <f>M69+M70</f>
        <v>90244.85</v>
      </c>
      <c r="N68" s="85">
        <v>0</v>
      </c>
      <c r="O68" s="85">
        <v>0</v>
      </c>
      <c r="P68" s="85">
        <v>0</v>
      </c>
      <c r="Q68" s="85">
        <v>0</v>
      </c>
      <c r="R68" s="199" t="s">
        <v>133</v>
      </c>
    </row>
    <row r="69" spans="1:19" ht="46.5" customHeight="1" x14ac:dyDescent="0.35">
      <c r="A69" s="217"/>
      <c r="B69" s="199"/>
      <c r="C69" s="199"/>
      <c r="D69" s="201"/>
      <c r="E69" s="201"/>
      <c r="F69" s="201"/>
      <c r="G69" s="201"/>
      <c r="H69" s="217"/>
      <c r="I69" s="81">
        <v>0</v>
      </c>
      <c r="J69" s="80" t="s">
        <v>10</v>
      </c>
      <c r="K69" s="85">
        <f t="shared" ref="K69:K73" si="8">L69+M69+N69+O69+P69</f>
        <v>80188.98</v>
      </c>
      <c r="L69" s="85">
        <v>24056.69</v>
      </c>
      <c r="M69" s="85">
        <v>56132.29</v>
      </c>
      <c r="N69" s="85">
        <v>0</v>
      </c>
      <c r="O69" s="85">
        <v>0</v>
      </c>
      <c r="P69" s="85">
        <v>0</v>
      </c>
      <c r="Q69" s="85">
        <v>0</v>
      </c>
      <c r="R69" s="199"/>
      <c r="S69" s="20"/>
    </row>
    <row r="70" spans="1:19" ht="87.75" customHeight="1" x14ac:dyDescent="0.25">
      <c r="A70" s="217"/>
      <c r="B70" s="199"/>
      <c r="C70" s="199"/>
      <c r="D70" s="202"/>
      <c r="E70" s="202"/>
      <c r="F70" s="202"/>
      <c r="G70" s="202"/>
      <c r="H70" s="217"/>
      <c r="I70" s="81">
        <v>0</v>
      </c>
      <c r="J70" s="80" t="s">
        <v>11</v>
      </c>
      <c r="K70" s="85">
        <f t="shared" si="8"/>
        <v>48732.229999999996</v>
      </c>
      <c r="L70" s="85">
        <v>14619.67</v>
      </c>
      <c r="M70" s="85">
        <v>34112.559999999998</v>
      </c>
      <c r="N70" s="85">
        <v>0</v>
      </c>
      <c r="O70" s="85">
        <v>0</v>
      </c>
      <c r="P70" s="85">
        <v>0</v>
      </c>
      <c r="Q70" s="85">
        <v>0</v>
      </c>
      <c r="R70" s="199"/>
    </row>
    <row r="71" spans="1:19" ht="58.15" customHeight="1" x14ac:dyDescent="0.25">
      <c r="A71" s="217">
        <v>19</v>
      </c>
      <c r="B71" s="199" t="s">
        <v>422</v>
      </c>
      <c r="C71" s="199" t="s">
        <v>423</v>
      </c>
      <c r="D71" s="200" t="s">
        <v>424</v>
      </c>
      <c r="E71" s="200" t="s">
        <v>157</v>
      </c>
      <c r="F71" s="200" t="s">
        <v>193</v>
      </c>
      <c r="G71" s="203">
        <v>47087</v>
      </c>
      <c r="H71" s="226">
        <f>K71</f>
        <v>274430</v>
      </c>
      <c r="I71" s="81">
        <v>0</v>
      </c>
      <c r="J71" s="80" t="s">
        <v>8</v>
      </c>
      <c r="K71" s="85">
        <f t="shared" si="8"/>
        <v>274430</v>
      </c>
      <c r="L71" s="85">
        <v>0</v>
      </c>
      <c r="M71" s="85">
        <f>M72+M73</f>
        <v>147770</v>
      </c>
      <c r="N71" s="85">
        <f>N72+N73</f>
        <v>126660</v>
      </c>
      <c r="O71" s="85">
        <v>0</v>
      </c>
      <c r="P71" s="85">
        <v>0</v>
      </c>
      <c r="Q71" s="85">
        <v>0</v>
      </c>
      <c r="R71" s="199" t="s">
        <v>133</v>
      </c>
    </row>
    <row r="72" spans="1:19" ht="72.599999999999994" customHeight="1" x14ac:dyDescent="0.35">
      <c r="A72" s="217"/>
      <c r="B72" s="199"/>
      <c r="C72" s="199"/>
      <c r="D72" s="201"/>
      <c r="E72" s="201"/>
      <c r="F72" s="201"/>
      <c r="G72" s="201"/>
      <c r="H72" s="217"/>
      <c r="I72" s="81">
        <v>0</v>
      </c>
      <c r="J72" s="80" t="s">
        <v>10</v>
      </c>
      <c r="K72" s="85">
        <f t="shared" si="8"/>
        <v>170695.46000000002</v>
      </c>
      <c r="L72" s="85">
        <v>0</v>
      </c>
      <c r="M72" s="85">
        <v>91912.94</v>
      </c>
      <c r="N72" s="85">
        <v>78782.52</v>
      </c>
      <c r="O72" s="85">
        <v>0</v>
      </c>
      <c r="P72" s="85">
        <v>0</v>
      </c>
      <c r="Q72" s="85">
        <v>0</v>
      </c>
      <c r="R72" s="199"/>
      <c r="S72" s="20"/>
    </row>
    <row r="73" spans="1:19" ht="87.75" customHeight="1" x14ac:dyDescent="0.25">
      <c r="A73" s="217"/>
      <c r="B73" s="199"/>
      <c r="C73" s="199"/>
      <c r="D73" s="202"/>
      <c r="E73" s="202"/>
      <c r="F73" s="202"/>
      <c r="G73" s="202"/>
      <c r="H73" s="217"/>
      <c r="I73" s="81">
        <v>0</v>
      </c>
      <c r="J73" s="80" t="s">
        <v>11</v>
      </c>
      <c r="K73" s="85">
        <f t="shared" si="8"/>
        <v>103734.54000000001</v>
      </c>
      <c r="L73" s="85">
        <v>0</v>
      </c>
      <c r="M73" s="85">
        <v>55857.06</v>
      </c>
      <c r="N73" s="85">
        <v>47877.48</v>
      </c>
      <c r="O73" s="85">
        <v>0</v>
      </c>
      <c r="P73" s="85">
        <v>0</v>
      </c>
      <c r="Q73" s="85">
        <v>0</v>
      </c>
      <c r="R73" s="199"/>
    </row>
    <row r="74" spans="1:19" ht="32.25" customHeight="1" x14ac:dyDescent="0.35">
      <c r="A74" s="218" t="s">
        <v>179</v>
      </c>
      <c r="B74" s="218"/>
      <c r="C74" s="218"/>
      <c r="D74" s="218"/>
      <c r="E74" s="218"/>
      <c r="F74" s="218"/>
      <c r="G74" s="218"/>
      <c r="H74" s="218"/>
      <c r="I74" s="218"/>
      <c r="J74" s="80" t="s">
        <v>8</v>
      </c>
      <c r="K74" s="85">
        <f>L74+M74+N74+O74+P74</f>
        <v>3338571.24</v>
      </c>
      <c r="L74" s="85">
        <f>L14+L17+L20+L23+L26+L29+L32+L35+L38+L41+L44+L47+L50+L53+L56+L59+L62+L65+L68+L71</f>
        <v>790892.71</v>
      </c>
      <c r="M74" s="85">
        <f t="shared" ref="M74:N74" si="9">M14+M17+M20+M23+M26+M29+M32+M35+M38+M41+M44+M47+M50+M53+M56+M59+M62+M65+M68+M71</f>
        <v>1194177.1400000001</v>
      </c>
      <c r="N74" s="85">
        <f t="shared" si="9"/>
        <v>1353501.39</v>
      </c>
      <c r="O74" s="85">
        <f t="shared" ref="O74:Q76" si="10">O14+O17+O20+O23+O26+O29+O32+O35+O38+O41+O44+O47+O50+O53+O56+O59+O62+O65</f>
        <v>0</v>
      </c>
      <c r="P74" s="85">
        <f t="shared" si="10"/>
        <v>0</v>
      </c>
      <c r="Q74" s="85">
        <f t="shared" si="10"/>
        <v>0</v>
      </c>
      <c r="R74" s="199"/>
      <c r="S74" s="21"/>
    </row>
    <row r="75" spans="1:19" ht="44.25" customHeight="1" x14ac:dyDescent="0.25">
      <c r="A75" s="218"/>
      <c r="B75" s="218"/>
      <c r="C75" s="218"/>
      <c r="D75" s="218"/>
      <c r="E75" s="218"/>
      <c r="F75" s="218"/>
      <c r="G75" s="218"/>
      <c r="H75" s="218"/>
      <c r="I75" s="218"/>
      <c r="J75" s="80" t="s">
        <v>10</v>
      </c>
      <c r="K75" s="85">
        <f t="shared" si="5"/>
        <v>2119601.23</v>
      </c>
      <c r="L75" s="85">
        <f>L15+L18+L21+L24+L27+L30+L33+L36+L39+L42+L45+L48+L51+L54+L57+L60+L63+L66+L69+L72</f>
        <v>541865.79</v>
      </c>
      <c r="M75" s="85">
        <f t="shared" ref="M75:N75" si="11">M15+M18+M21+M24+M27+M30+M33+M36+M39+M42+M45+M48+M51+M54+M57+M60+M63+M66+M69+M72</f>
        <v>738576.81</v>
      </c>
      <c r="N75" s="85">
        <f t="shared" si="11"/>
        <v>839158.63</v>
      </c>
      <c r="O75" s="85">
        <f t="shared" si="10"/>
        <v>0</v>
      </c>
      <c r="P75" s="85">
        <f t="shared" si="10"/>
        <v>0</v>
      </c>
      <c r="Q75" s="85">
        <f t="shared" si="10"/>
        <v>0</v>
      </c>
      <c r="R75" s="199"/>
    </row>
    <row r="76" spans="1:19" ht="62.25" customHeight="1" x14ac:dyDescent="0.25">
      <c r="A76" s="218"/>
      <c r="B76" s="218"/>
      <c r="C76" s="218"/>
      <c r="D76" s="218"/>
      <c r="E76" s="218"/>
      <c r="F76" s="218"/>
      <c r="G76" s="218"/>
      <c r="H76" s="218"/>
      <c r="I76" s="218"/>
      <c r="J76" s="80" t="s">
        <v>11</v>
      </c>
      <c r="K76" s="85">
        <f t="shared" si="5"/>
        <v>1218970.01</v>
      </c>
      <c r="L76" s="85">
        <f>L16+L19+L22+L25+L28+L31+L34+L37+L40+L43+L46+L49+L52+L55+L58+L61+L64+L67+L70+L73</f>
        <v>249026.92</v>
      </c>
      <c r="M76" s="85">
        <f t="shared" ref="M76:N76" si="12">M16+M19+M22+M25+M28+M31+M34+M37+M40+M43+M46+M49+M52+M55+M58+M61+M64+M67+M70+M73</f>
        <v>455600.32999999996</v>
      </c>
      <c r="N76" s="85">
        <f t="shared" si="12"/>
        <v>514342.76</v>
      </c>
      <c r="O76" s="85">
        <f t="shared" si="10"/>
        <v>0</v>
      </c>
      <c r="P76" s="85">
        <f t="shared" si="10"/>
        <v>0</v>
      </c>
      <c r="Q76" s="85">
        <f t="shared" si="10"/>
        <v>0</v>
      </c>
      <c r="R76" s="199"/>
    </row>
    <row r="77" spans="1:19" ht="33" customHeight="1" x14ac:dyDescent="0.25">
      <c r="A77" s="225" t="s">
        <v>65</v>
      </c>
      <c r="B77" s="225"/>
      <c r="C77" s="225"/>
      <c r="D77" s="225"/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</row>
    <row r="78" spans="1:19" ht="25.5" customHeight="1" x14ac:dyDescent="0.35">
      <c r="A78" s="217">
        <v>1</v>
      </c>
      <c r="B78" s="199" t="s">
        <v>401</v>
      </c>
      <c r="C78" s="199" t="s">
        <v>505</v>
      </c>
      <c r="D78" s="199" t="s">
        <v>404</v>
      </c>
      <c r="E78" s="199" t="s">
        <v>302</v>
      </c>
      <c r="F78" s="199" t="s">
        <v>400</v>
      </c>
      <c r="G78" s="214">
        <v>46356</v>
      </c>
      <c r="H78" s="204">
        <f>K78</f>
        <v>104516.67</v>
      </c>
      <c r="I78" s="85">
        <f>I79+I80</f>
        <v>0</v>
      </c>
      <c r="J78" s="84" t="s">
        <v>14</v>
      </c>
      <c r="K78" s="85">
        <f t="shared" ref="K78:K95" si="13">L78+M78+N78+O78+P78</f>
        <v>104516.67</v>
      </c>
      <c r="L78" s="85">
        <f>L79+L80</f>
        <v>104516.67</v>
      </c>
      <c r="M78" s="85">
        <f>M79+M80</f>
        <v>0</v>
      </c>
      <c r="N78" s="85">
        <f t="shared" ref="N78" si="14">N79+N80</f>
        <v>0</v>
      </c>
      <c r="O78" s="85">
        <f t="shared" ref="O78" si="15">O79+O80</f>
        <v>0</v>
      </c>
      <c r="P78" s="85">
        <f>P79+P80</f>
        <v>0</v>
      </c>
      <c r="Q78" s="16">
        <v>0</v>
      </c>
      <c r="R78" s="199" t="s">
        <v>133</v>
      </c>
      <c r="S78" s="20"/>
    </row>
    <row r="79" spans="1:19" ht="45.75" customHeight="1" x14ac:dyDescent="0.35">
      <c r="A79" s="217"/>
      <c r="B79" s="199"/>
      <c r="C79" s="199"/>
      <c r="D79" s="199"/>
      <c r="E79" s="199"/>
      <c r="F79" s="199"/>
      <c r="G79" s="214"/>
      <c r="H79" s="204"/>
      <c r="I79" s="85">
        <v>0</v>
      </c>
      <c r="J79" s="80" t="s">
        <v>147</v>
      </c>
      <c r="K79" s="85">
        <f t="shared" si="13"/>
        <v>103471.5</v>
      </c>
      <c r="L79" s="85">
        <v>103471.5</v>
      </c>
      <c r="M79" s="85">
        <v>0</v>
      </c>
      <c r="N79" s="85">
        <v>0</v>
      </c>
      <c r="O79" s="85">
        <v>0</v>
      </c>
      <c r="P79" s="85">
        <v>0</v>
      </c>
      <c r="Q79" s="16">
        <v>0</v>
      </c>
      <c r="R79" s="199"/>
      <c r="S79" s="20"/>
    </row>
    <row r="80" spans="1:19" ht="64.5" customHeight="1" x14ac:dyDescent="0.35">
      <c r="A80" s="217"/>
      <c r="B80" s="199"/>
      <c r="C80" s="199"/>
      <c r="D80" s="199"/>
      <c r="E80" s="199"/>
      <c r="F80" s="199"/>
      <c r="G80" s="214"/>
      <c r="H80" s="204"/>
      <c r="I80" s="81">
        <v>0</v>
      </c>
      <c r="J80" s="80" t="s">
        <v>18</v>
      </c>
      <c r="K80" s="85">
        <f t="shared" si="13"/>
        <v>1045.17</v>
      </c>
      <c r="L80" s="85">
        <v>1045.17</v>
      </c>
      <c r="M80" s="85">
        <v>0</v>
      </c>
      <c r="N80" s="17">
        <v>0</v>
      </c>
      <c r="O80" s="17">
        <v>0</v>
      </c>
      <c r="P80" s="17">
        <v>0</v>
      </c>
      <c r="Q80" s="16">
        <v>0</v>
      </c>
      <c r="R80" s="199"/>
      <c r="S80" s="20"/>
    </row>
    <row r="81" spans="1:19" ht="25.5" customHeight="1" x14ac:dyDescent="0.35">
      <c r="A81" s="217">
        <v>2</v>
      </c>
      <c r="B81" s="199" t="s">
        <v>303</v>
      </c>
      <c r="C81" s="199" t="s">
        <v>361</v>
      </c>
      <c r="D81" s="199" t="s">
        <v>304</v>
      </c>
      <c r="E81" s="199" t="s">
        <v>302</v>
      </c>
      <c r="F81" s="199" t="s">
        <v>360</v>
      </c>
      <c r="G81" s="214">
        <v>46721</v>
      </c>
      <c r="H81" s="204">
        <f>K81</f>
        <v>80000</v>
      </c>
      <c r="I81" s="85">
        <f>I82+I83</f>
        <v>0</v>
      </c>
      <c r="J81" s="84" t="s">
        <v>14</v>
      </c>
      <c r="K81" s="85">
        <f t="shared" si="13"/>
        <v>80000</v>
      </c>
      <c r="L81" s="85">
        <f t="shared" ref="L81:M81" si="16">L82+L83</f>
        <v>40000</v>
      </c>
      <c r="M81" s="85">
        <f t="shared" si="16"/>
        <v>40000</v>
      </c>
      <c r="N81" s="85">
        <f t="shared" ref="N81" si="17">N82+N83</f>
        <v>0</v>
      </c>
      <c r="O81" s="85">
        <f t="shared" ref="O81:P81" si="18">O82+O83</f>
        <v>0</v>
      </c>
      <c r="P81" s="85">
        <f t="shared" si="18"/>
        <v>0</v>
      </c>
      <c r="Q81" s="16">
        <v>0</v>
      </c>
      <c r="R81" s="199" t="s">
        <v>133</v>
      </c>
      <c r="S81" s="20"/>
    </row>
    <row r="82" spans="1:19" ht="45.75" customHeight="1" x14ac:dyDescent="0.35">
      <c r="A82" s="217"/>
      <c r="B82" s="199"/>
      <c r="C82" s="199"/>
      <c r="D82" s="199"/>
      <c r="E82" s="199"/>
      <c r="F82" s="199"/>
      <c r="G82" s="214"/>
      <c r="H82" s="204"/>
      <c r="I82" s="85">
        <v>0</v>
      </c>
      <c r="J82" s="80" t="s">
        <v>147</v>
      </c>
      <c r="K82" s="85">
        <f t="shared" si="13"/>
        <v>49760</v>
      </c>
      <c r="L82" s="85">
        <v>24880</v>
      </c>
      <c r="M82" s="85">
        <v>24880</v>
      </c>
      <c r="N82" s="85">
        <v>0</v>
      </c>
      <c r="O82" s="85">
        <v>0</v>
      </c>
      <c r="P82" s="85">
        <v>0</v>
      </c>
      <c r="Q82" s="16">
        <v>0</v>
      </c>
      <c r="R82" s="199"/>
      <c r="S82" s="20"/>
    </row>
    <row r="83" spans="1:19" ht="64.5" customHeight="1" x14ac:dyDescent="0.35">
      <c r="A83" s="217"/>
      <c r="B83" s="199"/>
      <c r="C83" s="199"/>
      <c r="D83" s="199"/>
      <c r="E83" s="199"/>
      <c r="F83" s="199"/>
      <c r="G83" s="214"/>
      <c r="H83" s="204"/>
      <c r="I83" s="81">
        <v>0</v>
      </c>
      <c r="J83" s="80" t="s">
        <v>18</v>
      </c>
      <c r="K83" s="85">
        <f t="shared" si="13"/>
        <v>30240</v>
      </c>
      <c r="L83" s="85">
        <v>15120</v>
      </c>
      <c r="M83" s="85">
        <v>15120</v>
      </c>
      <c r="N83" s="17">
        <v>0</v>
      </c>
      <c r="O83" s="17">
        <v>0</v>
      </c>
      <c r="P83" s="85">
        <v>0</v>
      </c>
      <c r="Q83" s="16">
        <v>0</v>
      </c>
      <c r="R83" s="199"/>
      <c r="S83" s="20"/>
    </row>
    <row r="84" spans="1:19" ht="44.25" customHeight="1" x14ac:dyDescent="0.35">
      <c r="A84" s="217">
        <v>3</v>
      </c>
      <c r="B84" s="199" t="s">
        <v>325</v>
      </c>
      <c r="C84" s="199" t="s">
        <v>192</v>
      </c>
      <c r="D84" s="199" t="s">
        <v>277</v>
      </c>
      <c r="E84" s="199" t="s">
        <v>302</v>
      </c>
      <c r="F84" s="199" t="s">
        <v>501</v>
      </c>
      <c r="G84" s="214">
        <v>46721</v>
      </c>
      <c r="H84" s="204">
        <f>K84</f>
        <v>108340</v>
      </c>
      <c r="I84" s="85">
        <f>I85+I86</f>
        <v>0</v>
      </c>
      <c r="J84" s="84" t="s">
        <v>14</v>
      </c>
      <c r="K84" s="85">
        <f t="shared" si="13"/>
        <v>108340</v>
      </c>
      <c r="L84" s="85">
        <f t="shared" ref="L84:M84" si="19">L85+L86</f>
        <v>0</v>
      </c>
      <c r="M84" s="85">
        <f t="shared" si="19"/>
        <v>108340</v>
      </c>
      <c r="N84" s="85">
        <f t="shared" ref="N84:P84" si="20">N85+N86</f>
        <v>0</v>
      </c>
      <c r="O84" s="85">
        <f t="shared" si="20"/>
        <v>0</v>
      </c>
      <c r="P84" s="85">
        <f t="shared" si="20"/>
        <v>0</v>
      </c>
      <c r="Q84" s="16">
        <v>0</v>
      </c>
      <c r="R84" s="200" t="s">
        <v>133</v>
      </c>
      <c r="S84" s="20"/>
    </row>
    <row r="85" spans="1:19" ht="54" customHeight="1" x14ac:dyDescent="0.35">
      <c r="A85" s="217"/>
      <c r="B85" s="199"/>
      <c r="C85" s="199"/>
      <c r="D85" s="199"/>
      <c r="E85" s="199"/>
      <c r="F85" s="199"/>
      <c r="G85" s="214"/>
      <c r="H85" s="204"/>
      <c r="I85" s="85">
        <v>0</v>
      </c>
      <c r="J85" s="80" t="s">
        <v>147</v>
      </c>
      <c r="K85" s="85">
        <f t="shared" si="13"/>
        <v>67387.48</v>
      </c>
      <c r="L85" s="85">
        <v>0</v>
      </c>
      <c r="M85" s="85">
        <v>67387.48</v>
      </c>
      <c r="N85" s="85">
        <v>0</v>
      </c>
      <c r="O85" s="85">
        <v>0</v>
      </c>
      <c r="P85" s="85">
        <v>0</v>
      </c>
      <c r="Q85" s="16">
        <v>0</v>
      </c>
      <c r="R85" s="201"/>
      <c r="S85" s="20"/>
    </row>
    <row r="86" spans="1:19" ht="74.25" customHeight="1" x14ac:dyDescent="0.35">
      <c r="A86" s="217"/>
      <c r="B86" s="199"/>
      <c r="C86" s="199"/>
      <c r="D86" s="199"/>
      <c r="E86" s="199"/>
      <c r="F86" s="199"/>
      <c r="G86" s="214"/>
      <c r="H86" s="204"/>
      <c r="I86" s="81">
        <v>0</v>
      </c>
      <c r="J86" s="80" t="s">
        <v>18</v>
      </c>
      <c r="K86" s="85">
        <f t="shared" si="13"/>
        <v>40952.519999999997</v>
      </c>
      <c r="L86" s="85">
        <v>0</v>
      </c>
      <c r="M86" s="85">
        <v>40952.519999999997</v>
      </c>
      <c r="N86" s="17">
        <v>0</v>
      </c>
      <c r="O86" s="17">
        <v>0</v>
      </c>
      <c r="P86" s="17">
        <v>0</v>
      </c>
      <c r="Q86" s="16">
        <v>0</v>
      </c>
      <c r="R86" s="202"/>
      <c r="S86" s="20"/>
    </row>
    <row r="87" spans="1:19" ht="33" customHeight="1" x14ac:dyDescent="0.25">
      <c r="A87" s="217">
        <v>4</v>
      </c>
      <c r="B87" s="199" t="s">
        <v>416</v>
      </c>
      <c r="C87" s="199" t="s">
        <v>417</v>
      </c>
      <c r="D87" s="200" t="s">
        <v>183</v>
      </c>
      <c r="E87" s="200" t="s">
        <v>419</v>
      </c>
      <c r="F87" s="200" t="s">
        <v>400</v>
      </c>
      <c r="G87" s="203">
        <v>46356</v>
      </c>
      <c r="H87" s="226">
        <f>K87</f>
        <v>229600</v>
      </c>
      <c r="I87" s="81">
        <v>0</v>
      </c>
      <c r="J87" s="80" t="s">
        <v>8</v>
      </c>
      <c r="K87" s="85">
        <f>L87+M87+N87+O87+P87</f>
        <v>229600</v>
      </c>
      <c r="L87" s="85">
        <f>L88+L89</f>
        <v>229600</v>
      </c>
      <c r="M87" s="85">
        <v>0</v>
      </c>
      <c r="N87" s="85">
        <v>0</v>
      </c>
      <c r="O87" s="85">
        <v>0</v>
      </c>
      <c r="P87" s="85">
        <v>0</v>
      </c>
      <c r="Q87" s="85">
        <v>0</v>
      </c>
      <c r="R87" s="199" t="s">
        <v>133</v>
      </c>
    </row>
    <row r="88" spans="1:19" ht="46.5" customHeight="1" x14ac:dyDescent="0.35">
      <c r="A88" s="217"/>
      <c r="B88" s="199"/>
      <c r="C88" s="199"/>
      <c r="D88" s="201"/>
      <c r="E88" s="201"/>
      <c r="F88" s="201"/>
      <c r="G88" s="201"/>
      <c r="H88" s="217"/>
      <c r="I88" s="81">
        <v>0</v>
      </c>
      <c r="J88" s="80" t="s">
        <v>10</v>
      </c>
      <c r="K88" s="85">
        <f t="shared" ref="K88:K89" si="21">L88+M88+N88+O88+P88</f>
        <v>142811.20000000001</v>
      </c>
      <c r="L88" s="85">
        <v>142811.20000000001</v>
      </c>
      <c r="M88" s="85">
        <v>0</v>
      </c>
      <c r="N88" s="85">
        <v>0</v>
      </c>
      <c r="O88" s="85">
        <v>0</v>
      </c>
      <c r="P88" s="85">
        <v>0</v>
      </c>
      <c r="Q88" s="85">
        <v>0</v>
      </c>
      <c r="R88" s="199"/>
      <c r="S88" s="20"/>
    </row>
    <row r="89" spans="1:19" ht="87.75" customHeight="1" x14ac:dyDescent="0.25">
      <c r="A89" s="217"/>
      <c r="B89" s="199"/>
      <c r="C89" s="199"/>
      <c r="D89" s="202"/>
      <c r="E89" s="202"/>
      <c r="F89" s="202"/>
      <c r="G89" s="202"/>
      <c r="H89" s="217"/>
      <c r="I89" s="81">
        <v>0</v>
      </c>
      <c r="J89" s="80" t="s">
        <v>11</v>
      </c>
      <c r="K89" s="85">
        <f t="shared" si="21"/>
        <v>86788.800000000003</v>
      </c>
      <c r="L89" s="85">
        <v>86788.800000000003</v>
      </c>
      <c r="M89" s="85">
        <v>0</v>
      </c>
      <c r="N89" s="85">
        <v>0</v>
      </c>
      <c r="O89" s="85">
        <v>0</v>
      </c>
      <c r="P89" s="85">
        <v>0</v>
      </c>
      <c r="Q89" s="85">
        <v>0</v>
      </c>
      <c r="R89" s="199"/>
    </row>
    <row r="90" spans="1:19" ht="33" customHeight="1" x14ac:dyDescent="0.25">
      <c r="A90" s="217">
        <v>5</v>
      </c>
      <c r="B90" s="199" t="s">
        <v>420</v>
      </c>
      <c r="C90" s="199" t="s">
        <v>491</v>
      </c>
      <c r="D90" s="200" t="s">
        <v>421</v>
      </c>
      <c r="E90" s="200" t="s">
        <v>419</v>
      </c>
      <c r="F90" s="200" t="s">
        <v>400</v>
      </c>
      <c r="G90" s="203">
        <v>46356</v>
      </c>
      <c r="H90" s="226">
        <f>K90</f>
        <v>104550</v>
      </c>
      <c r="I90" s="81">
        <v>0</v>
      </c>
      <c r="J90" s="80" t="s">
        <v>8</v>
      </c>
      <c r="K90" s="85">
        <f>L90+M90+N90+O90+P90</f>
        <v>104550</v>
      </c>
      <c r="L90" s="85">
        <f>L91+L92</f>
        <v>104550</v>
      </c>
      <c r="M90" s="85">
        <v>0</v>
      </c>
      <c r="N90" s="85">
        <v>0</v>
      </c>
      <c r="O90" s="85">
        <v>0</v>
      </c>
      <c r="P90" s="85">
        <v>0</v>
      </c>
      <c r="Q90" s="85">
        <v>0</v>
      </c>
      <c r="R90" s="199" t="s">
        <v>133</v>
      </c>
    </row>
    <row r="91" spans="1:19" ht="46.5" customHeight="1" x14ac:dyDescent="0.35">
      <c r="A91" s="217"/>
      <c r="B91" s="199"/>
      <c r="C91" s="199"/>
      <c r="D91" s="201"/>
      <c r="E91" s="201"/>
      <c r="F91" s="201"/>
      <c r="G91" s="201"/>
      <c r="H91" s="217"/>
      <c r="I91" s="81">
        <v>0</v>
      </c>
      <c r="J91" s="80" t="s">
        <v>10</v>
      </c>
      <c r="K91" s="85">
        <f t="shared" ref="K91:K92" si="22">L91+M91+N91+O91+P91</f>
        <v>65030.1</v>
      </c>
      <c r="L91" s="85">
        <v>65030.1</v>
      </c>
      <c r="M91" s="85">
        <v>0</v>
      </c>
      <c r="N91" s="85">
        <v>0</v>
      </c>
      <c r="O91" s="85">
        <v>0</v>
      </c>
      <c r="P91" s="85">
        <v>0</v>
      </c>
      <c r="Q91" s="85">
        <v>0</v>
      </c>
      <c r="R91" s="199"/>
      <c r="S91" s="20"/>
    </row>
    <row r="92" spans="1:19" ht="87.75" customHeight="1" x14ac:dyDescent="0.25">
      <c r="A92" s="217"/>
      <c r="B92" s="199"/>
      <c r="C92" s="199"/>
      <c r="D92" s="202"/>
      <c r="E92" s="202"/>
      <c r="F92" s="202"/>
      <c r="G92" s="202"/>
      <c r="H92" s="217"/>
      <c r="I92" s="81">
        <v>0</v>
      </c>
      <c r="J92" s="80" t="s">
        <v>11</v>
      </c>
      <c r="K92" s="85">
        <f t="shared" si="22"/>
        <v>39519.9</v>
      </c>
      <c r="L92" s="85">
        <v>39519.9</v>
      </c>
      <c r="M92" s="85">
        <v>0</v>
      </c>
      <c r="N92" s="85">
        <v>0</v>
      </c>
      <c r="O92" s="85">
        <v>0</v>
      </c>
      <c r="P92" s="85">
        <v>0</v>
      </c>
      <c r="Q92" s="85">
        <v>0</v>
      </c>
      <c r="R92" s="199"/>
    </row>
    <row r="93" spans="1:19" ht="32.25" customHeight="1" x14ac:dyDescent="0.25">
      <c r="A93" s="205" t="s">
        <v>301</v>
      </c>
      <c r="B93" s="206"/>
      <c r="C93" s="206"/>
      <c r="D93" s="206"/>
      <c r="E93" s="206"/>
      <c r="F93" s="206"/>
      <c r="G93" s="206"/>
      <c r="H93" s="206"/>
      <c r="I93" s="207"/>
      <c r="J93" s="80" t="s">
        <v>8</v>
      </c>
      <c r="K93" s="85">
        <f t="shared" si="13"/>
        <v>627006.66999999993</v>
      </c>
      <c r="L93" s="85">
        <f>L78+L81+L84+L87+L90</f>
        <v>478666.67</v>
      </c>
      <c r="M93" s="85">
        <f>M78+M81+M84</f>
        <v>148340</v>
      </c>
      <c r="N93" s="85">
        <f>N78+N81</f>
        <v>0</v>
      </c>
      <c r="O93" s="85">
        <f>O78+O81</f>
        <v>0</v>
      </c>
      <c r="P93" s="85">
        <f>P78+P81+P84</f>
        <v>0</v>
      </c>
      <c r="Q93" s="85">
        <f t="shared" ref="Q93" si="23">Q78</f>
        <v>0</v>
      </c>
      <c r="R93" s="200"/>
    </row>
    <row r="94" spans="1:19" ht="40.5" customHeight="1" x14ac:dyDescent="0.25">
      <c r="A94" s="208"/>
      <c r="B94" s="209"/>
      <c r="C94" s="209"/>
      <c r="D94" s="209"/>
      <c r="E94" s="209"/>
      <c r="F94" s="209"/>
      <c r="G94" s="209"/>
      <c r="H94" s="209"/>
      <c r="I94" s="210"/>
      <c r="J94" s="80" t="s">
        <v>10</v>
      </c>
      <c r="K94" s="85">
        <f t="shared" si="13"/>
        <v>428460.27999999997</v>
      </c>
      <c r="L94" s="85">
        <f>L79+L82+L85+L88+L91</f>
        <v>336192.8</v>
      </c>
      <c r="M94" s="85">
        <f>M79+M82+M85</f>
        <v>92267.48</v>
      </c>
      <c r="N94" s="85">
        <f t="shared" ref="N94:O94" si="24">N79+N82</f>
        <v>0</v>
      </c>
      <c r="O94" s="85">
        <f t="shared" si="24"/>
        <v>0</v>
      </c>
      <c r="P94" s="85">
        <f>P79+P82+P85</f>
        <v>0</v>
      </c>
      <c r="Q94" s="85">
        <f t="shared" ref="Q94" si="25">Q79</f>
        <v>0</v>
      </c>
      <c r="R94" s="201"/>
    </row>
    <row r="95" spans="1:19" ht="60" customHeight="1" x14ac:dyDescent="0.25">
      <c r="A95" s="211"/>
      <c r="B95" s="212"/>
      <c r="C95" s="212"/>
      <c r="D95" s="212"/>
      <c r="E95" s="212"/>
      <c r="F95" s="212"/>
      <c r="G95" s="212"/>
      <c r="H95" s="212"/>
      <c r="I95" s="213"/>
      <c r="J95" s="80" t="s">
        <v>11</v>
      </c>
      <c r="K95" s="85">
        <f t="shared" si="13"/>
        <v>198546.38999999998</v>
      </c>
      <c r="L95" s="85">
        <f>L80+L83+L86+L89+L92</f>
        <v>142473.87</v>
      </c>
      <c r="M95" s="85">
        <f>M80+M83+M86</f>
        <v>56072.52</v>
      </c>
      <c r="N95" s="85">
        <f t="shared" ref="N95:O95" si="26">N80+N83</f>
        <v>0</v>
      </c>
      <c r="O95" s="85">
        <f t="shared" si="26"/>
        <v>0</v>
      </c>
      <c r="P95" s="85">
        <f>P80+P83+P86</f>
        <v>0</v>
      </c>
      <c r="Q95" s="85">
        <f t="shared" ref="Q95" si="27">Q80</f>
        <v>0</v>
      </c>
      <c r="R95" s="202"/>
    </row>
    <row r="96" spans="1:19" ht="21" customHeight="1" x14ac:dyDescent="0.3">
      <c r="A96" s="227" t="s">
        <v>111</v>
      </c>
      <c r="B96" s="227"/>
      <c r="C96" s="227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</row>
    <row r="97" spans="1:19" ht="23.25" customHeight="1" x14ac:dyDescent="0.3">
      <c r="A97" s="227" t="s">
        <v>66</v>
      </c>
      <c r="B97" s="247"/>
      <c r="C97" s="247"/>
      <c r="D97" s="247"/>
      <c r="E97" s="247"/>
      <c r="F97" s="247"/>
      <c r="G97" s="247"/>
      <c r="H97" s="247"/>
      <c r="I97" s="247"/>
      <c r="J97" s="227"/>
      <c r="K97" s="227"/>
      <c r="L97" s="227"/>
      <c r="M97" s="227"/>
      <c r="N97" s="227"/>
      <c r="O97" s="227"/>
      <c r="P97" s="227"/>
      <c r="Q97" s="227"/>
      <c r="R97" s="227"/>
    </row>
    <row r="98" spans="1:19" ht="30" customHeight="1" x14ac:dyDescent="0.25">
      <c r="A98" s="199">
        <v>1</v>
      </c>
      <c r="B98" s="199" t="s">
        <v>56</v>
      </c>
      <c r="C98" s="199" t="s">
        <v>192</v>
      </c>
      <c r="D98" s="199" t="s">
        <v>146</v>
      </c>
      <c r="E98" s="199" t="s">
        <v>158</v>
      </c>
      <c r="F98" s="199" t="s">
        <v>365</v>
      </c>
      <c r="G98" s="214">
        <v>47117</v>
      </c>
      <c r="H98" s="204">
        <v>343685.01</v>
      </c>
      <c r="I98" s="85">
        <v>0</v>
      </c>
      <c r="J98" s="80" t="s">
        <v>14</v>
      </c>
      <c r="K98" s="81">
        <f>L98+M98+N98+O98+P98</f>
        <v>275007.96999999997</v>
      </c>
      <c r="L98" s="81">
        <f t="shared" ref="L98" si="28">L99+L100</f>
        <v>0</v>
      </c>
      <c r="M98" s="81">
        <f>M99+M100</f>
        <v>180326.02</v>
      </c>
      <c r="N98" s="17">
        <f>N99+N100</f>
        <v>94681.95</v>
      </c>
      <c r="O98" s="17">
        <f>O99+O100</f>
        <v>0</v>
      </c>
      <c r="P98" s="17">
        <f>P99+P100</f>
        <v>0</v>
      </c>
      <c r="Q98" s="81">
        <v>0</v>
      </c>
      <c r="R98" s="199" t="s">
        <v>133</v>
      </c>
    </row>
    <row r="99" spans="1:19" ht="40.5" customHeight="1" x14ac:dyDescent="0.35">
      <c r="A99" s="199"/>
      <c r="B99" s="199"/>
      <c r="C99" s="199"/>
      <c r="D99" s="199"/>
      <c r="E99" s="199"/>
      <c r="F99" s="199"/>
      <c r="G99" s="199"/>
      <c r="H99" s="204"/>
      <c r="I99" s="85">
        <v>0</v>
      </c>
      <c r="J99" s="80" t="s">
        <v>147</v>
      </c>
      <c r="K99" s="81">
        <f t="shared" ref="K99:K111" si="29">L99+M99+N99+O99+P99</f>
        <v>211890.24999999997</v>
      </c>
      <c r="L99" s="81">
        <v>0</v>
      </c>
      <c r="M99" s="81">
        <f>44193+108521.04</f>
        <v>152714.03999999998</v>
      </c>
      <c r="N99" s="17">
        <v>59176.21</v>
      </c>
      <c r="O99" s="17">
        <v>0</v>
      </c>
      <c r="P99" s="17">
        <v>0</v>
      </c>
      <c r="Q99" s="81">
        <v>0</v>
      </c>
      <c r="R99" s="199"/>
      <c r="S99" s="20"/>
    </row>
    <row r="100" spans="1:19" ht="65.25" customHeight="1" x14ac:dyDescent="0.25">
      <c r="A100" s="199"/>
      <c r="B100" s="199"/>
      <c r="C100" s="199"/>
      <c r="D100" s="199"/>
      <c r="E100" s="199"/>
      <c r="F100" s="199"/>
      <c r="G100" s="199"/>
      <c r="H100" s="204"/>
      <c r="I100" s="85">
        <v>0</v>
      </c>
      <c r="J100" s="80" t="s">
        <v>18</v>
      </c>
      <c r="K100" s="81">
        <f t="shared" si="29"/>
        <v>63117.72</v>
      </c>
      <c r="L100" s="81">
        <v>0</v>
      </c>
      <c r="M100" s="81">
        <f>26515.8+1096.18</f>
        <v>27611.98</v>
      </c>
      <c r="N100" s="17">
        <v>35505.74</v>
      </c>
      <c r="O100" s="17">
        <v>0</v>
      </c>
      <c r="P100" s="17">
        <v>0</v>
      </c>
      <c r="Q100" s="81">
        <v>0</v>
      </c>
      <c r="R100" s="199"/>
    </row>
    <row r="101" spans="1:19" ht="40.5" customHeight="1" x14ac:dyDescent="0.25">
      <c r="A101" s="199">
        <v>2</v>
      </c>
      <c r="B101" s="199" t="s">
        <v>60</v>
      </c>
      <c r="C101" s="199" t="s">
        <v>159</v>
      </c>
      <c r="D101" s="199" t="s">
        <v>160</v>
      </c>
      <c r="E101" s="199" t="s">
        <v>161</v>
      </c>
      <c r="F101" s="199" t="s">
        <v>344</v>
      </c>
      <c r="G101" s="214">
        <v>46356</v>
      </c>
      <c r="H101" s="204">
        <v>921096.04</v>
      </c>
      <c r="I101" s="85">
        <v>0</v>
      </c>
      <c r="J101" s="80" t="s">
        <v>14</v>
      </c>
      <c r="K101" s="81">
        <f t="shared" si="29"/>
        <v>574119.17999999993</v>
      </c>
      <c r="L101" s="81">
        <f>L102+L103</f>
        <v>574119.17999999993</v>
      </c>
      <c r="M101" s="81">
        <f t="shared" ref="M101" si="30">M102+M103</f>
        <v>0</v>
      </c>
      <c r="N101" s="81">
        <f t="shared" ref="N101:P101" si="31">N102+N103</f>
        <v>0</v>
      </c>
      <c r="O101" s="81">
        <f>O102+O103</f>
        <v>0</v>
      </c>
      <c r="P101" s="81">
        <f t="shared" si="31"/>
        <v>0</v>
      </c>
      <c r="Q101" s="81">
        <v>0</v>
      </c>
      <c r="R101" s="199" t="s">
        <v>133</v>
      </c>
    </row>
    <row r="102" spans="1:19" ht="58.5" customHeight="1" x14ac:dyDescent="0.25">
      <c r="A102" s="199"/>
      <c r="B102" s="199"/>
      <c r="C102" s="199"/>
      <c r="D102" s="199"/>
      <c r="E102" s="199"/>
      <c r="F102" s="199"/>
      <c r="G102" s="199"/>
      <c r="H102" s="204"/>
      <c r="I102" s="85">
        <v>0</v>
      </c>
      <c r="J102" s="80" t="s">
        <v>147</v>
      </c>
      <c r="K102" s="81">
        <f t="shared" si="29"/>
        <v>359972.73</v>
      </c>
      <c r="L102" s="81">
        <f>180000+179972.73</f>
        <v>359972.73</v>
      </c>
      <c r="M102" s="81">
        <v>0</v>
      </c>
      <c r="N102" s="17">
        <v>0</v>
      </c>
      <c r="O102" s="17">
        <v>0</v>
      </c>
      <c r="P102" s="17">
        <v>0</v>
      </c>
      <c r="Q102" s="81">
        <v>0</v>
      </c>
      <c r="R102" s="199"/>
    </row>
    <row r="103" spans="1:19" ht="69" customHeight="1" x14ac:dyDescent="0.25">
      <c r="A103" s="199"/>
      <c r="B103" s="199"/>
      <c r="C103" s="199"/>
      <c r="D103" s="199"/>
      <c r="E103" s="199"/>
      <c r="F103" s="199"/>
      <c r="G103" s="199"/>
      <c r="H103" s="204"/>
      <c r="I103" s="85">
        <v>0</v>
      </c>
      <c r="J103" s="80" t="s">
        <v>18</v>
      </c>
      <c r="K103" s="81">
        <f t="shared" si="29"/>
        <v>214146.45</v>
      </c>
      <c r="L103" s="81">
        <f>107081.34+107065.11</f>
        <v>214146.45</v>
      </c>
      <c r="M103" s="81">
        <v>0</v>
      </c>
      <c r="N103" s="17">
        <v>0</v>
      </c>
      <c r="O103" s="17">
        <v>0</v>
      </c>
      <c r="P103" s="17">
        <v>0</v>
      </c>
      <c r="Q103" s="81">
        <v>0</v>
      </c>
      <c r="R103" s="199"/>
    </row>
    <row r="104" spans="1:19" ht="30" hidden="1" customHeight="1" x14ac:dyDescent="0.25">
      <c r="A104" s="199">
        <v>3</v>
      </c>
      <c r="B104" s="199" t="s">
        <v>320</v>
      </c>
      <c r="C104" s="199" t="s">
        <v>362</v>
      </c>
      <c r="D104" s="199" t="s">
        <v>321</v>
      </c>
      <c r="E104" s="199" t="s">
        <v>157</v>
      </c>
      <c r="F104" s="199" t="s">
        <v>322</v>
      </c>
      <c r="G104" s="214">
        <v>47117</v>
      </c>
      <c r="H104" s="204">
        <v>0</v>
      </c>
      <c r="I104" s="85">
        <v>0</v>
      </c>
      <c r="J104" s="80" t="s">
        <v>14</v>
      </c>
      <c r="K104" s="81">
        <f t="shared" si="29"/>
        <v>0</v>
      </c>
      <c r="L104" s="81">
        <f t="shared" ref="L104:P104" si="32">L105+L106</f>
        <v>0</v>
      </c>
      <c r="M104" s="81">
        <f t="shared" si="32"/>
        <v>0</v>
      </c>
      <c r="N104" s="81">
        <f t="shared" si="32"/>
        <v>0</v>
      </c>
      <c r="O104" s="17">
        <f t="shared" si="32"/>
        <v>0</v>
      </c>
      <c r="P104" s="17">
        <f t="shared" si="32"/>
        <v>0</v>
      </c>
      <c r="Q104" s="81">
        <v>0</v>
      </c>
      <c r="R104" s="199" t="s">
        <v>133</v>
      </c>
    </row>
    <row r="105" spans="1:19" ht="40.5" hidden="1" customHeight="1" x14ac:dyDescent="0.35">
      <c r="A105" s="199"/>
      <c r="B105" s="199"/>
      <c r="C105" s="199"/>
      <c r="D105" s="199"/>
      <c r="E105" s="199"/>
      <c r="F105" s="199"/>
      <c r="G105" s="199"/>
      <c r="H105" s="204"/>
      <c r="I105" s="85">
        <v>0</v>
      </c>
      <c r="J105" s="80" t="s">
        <v>147</v>
      </c>
      <c r="K105" s="81">
        <f t="shared" si="29"/>
        <v>0</v>
      </c>
      <c r="L105" s="81">
        <v>0</v>
      </c>
      <c r="M105" s="81">
        <v>0</v>
      </c>
      <c r="N105" s="17">
        <v>0</v>
      </c>
      <c r="O105" s="17">
        <v>0</v>
      </c>
      <c r="P105" s="17">
        <v>0</v>
      </c>
      <c r="Q105" s="81">
        <v>0</v>
      </c>
      <c r="R105" s="199"/>
      <c r="S105" s="20"/>
    </row>
    <row r="106" spans="1:19" ht="65.25" hidden="1" customHeight="1" x14ac:dyDescent="0.25">
      <c r="A106" s="199"/>
      <c r="B106" s="199"/>
      <c r="C106" s="199"/>
      <c r="D106" s="199"/>
      <c r="E106" s="199"/>
      <c r="F106" s="199"/>
      <c r="G106" s="199"/>
      <c r="H106" s="204"/>
      <c r="I106" s="85">
        <v>0</v>
      </c>
      <c r="J106" s="80" t="s">
        <v>18</v>
      </c>
      <c r="K106" s="81">
        <f t="shared" si="29"/>
        <v>0</v>
      </c>
      <c r="L106" s="81">
        <v>0</v>
      </c>
      <c r="M106" s="81">
        <v>0</v>
      </c>
      <c r="N106" s="17">
        <v>0</v>
      </c>
      <c r="O106" s="17">
        <v>0</v>
      </c>
      <c r="P106" s="17">
        <v>0</v>
      </c>
      <c r="Q106" s="81">
        <v>0</v>
      </c>
      <c r="R106" s="199"/>
    </row>
    <row r="107" spans="1:19" ht="30" customHeight="1" x14ac:dyDescent="0.25">
      <c r="A107" s="199">
        <v>3</v>
      </c>
      <c r="B107" s="199" t="s">
        <v>402</v>
      </c>
      <c r="C107" s="199" t="s">
        <v>403</v>
      </c>
      <c r="D107" s="199" t="s">
        <v>404</v>
      </c>
      <c r="E107" s="199" t="s">
        <v>157</v>
      </c>
      <c r="F107" s="199" t="s">
        <v>400</v>
      </c>
      <c r="G107" s="214">
        <v>46356</v>
      </c>
      <c r="H107" s="204">
        <f>K107</f>
        <v>349007.31</v>
      </c>
      <c r="I107" s="85">
        <v>0</v>
      </c>
      <c r="J107" s="80" t="s">
        <v>14</v>
      </c>
      <c r="K107" s="81">
        <f t="shared" ref="K107:K109" si="33">L107+M107+N107+O107+P107</f>
        <v>349007.31</v>
      </c>
      <c r="L107" s="81">
        <f t="shared" ref="L107:P107" si="34">L108+L109</f>
        <v>349007.31</v>
      </c>
      <c r="M107" s="81">
        <f t="shared" si="34"/>
        <v>0</v>
      </c>
      <c r="N107" s="81">
        <f t="shared" si="34"/>
        <v>0</v>
      </c>
      <c r="O107" s="17">
        <f t="shared" si="34"/>
        <v>0</v>
      </c>
      <c r="P107" s="17">
        <f t="shared" si="34"/>
        <v>0</v>
      </c>
      <c r="Q107" s="81">
        <v>0</v>
      </c>
      <c r="R107" s="199" t="s">
        <v>133</v>
      </c>
    </row>
    <row r="108" spans="1:19" ht="40.5" customHeight="1" x14ac:dyDescent="0.35">
      <c r="A108" s="199"/>
      <c r="B108" s="199"/>
      <c r="C108" s="199"/>
      <c r="D108" s="199"/>
      <c r="E108" s="199"/>
      <c r="F108" s="199"/>
      <c r="G108" s="199"/>
      <c r="H108" s="204"/>
      <c r="I108" s="85">
        <v>0</v>
      </c>
      <c r="J108" s="80" t="s">
        <v>147</v>
      </c>
      <c r="K108" s="81">
        <f t="shared" si="33"/>
        <v>217082.54</v>
      </c>
      <c r="L108" s="81">
        <v>217082.54</v>
      </c>
      <c r="M108" s="81">
        <v>0</v>
      </c>
      <c r="N108" s="17">
        <v>0</v>
      </c>
      <c r="O108" s="17">
        <v>0</v>
      </c>
      <c r="P108" s="17">
        <v>0</v>
      </c>
      <c r="Q108" s="81">
        <v>0</v>
      </c>
      <c r="R108" s="199"/>
      <c r="S108" s="20"/>
    </row>
    <row r="109" spans="1:19" ht="65.25" customHeight="1" x14ac:dyDescent="0.25">
      <c r="A109" s="199"/>
      <c r="B109" s="199"/>
      <c r="C109" s="199"/>
      <c r="D109" s="199"/>
      <c r="E109" s="199"/>
      <c r="F109" s="199"/>
      <c r="G109" s="199"/>
      <c r="H109" s="204"/>
      <c r="I109" s="85">
        <v>0</v>
      </c>
      <c r="J109" s="80" t="s">
        <v>18</v>
      </c>
      <c r="K109" s="81">
        <f t="shared" si="33"/>
        <v>131924.76999999999</v>
      </c>
      <c r="L109" s="81">
        <v>131924.76999999999</v>
      </c>
      <c r="M109" s="81">
        <v>0</v>
      </c>
      <c r="N109" s="17">
        <v>0</v>
      </c>
      <c r="O109" s="17">
        <v>0</v>
      </c>
      <c r="P109" s="17">
        <v>0</v>
      </c>
      <c r="Q109" s="81">
        <v>0</v>
      </c>
      <c r="R109" s="199"/>
    </row>
    <row r="110" spans="1:19" ht="32.25" customHeight="1" x14ac:dyDescent="0.25">
      <c r="A110" s="205" t="s">
        <v>180</v>
      </c>
      <c r="B110" s="206"/>
      <c r="C110" s="206"/>
      <c r="D110" s="206"/>
      <c r="E110" s="206"/>
      <c r="F110" s="206"/>
      <c r="G110" s="206"/>
      <c r="H110" s="206"/>
      <c r="I110" s="207"/>
      <c r="J110" s="80" t="s">
        <v>8</v>
      </c>
      <c r="K110" s="81">
        <f>L110+M110+N110+O110+P110</f>
        <v>1198134.46</v>
      </c>
      <c r="L110" s="85">
        <f>L98+L101+L104+L107</f>
        <v>923126.49</v>
      </c>
      <c r="M110" s="85">
        <f t="shared" ref="M110:Q110" si="35">M98+M101+M104+M107</f>
        <v>180326.02</v>
      </c>
      <c r="N110" s="85">
        <f t="shared" si="35"/>
        <v>94681.95</v>
      </c>
      <c r="O110" s="85">
        <f t="shared" si="35"/>
        <v>0</v>
      </c>
      <c r="P110" s="85">
        <f t="shared" si="35"/>
        <v>0</v>
      </c>
      <c r="Q110" s="85">
        <f t="shared" si="35"/>
        <v>0</v>
      </c>
      <c r="R110" s="200"/>
    </row>
    <row r="111" spans="1:19" ht="40.5" customHeight="1" x14ac:dyDescent="0.25">
      <c r="A111" s="208"/>
      <c r="B111" s="209"/>
      <c r="C111" s="209"/>
      <c r="D111" s="209"/>
      <c r="E111" s="209"/>
      <c r="F111" s="209"/>
      <c r="G111" s="209"/>
      <c r="H111" s="209"/>
      <c r="I111" s="210"/>
      <c r="J111" s="80" t="s">
        <v>10</v>
      </c>
      <c r="K111" s="81">
        <f t="shared" si="29"/>
        <v>788945.52</v>
      </c>
      <c r="L111" s="85">
        <f>L99+L102+L105+L108</f>
        <v>577055.27</v>
      </c>
      <c r="M111" s="85">
        <f t="shared" ref="M111:Q111" si="36">M99+M102+M105+M108</f>
        <v>152714.03999999998</v>
      </c>
      <c r="N111" s="85">
        <f t="shared" si="36"/>
        <v>59176.21</v>
      </c>
      <c r="O111" s="85">
        <f t="shared" si="36"/>
        <v>0</v>
      </c>
      <c r="P111" s="85">
        <f t="shared" si="36"/>
        <v>0</v>
      </c>
      <c r="Q111" s="85">
        <f t="shared" si="36"/>
        <v>0</v>
      </c>
      <c r="R111" s="201"/>
    </row>
    <row r="112" spans="1:19" ht="60" customHeight="1" x14ac:dyDescent="0.25">
      <c r="A112" s="211"/>
      <c r="B112" s="212"/>
      <c r="C112" s="212"/>
      <c r="D112" s="212"/>
      <c r="E112" s="212"/>
      <c r="F112" s="212"/>
      <c r="G112" s="212"/>
      <c r="H112" s="212"/>
      <c r="I112" s="213"/>
      <c r="J112" s="80" t="s">
        <v>11</v>
      </c>
      <c r="K112" s="81">
        <f>L112+M112+N112+O112+P112</f>
        <v>409188.93999999994</v>
      </c>
      <c r="L112" s="85">
        <f>L100+L103+L106+L109</f>
        <v>346071.22</v>
      </c>
      <c r="M112" s="85">
        <f t="shared" ref="M112:Q112" si="37">M100+M103+M106+M109</f>
        <v>27611.98</v>
      </c>
      <c r="N112" s="85">
        <f t="shared" si="37"/>
        <v>35505.74</v>
      </c>
      <c r="O112" s="85">
        <f t="shared" si="37"/>
        <v>0</v>
      </c>
      <c r="P112" s="85">
        <f t="shared" si="37"/>
        <v>0</v>
      </c>
      <c r="Q112" s="85">
        <f t="shared" si="37"/>
        <v>0</v>
      </c>
      <c r="R112" s="202"/>
    </row>
    <row r="113" spans="1:21" ht="34.5" customHeight="1" x14ac:dyDescent="0.25">
      <c r="A113" s="228" t="s">
        <v>103</v>
      </c>
      <c r="B113" s="228"/>
      <c r="C113" s="228"/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</row>
    <row r="114" spans="1:21" ht="33" customHeight="1" x14ac:dyDescent="0.25">
      <c r="A114" s="199">
        <v>1</v>
      </c>
      <c r="B114" s="199" t="s">
        <v>75</v>
      </c>
      <c r="C114" s="200" t="s">
        <v>162</v>
      </c>
      <c r="D114" s="200" t="s">
        <v>163</v>
      </c>
      <c r="E114" s="200" t="s">
        <v>157</v>
      </c>
      <c r="F114" s="200" t="s">
        <v>397</v>
      </c>
      <c r="G114" s="203">
        <v>46356</v>
      </c>
      <c r="H114" s="222">
        <v>4138618.83</v>
      </c>
      <c r="I114" s="83">
        <v>0</v>
      </c>
      <c r="J114" s="80" t="s">
        <v>14</v>
      </c>
      <c r="K114" s="81">
        <f>L114+M114+N114+O114+P114</f>
        <v>1834903.04</v>
      </c>
      <c r="L114" s="81">
        <f t="shared" ref="L114" si="38">L116+L117+L115</f>
        <v>1834903.04</v>
      </c>
      <c r="M114" s="81">
        <f t="shared" ref="M114:P114" si="39">M116+M117+M115</f>
        <v>0</v>
      </c>
      <c r="N114" s="81">
        <f>N116+N117+N115</f>
        <v>0</v>
      </c>
      <c r="O114" s="81">
        <f t="shared" si="39"/>
        <v>0</v>
      </c>
      <c r="P114" s="81">
        <f t="shared" si="39"/>
        <v>0</v>
      </c>
      <c r="Q114" s="81">
        <v>0</v>
      </c>
      <c r="R114" s="200" t="s">
        <v>133</v>
      </c>
    </row>
    <row r="115" spans="1:21" ht="49.5" customHeight="1" x14ac:dyDescent="0.25">
      <c r="A115" s="199"/>
      <c r="B115" s="199"/>
      <c r="C115" s="201"/>
      <c r="D115" s="201"/>
      <c r="E115" s="201"/>
      <c r="F115" s="201"/>
      <c r="G115" s="201"/>
      <c r="H115" s="223"/>
      <c r="I115" s="81">
        <v>0</v>
      </c>
      <c r="J115" s="80" t="s">
        <v>9</v>
      </c>
      <c r="K115" s="81">
        <f t="shared" ref="K115" si="40">L115+M115+N115+O115+P115</f>
        <v>0</v>
      </c>
      <c r="L115" s="81">
        <v>0</v>
      </c>
      <c r="M115" s="81">
        <v>0</v>
      </c>
      <c r="N115" s="81">
        <v>0</v>
      </c>
      <c r="O115" s="81">
        <v>0</v>
      </c>
      <c r="P115" s="81">
        <v>0</v>
      </c>
      <c r="Q115" s="81">
        <v>0</v>
      </c>
      <c r="R115" s="201"/>
    </row>
    <row r="116" spans="1:21" ht="43.5" customHeight="1" x14ac:dyDescent="0.25">
      <c r="A116" s="199"/>
      <c r="B116" s="199"/>
      <c r="C116" s="201"/>
      <c r="D116" s="201"/>
      <c r="E116" s="201"/>
      <c r="F116" s="201"/>
      <c r="G116" s="201"/>
      <c r="H116" s="223"/>
      <c r="I116" s="81">
        <v>0</v>
      </c>
      <c r="J116" s="80" t="s">
        <v>147</v>
      </c>
      <c r="K116" s="81">
        <f t="shared" ref="K116:K121" si="41">L116+M116+N116+O116+P116</f>
        <v>1816554.01</v>
      </c>
      <c r="L116" s="81">
        <v>1816554.01</v>
      </c>
      <c r="M116" s="81">
        <v>0</v>
      </c>
      <c r="N116" s="17">
        <v>0</v>
      </c>
      <c r="O116" s="17">
        <v>0</v>
      </c>
      <c r="P116" s="17">
        <v>0</v>
      </c>
      <c r="Q116" s="81">
        <v>0</v>
      </c>
      <c r="R116" s="201"/>
    </row>
    <row r="117" spans="1:21" ht="57" customHeight="1" x14ac:dyDescent="0.25">
      <c r="A117" s="199"/>
      <c r="B117" s="199"/>
      <c r="C117" s="202"/>
      <c r="D117" s="202"/>
      <c r="E117" s="202"/>
      <c r="F117" s="202"/>
      <c r="G117" s="202"/>
      <c r="H117" s="224"/>
      <c r="I117" s="81">
        <v>0</v>
      </c>
      <c r="J117" s="80" t="s">
        <v>18</v>
      </c>
      <c r="K117" s="81">
        <f t="shared" si="41"/>
        <v>18349.03</v>
      </c>
      <c r="L117" s="81">
        <v>18349.03</v>
      </c>
      <c r="M117" s="81">
        <v>0</v>
      </c>
      <c r="N117" s="17">
        <v>0</v>
      </c>
      <c r="O117" s="17">
        <v>0</v>
      </c>
      <c r="P117" s="17">
        <v>0</v>
      </c>
      <c r="Q117" s="81">
        <v>0</v>
      </c>
      <c r="R117" s="202"/>
    </row>
    <row r="118" spans="1:21" ht="27" customHeight="1" x14ac:dyDescent="0.25">
      <c r="A118" s="218" t="s">
        <v>181</v>
      </c>
      <c r="B118" s="218"/>
      <c r="C118" s="218"/>
      <c r="D118" s="218"/>
      <c r="E118" s="218"/>
      <c r="F118" s="218"/>
      <c r="G118" s="218"/>
      <c r="H118" s="218"/>
      <c r="I118" s="218"/>
      <c r="J118" s="80" t="s">
        <v>8</v>
      </c>
      <c r="K118" s="81">
        <f t="shared" si="41"/>
        <v>1834903.04</v>
      </c>
      <c r="L118" s="85">
        <f>L114</f>
        <v>1834903.04</v>
      </c>
      <c r="M118" s="85">
        <f t="shared" ref="M118:P118" si="42">M114</f>
        <v>0</v>
      </c>
      <c r="N118" s="85">
        <f t="shared" si="42"/>
        <v>0</v>
      </c>
      <c r="O118" s="85">
        <f t="shared" si="42"/>
        <v>0</v>
      </c>
      <c r="P118" s="85">
        <f t="shared" si="42"/>
        <v>0</v>
      </c>
      <c r="Q118" s="85">
        <f>Q29+Q33+Q76+Q96+Q100+Q110+Q114</f>
        <v>0</v>
      </c>
      <c r="R118" s="199"/>
    </row>
    <row r="119" spans="1:21" ht="45" customHeight="1" x14ac:dyDescent="0.25">
      <c r="A119" s="218"/>
      <c r="B119" s="218"/>
      <c r="C119" s="218"/>
      <c r="D119" s="218"/>
      <c r="E119" s="218"/>
      <c r="F119" s="218"/>
      <c r="G119" s="218"/>
      <c r="H119" s="218"/>
      <c r="I119" s="218"/>
      <c r="J119" s="80" t="s">
        <v>9</v>
      </c>
      <c r="K119" s="81">
        <f t="shared" si="41"/>
        <v>0</v>
      </c>
      <c r="L119" s="85">
        <f t="shared" ref="L119:P121" si="43">L115</f>
        <v>0</v>
      </c>
      <c r="M119" s="85">
        <f t="shared" si="43"/>
        <v>0</v>
      </c>
      <c r="N119" s="85">
        <f t="shared" si="43"/>
        <v>0</v>
      </c>
      <c r="O119" s="85">
        <f t="shared" si="43"/>
        <v>0</v>
      </c>
      <c r="P119" s="85">
        <f t="shared" si="43"/>
        <v>0</v>
      </c>
      <c r="Q119" s="85">
        <f t="shared" ref="Q119:Q121" si="44">Q30+Q34+Q77+Q97+Q101+Q111+Q115</f>
        <v>0</v>
      </c>
      <c r="R119" s="199"/>
    </row>
    <row r="120" spans="1:21" ht="40.5" customHeight="1" x14ac:dyDescent="0.25">
      <c r="A120" s="218"/>
      <c r="B120" s="218"/>
      <c r="C120" s="218"/>
      <c r="D120" s="218"/>
      <c r="E120" s="218"/>
      <c r="F120" s="218"/>
      <c r="G120" s="218"/>
      <c r="H120" s="218"/>
      <c r="I120" s="218"/>
      <c r="J120" s="80" t="s">
        <v>10</v>
      </c>
      <c r="K120" s="81">
        <f t="shared" si="41"/>
        <v>1816554.01</v>
      </c>
      <c r="L120" s="85">
        <f t="shared" si="43"/>
        <v>1816554.01</v>
      </c>
      <c r="M120" s="85">
        <f t="shared" si="43"/>
        <v>0</v>
      </c>
      <c r="N120" s="85">
        <f t="shared" si="43"/>
        <v>0</v>
      </c>
      <c r="O120" s="85">
        <f t="shared" si="43"/>
        <v>0</v>
      </c>
      <c r="P120" s="85">
        <f t="shared" si="43"/>
        <v>0</v>
      </c>
      <c r="Q120" s="85">
        <f t="shared" si="44"/>
        <v>0</v>
      </c>
      <c r="R120" s="199"/>
    </row>
    <row r="121" spans="1:21" ht="67.5" customHeight="1" x14ac:dyDescent="0.25">
      <c r="A121" s="218"/>
      <c r="B121" s="218"/>
      <c r="C121" s="218"/>
      <c r="D121" s="218"/>
      <c r="E121" s="218"/>
      <c r="F121" s="218"/>
      <c r="G121" s="218"/>
      <c r="H121" s="218"/>
      <c r="I121" s="218"/>
      <c r="J121" s="80" t="s">
        <v>11</v>
      </c>
      <c r="K121" s="81">
        <f t="shared" si="41"/>
        <v>18349.03</v>
      </c>
      <c r="L121" s="85">
        <f t="shared" si="43"/>
        <v>18349.03</v>
      </c>
      <c r="M121" s="85">
        <f t="shared" si="43"/>
        <v>0</v>
      </c>
      <c r="N121" s="85">
        <f>N117</f>
        <v>0</v>
      </c>
      <c r="O121" s="85">
        <f>O117</f>
        <v>0</v>
      </c>
      <c r="P121" s="85">
        <f t="shared" si="43"/>
        <v>0</v>
      </c>
      <c r="Q121" s="85">
        <f t="shared" si="44"/>
        <v>0</v>
      </c>
      <c r="R121" s="199"/>
    </row>
    <row r="122" spans="1:21" ht="26.25" customHeight="1" x14ac:dyDescent="0.25">
      <c r="A122" s="228" t="s">
        <v>67</v>
      </c>
      <c r="B122" s="228"/>
      <c r="C122" s="228"/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</row>
    <row r="123" spans="1:21" ht="31.5" customHeight="1" x14ac:dyDescent="0.25">
      <c r="A123" s="199">
        <v>1</v>
      </c>
      <c r="B123" s="199" t="s">
        <v>432</v>
      </c>
      <c r="C123" s="199" t="s">
        <v>489</v>
      </c>
      <c r="D123" s="199" t="s">
        <v>433</v>
      </c>
      <c r="E123" s="199" t="s">
        <v>435</v>
      </c>
      <c r="F123" s="199" t="s">
        <v>500</v>
      </c>
      <c r="G123" s="214">
        <v>47452</v>
      </c>
      <c r="H123" s="204">
        <f>K123</f>
        <v>440000</v>
      </c>
      <c r="I123" s="22">
        <v>0</v>
      </c>
      <c r="J123" s="80" t="s">
        <v>14</v>
      </c>
      <c r="K123" s="81">
        <f t="shared" ref="K123:K143" si="45">N123+O123+P123+L123+M123</f>
        <v>440000</v>
      </c>
      <c r="L123" s="81">
        <f>L124+L125</f>
        <v>42028.5</v>
      </c>
      <c r="M123" s="81">
        <f t="shared" ref="M123:N123" si="46">M124+M125</f>
        <v>154000</v>
      </c>
      <c r="N123" s="81">
        <f t="shared" si="46"/>
        <v>154000</v>
      </c>
      <c r="O123" s="81">
        <f t="shared" ref="O123:Q123" si="47">O124+O125</f>
        <v>89971.5</v>
      </c>
      <c r="P123" s="81">
        <f t="shared" si="47"/>
        <v>0</v>
      </c>
      <c r="Q123" s="81">
        <f t="shared" si="47"/>
        <v>0</v>
      </c>
      <c r="R123" s="199" t="s">
        <v>133</v>
      </c>
    </row>
    <row r="124" spans="1:21" ht="57.75" customHeight="1" x14ac:dyDescent="0.25">
      <c r="A124" s="199"/>
      <c r="B124" s="199"/>
      <c r="C124" s="199"/>
      <c r="D124" s="199"/>
      <c r="E124" s="199"/>
      <c r="F124" s="199"/>
      <c r="G124" s="199"/>
      <c r="H124" s="204"/>
      <c r="I124" s="22">
        <v>0</v>
      </c>
      <c r="J124" s="80" t="s">
        <v>147</v>
      </c>
      <c r="K124" s="81">
        <f t="shared" si="45"/>
        <v>273679.99</v>
      </c>
      <c r="L124" s="81">
        <v>26141.72</v>
      </c>
      <c r="M124" s="81">
        <v>95788</v>
      </c>
      <c r="N124" s="17">
        <v>95788</v>
      </c>
      <c r="O124" s="17">
        <v>55962.27</v>
      </c>
      <c r="P124" s="17">
        <v>0</v>
      </c>
      <c r="Q124" s="81">
        <v>0</v>
      </c>
      <c r="R124" s="199"/>
      <c r="S124" s="23"/>
      <c r="T124" s="23"/>
      <c r="U124" s="23"/>
    </row>
    <row r="125" spans="1:21" ht="75.75" customHeight="1" x14ac:dyDescent="0.25">
      <c r="A125" s="199"/>
      <c r="B125" s="199"/>
      <c r="C125" s="199"/>
      <c r="D125" s="199"/>
      <c r="E125" s="199"/>
      <c r="F125" s="199"/>
      <c r="G125" s="199"/>
      <c r="H125" s="204"/>
      <c r="I125" s="22">
        <v>0</v>
      </c>
      <c r="J125" s="80" t="s">
        <v>18</v>
      </c>
      <c r="K125" s="81">
        <f t="shared" si="45"/>
        <v>166320.01</v>
      </c>
      <c r="L125" s="81">
        <v>15886.78</v>
      </c>
      <c r="M125" s="81">
        <v>58212</v>
      </c>
      <c r="N125" s="17">
        <v>58212</v>
      </c>
      <c r="O125" s="17">
        <v>34009.230000000003</v>
      </c>
      <c r="P125" s="17">
        <v>0</v>
      </c>
      <c r="Q125" s="81">
        <v>0</v>
      </c>
      <c r="R125" s="199"/>
      <c r="S125" s="23"/>
      <c r="T125" s="23"/>
      <c r="U125" s="23"/>
    </row>
    <row r="126" spans="1:21" ht="31.5" customHeight="1" x14ac:dyDescent="0.25">
      <c r="A126" s="199">
        <v>2</v>
      </c>
      <c r="B126" s="199" t="s">
        <v>434</v>
      </c>
      <c r="C126" s="199" t="s">
        <v>488</v>
      </c>
      <c r="D126" s="199" t="s">
        <v>436</v>
      </c>
      <c r="E126" s="199" t="s">
        <v>435</v>
      </c>
      <c r="F126" s="199" t="s">
        <v>437</v>
      </c>
      <c r="G126" s="214">
        <v>46721</v>
      </c>
      <c r="H126" s="204">
        <f t="shared" ref="H126" si="48">K126</f>
        <v>305000</v>
      </c>
      <c r="I126" s="22">
        <v>0</v>
      </c>
      <c r="J126" s="80" t="s">
        <v>14</v>
      </c>
      <c r="K126" s="81">
        <f t="shared" si="45"/>
        <v>305000</v>
      </c>
      <c r="L126" s="81">
        <f t="shared" ref="L126:Q126" si="49">L127+L128</f>
        <v>152500</v>
      </c>
      <c r="M126" s="81">
        <f t="shared" si="49"/>
        <v>152500</v>
      </c>
      <c r="N126" s="81">
        <f t="shared" si="49"/>
        <v>0</v>
      </c>
      <c r="O126" s="81">
        <f t="shared" si="49"/>
        <v>0</v>
      </c>
      <c r="P126" s="81">
        <f t="shared" si="49"/>
        <v>0</v>
      </c>
      <c r="Q126" s="81">
        <f t="shared" si="49"/>
        <v>0</v>
      </c>
      <c r="R126" s="199" t="s">
        <v>133</v>
      </c>
    </row>
    <row r="127" spans="1:21" ht="57.75" customHeight="1" x14ac:dyDescent="0.25">
      <c r="A127" s="199"/>
      <c r="B127" s="199"/>
      <c r="C127" s="199"/>
      <c r="D127" s="199"/>
      <c r="E127" s="199"/>
      <c r="F127" s="199"/>
      <c r="G127" s="199"/>
      <c r="H127" s="204"/>
      <c r="I127" s="22">
        <v>0</v>
      </c>
      <c r="J127" s="80" t="s">
        <v>147</v>
      </c>
      <c r="K127" s="81">
        <f t="shared" si="45"/>
        <v>189710</v>
      </c>
      <c r="L127" s="81">
        <v>94855</v>
      </c>
      <c r="M127" s="81">
        <v>94855</v>
      </c>
      <c r="N127" s="17">
        <v>0</v>
      </c>
      <c r="O127" s="17">
        <v>0</v>
      </c>
      <c r="P127" s="17">
        <v>0</v>
      </c>
      <c r="Q127" s="81">
        <v>0</v>
      </c>
      <c r="R127" s="199"/>
      <c r="S127" s="23"/>
      <c r="T127" s="23"/>
      <c r="U127" s="23"/>
    </row>
    <row r="128" spans="1:21" ht="75.75" customHeight="1" x14ac:dyDescent="0.25">
      <c r="A128" s="199"/>
      <c r="B128" s="199"/>
      <c r="C128" s="199"/>
      <c r="D128" s="199"/>
      <c r="E128" s="199"/>
      <c r="F128" s="199"/>
      <c r="G128" s="199"/>
      <c r="H128" s="204"/>
      <c r="I128" s="22">
        <v>0</v>
      </c>
      <c r="J128" s="80" t="s">
        <v>18</v>
      </c>
      <c r="K128" s="81">
        <f t="shared" si="45"/>
        <v>115290</v>
      </c>
      <c r="L128" s="81">
        <v>57645</v>
      </c>
      <c r="M128" s="81">
        <v>57645</v>
      </c>
      <c r="N128" s="17">
        <v>0</v>
      </c>
      <c r="O128" s="17">
        <v>0</v>
      </c>
      <c r="P128" s="17">
        <v>0</v>
      </c>
      <c r="Q128" s="81">
        <v>0</v>
      </c>
      <c r="R128" s="199"/>
      <c r="S128" s="23"/>
      <c r="T128" s="23"/>
      <c r="U128" s="23"/>
    </row>
    <row r="129" spans="1:21" ht="31.5" customHeight="1" x14ac:dyDescent="0.25">
      <c r="A129" s="199">
        <v>3</v>
      </c>
      <c r="B129" s="199" t="s">
        <v>438</v>
      </c>
      <c r="C129" s="199" t="s">
        <v>485</v>
      </c>
      <c r="D129" s="199" t="s">
        <v>178</v>
      </c>
      <c r="E129" s="199" t="s">
        <v>435</v>
      </c>
      <c r="F129" s="199" t="s">
        <v>426</v>
      </c>
      <c r="G129" s="214">
        <v>47087</v>
      </c>
      <c r="H129" s="204">
        <f t="shared" ref="H129" si="50">K129</f>
        <v>42500</v>
      </c>
      <c r="I129" s="22">
        <v>0</v>
      </c>
      <c r="J129" s="80" t="s">
        <v>14</v>
      </c>
      <c r="K129" s="81">
        <f t="shared" si="45"/>
        <v>42500</v>
      </c>
      <c r="L129" s="81">
        <f t="shared" ref="L129:Q129" si="51">L130+L131</f>
        <v>0</v>
      </c>
      <c r="M129" s="81">
        <f t="shared" si="51"/>
        <v>0</v>
      </c>
      <c r="N129" s="81">
        <f t="shared" si="51"/>
        <v>42500</v>
      </c>
      <c r="O129" s="81">
        <f t="shared" si="51"/>
        <v>0</v>
      </c>
      <c r="P129" s="81">
        <f t="shared" si="51"/>
        <v>0</v>
      </c>
      <c r="Q129" s="81">
        <f t="shared" si="51"/>
        <v>0</v>
      </c>
      <c r="R129" s="199" t="s">
        <v>133</v>
      </c>
    </row>
    <row r="130" spans="1:21" ht="57.75" customHeight="1" x14ac:dyDescent="0.25">
      <c r="A130" s="199"/>
      <c r="B130" s="199"/>
      <c r="C130" s="199"/>
      <c r="D130" s="199"/>
      <c r="E130" s="199"/>
      <c r="F130" s="199"/>
      <c r="G130" s="199"/>
      <c r="H130" s="204"/>
      <c r="I130" s="22">
        <v>0</v>
      </c>
      <c r="J130" s="80" t="s">
        <v>147</v>
      </c>
      <c r="K130" s="81">
        <f t="shared" si="45"/>
        <v>26435</v>
      </c>
      <c r="L130" s="81">
        <v>0</v>
      </c>
      <c r="M130" s="81">
        <v>0</v>
      </c>
      <c r="N130" s="17">
        <v>26435</v>
      </c>
      <c r="O130" s="17">
        <v>0</v>
      </c>
      <c r="P130" s="17">
        <v>0</v>
      </c>
      <c r="Q130" s="81">
        <v>0</v>
      </c>
      <c r="R130" s="199"/>
      <c r="S130" s="23"/>
      <c r="T130" s="23"/>
      <c r="U130" s="23"/>
    </row>
    <row r="131" spans="1:21" ht="75.75" customHeight="1" x14ac:dyDescent="0.25">
      <c r="A131" s="199"/>
      <c r="B131" s="199"/>
      <c r="C131" s="199"/>
      <c r="D131" s="199"/>
      <c r="E131" s="199"/>
      <c r="F131" s="199"/>
      <c r="G131" s="199"/>
      <c r="H131" s="204"/>
      <c r="I131" s="22">
        <v>0</v>
      </c>
      <c r="J131" s="80" t="s">
        <v>18</v>
      </c>
      <c r="K131" s="81">
        <f t="shared" si="45"/>
        <v>16065</v>
      </c>
      <c r="L131" s="81">
        <v>0</v>
      </c>
      <c r="M131" s="81">
        <v>0</v>
      </c>
      <c r="N131" s="17">
        <v>16065</v>
      </c>
      <c r="O131" s="17">
        <v>0</v>
      </c>
      <c r="P131" s="17">
        <v>0</v>
      </c>
      <c r="Q131" s="81">
        <v>0</v>
      </c>
      <c r="R131" s="199"/>
      <c r="S131" s="23"/>
      <c r="T131" s="23"/>
      <c r="U131" s="23"/>
    </row>
    <row r="132" spans="1:21" ht="31.15" customHeight="1" x14ac:dyDescent="0.25">
      <c r="A132" s="199">
        <v>4</v>
      </c>
      <c r="B132" s="199" t="s">
        <v>439</v>
      </c>
      <c r="C132" s="199" t="s">
        <v>486</v>
      </c>
      <c r="D132" s="199" t="s">
        <v>440</v>
      </c>
      <c r="E132" s="199" t="s">
        <v>430</v>
      </c>
      <c r="F132" s="199" t="s">
        <v>426</v>
      </c>
      <c r="G132" s="214">
        <v>47087</v>
      </c>
      <c r="H132" s="204">
        <f t="shared" ref="H132" si="52">K132</f>
        <v>34325</v>
      </c>
      <c r="I132" s="22">
        <v>0</v>
      </c>
      <c r="J132" s="80" t="s">
        <v>14</v>
      </c>
      <c r="K132" s="81">
        <f t="shared" si="45"/>
        <v>34325</v>
      </c>
      <c r="L132" s="81">
        <f t="shared" ref="L132:Q132" si="53">L133+L134</f>
        <v>0</v>
      </c>
      <c r="M132" s="81">
        <f t="shared" si="53"/>
        <v>0</v>
      </c>
      <c r="N132" s="81">
        <f t="shared" si="53"/>
        <v>34325</v>
      </c>
      <c r="O132" s="81">
        <f t="shared" si="53"/>
        <v>0</v>
      </c>
      <c r="P132" s="81">
        <f t="shared" si="53"/>
        <v>0</v>
      </c>
      <c r="Q132" s="81">
        <f t="shared" si="53"/>
        <v>0</v>
      </c>
      <c r="R132" s="199" t="s">
        <v>133</v>
      </c>
    </row>
    <row r="133" spans="1:21" ht="57.75" customHeight="1" x14ac:dyDescent="0.25">
      <c r="A133" s="199"/>
      <c r="B133" s="199"/>
      <c r="C133" s="199"/>
      <c r="D133" s="199"/>
      <c r="E133" s="199"/>
      <c r="F133" s="199"/>
      <c r="G133" s="199"/>
      <c r="H133" s="204"/>
      <c r="I133" s="22">
        <v>0</v>
      </c>
      <c r="J133" s="80" t="s">
        <v>147</v>
      </c>
      <c r="K133" s="81">
        <f t="shared" si="45"/>
        <v>21350.15</v>
      </c>
      <c r="L133" s="81">
        <v>0</v>
      </c>
      <c r="M133" s="81">
        <v>0</v>
      </c>
      <c r="N133" s="17">
        <v>21350.15</v>
      </c>
      <c r="O133" s="17">
        <v>0</v>
      </c>
      <c r="P133" s="17">
        <v>0</v>
      </c>
      <c r="Q133" s="81">
        <v>0</v>
      </c>
      <c r="R133" s="199"/>
      <c r="S133" s="23"/>
      <c r="T133" s="23"/>
      <c r="U133" s="23"/>
    </row>
    <row r="134" spans="1:21" ht="75.75" customHeight="1" x14ac:dyDescent="0.25">
      <c r="A134" s="199"/>
      <c r="B134" s="199"/>
      <c r="C134" s="199"/>
      <c r="D134" s="199"/>
      <c r="E134" s="199"/>
      <c r="F134" s="199"/>
      <c r="G134" s="199"/>
      <c r="H134" s="204"/>
      <c r="I134" s="22">
        <v>0</v>
      </c>
      <c r="J134" s="80" t="s">
        <v>18</v>
      </c>
      <c r="K134" s="81">
        <f t="shared" si="45"/>
        <v>12974.85</v>
      </c>
      <c r="L134" s="81">
        <v>0</v>
      </c>
      <c r="M134" s="81">
        <v>0</v>
      </c>
      <c r="N134" s="17">
        <v>12974.85</v>
      </c>
      <c r="O134" s="17">
        <v>0</v>
      </c>
      <c r="P134" s="17">
        <v>0</v>
      </c>
      <c r="Q134" s="81">
        <v>0</v>
      </c>
      <c r="R134" s="199"/>
      <c r="S134" s="23"/>
      <c r="T134" s="23"/>
      <c r="U134" s="23"/>
    </row>
    <row r="135" spans="1:21" ht="31.15" customHeight="1" x14ac:dyDescent="0.25">
      <c r="A135" s="199">
        <v>5</v>
      </c>
      <c r="B135" s="199" t="s">
        <v>441</v>
      </c>
      <c r="C135" s="199" t="s">
        <v>490</v>
      </c>
      <c r="D135" s="199" t="s">
        <v>440</v>
      </c>
      <c r="E135" s="199" t="s">
        <v>430</v>
      </c>
      <c r="F135" s="199" t="s">
        <v>426</v>
      </c>
      <c r="G135" s="214">
        <v>47087</v>
      </c>
      <c r="H135" s="204">
        <f t="shared" ref="H135" si="54">K135</f>
        <v>17700</v>
      </c>
      <c r="I135" s="22">
        <v>0</v>
      </c>
      <c r="J135" s="80" t="s">
        <v>14</v>
      </c>
      <c r="K135" s="81">
        <f t="shared" si="45"/>
        <v>17700</v>
      </c>
      <c r="L135" s="81">
        <f t="shared" ref="L135:Q135" si="55">L136+L137</f>
        <v>0</v>
      </c>
      <c r="M135" s="81">
        <f t="shared" si="55"/>
        <v>0</v>
      </c>
      <c r="N135" s="81">
        <f t="shared" si="55"/>
        <v>17700</v>
      </c>
      <c r="O135" s="81">
        <f t="shared" si="55"/>
        <v>0</v>
      </c>
      <c r="P135" s="81">
        <f t="shared" si="55"/>
        <v>0</v>
      </c>
      <c r="Q135" s="81">
        <f t="shared" si="55"/>
        <v>0</v>
      </c>
      <c r="R135" s="199" t="s">
        <v>133</v>
      </c>
    </row>
    <row r="136" spans="1:21" ht="57.75" customHeight="1" x14ac:dyDescent="0.25">
      <c r="A136" s="199"/>
      <c r="B136" s="199"/>
      <c r="C136" s="199"/>
      <c r="D136" s="199"/>
      <c r="E136" s="199"/>
      <c r="F136" s="199"/>
      <c r="G136" s="199"/>
      <c r="H136" s="204"/>
      <c r="I136" s="22">
        <v>0</v>
      </c>
      <c r="J136" s="80" t="s">
        <v>147</v>
      </c>
      <c r="K136" s="81">
        <f t="shared" si="45"/>
        <v>11009.4</v>
      </c>
      <c r="L136" s="81">
        <v>0</v>
      </c>
      <c r="M136" s="81">
        <v>0</v>
      </c>
      <c r="N136" s="17">
        <v>11009.4</v>
      </c>
      <c r="O136" s="17">
        <v>0</v>
      </c>
      <c r="P136" s="17">
        <v>0</v>
      </c>
      <c r="Q136" s="81">
        <v>0</v>
      </c>
      <c r="R136" s="199"/>
      <c r="S136" s="23"/>
      <c r="T136" s="23"/>
      <c r="U136" s="23"/>
    </row>
    <row r="137" spans="1:21" ht="75.75" customHeight="1" x14ac:dyDescent="0.25">
      <c r="A137" s="199"/>
      <c r="B137" s="199"/>
      <c r="C137" s="199"/>
      <c r="D137" s="199"/>
      <c r="E137" s="199"/>
      <c r="F137" s="199"/>
      <c r="G137" s="199"/>
      <c r="H137" s="204"/>
      <c r="I137" s="22">
        <v>0</v>
      </c>
      <c r="J137" s="80" t="s">
        <v>18</v>
      </c>
      <c r="K137" s="81">
        <f t="shared" si="45"/>
        <v>6690.6</v>
      </c>
      <c r="L137" s="81">
        <v>0</v>
      </c>
      <c r="M137" s="81">
        <v>0</v>
      </c>
      <c r="N137" s="17">
        <v>6690.6</v>
      </c>
      <c r="O137" s="17">
        <v>0</v>
      </c>
      <c r="P137" s="17">
        <v>0</v>
      </c>
      <c r="Q137" s="81">
        <v>0</v>
      </c>
      <c r="R137" s="199"/>
      <c r="S137" s="23"/>
      <c r="T137" s="23"/>
      <c r="U137" s="23"/>
    </row>
    <row r="138" spans="1:21" ht="31.5" customHeight="1" x14ac:dyDescent="0.25">
      <c r="A138" s="199">
        <v>6</v>
      </c>
      <c r="B138" s="199" t="s">
        <v>442</v>
      </c>
      <c r="C138" s="199" t="s">
        <v>487</v>
      </c>
      <c r="D138" s="199" t="s">
        <v>178</v>
      </c>
      <c r="E138" s="199" t="s">
        <v>435</v>
      </c>
      <c r="F138" s="199" t="s">
        <v>426</v>
      </c>
      <c r="G138" s="214">
        <v>47087</v>
      </c>
      <c r="H138" s="204">
        <f t="shared" ref="H138" si="56">K138</f>
        <v>42500</v>
      </c>
      <c r="I138" s="22">
        <v>0</v>
      </c>
      <c r="J138" s="80" t="s">
        <v>14</v>
      </c>
      <c r="K138" s="81">
        <f t="shared" si="45"/>
        <v>42500</v>
      </c>
      <c r="L138" s="81">
        <f t="shared" ref="L138:Q138" si="57">L139+L140</f>
        <v>0</v>
      </c>
      <c r="M138" s="81">
        <f t="shared" si="57"/>
        <v>0</v>
      </c>
      <c r="N138" s="81">
        <f t="shared" si="57"/>
        <v>42500</v>
      </c>
      <c r="O138" s="81">
        <f t="shared" si="57"/>
        <v>0</v>
      </c>
      <c r="P138" s="81">
        <f t="shared" si="57"/>
        <v>0</v>
      </c>
      <c r="Q138" s="81">
        <f t="shared" si="57"/>
        <v>0</v>
      </c>
      <c r="R138" s="199" t="s">
        <v>133</v>
      </c>
    </row>
    <row r="139" spans="1:21" ht="57.75" customHeight="1" x14ac:dyDescent="0.25">
      <c r="A139" s="199"/>
      <c r="B139" s="199"/>
      <c r="C139" s="199"/>
      <c r="D139" s="199"/>
      <c r="E139" s="199"/>
      <c r="F139" s="199"/>
      <c r="G139" s="199"/>
      <c r="H139" s="204"/>
      <c r="I139" s="22">
        <v>0</v>
      </c>
      <c r="J139" s="80" t="s">
        <v>147</v>
      </c>
      <c r="K139" s="81">
        <f t="shared" si="45"/>
        <v>26435</v>
      </c>
      <c r="L139" s="81">
        <v>0</v>
      </c>
      <c r="M139" s="81">
        <v>0</v>
      </c>
      <c r="N139" s="17">
        <v>26435</v>
      </c>
      <c r="O139" s="17">
        <v>0</v>
      </c>
      <c r="P139" s="17">
        <v>0</v>
      </c>
      <c r="Q139" s="81">
        <v>0</v>
      </c>
      <c r="R139" s="199"/>
      <c r="S139" s="23"/>
      <c r="T139" s="23"/>
      <c r="U139" s="23"/>
    </row>
    <row r="140" spans="1:21" ht="75.75" customHeight="1" x14ac:dyDescent="0.25">
      <c r="A140" s="199"/>
      <c r="B140" s="199"/>
      <c r="C140" s="199"/>
      <c r="D140" s="199"/>
      <c r="E140" s="199"/>
      <c r="F140" s="199"/>
      <c r="G140" s="199"/>
      <c r="H140" s="204"/>
      <c r="I140" s="22">
        <v>0</v>
      </c>
      <c r="J140" s="80" t="s">
        <v>18</v>
      </c>
      <c r="K140" s="81">
        <f t="shared" si="45"/>
        <v>16065</v>
      </c>
      <c r="L140" s="81">
        <v>0</v>
      </c>
      <c r="M140" s="81">
        <v>0</v>
      </c>
      <c r="N140" s="17">
        <v>16065</v>
      </c>
      <c r="O140" s="17">
        <v>0</v>
      </c>
      <c r="P140" s="17">
        <v>0</v>
      </c>
      <c r="Q140" s="81">
        <v>0</v>
      </c>
      <c r="R140" s="199"/>
      <c r="S140" s="23"/>
      <c r="T140" s="23"/>
      <c r="U140" s="23"/>
    </row>
    <row r="141" spans="1:21" ht="31.5" customHeight="1" x14ac:dyDescent="0.25">
      <c r="A141" s="199">
        <v>7</v>
      </c>
      <c r="B141" s="199" t="s">
        <v>185</v>
      </c>
      <c r="C141" s="199" t="s">
        <v>353</v>
      </c>
      <c r="D141" s="199" t="s">
        <v>164</v>
      </c>
      <c r="E141" s="199" t="s">
        <v>363</v>
      </c>
      <c r="F141" s="199" t="s">
        <v>428</v>
      </c>
      <c r="G141" s="214">
        <v>47087</v>
      </c>
      <c r="H141" s="204">
        <f>K141</f>
        <v>177109.32</v>
      </c>
      <c r="I141" s="22">
        <v>0</v>
      </c>
      <c r="J141" s="80" t="s">
        <v>14</v>
      </c>
      <c r="K141" s="81">
        <f>N141+O141+P141+L141+M141</f>
        <v>177109.32</v>
      </c>
      <c r="L141" s="81">
        <f t="shared" ref="L141:Q141" si="58">L142+L143</f>
        <v>59000</v>
      </c>
      <c r="M141" s="81">
        <f t="shared" si="58"/>
        <v>41855.199999999997</v>
      </c>
      <c r="N141" s="81">
        <f t="shared" si="58"/>
        <v>76254.12</v>
      </c>
      <c r="O141" s="81">
        <f t="shared" si="58"/>
        <v>0</v>
      </c>
      <c r="P141" s="81">
        <f t="shared" si="58"/>
        <v>0</v>
      </c>
      <c r="Q141" s="81">
        <f t="shared" si="58"/>
        <v>0</v>
      </c>
      <c r="R141" s="199" t="s">
        <v>133</v>
      </c>
    </row>
    <row r="142" spans="1:21" ht="57.75" customHeight="1" x14ac:dyDescent="0.25">
      <c r="A142" s="199"/>
      <c r="B142" s="199"/>
      <c r="C142" s="199"/>
      <c r="D142" s="199"/>
      <c r="E142" s="199"/>
      <c r="F142" s="199"/>
      <c r="G142" s="199"/>
      <c r="H142" s="204"/>
      <c r="I142" s="22">
        <v>0</v>
      </c>
      <c r="J142" s="80" t="s">
        <v>147</v>
      </c>
      <c r="K142" s="81">
        <f t="shared" si="45"/>
        <v>119775.51999999999</v>
      </c>
      <c r="L142" s="81">
        <v>36108</v>
      </c>
      <c r="M142" s="81">
        <v>37000</v>
      </c>
      <c r="N142" s="17">
        <v>46667.519999999997</v>
      </c>
      <c r="O142" s="17">
        <v>0</v>
      </c>
      <c r="P142" s="17">
        <v>0</v>
      </c>
      <c r="Q142" s="81">
        <v>0</v>
      </c>
      <c r="R142" s="199"/>
      <c r="S142" s="23"/>
      <c r="T142" s="23"/>
      <c r="U142" s="23"/>
    </row>
    <row r="143" spans="1:21" ht="75.75" customHeight="1" x14ac:dyDescent="0.25">
      <c r="A143" s="199"/>
      <c r="B143" s="199"/>
      <c r="C143" s="199"/>
      <c r="D143" s="199"/>
      <c r="E143" s="199"/>
      <c r="F143" s="199"/>
      <c r="G143" s="199"/>
      <c r="H143" s="204"/>
      <c r="I143" s="22">
        <v>0</v>
      </c>
      <c r="J143" s="80" t="s">
        <v>18</v>
      </c>
      <c r="K143" s="81">
        <f t="shared" si="45"/>
        <v>57333.799999999996</v>
      </c>
      <c r="L143" s="81">
        <v>22892</v>
      </c>
      <c r="M143" s="81">
        <v>4855.2</v>
      </c>
      <c r="N143" s="17">
        <v>29586.6</v>
      </c>
      <c r="O143" s="17">
        <v>0</v>
      </c>
      <c r="P143" s="17">
        <v>0</v>
      </c>
      <c r="Q143" s="81">
        <v>0</v>
      </c>
      <c r="R143" s="199"/>
      <c r="S143" s="23"/>
      <c r="T143" s="23"/>
      <c r="U143" s="23"/>
    </row>
    <row r="144" spans="1:21" ht="27.75" customHeight="1" x14ac:dyDescent="0.25">
      <c r="A144" s="205" t="s">
        <v>179</v>
      </c>
      <c r="B144" s="206"/>
      <c r="C144" s="206"/>
      <c r="D144" s="206"/>
      <c r="E144" s="206"/>
      <c r="F144" s="206"/>
      <c r="G144" s="206"/>
      <c r="H144" s="206"/>
      <c r="I144" s="207"/>
      <c r="J144" s="80" t="s">
        <v>8</v>
      </c>
      <c r="K144" s="85">
        <f>K123+K126+K129+K132+K135+K138+K141</f>
        <v>1059134.32</v>
      </c>
      <c r="L144" s="85">
        <f t="shared" ref="L144:N144" si="59">L123+L126+L129+L132+L135+L138+L141</f>
        <v>253528.5</v>
      </c>
      <c r="M144" s="85">
        <f t="shared" si="59"/>
        <v>348355.2</v>
      </c>
      <c r="N144" s="85">
        <f t="shared" si="59"/>
        <v>367279.12</v>
      </c>
      <c r="O144" s="85">
        <f t="shared" ref="O144:Q144" si="60">O123+O126+O129+O132+O135+O138</f>
        <v>89971.5</v>
      </c>
      <c r="P144" s="85">
        <f t="shared" si="60"/>
        <v>0</v>
      </c>
      <c r="Q144" s="85">
        <f t="shared" si="60"/>
        <v>0</v>
      </c>
      <c r="R144" s="200"/>
    </row>
    <row r="145" spans="1:19" ht="40.5" customHeight="1" x14ac:dyDescent="0.25">
      <c r="A145" s="208"/>
      <c r="B145" s="209"/>
      <c r="C145" s="209"/>
      <c r="D145" s="209"/>
      <c r="E145" s="209"/>
      <c r="F145" s="209"/>
      <c r="G145" s="209"/>
      <c r="H145" s="209"/>
      <c r="I145" s="210"/>
      <c r="J145" s="80" t="s">
        <v>10</v>
      </c>
      <c r="K145" s="85">
        <f t="shared" ref="K145:O146" si="61">K124+K127+K130+K133+K136+K139+K142</f>
        <v>668395.06000000006</v>
      </c>
      <c r="L145" s="85">
        <f t="shared" si="61"/>
        <v>157104.72</v>
      </c>
      <c r="M145" s="85">
        <f t="shared" si="61"/>
        <v>227643</v>
      </c>
      <c r="N145" s="85">
        <f t="shared" si="61"/>
        <v>227685.06999999998</v>
      </c>
      <c r="O145" s="85">
        <f t="shared" si="61"/>
        <v>55962.27</v>
      </c>
      <c r="P145" s="85">
        <f t="shared" ref="P145:Q145" si="62">P124+P127+P130+P133+P136+P139</f>
        <v>0</v>
      </c>
      <c r="Q145" s="85">
        <f t="shared" si="62"/>
        <v>0</v>
      </c>
      <c r="R145" s="201"/>
    </row>
    <row r="146" spans="1:19" ht="60" customHeight="1" x14ac:dyDescent="0.25">
      <c r="A146" s="211"/>
      <c r="B146" s="212"/>
      <c r="C146" s="212"/>
      <c r="D146" s="212"/>
      <c r="E146" s="212"/>
      <c r="F146" s="212"/>
      <c r="G146" s="212"/>
      <c r="H146" s="212"/>
      <c r="I146" s="213"/>
      <c r="J146" s="80" t="s">
        <v>11</v>
      </c>
      <c r="K146" s="85">
        <f t="shared" si="61"/>
        <v>390739.25999999995</v>
      </c>
      <c r="L146" s="85">
        <f t="shared" si="61"/>
        <v>96423.78</v>
      </c>
      <c r="M146" s="85">
        <f t="shared" si="61"/>
        <v>120712.2</v>
      </c>
      <c r="N146" s="85">
        <f t="shared" si="61"/>
        <v>139594.05000000002</v>
      </c>
      <c r="O146" s="85">
        <f t="shared" ref="O146:Q146" si="63">O125+O128+O131+O134+O137+O140</f>
        <v>34009.230000000003</v>
      </c>
      <c r="P146" s="85">
        <f t="shared" si="63"/>
        <v>0</v>
      </c>
      <c r="Q146" s="85">
        <f t="shared" si="63"/>
        <v>0</v>
      </c>
      <c r="R146" s="202"/>
    </row>
    <row r="147" spans="1:19" ht="23.25" customHeight="1" x14ac:dyDescent="0.3">
      <c r="A147" s="227" t="s">
        <v>112</v>
      </c>
      <c r="B147" s="227"/>
      <c r="C147" s="227"/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</row>
    <row r="148" spans="1:19" ht="24.75" customHeight="1" x14ac:dyDescent="0.3">
      <c r="A148" s="232" t="s">
        <v>248</v>
      </c>
      <c r="B148" s="233"/>
      <c r="C148" s="233"/>
      <c r="D148" s="233"/>
      <c r="E148" s="233"/>
      <c r="F148" s="233"/>
      <c r="G148" s="233"/>
      <c r="H148" s="233"/>
      <c r="I148" s="233"/>
      <c r="J148" s="233"/>
      <c r="K148" s="233"/>
      <c r="L148" s="233"/>
      <c r="M148" s="233"/>
      <c r="N148" s="233"/>
      <c r="O148" s="233"/>
      <c r="P148" s="233"/>
      <c r="Q148" s="233"/>
      <c r="R148" s="234"/>
    </row>
    <row r="149" spans="1:19" ht="27.75" customHeight="1" x14ac:dyDescent="0.25">
      <c r="A149" s="199">
        <v>1</v>
      </c>
      <c r="B149" s="199" t="s">
        <v>496</v>
      </c>
      <c r="C149" s="199" t="s">
        <v>497</v>
      </c>
      <c r="D149" s="200" t="s">
        <v>498</v>
      </c>
      <c r="E149" s="200" t="s">
        <v>161</v>
      </c>
      <c r="F149" s="200" t="s">
        <v>499</v>
      </c>
      <c r="G149" s="203">
        <v>46310</v>
      </c>
      <c r="H149" s="204">
        <v>0</v>
      </c>
      <c r="I149" s="22">
        <v>0</v>
      </c>
      <c r="J149" s="80" t="s">
        <v>14</v>
      </c>
      <c r="K149" s="81">
        <f t="shared" ref="K149:K151" si="64">L149+M149+N149+O149+P149</f>
        <v>0</v>
      </c>
      <c r="L149" s="81">
        <f t="shared" ref="L149:O149" si="65">L150+L151</f>
        <v>0</v>
      </c>
      <c r="M149" s="81">
        <f t="shared" si="65"/>
        <v>0</v>
      </c>
      <c r="N149" s="81">
        <f t="shared" si="65"/>
        <v>0</v>
      </c>
      <c r="O149" s="81">
        <f t="shared" si="65"/>
        <v>0</v>
      </c>
      <c r="P149" s="81">
        <f>P150+P151</f>
        <v>0</v>
      </c>
      <c r="Q149" s="81">
        <f>Q150+Q151</f>
        <v>0</v>
      </c>
      <c r="R149" s="199" t="s">
        <v>133</v>
      </c>
    </row>
    <row r="150" spans="1:19" ht="39" customHeight="1" x14ac:dyDescent="0.25">
      <c r="A150" s="199"/>
      <c r="B150" s="199"/>
      <c r="C150" s="199"/>
      <c r="D150" s="201"/>
      <c r="E150" s="201"/>
      <c r="F150" s="201"/>
      <c r="G150" s="201"/>
      <c r="H150" s="204"/>
      <c r="I150" s="22">
        <v>0</v>
      </c>
      <c r="J150" s="80" t="s">
        <v>147</v>
      </c>
      <c r="K150" s="81">
        <f t="shared" si="64"/>
        <v>0</v>
      </c>
      <c r="L150" s="81">
        <v>0</v>
      </c>
      <c r="M150" s="81">
        <v>0</v>
      </c>
      <c r="N150" s="81">
        <v>0</v>
      </c>
      <c r="O150" s="81">
        <v>0</v>
      </c>
      <c r="P150" s="81">
        <v>0</v>
      </c>
      <c r="Q150" s="22">
        <v>0</v>
      </c>
      <c r="R150" s="199"/>
      <c r="S150" s="23"/>
    </row>
    <row r="151" spans="1:19" ht="63.75" customHeight="1" x14ac:dyDescent="0.35">
      <c r="A151" s="199"/>
      <c r="B151" s="199"/>
      <c r="C151" s="199"/>
      <c r="D151" s="202"/>
      <c r="E151" s="202"/>
      <c r="F151" s="202"/>
      <c r="G151" s="202"/>
      <c r="H151" s="204"/>
      <c r="I151" s="22">
        <v>0</v>
      </c>
      <c r="J151" s="80" t="s">
        <v>18</v>
      </c>
      <c r="K151" s="81">
        <f t="shared" si="64"/>
        <v>0</v>
      </c>
      <c r="L151" s="81">
        <v>0</v>
      </c>
      <c r="M151" s="81">
        <v>0</v>
      </c>
      <c r="N151" s="81">
        <v>0</v>
      </c>
      <c r="O151" s="81">
        <v>0</v>
      </c>
      <c r="P151" s="81">
        <v>0</v>
      </c>
      <c r="Q151" s="22">
        <v>0</v>
      </c>
      <c r="R151" s="199"/>
      <c r="S151" s="24"/>
    </row>
    <row r="152" spans="1:19" ht="27.75" customHeight="1" x14ac:dyDescent="0.25">
      <c r="A152" s="205" t="s">
        <v>495</v>
      </c>
      <c r="B152" s="206"/>
      <c r="C152" s="206"/>
      <c r="D152" s="206"/>
      <c r="E152" s="206"/>
      <c r="F152" s="206"/>
      <c r="G152" s="206"/>
      <c r="H152" s="206"/>
      <c r="I152" s="207"/>
      <c r="J152" s="80" t="s">
        <v>8</v>
      </c>
      <c r="K152" s="85">
        <f>K149</f>
        <v>0</v>
      </c>
      <c r="L152" s="85">
        <f t="shared" ref="L152:Q152" si="66">L149</f>
        <v>0</v>
      </c>
      <c r="M152" s="85">
        <f t="shared" si="66"/>
        <v>0</v>
      </c>
      <c r="N152" s="85">
        <f t="shared" si="66"/>
        <v>0</v>
      </c>
      <c r="O152" s="85">
        <f t="shared" si="66"/>
        <v>0</v>
      </c>
      <c r="P152" s="85">
        <f t="shared" si="66"/>
        <v>0</v>
      </c>
      <c r="Q152" s="85">
        <f t="shared" si="66"/>
        <v>0</v>
      </c>
      <c r="R152" s="200"/>
    </row>
    <row r="153" spans="1:19" ht="40.5" customHeight="1" x14ac:dyDescent="0.25">
      <c r="A153" s="208"/>
      <c r="B153" s="209"/>
      <c r="C153" s="209"/>
      <c r="D153" s="209"/>
      <c r="E153" s="209"/>
      <c r="F153" s="209"/>
      <c r="G153" s="209"/>
      <c r="H153" s="209"/>
      <c r="I153" s="210"/>
      <c r="J153" s="80" t="s">
        <v>10</v>
      </c>
      <c r="K153" s="85">
        <f t="shared" ref="K153:Q154" si="67">K150</f>
        <v>0</v>
      </c>
      <c r="L153" s="85">
        <f t="shared" si="67"/>
        <v>0</v>
      </c>
      <c r="M153" s="85">
        <f t="shared" si="67"/>
        <v>0</v>
      </c>
      <c r="N153" s="85">
        <f t="shared" si="67"/>
        <v>0</v>
      </c>
      <c r="O153" s="85">
        <f t="shared" si="67"/>
        <v>0</v>
      </c>
      <c r="P153" s="85">
        <f t="shared" si="67"/>
        <v>0</v>
      </c>
      <c r="Q153" s="85">
        <f t="shared" si="67"/>
        <v>0</v>
      </c>
      <c r="R153" s="201"/>
    </row>
    <row r="154" spans="1:19" ht="60" customHeight="1" x14ac:dyDescent="0.25">
      <c r="A154" s="211"/>
      <c r="B154" s="212"/>
      <c r="C154" s="212"/>
      <c r="D154" s="212"/>
      <c r="E154" s="212"/>
      <c r="F154" s="212"/>
      <c r="G154" s="212"/>
      <c r="H154" s="212"/>
      <c r="I154" s="213"/>
      <c r="J154" s="80" t="s">
        <v>11</v>
      </c>
      <c r="K154" s="85">
        <f t="shared" si="67"/>
        <v>0</v>
      </c>
      <c r="L154" s="85">
        <f t="shared" si="67"/>
        <v>0</v>
      </c>
      <c r="M154" s="85">
        <f t="shared" si="67"/>
        <v>0</v>
      </c>
      <c r="N154" s="85">
        <f t="shared" si="67"/>
        <v>0</v>
      </c>
      <c r="O154" s="85">
        <f t="shared" si="67"/>
        <v>0</v>
      </c>
      <c r="P154" s="85">
        <f t="shared" si="67"/>
        <v>0</v>
      </c>
      <c r="Q154" s="85">
        <f t="shared" si="67"/>
        <v>0</v>
      </c>
      <c r="R154" s="202"/>
    </row>
    <row r="155" spans="1:19" ht="24.75" customHeight="1" x14ac:dyDescent="0.3">
      <c r="A155" s="232" t="s">
        <v>346</v>
      </c>
      <c r="B155" s="233"/>
      <c r="C155" s="233"/>
      <c r="D155" s="233"/>
      <c r="E155" s="233"/>
      <c r="F155" s="233"/>
      <c r="G155" s="233"/>
      <c r="H155" s="233"/>
      <c r="I155" s="233"/>
      <c r="J155" s="233"/>
      <c r="K155" s="233"/>
      <c r="L155" s="233"/>
      <c r="M155" s="233"/>
      <c r="N155" s="233"/>
      <c r="O155" s="233"/>
      <c r="P155" s="233"/>
      <c r="Q155" s="233"/>
      <c r="R155" s="234"/>
    </row>
    <row r="156" spans="1:19" ht="27.75" customHeight="1" x14ac:dyDescent="0.25">
      <c r="A156" s="199">
        <v>1</v>
      </c>
      <c r="B156" s="199" t="s">
        <v>250</v>
      </c>
      <c r="C156" s="199" t="s">
        <v>254</v>
      </c>
      <c r="D156" s="200" t="s">
        <v>251</v>
      </c>
      <c r="E156" s="200" t="s">
        <v>157</v>
      </c>
      <c r="F156" s="200" t="s">
        <v>265</v>
      </c>
      <c r="G156" s="203">
        <v>46310</v>
      </c>
      <c r="H156" s="204">
        <v>265801.64</v>
      </c>
      <c r="I156" s="22">
        <v>0</v>
      </c>
      <c r="J156" s="80" t="s">
        <v>14</v>
      </c>
      <c r="K156" s="81">
        <f t="shared" ref="K156:K167" si="68">L156+M156+N156+O156+P156</f>
        <v>119610.74</v>
      </c>
      <c r="L156" s="81">
        <f t="shared" ref="L156" si="69">L157+L158</f>
        <v>119610.74</v>
      </c>
      <c r="M156" s="81">
        <f t="shared" ref="M156:O156" si="70">M157+M158</f>
        <v>0</v>
      </c>
      <c r="N156" s="81">
        <f t="shared" si="70"/>
        <v>0</v>
      </c>
      <c r="O156" s="81">
        <f t="shared" si="70"/>
        <v>0</v>
      </c>
      <c r="P156" s="81">
        <f>P157+P158</f>
        <v>0</v>
      </c>
      <c r="Q156" s="81">
        <f>Q157+Q158</f>
        <v>0</v>
      </c>
      <c r="R156" s="199" t="s">
        <v>133</v>
      </c>
    </row>
    <row r="157" spans="1:19" ht="39" customHeight="1" x14ac:dyDescent="0.25">
      <c r="A157" s="199"/>
      <c r="B157" s="199"/>
      <c r="C157" s="199"/>
      <c r="D157" s="201"/>
      <c r="E157" s="201"/>
      <c r="F157" s="201"/>
      <c r="G157" s="201"/>
      <c r="H157" s="204"/>
      <c r="I157" s="22">
        <v>0</v>
      </c>
      <c r="J157" s="80" t="s">
        <v>147</v>
      </c>
      <c r="K157" s="81">
        <f t="shared" si="68"/>
        <v>74637.100000000006</v>
      </c>
      <c r="L157" s="81">
        <v>74637.100000000006</v>
      </c>
      <c r="M157" s="81">
        <v>0</v>
      </c>
      <c r="N157" s="81">
        <v>0</v>
      </c>
      <c r="O157" s="81">
        <v>0</v>
      </c>
      <c r="P157" s="81">
        <v>0</v>
      </c>
      <c r="Q157" s="22">
        <v>0</v>
      </c>
      <c r="R157" s="199"/>
      <c r="S157" s="23"/>
    </row>
    <row r="158" spans="1:19" ht="63.75" customHeight="1" x14ac:dyDescent="0.35">
      <c r="A158" s="199"/>
      <c r="B158" s="199"/>
      <c r="C158" s="199"/>
      <c r="D158" s="202"/>
      <c r="E158" s="202"/>
      <c r="F158" s="202"/>
      <c r="G158" s="202"/>
      <c r="H158" s="204"/>
      <c r="I158" s="22">
        <v>0</v>
      </c>
      <c r="J158" s="80" t="s">
        <v>18</v>
      </c>
      <c r="K158" s="81">
        <f t="shared" si="68"/>
        <v>44973.64</v>
      </c>
      <c r="L158" s="81">
        <v>44973.64</v>
      </c>
      <c r="M158" s="81">
        <v>0</v>
      </c>
      <c r="N158" s="81">
        <v>0</v>
      </c>
      <c r="O158" s="81">
        <v>0</v>
      </c>
      <c r="P158" s="81">
        <v>0</v>
      </c>
      <c r="Q158" s="22">
        <v>0</v>
      </c>
      <c r="R158" s="199"/>
      <c r="S158" s="24"/>
    </row>
    <row r="159" spans="1:19" ht="27.75" customHeight="1" x14ac:dyDescent="0.35">
      <c r="A159" s="199">
        <v>2</v>
      </c>
      <c r="B159" s="199" t="s">
        <v>252</v>
      </c>
      <c r="C159" s="199" t="s">
        <v>263</v>
      </c>
      <c r="D159" s="199" t="s">
        <v>253</v>
      </c>
      <c r="E159" s="199" t="s">
        <v>157</v>
      </c>
      <c r="F159" s="199" t="s">
        <v>265</v>
      </c>
      <c r="G159" s="214">
        <v>46310</v>
      </c>
      <c r="H159" s="204">
        <v>56867.8</v>
      </c>
      <c r="I159" s="22">
        <v>0</v>
      </c>
      <c r="J159" s="80" t="s">
        <v>14</v>
      </c>
      <c r="K159" s="81">
        <f t="shared" si="68"/>
        <v>39807.46</v>
      </c>
      <c r="L159" s="81">
        <f>L160+L161</f>
        <v>39807.46</v>
      </c>
      <c r="M159" s="81">
        <f t="shared" ref="M159" si="71">M160+M161</f>
        <v>0</v>
      </c>
      <c r="N159" s="81">
        <f>N160+N161</f>
        <v>0</v>
      </c>
      <c r="O159" s="81">
        <f>O160+O161</f>
        <v>0</v>
      </c>
      <c r="P159" s="81">
        <f>P160+P161</f>
        <v>0</v>
      </c>
      <c r="Q159" s="81">
        <f>Q160+Q161</f>
        <v>0</v>
      </c>
      <c r="R159" s="199" t="s">
        <v>133</v>
      </c>
      <c r="S159" s="20"/>
    </row>
    <row r="160" spans="1:19" ht="54" customHeight="1" x14ac:dyDescent="0.25">
      <c r="A160" s="199"/>
      <c r="B160" s="199"/>
      <c r="C160" s="199"/>
      <c r="D160" s="199"/>
      <c r="E160" s="199"/>
      <c r="F160" s="199"/>
      <c r="G160" s="199"/>
      <c r="H160" s="204"/>
      <c r="I160" s="22">
        <v>0</v>
      </c>
      <c r="J160" s="80" t="s">
        <v>147</v>
      </c>
      <c r="K160" s="81">
        <f t="shared" si="68"/>
        <v>24839.86</v>
      </c>
      <c r="L160" s="81">
        <v>24839.86</v>
      </c>
      <c r="M160" s="81">
        <v>0</v>
      </c>
      <c r="N160" s="81">
        <v>0</v>
      </c>
      <c r="O160" s="81">
        <v>0</v>
      </c>
      <c r="P160" s="81">
        <v>0</v>
      </c>
      <c r="Q160" s="22">
        <v>0</v>
      </c>
      <c r="R160" s="199"/>
      <c r="S160" s="23"/>
    </row>
    <row r="161" spans="1:19" ht="72" customHeight="1" x14ac:dyDescent="0.35">
      <c r="A161" s="199"/>
      <c r="B161" s="199"/>
      <c r="C161" s="199"/>
      <c r="D161" s="199"/>
      <c r="E161" s="199"/>
      <c r="F161" s="199"/>
      <c r="G161" s="199"/>
      <c r="H161" s="204"/>
      <c r="I161" s="22">
        <v>0</v>
      </c>
      <c r="J161" s="80" t="s">
        <v>18</v>
      </c>
      <c r="K161" s="81">
        <f t="shared" si="68"/>
        <v>14967.6</v>
      </c>
      <c r="L161" s="81">
        <v>14967.6</v>
      </c>
      <c r="M161" s="81">
        <v>0</v>
      </c>
      <c r="N161" s="81">
        <v>0</v>
      </c>
      <c r="O161" s="81">
        <v>0</v>
      </c>
      <c r="P161" s="81">
        <v>0</v>
      </c>
      <c r="Q161" s="22">
        <v>0</v>
      </c>
      <c r="R161" s="199"/>
      <c r="S161" s="24"/>
    </row>
    <row r="162" spans="1:19" ht="27.75" customHeight="1" x14ac:dyDescent="0.35">
      <c r="A162" s="199">
        <v>3</v>
      </c>
      <c r="B162" s="199" t="s">
        <v>255</v>
      </c>
      <c r="C162" s="199" t="s">
        <v>502</v>
      </c>
      <c r="D162" s="199" t="s">
        <v>256</v>
      </c>
      <c r="E162" s="199" t="s">
        <v>157</v>
      </c>
      <c r="F162" s="199" t="s">
        <v>503</v>
      </c>
      <c r="G162" s="214">
        <v>46310</v>
      </c>
      <c r="H162" s="204">
        <v>168477.34</v>
      </c>
      <c r="I162" s="22">
        <v>0</v>
      </c>
      <c r="J162" s="80" t="s">
        <v>14</v>
      </c>
      <c r="K162" s="81">
        <f t="shared" si="68"/>
        <v>117934.13999999998</v>
      </c>
      <c r="L162" s="81">
        <f t="shared" ref="L162" si="72">L163+L164</f>
        <v>117934.13999999998</v>
      </c>
      <c r="M162" s="81">
        <f t="shared" ref="M162:O162" si="73">M163+M164</f>
        <v>0</v>
      </c>
      <c r="N162" s="81">
        <f t="shared" si="73"/>
        <v>0</v>
      </c>
      <c r="O162" s="81">
        <f t="shared" si="73"/>
        <v>0</v>
      </c>
      <c r="P162" s="81">
        <f>P163+P164</f>
        <v>0</v>
      </c>
      <c r="Q162" s="81">
        <f>Q163+Q164</f>
        <v>0</v>
      </c>
      <c r="R162" s="199" t="s">
        <v>133</v>
      </c>
      <c r="S162" s="20"/>
    </row>
    <row r="163" spans="1:19" ht="39" customHeight="1" x14ac:dyDescent="0.25">
      <c r="A163" s="199"/>
      <c r="B163" s="199"/>
      <c r="C163" s="199"/>
      <c r="D163" s="199"/>
      <c r="E163" s="199"/>
      <c r="F163" s="199"/>
      <c r="G163" s="199"/>
      <c r="H163" s="204"/>
      <c r="I163" s="22">
        <v>0</v>
      </c>
      <c r="J163" s="80" t="s">
        <v>147</v>
      </c>
      <c r="K163" s="81">
        <f t="shared" si="68"/>
        <v>73590.899999999994</v>
      </c>
      <c r="L163" s="81">
        <v>73590.899999999994</v>
      </c>
      <c r="M163" s="81">
        <v>0</v>
      </c>
      <c r="N163" s="81">
        <v>0</v>
      </c>
      <c r="O163" s="81">
        <v>0</v>
      </c>
      <c r="P163" s="81">
        <v>0</v>
      </c>
      <c r="Q163" s="22">
        <v>0</v>
      </c>
      <c r="R163" s="199"/>
      <c r="S163" s="23"/>
    </row>
    <row r="164" spans="1:19" ht="63.75" customHeight="1" x14ac:dyDescent="0.35">
      <c r="A164" s="199"/>
      <c r="B164" s="199"/>
      <c r="C164" s="199"/>
      <c r="D164" s="199"/>
      <c r="E164" s="199"/>
      <c r="F164" s="199"/>
      <c r="G164" s="199"/>
      <c r="H164" s="204"/>
      <c r="I164" s="22">
        <v>0</v>
      </c>
      <c r="J164" s="80" t="s">
        <v>18</v>
      </c>
      <c r="K164" s="81">
        <f t="shared" si="68"/>
        <v>44343.24</v>
      </c>
      <c r="L164" s="81">
        <v>44343.24</v>
      </c>
      <c r="M164" s="81">
        <v>0</v>
      </c>
      <c r="N164" s="81">
        <v>0</v>
      </c>
      <c r="O164" s="81">
        <v>0</v>
      </c>
      <c r="P164" s="81">
        <v>0</v>
      </c>
      <c r="Q164" s="22">
        <v>0</v>
      </c>
      <c r="R164" s="199"/>
      <c r="S164" s="24"/>
    </row>
    <row r="165" spans="1:19" ht="27.75" customHeight="1" x14ac:dyDescent="0.35">
      <c r="A165" s="199">
        <v>4</v>
      </c>
      <c r="B165" s="199" t="s">
        <v>284</v>
      </c>
      <c r="C165" s="199" t="s">
        <v>285</v>
      </c>
      <c r="D165" s="199" t="s">
        <v>286</v>
      </c>
      <c r="E165" s="200" t="s">
        <v>157</v>
      </c>
      <c r="F165" s="200" t="s">
        <v>503</v>
      </c>
      <c r="G165" s="203">
        <v>46310</v>
      </c>
      <c r="H165" s="204">
        <v>213123.89</v>
      </c>
      <c r="I165" s="22">
        <v>0</v>
      </c>
      <c r="J165" s="80" t="s">
        <v>14</v>
      </c>
      <c r="K165" s="81">
        <f t="shared" si="68"/>
        <v>202467.69</v>
      </c>
      <c r="L165" s="81">
        <f t="shared" ref="L165" si="74">L166+L167</f>
        <v>202467.69</v>
      </c>
      <c r="M165" s="81">
        <f t="shared" ref="M165:O165" si="75">M166+M167</f>
        <v>0</v>
      </c>
      <c r="N165" s="81">
        <f>N166+N167</f>
        <v>0</v>
      </c>
      <c r="O165" s="81">
        <f t="shared" si="75"/>
        <v>0</v>
      </c>
      <c r="P165" s="81">
        <f>P166+P167</f>
        <v>0</v>
      </c>
      <c r="Q165" s="81">
        <f>Q166+Q167</f>
        <v>0</v>
      </c>
      <c r="R165" s="199" t="s">
        <v>133</v>
      </c>
      <c r="S165" s="20"/>
    </row>
    <row r="166" spans="1:19" ht="39" customHeight="1" x14ac:dyDescent="0.25">
      <c r="A166" s="199"/>
      <c r="B166" s="199"/>
      <c r="C166" s="199"/>
      <c r="D166" s="199"/>
      <c r="E166" s="201"/>
      <c r="F166" s="201"/>
      <c r="G166" s="201"/>
      <c r="H166" s="204"/>
      <c r="I166" s="22">
        <v>0</v>
      </c>
      <c r="J166" s="80" t="s">
        <v>147</v>
      </c>
      <c r="K166" s="81">
        <f t="shared" si="68"/>
        <v>126339.84</v>
      </c>
      <c r="L166" s="81">
        <v>126339.84</v>
      </c>
      <c r="M166" s="81">
        <v>0</v>
      </c>
      <c r="N166" s="81">
        <v>0</v>
      </c>
      <c r="O166" s="81">
        <v>0</v>
      </c>
      <c r="P166" s="81">
        <v>0</v>
      </c>
      <c r="Q166" s="22">
        <v>0</v>
      </c>
      <c r="R166" s="199"/>
      <c r="S166" s="23"/>
    </row>
    <row r="167" spans="1:19" ht="63.75" customHeight="1" x14ac:dyDescent="0.35">
      <c r="A167" s="199"/>
      <c r="B167" s="199"/>
      <c r="C167" s="199"/>
      <c r="D167" s="199"/>
      <c r="E167" s="202"/>
      <c r="F167" s="202"/>
      <c r="G167" s="202"/>
      <c r="H167" s="204"/>
      <c r="I167" s="22">
        <v>0</v>
      </c>
      <c r="J167" s="80" t="s">
        <v>18</v>
      </c>
      <c r="K167" s="81">
        <f t="shared" si="68"/>
        <v>76127.850000000006</v>
      </c>
      <c r="L167" s="81">
        <v>76127.850000000006</v>
      </c>
      <c r="M167" s="81">
        <v>0</v>
      </c>
      <c r="N167" s="81">
        <v>0</v>
      </c>
      <c r="O167" s="81">
        <v>0</v>
      </c>
      <c r="P167" s="81">
        <v>0</v>
      </c>
      <c r="Q167" s="22">
        <v>0</v>
      </c>
      <c r="R167" s="199"/>
      <c r="S167" s="24"/>
    </row>
    <row r="168" spans="1:19" ht="35.450000000000003" customHeight="1" x14ac:dyDescent="0.35">
      <c r="A168" s="199">
        <v>5</v>
      </c>
      <c r="B168" s="199" t="s">
        <v>406</v>
      </c>
      <c r="C168" s="199" t="s">
        <v>407</v>
      </c>
      <c r="D168" s="199" t="s">
        <v>408</v>
      </c>
      <c r="E168" s="200" t="s">
        <v>157</v>
      </c>
      <c r="F168" s="200" t="s">
        <v>369</v>
      </c>
      <c r="G168" s="203">
        <v>46310</v>
      </c>
      <c r="H168" s="204">
        <v>136827.25</v>
      </c>
      <c r="I168" s="22">
        <v>0</v>
      </c>
      <c r="J168" s="80" t="s">
        <v>14</v>
      </c>
      <c r="K168" s="81">
        <f t="shared" ref="K168:K170" si="76">L168+M168+N168+O168+P168</f>
        <v>115369.55</v>
      </c>
      <c r="L168" s="81">
        <f t="shared" ref="L168:M168" si="77">L169+L170</f>
        <v>115369.55</v>
      </c>
      <c r="M168" s="81">
        <f t="shared" si="77"/>
        <v>0</v>
      </c>
      <c r="N168" s="81">
        <f>N169+N170</f>
        <v>0</v>
      </c>
      <c r="O168" s="81">
        <f t="shared" ref="O168" si="78">O169+O170</f>
        <v>0</v>
      </c>
      <c r="P168" s="81">
        <f>P169+P170</f>
        <v>0</v>
      </c>
      <c r="Q168" s="81">
        <f>Q169+Q170</f>
        <v>0</v>
      </c>
      <c r="R168" s="199" t="s">
        <v>133</v>
      </c>
      <c r="S168" s="20"/>
    </row>
    <row r="169" spans="1:19" ht="42" customHeight="1" x14ac:dyDescent="0.25">
      <c r="A169" s="199"/>
      <c r="B169" s="199"/>
      <c r="C169" s="199"/>
      <c r="D169" s="199"/>
      <c r="E169" s="201"/>
      <c r="F169" s="201"/>
      <c r="G169" s="201"/>
      <c r="H169" s="204"/>
      <c r="I169" s="22">
        <v>0</v>
      </c>
      <c r="J169" s="80" t="s">
        <v>147</v>
      </c>
      <c r="K169" s="81">
        <f t="shared" si="76"/>
        <v>70906.13</v>
      </c>
      <c r="L169" s="81">
        <v>70906.13</v>
      </c>
      <c r="M169" s="81">
        <v>0</v>
      </c>
      <c r="N169" s="81">
        <v>0</v>
      </c>
      <c r="O169" s="81">
        <v>0</v>
      </c>
      <c r="P169" s="81">
        <v>0</v>
      </c>
      <c r="Q169" s="22">
        <v>0</v>
      </c>
      <c r="R169" s="199"/>
      <c r="S169" s="23"/>
    </row>
    <row r="170" spans="1:19" ht="74.45" customHeight="1" x14ac:dyDescent="0.35">
      <c r="A170" s="199"/>
      <c r="B170" s="199"/>
      <c r="C170" s="199"/>
      <c r="D170" s="199"/>
      <c r="E170" s="202"/>
      <c r="F170" s="202"/>
      <c r="G170" s="202"/>
      <c r="H170" s="204"/>
      <c r="I170" s="22">
        <v>0</v>
      </c>
      <c r="J170" s="80" t="s">
        <v>18</v>
      </c>
      <c r="K170" s="81">
        <f t="shared" si="76"/>
        <v>44463.42</v>
      </c>
      <c r="L170" s="81">
        <v>44463.42</v>
      </c>
      <c r="M170" s="81">
        <v>0</v>
      </c>
      <c r="N170" s="81">
        <v>0</v>
      </c>
      <c r="O170" s="81">
        <v>0</v>
      </c>
      <c r="P170" s="81">
        <v>0</v>
      </c>
      <c r="Q170" s="22">
        <v>0</v>
      </c>
      <c r="R170" s="199"/>
      <c r="S170" s="24"/>
    </row>
    <row r="171" spans="1:19" ht="27.75" customHeight="1" x14ac:dyDescent="0.35">
      <c r="A171" s="199">
        <v>6</v>
      </c>
      <c r="B171" s="199" t="s">
        <v>412</v>
      </c>
      <c r="C171" s="199" t="s">
        <v>413</v>
      </c>
      <c r="D171" s="199" t="s">
        <v>414</v>
      </c>
      <c r="E171" s="200" t="s">
        <v>157</v>
      </c>
      <c r="F171" s="200" t="s">
        <v>369</v>
      </c>
      <c r="G171" s="203">
        <v>46310</v>
      </c>
      <c r="H171" s="204">
        <v>99366.63</v>
      </c>
      <c r="I171" s="22">
        <v>0</v>
      </c>
      <c r="J171" s="80" t="s">
        <v>14</v>
      </c>
      <c r="K171" s="81">
        <f t="shared" ref="K171:K173" si="79">L171+M171+N171+O171+P171</f>
        <v>72366.63</v>
      </c>
      <c r="L171" s="81">
        <f t="shared" ref="L171:M171" si="80">L172+L173</f>
        <v>72366.63</v>
      </c>
      <c r="M171" s="81">
        <f t="shared" si="80"/>
        <v>0</v>
      </c>
      <c r="N171" s="81">
        <f>N172+N173</f>
        <v>0</v>
      </c>
      <c r="O171" s="81">
        <f t="shared" ref="O171" si="81">O172+O173</f>
        <v>0</v>
      </c>
      <c r="P171" s="81">
        <f>P172+P173</f>
        <v>0</v>
      </c>
      <c r="Q171" s="81">
        <f>Q172+Q173</f>
        <v>0</v>
      </c>
      <c r="R171" s="199" t="s">
        <v>133</v>
      </c>
      <c r="S171" s="20"/>
    </row>
    <row r="172" spans="1:19" ht="39" customHeight="1" x14ac:dyDescent="0.25">
      <c r="A172" s="199"/>
      <c r="B172" s="199"/>
      <c r="C172" s="199"/>
      <c r="D172" s="199"/>
      <c r="E172" s="201"/>
      <c r="F172" s="201"/>
      <c r="G172" s="201"/>
      <c r="H172" s="204"/>
      <c r="I172" s="22">
        <v>0</v>
      </c>
      <c r="J172" s="80" t="s">
        <v>147</v>
      </c>
      <c r="K172" s="81">
        <f t="shared" si="79"/>
        <v>44476.53</v>
      </c>
      <c r="L172" s="81">
        <v>44476.53</v>
      </c>
      <c r="M172" s="81">
        <v>0</v>
      </c>
      <c r="N172" s="81">
        <v>0</v>
      </c>
      <c r="O172" s="81">
        <v>0</v>
      </c>
      <c r="P172" s="81">
        <v>0</v>
      </c>
      <c r="Q172" s="22">
        <v>0</v>
      </c>
      <c r="R172" s="199"/>
      <c r="S172" s="23"/>
    </row>
    <row r="173" spans="1:19" ht="63.75" customHeight="1" x14ac:dyDescent="0.35">
      <c r="A173" s="199"/>
      <c r="B173" s="199"/>
      <c r="C173" s="199"/>
      <c r="D173" s="199"/>
      <c r="E173" s="202"/>
      <c r="F173" s="202"/>
      <c r="G173" s="202"/>
      <c r="H173" s="204"/>
      <c r="I173" s="22">
        <v>0</v>
      </c>
      <c r="J173" s="80" t="s">
        <v>18</v>
      </c>
      <c r="K173" s="81">
        <f t="shared" si="79"/>
        <v>27890.1</v>
      </c>
      <c r="L173" s="81">
        <v>27890.1</v>
      </c>
      <c r="M173" s="81">
        <v>0</v>
      </c>
      <c r="N173" s="81">
        <v>0</v>
      </c>
      <c r="O173" s="81">
        <v>0</v>
      </c>
      <c r="P173" s="81">
        <v>0</v>
      </c>
      <c r="Q173" s="22">
        <v>0</v>
      </c>
      <c r="R173" s="199"/>
      <c r="S173" s="24"/>
    </row>
    <row r="174" spans="1:19" ht="27.75" customHeight="1" x14ac:dyDescent="0.35">
      <c r="A174" s="199">
        <v>7</v>
      </c>
      <c r="B174" s="199" t="s">
        <v>463</v>
      </c>
      <c r="C174" s="199" t="s">
        <v>464</v>
      </c>
      <c r="D174" s="199" t="s">
        <v>286</v>
      </c>
      <c r="E174" s="200" t="s">
        <v>157</v>
      </c>
      <c r="F174" s="200" t="s">
        <v>504</v>
      </c>
      <c r="G174" s="203">
        <v>46310</v>
      </c>
      <c r="H174" s="204">
        <v>54550.150000000009</v>
      </c>
      <c r="I174" s="22">
        <v>0</v>
      </c>
      <c r="J174" s="80" t="s">
        <v>14</v>
      </c>
      <c r="K174" s="81">
        <f t="shared" ref="K174:K176" si="82">L174+M174+N174+O174+P174</f>
        <v>38185.100000000006</v>
      </c>
      <c r="L174" s="81">
        <f t="shared" ref="L174:M174" si="83">L175+L176</f>
        <v>38185.100000000006</v>
      </c>
      <c r="M174" s="81">
        <f t="shared" si="83"/>
        <v>0</v>
      </c>
      <c r="N174" s="81">
        <f>N175+N176</f>
        <v>0</v>
      </c>
      <c r="O174" s="81">
        <f t="shared" ref="O174" si="84">O175+O176</f>
        <v>0</v>
      </c>
      <c r="P174" s="81">
        <f>P175+P176</f>
        <v>0</v>
      </c>
      <c r="Q174" s="81">
        <f>Q175+Q176</f>
        <v>0</v>
      </c>
      <c r="R174" s="199" t="s">
        <v>133</v>
      </c>
      <c r="S174" s="20"/>
    </row>
    <row r="175" spans="1:19" ht="39" customHeight="1" x14ac:dyDescent="0.25">
      <c r="A175" s="199"/>
      <c r="B175" s="199"/>
      <c r="C175" s="199"/>
      <c r="D175" s="199"/>
      <c r="E175" s="201"/>
      <c r="F175" s="201"/>
      <c r="G175" s="201"/>
      <c r="H175" s="204"/>
      <c r="I175" s="22">
        <v>0</v>
      </c>
      <c r="J175" s="80" t="s">
        <v>147</v>
      </c>
      <c r="K175" s="81">
        <f t="shared" si="82"/>
        <v>23468.560000000001</v>
      </c>
      <c r="L175" s="81">
        <v>23468.560000000001</v>
      </c>
      <c r="M175" s="81">
        <v>0</v>
      </c>
      <c r="N175" s="81">
        <v>0</v>
      </c>
      <c r="O175" s="81">
        <v>0</v>
      </c>
      <c r="P175" s="81">
        <v>0</v>
      </c>
      <c r="Q175" s="22">
        <v>0</v>
      </c>
      <c r="R175" s="199"/>
      <c r="S175" s="23"/>
    </row>
    <row r="176" spans="1:19" ht="63.75" customHeight="1" x14ac:dyDescent="0.35">
      <c r="A176" s="199"/>
      <c r="B176" s="199"/>
      <c r="C176" s="199"/>
      <c r="D176" s="199"/>
      <c r="E176" s="202"/>
      <c r="F176" s="202"/>
      <c r="G176" s="202"/>
      <c r="H176" s="204"/>
      <c r="I176" s="22">
        <v>0</v>
      </c>
      <c r="J176" s="80" t="s">
        <v>18</v>
      </c>
      <c r="K176" s="81">
        <f t="shared" si="82"/>
        <v>14716.54</v>
      </c>
      <c r="L176" s="81">
        <v>14716.54</v>
      </c>
      <c r="M176" s="81">
        <v>0</v>
      </c>
      <c r="N176" s="81">
        <v>0</v>
      </c>
      <c r="O176" s="81">
        <v>0</v>
      </c>
      <c r="P176" s="81">
        <v>0</v>
      </c>
      <c r="Q176" s="22">
        <v>0</v>
      </c>
      <c r="R176" s="199"/>
      <c r="S176" s="24"/>
    </row>
    <row r="177" spans="1:19" ht="27.75" customHeight="1" x14ac:dyDescent="0.25">
      <c r="A177" s="205" t="s">
        <v>270</v>
      </c>
      <c r="B177" s="206"/>
      <c r="C177" s="206"/>
      <c r="D177" s="206"/>
      <c r="E177" s="206"/>
      <c r="F177" s="206"/>
      <c r="G177" s="206"/>
      <c r="H177" s="206"/>
      <c r="I177" s="207"/>
      <c r="J177" s="80" t="s">
        <v>8</v>
      </c>
      <c r="K177" s="85">
        <f>K156+K159+K162+K165+K168+K171+K174</f>
        <v>705741.30999999994</v>
      </c>
      <c r="L177" s="85">
        <f>L156+L159+L162+L165+L168+L171+L174</f>
        <v>705741.30999999994</v>
      </c>
      <c r="M177" s="85">
        <f t="shared" ref="M177:N177" si="85">M156+M159+M162+M165+M168+M171+M174</f>
        <v>0</v>
      </c>
      <c r="N177" s="85">
        <f t="shared" si="85"/>
        <v>0</v>
      </c>
      <c r="O177" s="85">
        <f t="shared" ref="O177:Q177" si="86">O156+O159+O162+O165+O168+O171</f>
        <v>0</v>
      </c>
      <c r="P177" s="85">
        <f t="shared" si="86"/>
        <v>0</v>
      </c>
      <c r="Q177" s="85">
        <f t="shared" si="86"/>
        <v>0</v>
      </c>
      <c r="R177" s="200"/>
    </row>
    <row r="178" spans="1:19" ht="40.5" customHeight="1" x14ac:dyDescent="0.25">
      <c r="A178" s="208"/>
      <c r="B178" s="209"/>
      <c r="C178" s="209"/>
      <c r="D178" s="209"/>
      <c r="E178" s="209"/>
      <c r="F178" s="209"/>
      <c r="G178" s="209"/>
      <c r="H178" s="209"/>
      <c r="I178" s="210"/>
      <c r="J178" s="80" t="s">
        <v>10</v>
      </c>
      <c r="K178" s="85">
        <f>K157+K160+K163+K166+K169+K172+K175</f>
        <v>438258.92</v>
      </c>
      <c r="L178" s="85">
        <f t="shared" ref="L178:O178" si="87">L157+L160+L163+L166+L169+L172+L175</f>
        <v>438258.92</v>
      </c>
      <c r="M178" s="85">
        <f t="shared" si="87"/>
        <v>0</v>
      </c>
      <c r="N178" s="85">
        <f t="shared" si="87"/>
        <v>0</v>
      </c>
      <c r="O178" s="85">
        <f t="shared" si="87"/>
        <v>0</v>
      </c>
      <c r="P178" s="85">
        <f t="shared" ref="P178:Q178" si="88">P157+P160+P163+P166+P169+P172</f>
        <v>0</v>
      </c>
      <c r="Q178" s="85">
        <f t="shared" si="88"/>
        <v>0</v>
      </c>
      <c r="R178" s="201"/>
    </row>
    <row r="179" spans="1:19" ht="60" customHeight="1" x14ac:dyDescent="0.25">
      <c r="A179" s="211"/>
      <c r="B179" s="212"/>
      <c r="C179" s="212"/>
      <c r="D179" s="212"/>
      <c r="E179" s="212"/>
      <c r="F179" s="212"/>
      <c r="G179" s="212"/>
      <c r="H179" s="212"/>
      <c r="I179" s="213"/>
      <c r="J179" s="80" t="s">
        <v>11</v>
      </c>
      <c r="K179" s="85">
        <f t="shared" ref="K179" si="89">K158+K161+K164+K167+K170+K173+K176</f>
        <v>267482.39</v>
      </c>
      <c r="L179" s="85">
        <f t="shared" ref="L179:N179" si="90">L158+L161+L164+L167+L170+L173+L176</f>
        <v>267482.39</v>
      </c>
      <c r="M179" s="85">
        <f t="shared" si="90"/>
        <v>0</v>
      </c>
      <c r="N179" s="85">
        <f t="shared" si="90"/>
        <v>0</v>
      </c>
      <c r="O179" s="85">
        <f t="shared" ref="O179:Q179" si="91">O158+O161+O164+O167+O170+O173</f>
        <v>0</v>
      </c>
      <c r="P179" s="85">
        <f t="shared" si="91"/>
        <v>0</v>
      </c>
      <c r="Q179" s="85">
        <f t="shared" si="91"/>
        <v>0</v>
      </c>
      <c r="R179" s="202"/>
    </row>
    <row r="180" spans="1:19" ht="25.5" customHeight="1" x14ac:dyDescent="0.25">
      <c r="A180" s="225" t="s">
        <v>405</v>
      </c>
      <c r="B180" s="225"/>
      <c r="C180" s="225"/>
      <c r="D180" s="225"/>
      <c r="E180" s="225"/>
      <c r="F180" s="225"/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</row>
    <row r="181" spans="1:19" ht="25.5" customHeight="1" x14ac:dyDescent="0.25">
      <c r="A181" s="200">
        <v>1</v>
      </c>
      <c r="B181" s="200" t="s">
        <v>406</v>
      </c>
      <c r="C181" s="200" t="s">
        <v>407</v>
      </c>
      <c r="D181" s="200" t="s">
        <v>408</v>
      </c>
      <c r="E181" s="200" t="s">
        <v>409</v>
      </c>
      <c r="F181" s="203" t="s">
        <v>410</v>
      </c>
      <c r="G181" s="203">
        <v>46387</v>
      </c>
      <c r="H181" s="222">
        <v>1962.57187</v>
      </c>
      <c r="I181" s="81">
        <f>I182+I183</f>
        <v>0</v>
      </c>
      <c r="J181" s="80" t="s">
        <v>14</v>
      </c>
      <c r="K181" s="81">
        <f>K182+K183</f>
        <v>981.28593000000001</v>
      </c>
      <c r="L181" s="81">
        <f t="shared" ref="L181" si="92">L182+L183</f>
        <v>981.28593000000001</v>
      </c>
      <c r="M181" s="81">
        <f>M182+M183</f>
        <v>0</v>
      </c>
      <c r="N181" s="81">
        <f t="shared" ref="N181:P181" si="93">N182+N183</f>
        <v>0</v>
      </c>
      <c r="O181" s="81">
        <f t="shared" si="93"/>
        <v>0</v>
      </c>
      <c r="P181" s="81">
        <f t="shared" si="93"/>
        <v>0</v>
      </c>
      <c r="Q181" s="22">
        <v>0</v>
      </c>
      <c r="R181" s="200" t="s">
        <v>133</v>
      </c>
    </row>
    <row r="182" spans="1:19" ht="45.75" customHeight="1" x14ac:dyDescent="0.4">
      <c r="A182" s="201"/>
      <c r="B182" s="201"/>
      <c r="C182" s="201"/>
      <c r="D182" s="215"/>
      <c r="E182" s="201"/>
      <c r="F182" s="201"/>
      <c r="G182" s="220"/>
      <c r="H182" s="223"/>
      <c r="I182" s="81">
        <v>0</v>
      </c>
      <c r="J182" s="80" t="s">
        <v>147</v>
      </c>
      <c r="K182" s="81">
        <f>L182+M182+N182+O182+P182</f>
        <v>0</v>
      </c>
      <c r="L182" s="81">
        <v>0</v>
      </c>
      <c r="M182" s="81">
        <v>0</v>
      </c>
      <c r="N182" s="81">
        <v>0</v>
      </c>
      <c r="O182" s="81">
        <v>0</v>
      </c>
      <c r="P182" s="81">
        <v>0</v>
      </c>
      <c r="Q182" s="22">
        <v>0</v>
      </c>
      <c r="R182" s="201"/>
      <c r="S182" s="18"/>
    </row>
    <row r="183" spans="1:19" ht="64.5" customHeight="1" x14ac:dyDescent="0.25">
      <c r="A183" s="202"/>
      <c r="B183" s="202"/>
      <c r="C183" s="202"/>
      <c r="D183" s="216"/>
      <c r="E183" s="202"/>
      <c r="F183" s="202"/>
      <c r="G183" s="221"/>
      <c r="H183" s="224"/>
      <c r="I183" s="81">
        <v>0</v>
      </c>
      <c r="J183" s="80" t="s">
        <v>18</v>
      </c>
      <c r="K183" s="81">
        <f>L183+M183+N183+O183+P183</f>
        <v>981.28593000000001</v>
      </c>
      <c r="L183" s="81">
        <v>981.28593000000001</v>
      </c>
      <c r="M183" s="81">
        <v>0</v>
      </c>
      <c r="N183" s="81">
        <v>0</v>
      </c>
      <c r="O183" s="81">
        <v>0</v>
      </c>
      <c r="P183" s="81"/>
      <c r="Q183" s="22">
        <v>0</v>
      </c>
      <c r="R183" s="202"/>
    </row>
    <row r="184" spans="1:19" ht="25.5" customHeight="1" x14ac:dyDescent="0.25">
      <c r="A184" s="200">
        <v>2</v>
      </c>
      <c r="B184" s="200" t="s">
        <v>411</v>
      </c>
      <c r="C184" s="199" t="s">
        <v>254</v>
      </c>
      <c r="D184" s="200" t="s">
        <v>251</v>
      </c>
      <c r="E184" s="200" t="s">
        <v>409</v>
      </c>
      <c r="F184" s="203" t="s">
        <v>410</v>
      </c>
      <c r="G184" s="203">
        <v>46387</v>
      </c>
      <c r="H184" s="222">
        <v>132.60484</v>
      </c>
      <c r="I184" s="81">
        <f>I185+I186</f>
        <v>0</v>
      </c>
      <c r="J184" s="80" t="s">
        <v>14</v>
      </c>
      <c r="K184" s="81">
        <f>K185+K186</f>
        <v>66.302419999999998</v>
      </c>
      <c r="L184" s="81">
        <f t="shared" ref="L184" si="94">L185+L186</f>
        <v>66.302419999999998</v>
      </c>
      <c r="M184" s="81">
        <f>M185+M186</f>
        <v>0</v>
      </c>
      <c r="N184" s="81">
        <f t="shared" ref="N184:P184" si="95">N185+N186</f>
        <v>0</v>
      </c>
      <c r="O184" s="81">
        <f t="shared" si="95"/>
        <v>0</v>
      </c>
      <c r="P184" s="81">
        <f t="shared" si="95"/>
        <v>0</v>
      </c>
      <c r="Q184" s="22">
        <v>0</v>
      </c>
      <c r="R184" s="200" t="s">
        <v>133</v>
      </c>
    </row>
    <row r="185" spans="1:19" ht="45.75" customHeight="1" x14ac:dyDescent="0.4">
      <c r="A185" s="201"/>
      <c r="B185" s="201"/>
      <c r="C185" s="199"/>
      <c r="D185" s="201"/>
      <c r="E185" s="201"/>
      <c r="F185" s="201"/>
      <c r="G185" s="220"/>
      <c r="H185" s="223"/>
      <c r="I185" s="81">
        <v>0</v>
      </c>
      <c r="J185" s="80" t="s">
        <v>147</v>
      </c>
      <c r="K185" s="81">
        <f>L185+M185+N185+O185+P185</f>
        <v>0</v>
      </c>
      <c r="L185" s="81">
        <v>0</v>
      </c>
      <c r="M185" s="81">
        <v>0</v>
      </c>
      <c r="N185" s="81">
        <v>0</v>
      </c>
      <c r="O185" s="81">
        <v>0</v>
      </c>
      <c r="P185" s="81">
        <v>0</v>
      </c>
      <c r="Q185" s="22">
        <v>0</v>
      </c>
      <c r="R185" s="201"/>
      <c r="S185" s="18"/>
    </row>
    <row r="186" spans="1:19" ht="64.5" customHeight="1" x14ac:dyDescent="0.25">
      <c r="A186" s="202"/>
      <c r="B186" s="202"/>
      <c r="C186" s="199"/>
      <c r="D186" s="202"/>
      <c r="E186" s="202"/>
      <c r="F186" s="202"/>
      <c r="G186" s="221"/>
      <c r="H186" s="224"/>
      <c r="I186" s="81">
        <v>0</v>
      </c>
      <c r="J186" s="80" t="s">
        <v>18</v>
      </c>
      <c r="K186" s="81">
        <f>L186+M186+N186+O186+P186</f>
        <v>66.302419999999998</v>
      </c>
      <c r="L186" s="81">
        <v>66.302419999999998</v>
      </c>
      <c r="M186" s="81">
        <v>0</v>
      </c>
      <c r="N186" s="81">
        <v>0</v>
      </c>
      <c r="O186" s="81">
        <v>0</v>
      </c>
      <c r="P186" s="81">
        <v>0</v>
      </c>
      <c r="Q186" s="22">
        <v>0</v>
      </c>
      <c r="R186" s="202"/>
    </row>
    <row r="187" spans="1:19" ht="25.5" customHeight="1" x14ac:dyDescent="0.25">
      <c r="A187" s="200">
        <v>3</v>
      </c>
      <c r="B187" s="200" t="s">
        <v>412</v>
      </c>
      <c r="C187" s="200" t="s">
        <v>413</v>
      </c>
      <c r="D187" s="200" t="s">
        <v>414</v>
      </c>
      <c r="E187" s="200" t="s">
        <v>409</v>
      </c>
      <c r="F187" s="203" t="s">
        <v>410</v>
      </c>
      <c r="G187" s="203">
        <v>45945</v>
      </c>
      <c r="H187" s="222">
        <v>23827.09045</v>
      </c>
      <c r="I187" s="81">
        <f>I188+I189</f>
        <v>0</v>
      </c>
      <c r="J187" s="80" t="s">
        <v>14</v>
      </c>
      <c r="K187" s="81">
        <f>K188+K189</f>
        <v>5652.88897</v>
      </c>
      <c r="L187" s="81">
        <f t="shared" ref="L187" si="96">L188+L189</f>
        <v>5652.88897</v>
      </c>
      <c r="M187" s="81">
        <f>M188+M189</f>
        <v>0</v>
      </c>
      <c r="N187" s="81">
        <f t="shared" ref="N187:P187" si="97">N188+N189</f>
        <v>0</v>
      </c>
      <c r="O187" s="81">
        <f t="shared" si="97"/>
        <v>0</v>
      </c>
      <c r="P187" s="81">
        <f t="shared" si="97"/>
        <v>0</v>
      </c>
      <c r="Q187" s="22">
        <v>0</v>
      </c>
      <c r="R187" s="200" t="s">
        <v>133</v>
      </c>
    </row>
    <row r="188" spans="1:19" ht="45.75" customHeight="1" x14ac:dyDescent="0.4">
      <c r="A188" s="201"/>
      <c r="B188" s="201"/>
      <c r="C188" s="201"/>
      <c r="D188" s="215"/>
      <c r="E188" s="201"/>
      <c r="F188" s="201"/>
      <c r="G188" s="220"/>
      <c r="H188" s="223"/>
      <c r="I188" s="81">
        <v>0</v>
      </c>
      <c r="J188" s="80" t="s">
        <v>147</v>
      </c>
      <c r="K188" s="81">
        <f>L188+M188+N188+O188+P188</f>
        <v>0</v>
      </c>
      <c r="L188" s="81">
        <v>0</v>
      </c>
      <c r="M188" s="81">
        <v>0</v>
      </c>
      <c r="N188" s="81">
        <v>0</v>
      </c>
      <c r="O188" s="81">
        <v>0</v>
      </c>
      <c r="P188" s="81">
        <v>0</v>
      </c>
      <c r="Q188" s="22">
        <v>0</v>
      </c>
      <c r="R188" s="201"/>
      <c r="S188" s="18"/>
    </row>
    <row r="189" spans="1:19" ht="64.5" customHeight="1" x14ac:dyDescent="0.25">
      <c r="A189" s="202"/>
      <c r="B189" s="202"/>
      <c r="C189" s="202"/>
      <c r="D189" s="216"/>
      <c r="E189" s="202"/>
      <c r="F189" s="202"/>
      <c r="G189" s="221"/>
      <c r="H189" s="224"/>
      <c r="I189" s="81">
        <v>0</v>
      </c>
      <c r="J189" s="80" t="s">
        <v>18</v>
      </c>
      <c r="K189" s="81">
        <f>L189+M189+N189+O189+P189</f>
        <v>5652.88897</v>
      </c>
      <c r="L189" s="81">
        <v>5652.88897</v>
      </c>
      <c r="M189" s="81">
        <v>0</v>
      </c>
      <c r="N189" s="81">
        <v>0</v>
      </c>
      <c r="O189" s="81">
        <v>0</v>
      </c>
      <c r="P189" s="81">
        <v>0</v>
      </c>
      <c r="Q189" s="22">
        <v>0</v>
      </c>
      <c r="R189" s="202"/>
    </row>
    <row r="190" spans="1:19" ht="30.75" customHeight="1" x14ac:dyDescent="0.25">
      <c r="A190" s="218" t="s">
        <v>415</v>
      </c>
      <c r="B190" s="218"/>
      <c r="C190" s="218"/>
      <c r="D190" s="218"/>
      <c r="E190" s="218"/>
      <c r="F190" s="218"/>
      <c r="G190" s="218"/>
      <c r="H190" s="218"/>
      <c r="I190" s="218"/>
      <c r="J190" s="80" t="s">
        <v>8</v>
      </c>
      <c r="K190" s="85">
        <f>K181+K184+K187</f>
        <v>6700.47732</v>
      </c>
      <c r="L190" s="85">
        <f>L181+L184+L187</f>
        <v>6700.47732</v>
      </c>
      <c r="M190" s="85">
        <f>M181</f>
        <v>0</v>
      </c>
      <c r="N190" s="85">
        <f>N181+N184+N187</f>
        <v>0</v>
      </c>
      <c r="O190" s="85">
        <f>O181+O184+O187</f>
        <v>0</v>
      </c>
      <c r="P190" s="85">
        <f t="shared" ref="P190" si="98">P181</f>
        <v>0</v>
      </c>
      <c r="Q190" s="85">
        <v>0</v>
      </c>
      <c r="R190" s="199"/>
    </row>
    <row r="191" spans="1:19" ht="40.5" customHeight="1" x14ac:dyDescent="0.25">
      <c r="A191" s="218"/>
      <c r="B191" s="218"/>
      <c r="C191" s="218"/>
      <c r="D191" s="218"/>
      <c r="E191" s="218"/>
      <c r="F191" s="218"/>
      <c r="G191" s="218"/>
      <c r="H191" s="218"/>
      <c r="I191" s="218"/>
      <c r="J191" s="80" t="s">
        <v>10</v>
      </c>
      <c r="K191" s="85">
        <f>K182</f>
        <v>0</v>
      </c>
      <c r="L191" s="85">
        <f t="shared" ref="L191:L192" si="99">L182+L185+L188</f>
        <v>0</v>
      </c>
      <c r="M191" s="85">
        <f>M182</f>
        <v>0</v>
      </c>
      <c r="N191" s="85">
        <f t="shared" ref="N191:P191" si="100">N182</f>
        <v>0</v>
      </c>
      <c r="O191" s="85">
        <f t="shared" si="100"/>
        <v>0</v>
      </c>
      <c r="P191" s="85">
        <f t="shared" si="100"/>
        <v>0</v>
      </c>
      <c r="Q191" s="85">
        <v>0</v>
      </c>
      <c r="R191" s="199"/>
    </row>
    <row r="192" spans="1:19" ht="60" customHeight="1" x14ac:dyDescent="0.25">
      <c r="A192" s="218"/>
      <c r="B192" s="218"/>
      <c r="C192" s="218"/>
      <c r="D192" s="218"/>
      <c r="E192" s="218"/>
      <c r="F192" s="218"/>
      <c r="G192" s="218"/>
      <c r="H192" s="218"/>
      <c r="I192" s="218"/>
      <c r="J192" s="80" t="s">
        <v>11</v>
      </c>
      <c r="K192" s="85">
        <f>K183+K186+K189</f>
        <v>6700.47732</v>
      </c>
      <c r="L192" s="85">
        <f t="shared" si="99"/>
        <v>6700.47732</v>
      </c>
      <c r="M192" s="85">
        <f t="shared" ref="M192:P192" si="101">M183</f>
        <v>0</v>
      </c>
      <c r="N192" s="85">
        <f>N183+N186+N189</f>
        <v>0</v>
      </c>
      <c r="O192" s="85">
        <f>O183+O186+O189</f>
        <v>0</v>
      </c>
      <c r="P192" s="85">
        <f t="shared" si="101"/>
        <v>0</v>
      </c>
      <c r="Q192" s="85">
        <v>0</v>
      </c>
      <c r="R192" s="199"/>
    </row>
    <row r="193" spans="1:19" ht="25.5" customHeight="1" x14ac:dyDescent="0.3">
      <c r="A193" s="227" t="s">
        <v>70</v>
      </c>
      <c r="B193" s="227"/>
      <c r="C193" s="227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</row>
    <row r="194" spans="1:19" ht="22.5" customHeight="1" x14ac:dyDescent="0.25">
      <c r="A194" s="200">
        <v>1</v>
      </c>
      <c r="B194" s="199" t="s">
        <v>366</v>
      </c>
      <c r="C194" s="199" t="s">
        <v>492</v>
      </c>
      <c r="D194" s="200" t="s">
        <v>165</v>
      </c>
      <c r="E194" s="200" t="s">
        <v>166</v>
      </c>
      <c r="F194" s="200" t="s">
        <v>356</v>
      </c>
      <c r="G194" s="203">
        <v>46356</v>
      </c>
      <c r="H194" s="204">
        <v>119340.34000000001</v>
      </c>
      <c r="I194" s="22">
        <v>0</v>
      </c>
      <c r="J194" s="80" t="s">
        <v>14</v>
      </c>
      <c r="K194" s="81">
        <f>K196+K195</f>
        <v>83538.240000000005</v>
      </c>
      <c r="L194" s="81">
        <f>L195+L196</f>
        <v>83538.240000000005</v>
      </c>
      <c r="M194" s="81">
        <f t="shared" ref="M194:P194" si="102">M195+M196</f>
        <v>0</v>
      </c>
      <c r="N194" s="81">
        <f>N195+N196</f>
        <v>0</v>
      </c>
      <c r="O194" s="81">
        <f t="shared" si="102"/>
        <v>0</v>
      </c>
      <c r="P194" s="81">
        <f t="shared" si="102"/>
        <v>0</v>
      </c>
      <c r="Q194" s="22">
        <v>0</v>
      </c>
      <c r="R194" s="199" t="s">
        <v>133</v>
      </c>
    </row>
    <row r="195" spans="1:19" ht="45" customHeight="1" x14ac:dyDescent="0.25">
      <c r="A195" s="201"/>
      <c r="B195" s="199"/>
      <c r="C195" s="199"/>
      <c r="D195" s="201"/>
      <c r="E195" s="201"/>
      <c r="F195" s="201"/>
      <c r="G195" s="201"/>
      <c r="H195" s="204"/>
      <c r="I195" s="22">
        <v>0</v>
      </c>
      <c r="J195" s="80" t="s">
        <v>147</v>
      </c>
      <c r="K195" s="81">
        <f>SUM(L195:P195)</f>
        <v>52211.4</v>
      </c>
      <c r="L195" s="81">
        <v>52211.4</v>
      </c>
      <c r="M195" s="81">
        <v>0</v>
      </c>
      <c r="N195" s="81">
        <v>0</v>
      </c>
      <c r="O195" s="81">
        <v>0</v>
      </c>
      <c r="P195" s="81">
        <v>0</v>
      </c>
      <c r="Q195" s="22">
        <v>0</v>
      </c>
      <c r="R195" s="199"/>
    </row>
    <row r="196" spans="1:19" ht="59.25" customHeight="1" x14ac:dyDescent="0.25">
      <c r="A196" s="202"/>
      <c r="B196" s="199"/>
      <c r="C196" s="199"/>
      <c r="D196" s="202"/>
      <c r="E196" s="202"/>
      <c r="F196" s="202"/>
      <c r="G196" s="202"/>
      <c r="H196" s="204"/>
      <c r="I196" s="22">
        <v>0</v>
      </c>
      <c r="J196" s="80" t="s">
        <v>18</v>
      </c>
      <c r="K196" s="81">
        <f>SUM(L196:P196)</f>
        <v>31326.84</v>
      </c>
      <c r="L196" s="81">
        <v>31326.84</v>
      </c>
      <c r="M196" s="81">
        <v>0</v>
      </c>
      <c r="N196" s="81">
        <v>0</v>
      </c>
      <c r="O196" s="81">
        <v>0</v>
      </c>
      <c r="P196" s="81">
        <v>0</v>
      </c>
      <c r="Q196" s="22">
        <v>0</v>
      </c>
      <c r="R196" s="199"/>
    </row>
    <row r="197" spans="1:19" ht="27.75" customHeight="1" x14ac:dyDescent="0.25">
      <c r="A197" s="200">
        <v>2</v>
      </c>
      <c r="B197" s="199" t="s">
        <v>167</v>
      </c>
      <c r="C197" s="199" t="s">
        <v>168</v>
      </c>
      <c r="D197" s="200" t="s">
        <v>169</v>
      </c>
      <c r="E197" s="200" t="s">
        <v>170</v>
      </c>
      <c r="F197" s="200" t="s">
        <v>326</v>
      </c>
      <c r="G197" s="203">
        <v>47087</v>
      </c>
      <c r="H197" s="204">
        <v>979747.76</v>
      </c>
      <c r="I197" s="22">
        <v>0</v>
      </c>
      <c r="J197" s="80" t="s">
        <v>14</v>
      </c>
      <c r="K197" s="81">
        <f>L197+M197+N197+O197+P197</f>
        <v>967209.83000000007</v>
      </c>
      <c r="L197" s="81">
        <f t="shared" ref="L197:M197" si="103">L198+L199</f>
        <v>134580.74</v>
      </c>
      <c r="M197" s="81">
        <f t="shared" si="103"/>
        <v>676820.78</v>
      </c>
      <c r="N197" s="81">
        <f>N198+N199</f>
        <v>155808.31</v>
      </c>
      <c r="O197" s="81">
        <f t="shared" ref="O197:P197" si="104">O198+O199</f>
        <v>0</v>
      </c>
      <c r="P197" s="81">
        <f t="shared" si="104"/>
        <v>0</v>
      </c>
      <c r="Q197" s="22">
        <v>0</v>
      </c>
      <c r="R197" s="199" t="s">
        <v>133</v>
      </c>
    </row>
    <row r="198" spans="1:19" ht="43.5" customHeight="1" x14ac:dyDescent="0.3">
      <c r="A198" s="201"/>
      <c r="B198" s="199"/>
      <c r="C198" s="199"/>
      <c r="D198" s="201"/>
      <c r="E198" s="201"/>
      <c r="F198" s="201"/>
      <c r="G198" s="201"/>
      <c r="H198" s="204"/>
      <c r="I198" s="22">
        <v>0</v>
      </c>
      <c r="J198" s="80" t="s">
        <v>147</v>
      </c>
      <c r="K198" s="81">
        <f>L198+M198+N198+O198+P198</f>
        <v>679086.53</v>
      </c>
      <c r="L198" s="81">
        <v>133234.93</v>
      </c>
      <c r="M198" s="81">
        <v>448159.79</v>
      </c>
      <c r="N198" s="81">
        <v>97691.81</v>
      </c>
      <c r="O198" s="81">
        <v>0</v>
      </c>
      <c r="P198" s="81">
        <v>0</v>
      </c>
      <c r="Q198" s="22">
        <v>0</v>
      </c>
      <c r="R198" s="199"/>
      <c r="S198" s="25"/>
    </row>
    <row r="199" spans="1:19" ht="62.25" customHeight="1" x14ac:dyDescent="0.25">
      <c r="A199" s="202"/>
      <c r="B199" s="199"/>
      <c r="C199" s="199"/>
      <c r="D199" s="202"/>
      <c r="E199" s="202"/>
      <c r="F199" s="202"/>
      <c r="G199" s="202"/>
      <c r="H199" s="204"/>
      <c r="I199" s="22">
        <v>0</v>
      </c>
      <c r="J199" s="80" t="s">
        <v>18</v>
      </c>
      <c r="K199" s="81">
        <f>L199+M199+N199+O199+P199</f>
        <v>288123.3</v>
      </c>
      <c r="L199" s="81">
        <v>1345.81</v>
      </c>
      <c r="M199" s="81">
        <v>228660.99</v>
      </c>
      <c r="N199" s="81">
        <v>58116.5</v>
      </c>
      <c r="O199" s="81">
        <v>0</v>
      </c>
      <c r="P199" s="81">
        <v>0</v>
      </c>
      <c r="Q199" s="22">
        <v>0</v>
      </c>
      <c r="R199" s="199"/>
    </row>
    <row r="200" spans="1:19" ht="27.75" hidden="1" customHeight="1" x14ac:dyDescent="0.25">
      <c r="A200" s="199">
        <v>4</v>
      </c>
      <c r="B200" s="199" t="s">
        <v>62</v>
      </c>
      <c r="C200" s="199" t="s">
        <v>171</v>
      </c>
      <c r="D200" s="199" t="s">
        <v>172</v>
      </c>
      <c r="E200" s="199" t="s">
        <v>161</v>
      </c>
      <c r="F200" s="199" t="s">
        <v>89</v>
      </c>
      <c r="G200" s="214" t="s">
        <v>89</v>
      </c>
      <c r="H200" s="204">
        <f>K200</f>
        <v>0</v>
      </c>
      <c r="I200" s="22">
        <v>0</v>
      </c>
      <c r="J200" s="80" t="s">
        <v>14</v>
      </c>
      <c r="K200" s="81">
        <f t="shared" ref="K200:K208" si="105">L200+M200+N200+O200+P200</f>
        <v>0</v>
      </c>
      <c r="L200" s="81">
        <f t="shared" ref="L200:M200" si="106">L201+L202</f>
        <v>0</v>
      </c>
      <c r="M200" s="81">
        <f t="shared" si="106"/>
        <v>0</v>
      </c>
      <c r="N200" s="81">
        <f t="shared" ref="N200:P200" si="107">N201+N202</f>
        <v>0</v>
      </c>
      <c r="O200" s="81">
        <f t="shared" si="107"/>
        <v>0</v>
      </c>
      <c r="P200" s="81">
        <f t="shared" si="107"/>
        <v>0</v>
      </c>
      <c r="Q200" s="22">
        <v>0</v>
      </c>
      <c r="R200" s="199" t="s">
        <v>133</v>
      </c>
    </row>
    <row r="201" spans="1:19" ht="38.25" hidden="1" customHeight="1" x14ac:dyDescent="0.25">
      <c r="A201" s="199"/>
      <c r="B201" s="199"/>
      <c r="C201" s="199"/>
      <c r="D201" s="219"/>
      <c r="E201" s="199"/>
      <c r="F201" s="199"/>
      <c r="G201" s="199"/>
      <c r="H201" s="204"/>
      <c r="I201" s="22">
        <v>0</v>
      </c>
      <c r="J201" s="80" t="s">
        <v>147</v>
      </c>
      <c r="K201" s="81">
        <f t="shared" si="105"/>
        <v>0</v>
      </c>
      <c r="L201" s="81">
        <v>0</v>
      </c>
      <c r="M201" s="81">
        <v>0</v>
      </c>
      <c r="N201" s="81">
        <v>0</v>
      </c>
      <c r="O201" s="81">
        <v>0</v>
      </c>
      <c r="P201" s="81">
        <v>0</v>
      </c>
      <c r="Q201" s="22">
        <v>0</v>
      </c>
      <c r="R201" s="199"/>
    </row>
    <row r="202" spans="1:19" ht="77.25" hidden="1" customHeight="1" x14ac:dyDescent="0.25">
      <c r="A202" s="199"/>
      <c r="B202" s="199"/>
      <c r="C202" s="199"/>
      <c r="D202" s="219"/>
      <c r="E202" s="199"/>
      <c r="F202" s="199"/>
      <c r="G202" s="199"/>
      <c r="H202" s="204"/>
      <c r="I202" s="22">
        <v>0</v>
      </c>
      <c r="J202" s="80" t="s">
        <v>18</v>
      </c>
      <c r="K202" s="81">
        <f t="shared" si="105"/>
        <v>0</v>
      </c>
      <c r="L202" s="81">
        <v>0</v>
      </c>
      <c r="M202" s="81">
        <v>0</v>
      </c>
      <c r="N202" s="81">
        <v>0</v>
      </c>
      <c r="O202" s="81">
        <v>0</v>
      </c>
      <c r="P202" s="81">
        <v>0</v>
      </c>
      <c r="Q202" s="22">
        <v>0</v>
      </c>
      <c r="R202" s="199"/>
    </row>
    <row r="203" spans="1:19" ht="28.5" hidden="1" customHeight="1" x14ac:dyDescent="0.25">
      <c r="A203" s="199">
        <v>5</v>
      </c>
      <c r="B203" s="199" t="s">
        <v>271</v>
      </c>
      <c r="C203" s="199" t="s">
        <v>173</v>
      </c>
      <c r="D203" s="199" t="s">
        <v>174</v>
      </c>
      <c r="E203" s="199" t="s">
        <v>227</v>
      </c>
      <c r="F203" s="199" t="s">
        <v>345</v>
      </c>
      <c r="G203" s="214">
        <v>46022</v>
      </c>
      <c r="H203" s="204">
        <f>K203</f>
        <v>0</v>
      </c>
      <c r="I203" s="22">
        <v>0</v>
      </c>
      <c r="J203" s="80" t="s">
        <v>14</v>
      </c>
      <c r="K203" s="81">
        <f t="shared" si="105"/>
        <v>0</v>
      </c>
      <c r="L203" s="81">
        <f t="shared" ref="L203:M203" si="108">L204+L205</f>
        <v>0</v>
      </c>
      <c r="M203" s="81">
        <f t="shared" si="108"/>
        <v>0</v>
      </c>
      <c r="N203" s="81">
        <f t="shared" ref="N203:P203" si="109">N204+N205</f>
        <v>0</v>
      </c>
      <c r="O203" s="81">
        <f t="shared" si="109"/>
        <v>0</v>
      </c>
      <c r="P203" s="81">
        <f t="shared" si="109"/>
        <v>0</v>
      </c>
      <c r="Q203" s="22">
        <v>0</v>
      </c>
      <c r="R203" s="199" t="s">
        <v>133</v>
      </c>
    </row>
    <row r="204" spans="1:19" ht="42.75" hidden="1" customHeight="1" x14ac:dyDescent="0.25">
      <c r="A204" s="199"/>
      <c r="B204" s="199"/>
      <c r="C204" s="199"/>
      <c r="D204" s="219"/>
      <c r="E204" s="199"/>
      <c r="F204" s="199"/>
      <c r="G204" s="199"/>
      <c r="H204" s="204"/>
      <c r="I204" s="22">
        <v>0</v>
      </c>
      <c r="J204" s="80" t="s">
        <v>147</v>
      </c>
      <c r="K204" s="81">
        <f t="shared" si="105"/>
        <v>0</v>
      </c>
      <c r="L204" s="81">
        <v>0</v>
      </c>
      <c r="M204" s="81">
        <v>0</v>
      </c>
      <c r="N204" s="81">
        <v>0</v>
      </c>
      <c r="O204" s="81">
        <v>0</v>
      </c>
      <c r="P204" s="81">
        <v>0</v>
      </c>
      <c r="Q204" s="22">
        <v>0</v>
      </c>
      <c r="R204" s="199"/>
    </row>
    <row r="205" spans="1:19" ht="60" hidden="1" customHeight="1" x14ac:dyDescent="0.25">
      <c r="A205" s="199"/>
      <c r="B205" s="199"/>
      <c r="C205" s="199"/>
      <c r="D205" s="219"/>
      <c r="E205" s="199"/>
      <c r="F205" s="199"/>
      <c r="G205" s="199"/>
      <c r="H205" s="204"/>
      <c r="I205" s="22">
        <v>0</v>
      </c>
      <c r="J205" s="80" t="s">
        <v>18</v>
      </c>
      <c r="K205" s="81">
        <f t="shared" si="105"/>
        <v>0</v>
      </c>
      <c r="L205" s="81">
        <v>0</v>
      </c>
      <c r="M205" s="81">
        <v>0</v>
      </c>
      <c r="N205" s="81">
        <v>0</v>
      </c>
      <c r="O205" s="81">
        <v>0</v>
      </c>
      <c r="P205" s="81">
        <v>0</v>
      </c>
      <c r="Q205" s="22">
        <v>0</v>
      </c>
      <c r="R205" s="199"/>
    </row>
    <row r="206" spans="1:19" ht="31.5" hidden="1" customHeight="1" x14ac:dyDescent="0.25">
      <c r="A206" s="199">
        <v>6</v>
      </c>
      <c r="B206" s="199" t="s">
        <v>116</v>
      </c>
      <c r="C206" s="199" t="s">
        <v>175</v>
      </c>
      <c r="D206" s="199" t="s">
        <v>176</v>
      </c>
      <c r="E206" s="199" t="s">
        <v>227</v>
      </c>
      <c r="F206" s="199" t="s">
        <v>345</v>
      </c>
      <c r="G206" s="214">
        <v>46022</v>
      </c>
      <c r="H206" s="204">
        <f>K206</f>
        <v>0</v>
      </c>
      <c r="I206" s="22">
        <v>0</v>
      </c>
      <c r="J206" s="80" t="s">
        <v>14</v>
      </c>
      <c r="K206" s="81">
        <f t="shared" si="105"/>
        <v>0</v>
      </c>
      <c r="L206" s="81">
        <f t="shared" ref="L206:M206" si="110">L207+L208</f>
        <v>0</v>
      </c>
      <c r="M206" s="81">
        <f t="shared" si="110"/>
        <v>0</v>
      </c>
      <c r="N206" s="81">
        <f t="shared" ref="N206:P206" si="111">N207+N208</f>
        <v>0</v>
      </c>
      <c r="O206" s="81">
        <f t="shared" si="111"/>
        <v>0</v>
      </c>
      <c r="P206" s="81">
        <f t="shared" si="111"/>
        <v>0</v>
      </c>
      <c r="Q206" s="22">
        <v>0</v>
      </c>
      <c r="R206" s="199" t="s">
        <v>133</v>
      </c>
    </row>
    <row r="207" spans="1:19" ht="64.5" hidden="1" customHeight="1" x14ac:dyDescent="0.25">
      <c r="A207" s="199"/>
      <c r="B207" s="199"/>
      <c r="C207" s="199"/>
      <c r="D207" s="219"/>
      <c r="E207" s="199"/>
      <c r="F207" s="199"/>
      <c r="G207" s="199"/>
      <c r="H207" s="204"/>
      <c r="I207" s="22">
        <v>0</v>
      </c>
      <c r="J207" s="80" t="s">
        <v>147</v>
      </c>
      <c r="K207" s="81">
        <f t="shared" si="105"/>
        <v>0</v>
      </c>
      <c r="L207" s="81">
        <v>0</v>
      </c>
      <c r="M207" s="81">
        <v>0</v>
      </c>
      <c r="N207" s="81">
        <v>0</v>
      </c>
      <c r="O207" s="81">
        <v>0</v>
      </c>
      <c r="P207" s="81">
        <v>0</v>
      </c>
      <c r="Q207" s="22">
        <v>0</v>
      </c>
      <c r="R207" s="199"/>
    </row>
    <row r="208" spans="1:19" ht="62.25" hidden="1" customHeight="1" x14ac:dyDescent="0.25">
      <c r="A208" s="199"/>
      <c r="B208" s="199"/>
      <c r="C208" s="199"/>
      <c r="D208" s="219"/>
      <c r="E208" s="199"/>
      <c r="F208" s="199"/>
      <c r="G208" s="199"/>
      <c r="H208" s="204"/>
      <c r="I208" s="22">
        <v>0</v>
      </c>
      <c r="J208" s="80" t="s">
        <v>18</v>
      </c>
      <c r="K208" s="81">
        <f t="shared" si="105"/>
        <v>0</v>
      </c>
      <c r="L208" s="81">
        <v>0</v>
      </c>
      <c r="M208" s="81">
        <v>0</v>
      </c>
      <c r="N208" s="81">
        <v>0</v>
      </c>
      <c r="O208" s="81">
        <v>0</v>
      </c>
      <c r="P208" s="81">
        <v>0</v>
      </c>
      <c r="Q208" s="22">
        <v>0</v>
      </c>
      <c r="R208" s="199"/>
    </row>
    <row r="209" spans="1:21" ht="21" customHeight="1" x14ac:dyDescent="0.25">
      <c r="A209" s="200">
        <v>3</v>
      </c>
      <c r="B209" s="199" t="s">
        <v>81</v>
      </c>
      <c r="C209" s="199" t="s">
        <v>177</v>
      </c>
      <c r="D209" s="199" t="s">
        <v>178</v>
      </c>
      <c r="E209" s="199" t="s">
        <v>132</v>
      </c>
      <c r="F209" s="199" t="s">
        <v>425</v>
      </c>
      <c r="G209" s="214">
        <v>47087</v>
      </c>
      <c r="H209" s="204">
        <f>K209</f>
        <v>36530</v>
      </c>
      <c r="I209" s="22">
        <v>0</v>
      </c>
      <c r="J209" s="80" t="s">
        <v>14</v>
      </c>
      <c r="K209" s="81">
        <f t="shared" ref="K209:K235" si="112">L209+M209+N209+O209+P209</f>
        <v>36530</v>
      </c>
      <c r="L209" s="81">
        <f>L210+L211</f>
        <v>0</v>
      </c>
      <c r="M209" s="81">
        <f>M210+M211</f>
        <v>0</v>
      </c>
      <c r="N209" s="81">
        <f>N210+N211</f>
        <v>36530</v>
      </c>
      <c r="O209" s="81">
        <f>O210+O211</f>
        <v>0</v>
      </c>
      <c r="P209" s="81">
        <f>P210+P211</f>
        <v>0</v>
      </c>
      <c r="Q209" s="22">
        <v>0</v>
      </c>
      <c r="R209" s="199" t="s">
        <v>133</v>
      </c>
    </row>
    <row r="210" spans="1:21" ht="42.75" customHeight="1" x14ac:dyDescent="0.25">
      <c r="A210" s="201"/>
      <c r="B210" s="199"/>
      <c r="C210" s="199"/>
      <c r="D210" s="219"/>
      <c r="E210" s="199"/>
      <c r="F210" s="199"/>
      <c r="G210" s="214"/>
      <c r="H210" s="204"/>
      <c r="I210" s="22">
        <v>0</v>
      </c>
      <c r="J210" s="80" t="s">
        <v>147</v>
      </c>
      <c r="K210" s="81">
        <f t="shared" si="112"/>
        <v>22721.66</v>
      </c>
      <c r="L210" s="81">
        <v>0</v>
      </c>
      <c r="M210" s="81">
        <v>0</v>
      </c>
      <c r="N210" s="81">
        <v>22721.66</v>
      </c>
      <c r="O210" s="81">
        <v>0</v>
      </c>
      <c r="P210" s="81">
        <v>0</v>
      </c>
      <c r="Q210" s="22">
        <v>0</v>
      </c>
      <c r="R210" s="199"/>
    </row>
    <row r="211" spans="1:21" ht="57" customHeight="1" x14ac:dyDescent="0.25">
      <c r="A211" s="202"/>
      <c r="B211" s="199"/>
      <c r="C211" s="199"/>
      <c r="D211" s="219"/>
      <c r="E211" s="199"/>
      <c r="F211" s="199"/>
      <c r="G211" s="214"/>
      <c r="H211" s="204"/>
      <c r="I211" s="22">
        <v>0</v>
      </c>
      <c r="J211" s="80" t="s">
        <v>18</v>
      </c>
      <c r="K211" s="81">
        <f t="shared" si="112"/>
        <v>13808.34</v>
      </c>
      <c r="L211" s="81">
        <v>0</v>
      </c>
      <c r="M211" s="81">
        <v>0</v>
      </c>
      <c r="N211" s="81">
        <v>13808.34</v>
      </c>
      <c r="O211" s="81">
        <v>0</v>
      </c>
      <c r="P211" s="81">
        <v>0</v>
      </c>
      <c r="Q211" s="22">
        <v>0</v>
      </c>
      <c r="R211" s="199"/>
    </row>
    <row r="212" spans="1:21" ht="25.5" customHeight="1" x14ac:dyDescent="0.25">
      <c r="A212" s="200">
        <v>4</v>
      </c>
      <c r="B212" s="199" t="s">
        <v>229</v>
      </c>
      <c r="C212" s="199" t="s">
        <v>230</v>
      </c>
      <c r="D212" s="199" t="s">
        <v>187</v>
      </c>
      <c r="E212" s="199" t="s">
        <v>161</v>
      </c>
      <c r="F212" s="214" t="s">
        <v>195</v>
      </c>
      <c r="G212" s="214">
        <v>46356</v>
      </c>
      <c r="H212" s="204">
        <v>319640.81</v>
      </c>
      <c r="I212" s="81">
        <f>I213+I214</f>
        <v>0</v>
      </c>
      <c r="J212" s="80" t="s">
        <v>14</v>
      </c>
      <c r="K212" s="81">
        <f t="shared" si="112"/>
        <v>156103.73000000001</v>
      </c>
      <c r="L212" s="81">
        <f>L213+L214</f>
        <v>156103.73000000001</v>
      </c>
      <c r="M212" s="81">
        <f t="shared" ref="M212" si="113">M213+M214</f>
        <v>0</v>
      </c>
      <c r="N212" s="81">
        <v>0</v>
      </c>
      <c r="O212" s="81">
        <v>0</v>
      </c>
      <c r="P212" s="81">
        <f t="shared" ref="P212" si="114">P213+P214</f>
        <v>0</v>
      </c>
      <c r="Q212" s="22">
        <v>0</v>
      </c>
      <c r="R212" s="199" t="s">
        <v>133</v>
      </c>
    </row>
    <row r="213" spans="1:21" ht="42" customHeight="1" x14ac:dyDescent="0.25">
      <c r="A213" s="201"/>
      <c r="B213" s="199"/>
      <c r="C213" s="199"/>
      <c r="D213" s="219"/>
      <c r="E213" s="199"/>
      <c r="F213" s="199"/>
      <c r="G213" s="214"/>
      <c r="H213" s="204"/>
      <c r="I213" s="81">
        <v>0</v>
      </c>
      <c r="J213" s="80" t="s">
        <v>147</v>
      </c>
      <c r="K213" s="81">
        <f t="shared" si="112"/>
        <v>132688.16</v>
      </c>
      <c r="L213" s="81">
        <v>132688.16</v>
      </c>
      <c r="M213" s="81">
        <v>0</v>
      </c>
      <c r="N213" s="81">
        <v>0</v>
      </c>
      <c r="O213" s="81">
        <v>0</v>
      </c>
      <c r="P213" s="81">
        <v>0</v>
      </c>
      <c r="Q213" s="22">
        <v>0</v>
      </c>
      <c r="R213" s="199"/>
    </row>
    <row r="214" spans="1:21" ht="58.5" customHeight="1" x14ac:dyDescent="0.3">
      <c r="A214" s="202"/>
      <c r="B214" s="199"/>
      <c r="C214" s="199"/>
      <c r="D214" s="219"/>
      <c r="E214" s="199"/>
      <c r="F214" s="199"/>
      <c r="G214" s="214"/>
      <c r="H214" s="204"/>
      <c r="I214" s="81">
        <v>0</v>
      </c>
      <c r="J214" s="80" t="s">
        <v>18</v>
      </c>
      <c r="K214" s="81">
        <f t="shared" si="112"/>
        <v>23415.57</v>
      </c>
      <c r="L214" s="81">
        <v>23415.57</v>
      </c>
      <c r="M214" s="81">
        <v>0</v>
      </c>
      <c r="N214" s="81">
        <v>0</v>
      </c>
      <c r="O214" s="81">
        <v>0</v>
      </c>
      <c r="P214" s="81">
        <v>0</v>
      </c>
      <c r="Q214" s="22">
        <v>0</v>
      </c>
      <c r="R214" s="199"/>
      <c r="S214" s="25"/>
    </row>
    <row r="215" spans="1:21" ht="25.5" customHeight="1" x14ac:dyDescent="0.25">
      <c r="A215" s="200">
        <v>5</v>
      </c>
      <c r="B215" s="200" t="s">
        <v>228</v>
      </c>
      <c r="C215" s="200" t="s">
        <v>231</v>
      </c>
      <c r="D215" s="200" t="s">
        <v>187</v>
      </c>
      <c r="E215" s="200" t="s">
        <v>161</v>
      </c>
      <c r="F215" s="203" t="s">
        <v>195</v>
      </c>
      <c r="G215" s="203">
        <v>46356</v>
      </c>
      <c r="H215" s="222">
        <v>634285.32999999996</v>
      </c>
      <c r="I215" s="81">
        <f>I216+I217</f>
        <v>0</v>
      </c>
      <c r="J215" s="80" t="s">
        <v>14</v>
      </c>
      <c r="K215" s="81">
        <f t="shared" si="112"/>
        <v>292311.62</v>
      </c>
      <c r="L215" s="81">
        <f>L216+L217</f>
        <v>292311.62</v>
      </c>
      <c r="M215" s="81">
        <f t="shared" ref="M215" si="115">M216+M217</f>
        <v>0</v>
      </c>
      <c r="N215" s="81">
        <v>0</v>
      </c>
      <c r="O215" s="81">
        <v>0</v>
      </c>
      <c r="P215" s="81">
        <f t="shared" ref="P215" si="116">P216+P217</f>
        <v>0</v>
      </c>
      <c r="Q215" s="22">
        <v>0</v>
      </c>
      <c r="R215" s="200" t="s">
        <v>133</v>
      </c>
    </row>
    <row r="216" spans="1:21" ht="45.75" customHeight="1" x14ac:dyDescent="0.3">
      <c r="A216" s="201"/>
      <c r="B216" s="201"/>
      <c r="C216" s="201"/>
      <c r="D216" s="215"/>
      <c r="E216" s="201"/>
      <c r="F216" s="201"/>
      <c r="G216" s="220"/>
      <c r="H216" s="223"/>
      <c r="I216" s="81">
        <v>0</v>
      </c>
      <c r="J216" s="80" t="s">
        <v>147</v>
      </c>
      <c r="K216" s="81">
        <f t="shared" si="112"/>
        <v>248464.88</v>
      </c>
      <c r="L216" s="81">
        <v>248464.88</v>
      </c>
      <c r="M216" s="81">
        <v>0</v>
      </c>
      <c r="N216" s="81">
        <v>0</v>
      </c>
      <c r="O216" s="81">
        <v>0</v>
      </c>
      <c r="P216" s="81">
        <v>0</v>
      </c>
      <c r="Q216" s="22">
        <v>0</v>
      </c>
      <c r="R216" s="201"/>
      <c r="S216" s="25"/>
    </row>
    <row r="217" spans="1:21" ht="64.5" customHeight="1" x14ac:dyDescent="0.25">
      <c r="A217" s="202"/>
      <c r="B217" s="202"/>
      <c r="C217" s="202"/>
      <c r="D217" s="216"/>
      <c r="E217" s="202"/>
      <c r="F217" s="202"/>
      <c r="G217" s="221"/>
      <c r="H217" s="224"/>
      <c r="I217" s="81">
        <v>0</v>
      </c>
      <c r="J217" s="80" t="s">
        <v>18</v>
      </c>
      <c r="K217" s="81">
        <f t="shared" si="112"/>
        <v>43846.74</v>
      </c>
      <c r="L217" s="81">
        <v>43846.74</v>
      </c>
      <c r="M217" s="81">
        <v>0</v>
      </c>
      <c r="N217" s="81">
        <v>0</v>
      </c>
      <c r="O217" s="81">
        <v>0</v>
      </c>
      <c r="P217" s="81">
        <v>0</v>
      </c>
      <c r="Q217" s="22">
        <v>0</v>
      </c>
      <c r="R217" s="202"/>
    </row>
    <row r="218" spans="1:21" ht="27.75" customHeight="1" x14ac:dyDescent="0.25">
      <c r="A218" s="199">
        <v>6</v>
      </c>
      <c r="B218" s="199" t="s">
        <v>364</v>
      </c>
      <c r="C218" s="199" t="s">
        <v>279</v>
      </c>
      <c r="D218" s="199" t="s">
        <v>318</v>
      </c>
      <c r="E218" s="199" t="s">
        <v>161</v>
      </c>
      <c r="F218" s="199" t="s">
        <v>360</v>
      </c>
      <c r="G218" s="214">
        <v>46721</v>
      </c>
      <c r="H218" s="204">
        <v>441650</v>
      </c>
      <c r="I218" s="22">
        <v>0</v>
      </c>
      <c r="J218" s="80" t="s">
        <v>14</v>
      </c>
      <c r="K218" s="81">
        <f t="shared" si="112"/>
        <v>441650</v>
      </c>
      <c r="L218" s="81">
        <f>L219+L220</f>
        <v>40150</v>
      </c>
      <c r="M218" s="81">
        <f>M219+M220</f>
        <v>401500</v>
      </c>
      <c r="N218" s="81">
        <f t="shared" ref="N218" si="117">N219+N220</f>
        <v>0</v>
      </c>
      <c r="O218" s="81">
        <f>O219+O220</f>
        <v>0</v>
      </c>
      <c r="P218" s="81">
        <f>P219+P220</f>
        <v>0</v>
      </c>
      <c r="Q218" s="81">
        <f>Q219+Q220</f>
        <v>0</v>
      </c>
      <c r="R218" s="199" t="s">
        <v>133</v>
      </c>
    </row>
    <row r="219" spans="1:21" ht="39" customHeight="1" x14ac:dyDescent="0.35">
      <c r="A219" s="199"/>
      <c r="B219" s="199"/>
      <c r="C219" s="199"/>
      <c r="D219" s="199"/>
      <c r="E219" s="199"/>
      <c r="F219" s="199"/>
      <c r="G219" s="199"/>
      <c r="H219" s="204"/>
      <c r="I219" s="22">
        <v>0</v>
      </c>
      <c r="J219" s="80" t="s">
        <v>147</v>
      </c>
      <c r="K219" s="81">
        <f t="shared" si="112"/>
        <v>274706.3</v>
      </c>
      <c r="L219" s="81">
        <v>24973.3</v>
      </c>
      <c r="M219" s="81">
        <v>249733</v>
      </c>
      <c r="N219" s="81">
        <v>0</v>
      </c>
      <c r="O219" s="81">
        <v>0</v>
      </c>
      <c r="P219" s="81">
        <v>0</v>
      </c>
      <c r="Q219" s="22">
        <v>0</v>
      </c>
      <c r="R219" s="199"/>
      <c r="S219" s="26"/>
    </row>
    <row r="220" spans="1:21" ht="75" customHeight="1" x14ac:dyDescent="0.35">
      <c r="A220" s="199"/>
      <c r="B220" s="199"/>
      <c r="C220" s="199"/>
      <c r="D220" s="199"/>
      <c r="E220" s="199"/>
      <c r="F220" s="199"/>
      <c r="G220" s="199"/>
      <c r="H220" s="204"/>
      <c r="I220" s="22">
        <v>0</v>
      </c>
      <c r="J220" s="80" t="s">
        <v>18</v>
      </c>
      <c r="K220" s="81">
        <f t="shared" si="112"/>
        <v>166943.70000000001</v>
      </c>
      <c r="L220" s="81">
        <v>15176.7</v>
      </c>
      <c r="M220" s="81">
        <v>151767</v>
      </c>
      <c r="N220" s="81">
        <v>0</v>
      </c>
      <c r="O220" s="81">
        <v>0</v>
      </c>
      <c r="P220" s="81">
        <v>0</v>
      </c>
      <c r="Q220" s="22">
        <v>0</v>
      </c>
      <c r="R220" s="199"/>
      <c r="S220" s="24"/>
    </row>
    <row r="221" spans="1:21" ht="31.5" customHeight="1" x14ac:dyDescent="0.25">
      <c r="A221" s="199">
        <v>7</v>
      </c>
      <c r="B221" s="199" t="s">
        <v>427</v>
      </c>
      <c r="C221" s="199" t="s">
        <v>494</v>
      </c>
      <c r="D221" s="199" t="s">
        <v>164</v>
      </c>
      <c r="E221" s="199" t="s">
        <v>430</v>
      </c>
      <c r="F221" s="199" t="s">
        <v>428</v>
      </c>
      <c r="G221" s="214">
        <v>47087</v>
      </c>
      <c r="H221" s="204">
        <f>K221</f>
        <v>64700.399999999994</v>
      </c>
      <c r="I221" s="22">
        <v>0</v>
      </c>
      <c r="J221" s="80" t="s">
        <v>14</v>
      </c>
      <c r="K221" s="81">
        <f t="shared" ref="K221:K226" si="118">N221+O221+P221+L221+M221</f>
        <v>64700.399999999994</v>
      </c>
      <c r="L221" s="81">
        <f>L222+L223</f>
        <v>22645.199999999997</v>
      </c>
      <c r="M221" s="81">
        <f>M222+M223</f>
        <v>22645.199999999997</v>
      </c>
      <c r="N221" s="81">
        <f>N222+N223</f>
        <v>19410</v>
      </c>
      <c r="O221" s="81">
        <f t="shared" ref="O221:Q221" si="119">O222+O223</f>
        <v>0</v>
      </c>
      <c r="P221" s="81">
        <f t="shared" si="119"/>
        <v>0</v>
      </c>
      <c r="Q221" s="81">
        <f t="shared" si="119"/>
        <v>0</v>
      </c>
      <c r="R221" s="199" t="s">
        <v>133</v>
      </c>
    </row>
    <row r="222" spans="1:21" ht="57.75" customHeight="1" x14ac:dyDescent="0.25">
      <c r="A222" s="199"/>
      <c r="B222" s="199"/>
      <c r="C222" s="199"/>
      <c r="D222" s="199"/>
      <c r="E222" s="199"/>
      <c r="F222" s="199"/>
      <c r="G222" s="199"/>
      <c r="H222" s="204"/>
      <c r="I222" s="22">
        <v>0</v>
      </c>
      <c r="J222" s="80" t="s">
        <v>147</v>
      </c>
      <c r="K222" s="81">
        <f t="shared" si="118"/>
        <v>40243.64</v>
      </c>
      <c r="L222" s="81">
        <v>14085.31</v>
      </c>
      <c r="M222" s="81">
        <v>14085.31</v>
      </c>
      <c r="N222" s="17">
        <v>12073.02</v>
      </c>
      <c r="O222" s="17">
        <v>0</v>
      </c>
      <c r="P222" s="17">
        <v>0</v>
      </c>
      <c r="Q222" s="81">
        <v>0</v>
      </c>
      <c r="R222" s="199"/>
      <c r="S222" s="23"/>
      <c r="T222" s="23"/>
      <c r="U222" s="23"/>
    </row>
    <row r="223" spans="1:21" ht="75.75" customHeight="1" x14ac:dyDescent="0.25">
      <c r="A223" s="199"/>
      <c r="B223" s="199"/>
      <c r="C223" s="199"/>
      <c r="D223" s="199"/>
      <c r="E223" s="199"/>
      <c r="F223" s="199"/>
      <c r="G223" s="199"/>
      <c r="H223" s="204"/>
      <c r="I223" s="22">
        <v>0</v>
      </c>
      <c r="J223" s="80" t="s">
        <v>18</v>
      </c>
      <c r="K223" s="81">
        <f t="shared" si="118"/>
        <v>24456.76</v>
      </c>
      <c r="L223" s="81">
        <v>8559.89</v>
      </c>
      <c r="M223" s="81">
        <v>8559.89</v>
      </c>
      <c r="N223" s="17">
        <v>7336.98</v>
      </c>
      <c r="O223" s="17">
        <v>0</v>
      </c>
      <c r="P223" s="17">
        <v>0</v>
      </c>
      <c r="Q223" s="81">
        <v>0</v>
      </c>
      <c r="R223" s="199"/>
      <c r="S223" s="23"/>
      <c r="T223" s="23"/>
      <c r="U223" s="23"/>
    </row>
    <row r="224" spans="1:21" ht="31.5" customHeight="1" x14ac:dyDescent="0.25">
      <c r="A224" s="199">
        <v>8</v>
      </c>
      <c r="B224" s="199" t="s">
        <v>317</v>
      </c>
      <c r="C224" s="199" t="s">
        <v>493</v>
      </c>
      <c r="D224" s="199" t="s">
        <v>429</v>
      </c>
      <c r="E224" s="199" t="s">
        <v>132</v>
      </c>
      <c r="F224" s="199" t="s">
        <v>431</v>
      </c>
      <c r="G224" s="214">
        <v>47087</v>
      </c>
      <c r="H224" s="204">
        <f>K224</f>
        <v>167660</v>
      </c>
      <c r="I224" s="22">
        <v>0</v>
      </c>
      <c r="J224" s="80" t="s">
        <v>14</v>
      </c>
      <c r="K224" s="81">
        <f t="shared" si="118"/>
        <v>167660</v>
      </c>
      <c r="L224" s="81">
        <f>L225+L226</f>
        <v>0</v>
      </c>
      <c r="M224" s="81">
        <f>M225+M226</f>
        <v>83830</v>
      </c>
      <c r="N224" s="81">
        <f>N225+N226</f>
        <v>83830</v>
      </c>
      <c r="O224" s="81">
        <f t="shared" ref="O224:Q224" si="120">O225+O226</f>
        <v>0</v>
      </c>
      <c r="P224" s="81">
        <f t="shared" si="120"/>
        <v>0</v>
      </c>
      <c r="Q224" s="81">
        <f t="shared" si="120"/>
        <v>0</v>
      </c>
      <c r="R224" s="199" t="s">
        <v>133</v>
      </c>
    </row>
    <row r="225" spans="1:21" ht="57.75" customHeight="1" x14ac:dyDescent="0.25">
      <c r="A225" s="199"/>
      <c r="B225" s="199"/>
      <c r="C225" s="199"/>
      <c r="D225" s="199"/>
      <c r="E225" s="199"/>
      <c r="F225" s="199"/>
      <c r="G225" s="199"/>
      <c r="H225" s="204"/>
      <c r="I225" s="22">
        <v>0</v>
      </c>
      <c r="J225" s="80" t="s">
        <v>147</v>
      </c>
      <c r="K225" s="81">
        <f t="shared" si="118"/>
        <v>104284.52</v>
      </c>
      <c r="L225" s="81">
        <v>0</v>
      </c>
      <c r="M225" s="81">
        <v>52142.26</v>
      </c>
      <c r="N225" s="17">
        <v>52142.26</v>
      </c>
      <c r="O225" s="17">
        <v>0</v>
      </c>
      <c r="P225" s="17">
        <v>0</v>
      </c>
      <c r="Q225" s="81">
        <v>0</v>
      </c>
      <c r="R225" s="199"/>
      <c r="S225" s="23"/>
      <c r="T225" s="23"/>
      <c r="U225" s="23"/>
    </row>
    <row r="226" spans="1:21" ht="75.75" customHeight="1" x14ac:dyDescent="0.25">
      <c r="A226" s="199"/>
      <c r="B226" s="199"/>
      <c r="C226" s="199"/>
      <c r="D226" s="199"/>
      <c r="E226" s="199"/>
      <c r="F226" s="199"/>
      <c r="G226" s="199"/>
      <c r="H226" s="204"/>
      <c r="I226" s="22">
        <v>0</v>
      </c>
      <c r="J226" s="80" t="s">
        <v>18</v>
      </c>
      <c r="K226" s="81">
        <f t="shared" si="118"/>
        <v>63375.48</v>
      </c>
      <c r="L226" s="81">
        <v>0</v>
      </c>
      <c r="M226" s="81">
        <v>31687.74</v>
      </c>
      <c r="N226" s="17">
        <v>31687.74</v>
      </c>
      <c r="O226" s="17">
        <v>0</v>
      </c>
      <c r="P226" s="17">
        <v>0</v>
      </c>
      <c r="Q226" s="81">
        <v>0</v>
      </c>
      <c r="R226" s="199"/>
      <c r="S226" s="23"/>
      <c r="T226" s="23"/>
      <c r="U226" s="23"/>
    </row>
    <row r="227" spans="1:21" ht="31.5" customHeight="1" x14ac:dyDescent="0.25">
      <c r="A227" s="199">
        <v>9</v>
      </c>
      <c r="B227" s="199" t="s">
        <v>475</v>
      </c>
      <c r="C227" s="199" t="s">
        <v>477</v>
      </c>
      <c r="D227" s="199" t="s">
        <v>478</v>
      </c>
      <c r="E227" s="199" t="s">
        <v>157</v>
      </c>
      <c r="F227" s="199" t="s">
        <v>356</v>
      </c>
      <c r="G227" s="214">
        <v>46356</v>
      </c>
      <c r="H227" s="204">
        <v>297019.65999999997</v>
      </c>
      <c r="I227" s="22">
        <v>0</v>
      </c>
      <c r="J227" s="80" t="s">
        <v>14</v>
      </c>
      <c r="K227" s="81">
        <f t="shared" ref="K227:K229" si="121">N227+O227+P227+L227+M227</f>
        <v>20729.05</v>
      </c>
      <c r="L227" s="81">
        <f>L228+L229</f>
        <v>20729.05</v>
      </c>
      <c r="M227" s="81">
        <f>M228+M229</f>
        <v>0</v>
      </c>
      <c r="N227" s="81">
        <f>N228+N229</f>
        <v>0</v>
      </c>
      <c r="O227" s="81">
        <f t="shared" ref="O227:Q227" si="122">O228+O229</f>
        <v>0</v>
      </c>
      <c r="P227" s="81">
        <f t="shared" si="122"/>
        <v>0</v>
      </c>
      <c r="Q227" s="81">
        <f t="shared" si="122"/>
        <v>0</v>
      </c>
      <c r="R227" s="199" t="s">
        <v>133</v>
      </c>
    </row>
    <row r="228" spans="1:21" ht="57.75" customHeight="1" x14ac:dyDescent="0.25">
      <c r="A228" s="199"/>
      <c r="B228" s="199"/>
      <c r="C228" s="199"/>
      <c r="D228" s="199"/>
      <c r="E228" s="199"/>
      <c r="F228" s="199"/>
      <c r="G228" s="199"/>
      <c r="H228" s="204"/>
      <c r="I228" s="22">
        <v>0</v>
      </c>
      <c r="J228" s="80" t="s">
        <v>147</v>
      </c>
      <c r="K228" s="81">
        <f t="shared" si="121"/>
        <v>20371.61</v>
      </c>
      <c r="L228" s="81">
        <v>20371.61</v>
      </c>
      <c r="M228" s="81">
        <v>0</v>
      </c>
      <c r="N228" s="17">
        <v>0</v>
      </c>
      <c r="O228" s="17">
        <v>0</v>
      </c>
      <c r="P228" s="17">
        <v>0</v>
      </c>
      <c r="Q228" s="81">
        <v>0</v>
      </c>
      <c r="R228" s="199"/>
      <c r="S228" s="23"/>
      <c r="T228" s="23"/>
      <c r="U228" s="23"/>
    </row>
    <row r="229" spans="1:21" ht="75.75" customHeight="1" x14ac:dyDescent="0.25">
      <c r="A229" s="199"/>
      <c r="B229" s="199"/>
      <c r="C229" s="199"/>
      <c r="D229" s="199"/>
      <c r="E229" s="199"/>
      <c r="F229" s="199"/>
      <c r="G229" s="199"/>
      <c r="H229" s="204"/>
      <c r="I229" s="22">
        <v>0</v>
      </c>
      <c r="J229" s="80" t="s">
        <v>18</v>
      </c>
      <c r="K229" s="81">
        <f t="shared" si="121"/>
        <v>357.44</v>
      </c>
      <c r="L229" s="81">
        <v>357.44</v>
      </c>
      <c r="M229" s="81">
        <v>0</v>
      </c>
      <c r="N229" s="17">
        <v>0</v>
      </c>
      <c r="O229" s="17">
        <v>0</v>
      </c>
      <c r="P229" s="17">
        <v>0</v>
      </c>
      <c r="Q229" s="81">
        <v>0</v>
      </c>
      <c r="R229" s="199"/>
      <c r="S229" s="23"/>
      <c r="T229" s="23"/>
      <c r="U229" s="23"/>
    </row>
    <row r="230" spans="1:21" ht="31.5" customHeight="1" x14ac:dyDescent="0.25">
      <c r="A230" s="199">
        <v>10</v>
      </c>
      <c r="B230" s="199" t="s">
        <v>476</v>
      </c>
      <c r="C230" s="199" t="s">
        <v>279</v>
      </c>
      <c r="D230" s="199" t="s">
        <v>478</v>
      </c>
      <c r="E230" s="199" t="s">
        <v>157</v>
      </c>
      <c r="F230" s="199" t="s">
        <v>356</v>
      </c>
      <c r="G230" s="214">
        <v>46356</v>
      </c>
      <c r="H230" s="204">
        <v>474754.48</v>
      </c>
      <c r="I230" s="22">
        <v>0</v>
      </c>
      <c r="J230" s="80" t="s">
        <v>14</v>
      </c>
      <c r="K230" s="81">
        <f t="shared" ref="K230:K232" si="123">N230+O230+P230+L230+M230</f>
        <v>9486.68</v>
      </c>
      <c r="L230" s="81">
        <f>L231+L232</f>
        <v>9486.68</v>
      </c>
      <c r="M230" s="81">
        <f>M231+M232</f>
        <v>0</v>
      </c>
      <c r="N230" s="81">
        <f>N231+N232</f>
        <v>0</v>
      </c>
      <c r="O230" s="81">
        <f t="shared" ref="O230:Q230" si="124">O231+O232</f>
        <v>0</v>
      </c>
      <c r="P230" s="81">
        <f t="shared" si="124"/>
        <v>0</v>
      </c>
      <c r="Q230" s="81">
        <f t="shared" si="124"/>
        <v>0</v>
      </c>
      <c r="R230" s="199" t="s">
        <v>133</v>
      </c>
    </row>
    <row r="231" spans="1:21" ht="57.75" customHeight="1" x14ac:dyDescent="0.25">
      <c r="A231" s="199"/>
      <c r="B231" s="199"/>
      <c r="C231" s="199"/>
      <c r="D231" s="199"/>
      <c r="E231" s="199"/>
      <c r="F231" s="199"/>
      <c r="G231" s="199"/>
      <c r="H231" s="204"/>
      <c r="I231" s="22">
        <v>0</v>
      </c>
      <c r="J231" s="80" t="s">
        <v>147</v>
      </c>
      <c r="K231" s="81">
        <f t="shared" si="123"/>
        <v>5919.69</v>
      </c>
      <c r="L231" s="81">
        <v>5919.69</v>
      </c>
      <c r="M231" s="81">
        <v>0</v>
      </c>
      <c r="N231" s="17">
        <v>0</v>
      </c>
      <c r="O231" s="17">
        <v>0</v>
      </c>
      <c r="P231" s="17">
        <v>0</v>
      </c>
      <c r="Q231" s="81">
        <v>0</v>
      </c>
      <c r="R231" s="199"/>
      <c r="S231" s="23"/>
      <c r="T231" s="23"/>
      <c r="U231" s="23"/>
    </row>
    <row r="232" spans="1:21" ht="75.75" customHeight="1" x14ac:dyDescent="0.25">
      <c r="A232" s="199"/>
      <c r="B232" s="199"/>
      <c r="C232" s="199"/>
      <c r="D232" s="199"/>
      <c r="E232" s="199"/>
      <c r="F232" s="199"/>
      <c r="G232" s="199"/>
      <c r="H232" s="204"/>
      <c r="I232" s="22">
        <v>0</v>
      </c>
      <c r="J232" s="80" t="s">
        <v>18</v>
      </c>
      <c r="K232" s="81">
        <f t="shared" si="123"/>
        <v>3566.99</v>
      </c>
      <c r="L232" s="81">
        <v>3566.99</v>
      </c>
      <c r="M232" s="81">
        <v>0</v>
      </c>
      <c r="N232" s="17">
        <v>0</v>
      </c>
      <c r="O232" s="17">
        <v>0</v>
      </c>
      <c r="P232" s="17">
        <v>0</v>
      </c>
      <c r="Q232" s="81">
        <v>0</v>
      </c>
      <c r="R232" s="199"/>
      <c r="S232" s="23"/>
      <c r="T232" s="23"/>
      <c r="U232" s="23"/>
    </row>
    <row r="233" spans="1:21" ht="30.75" customHeight="1" x14ac:dyDescent="0.35">
      <c r="A233" s="205" t="s">
        <v>179</v>
      </c>
      <c r="B233" s="206"/>
      <c r="C233" s="206"/>
      <c r="D233" s="206"/>
      <c r="E233" s="206"/>
      <c r="F233" s="206"/>
      <c r="G233" s="206"/>
      <c r="H233" s="206"/>
      <c r="I233" s="207"/>
      <c r="J233" s="80" t="s">
        <v>8</v>
      </c>
      <c r="K233" s="81">
        <f>L233+M233+N233+O233+P233</f>
        <v>2239919.5499999998</v>
      </c>
      <c r="L233" s="85">
        <f>L197+L209+L212+L215+L218+L194+L221+L224+L227+L230</f>
        <v>759545.26</v>
      </c>
      <c r="M233" s="85">
        <f t="shared" ref="M233:Q233" si="125">M197+M209+M212+M215+M218+M194+M221+M224+M227+M230</f>
        <v>1184795.98</v>
      </c>
      <c r="N233" s="85">
        <f t="shared" si="125"/>
        <v>295578.31</v>
      </c>
      <c r="O233" s="85">
        <f t="shared" si="125"/>
        <v>0</v>
      </c>
      <c r="P233" s="85">
        <f t="shared" si="125"/>
        <v>0</v>
      </c>
      <c r="Q233" s="85">
        <f t="shared" si="125"/>
        <v>0</v>
      </c>
      <c r="R233" s="200"/>
      <c r="S233" s="21"/>
    </row>
    <row r="234" spans="1:21" ht="40.5" customHeight="1" x14ac:dyDescent="0.25">
      <c r="A234" s="208"/>
      <c r="B234" s="209"/>
      <c r="C234" s="209"/>
      <c r="D234" s="209"/>
      <c r="E234" s="209"/>
      <c r="F234" s="209"/>
      <c r="G234" s="209"/>
      <c r="H234" s="209"/>
      <c r="I234" s="210"/>
      <c r="J234" s="80" t="s">
        <v>10</v>
      </c>
      <c r="K234" s="81">
        <f>L234+M234+N234+O234+P234</f>
        <v>1580698.3900000001</v>
      </c>
      <c r="L234" s="85">
        <f>L198+L210+L213+L216+L219+L195+L222+L225+L228+L231</f>
        <v>631949.28</v>
      </c>
      <c r="M234" s="85">
        <f t="shared" ref="M234:Q234" si="126">M198+M210+M213+M216+M219+M195+M222+M225+M228+M231</f>
        <v>764120.3600000001</v>
      </c>
      <c r="N234" s="85">
        <f t="shared" si="126"/>
        <v>184628.75</v>
      </c>
      <c r="O234" s="85">
        <f t="shared" si="126"/>
        <v>0</v>
      </c>
      <c r="P234" s="85">
        <f t="shared" si="126"/>
        <v>0</v>
      </c>
      <c r="Q234" s="85">
        <f t="shared" si="126"/>
        <v>0</v>
      </c>
      <c r="R234" s="201"/>
      <c r="S234" s="19"/>
    </row>
    <row r="235" spans="1:21" ht="60" customHeight="1" x14ac:dyDescent="0.25">
      <c r="A235" s="211"/>
      <c r="B235" s="212"/>
      <c r="C235" s="212"/>
      <c r="D235" s="212"/>
      <c r="E235" s="212"/>
      <c r="F235" s="212"/>
      <c r="G235" s="212"/>
      <c r="H235" s="212"/>
      <c r="I235" s="213"/>
      <c r="J235" s="80" t="s">
        <v>11</v>
      </c>
      <c r="K235" s="81">
        <f t="shared" si="112"/>
        <v>659221.15999999992</v>
      </c>
      <c r="L235" s="85">
        <f>L199+L211+L214+L217+L220+L196+L223+L226+L229+L232</f>
        <v>127595.98</v>
      </c>
      <c r="M235" s="85">
        <f t="shared" ref="M235:Q235" si="127">M199+M211+M214+M217+M220+M196+M223+M226+M229+M232</f>
        <v>420675.62</v>
      </c>
      <c r="N235" s="85">
        <f t="shared" si="127"/>
        <v>110949.56</v>
      </c>
      <c r="O235" s="85">
        <f t="shared" si="127"/>
        <v>0</v>
      </c>
      <c r="P235" s="85">
        <f t="shared" si="127"/>
        <v>0</v>
      </c>
      <c r="Q235" s="85">
        <f t="shared" si="127"/>
        <v>0</v>
      </c>
      <c r="R235" s="202"/>
    </row>
    <row r="236" spans="1:21" ht="25.5" hidden="1" customHeight="1" x14ac:dyDescent="0.25">
      <c r="A236" s="225" t="s">
        <v>243</v>
      </c>
      <c r="B236" s="225"/>
      <c r="C236" s="225"/>
      <c r="D236" s="225"/>
      <c r="E236" s="225"/>
      <c r="F236" s="225"/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</row>
    <row r="237" spans="1:21" ht="25.5" hidden="1" customHeight="1" x14ac:dyDescent="0.25">
      <c r="A237" s="200">
        <v>1</v>
      </c>
      <c r="B237" s="200" t="s">
        <v>237</v>
      </c>
      <c r="C237" s="200" t="s">
        <v>240</v>
      </c>
      <c r="D237" s="200" t="s">
        <v>238</v>
      </c>
      <c r="E237" s="200" t="s">
        <v>161</v>
      </c>
      <c r="F237" s="203" t="s">
        <v>239</v>
      </c>
      <c r="G237" s="203">
        <v>45580</v>
      </c>
      <c r="H237" s="222">
        <f>K237+I237</f>
        <v>0</v>
      </c>
      <c r="I237" s="81">
        <f>I238+I239</f>
        <v>0</v>
      </c>
      <c r="J237" s="80" t="s">
        <v>14</v>
      </c>
      <c r="K237" s="81">
        <f>K238+K239</f>
        <v>0</v>
      </c>
      <c r="L237" s="81">
        <f t="shared" ref="L237" si="128">L238+L239</f>
        <v>0</v>
      </c>
      <c r="M237" s="81">
        <f>M238+M239</f>
        <v>0</v>
      </c>
      <c r="N237" s="81">
        <f t="shared" ref="N237:P237" si="129">N238+N239</f>
        <v>0</v>
      </c>
      <c r="O237" s="81">
        <f t="shared" si="129"/>
        <v>0</v>
      </c>
      <c r="P237" s="81">
        <f t="shared" si="129"/>
        <v>0</v>
      </c>
      <c r="Q237" s="22">
        <v>0</v>
      </c>
      <c r="R237" s="200" t="s">
        <v>133</v>
      </c>
    </row>
    <row r="238" spans="1:21" ht="45.75" hidden="1" customHeight="1" x14ac:dyDescent="0.4">
      <c r="A238" s="201"/>
      <c r="B238" s="201"/>
      <c r="C238" s="201"/>
      <c r="D238" s="215"/>
      <c r="E238" s="201"/>
      <c r="F238" s="201"/>
      <c r="G238" s="220"/>
      <c r="H238" s="223"/>
      <c r="I238" s="81">
        <v>0</v>
      </c>
      <c r="J238" s="80" t="s">
        <v>147</v>
      </c>
      <c r="K238" s="81">
        <f>L238+M238+N238+O238+P238</f>
        <v>0</v>
      </c>
      <c r="L238" s="81">
        <v>0</v>
      </c>
      <c r="M238" s="81">
        <v>0</v>
      </c>
      <c r="N238" s="81">
        <v>0</v>
      </c>
      <c r="O238" s="81">
        <v>0</v>
      </c>
      <c r="P238" s="81">
        <v>0</v>
      </c>
      <c r="Q238" s="22">
        <v>0</v>
      </c>
      <c r="R238" s="201"/>
      <c r="S238" s="18"/>
    </row>
    <row r="239" spans="1:21" ht="64.5" hidden="1" customHeight="1" x14ac:dyDescent="0.25">
      <c r="A239" s="202"/>
      <c r="B239" s="202"/>
      <c r="C239" s="202"/>
      <c r="D239" s="216"/>
      <c r="E239" s="202"/>
      <c r="F239" s="202"/>
      <c r="G239" s="221"/>
      <c r="H239" s="224"/>
      <c r="I239" s="81">
        <v>0</v>
      </c>
      <c r="J239" s="80" t="s">
        <v>18</v>
      </c>
      <c r="K239" s="81">
        <f>L239+M239+N239+O239+P239</f>
        <v>0</v>
      </c>
      <c r="L239" s="81">
        <v>0</v>
      </c>
      <c r="M239" s="81">
        <v>0</v>
      </c>
      <c r="N239" s="81">
        <v>0</v>
      </c>
      <c r="O239" s="81">
        <v>0</v>
      </c>
      <c r="P239" s="81">
        <v>0</v>
      </c>
      <c r="Q239" s="22">
        <v>0</v>
      </c>
      <c r="R239" s="202"/>
    </row>
    <row r="240" spans="1:21" ht="30.75" hidden="1" customHeight="1" x14ac:dyDescent="0.25">
      <c r="A240" s="218" t="s">
        <v>244</v>
      </c>
      <c r="B240" s="218"/>
      <c r="C240" s="218"/>
      <c r="D240" s="218"/>
      <c r="E240" s="218"/>
      <c r="F240" s="218"/>
      <c r="G240" s="218"/>
      <c r="H240" s="218"/>
      <c r="I240" s="218"/>
      <c r="J240" s="80" t="s">
        <v>8</v>
      </c>
      <c r="K240" s="85">
        <f>K237</f>
        <v>0</v>
      </c>
      <c r="L240" s="85">
        <f t="shared" ref="L240:P240" si="130">L237</f>
        <v>0</v>
      </c>
      <c r="M240" s="85">
        <f>M237</f>
        <v>0</v>
      </c>
      <c r="N240" s="85">
        <f t="shared" si="130"/>
        <v>0</v>
      </c>
      <c r="O240" s="85">
        <f t="shared" si="130"/>
        <v>0</v>
      </c>
      <c r="P240" s="85">
        <f t="shared" si="130"/>
        <v>0</v>
      </c>
      <c r="Q240" s="85">
        <v>0</v>
      </c>
      <c r="R240" s="199"/>
    </row>
    <row r="241" spans="1:21" ht="40.5" hidden="1" customHeight="1" x14ac:dyDescent="0.25">
      <c r="A241" s="218"/>
      <c r="B241" s="218"/>
      <c r="C241" s="218"/>
      <c r="D241" s="218"/>
      <c r="E241" s="218"/>
      <c r="F241" s="218"/>
      <c r="G241" s="218"/>
      <c r="H241" s="218"/>
      <c r="I241" s="218"/>
      <c r="J241" s="80" t="s">
        <v>10</v>
      </c>
      <c r="K241" s="85">
        <f>K238</f>
        <v>0</v>
      </c>
      <c r="L241" s="85">
        <f t="shared" ref="L241:P241" si="131">L238</f>
        <v>0</v>
      </c>
      <c r="M241" s="85">
        <f>M238</f>
        <v>0</v>
      </c>
      <c r="N241" s="85">
        <f t="shared" si="131"/>
        <v>0</v>
      </c>
      <c r="O241" s="85">
        <f t="shared" si="131"/>
        <v>0</v>
      </c>
      <c r="P241" s="85">
        <f t="shared" si="131"/>
        <v>0</v>
      </c>
      <c r="Q241" s="85">
        <v>0</v>
      </c>
      <c r="R241" s="199"/>
    </row>
    <row r="242" spans="1:21" ht="60" hidden="1" customHeight="1" x14ac:dyDescent="0.25">
      <c r="A242" s="218"/>
      <c r="B242" s="218"/>
      <c r="C242" s="218"/>
      <c r="D242" s="218"/>
      <c r="E242" s="218"/>
      <c r="F242" s="218"/>
      <c r="G242" s="218"/>
      <c r="H242" s="218"/>
      <c r="I242" s="218"/>
      <c r="J242" s="80" t="s">
        <v>11</v>
      </c>
      <c r="K242" s="85">
        <f>K239</f>
        <v>0</v>
      </c>
      <c r="L242" s="85">
        <f t="shared" ref="L242:P242" si="132">L239</f>
        <v>0</v>
      </c>
      <c r="M242" s="85">
        <f t="shared" si="132"/>
        <v>0</v>
      </c>
      <c r="N242" s="85">
        <f t="shared" si="132"/>
        <v>0</v>
      </c>
      <c r="O242" s="85">
        <f t="shared" si="132"/>
        <v>0</v>
      </c>
      <c r="P242" s="85">
        <f t="shared" si="132"/>
        <v>0</v>
      </c>
      <c r="Q242" s="85">
        <v>0</v>
      </c>
      <c r="R242" s="199"/>
    </row>
    <row r="243" spans="1:21" ht="25.5" customHeight="1" x14ac:dyDescent="0.25">
      <c r="A243" s="225" t="s">
        <v>281</v>
      </c>
      <c r="B243" s="225"/>
      <c r="C243" s="225"/>
      <c r="D243" s="225"/>
      <c r="E243" s="225"/>
      <c r="F243" s="225"/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</row>
    <row r="244" spans="1:21" ht="51" customHeight="1" x14ac:dyDescent="0.35">
      <c r="A244" s="199">
        <v>1</v>
      </c>
      <c r="B244" s="199" t="s">
        <v>295</v>
      </c>
      <c r="C244" s="199" t="s">
        <v>289</v>
      </c>
      <c r="D244" s="199" t="s">
        <v>251</v>
      </c>
      <c r="E244" s="199" t="s">
        <v>157</v>
      </c>
      <c r="F244" s="199" t="s">
        <v>480</v>
      </c>
      <c r="G244" s="214">
        <v>46310</v>
      </c>
      <c r="H244" s="204">
        <v>121513.29000000001</v>
      </c>
      <c r="I244" s="22">
        <v>0</v>
      </c>
      <c r="J244" s="80" t="s">
        <v>14</v>
      </c>
      <c r="K244" s="81">
        <f>K246+K245</f>
        <v>41513.29</v>
      </c>
      <c r="L244" s="81">
        <f>L245+L246</f>
        <v>41513.29</v>
      </c>
      <c r="M244" s="81">
        <f t="shared" ref="M244:O244" si="133">M245+M246</f>
        <v>0</v>
      </c>
      <c r="N244" s="81">
        <f t="shared" si="133"/>
        <v>0</v>
      </c>
      <c r="O244" s="81">
        <f t="shared" si="133"/>
        <v>0</v>
      </c>
      <c r="P244" s="81">
        <f>P245+P246</f>
        <v>0</v>
      </c>
      <c r="Q244" s="81">
        <f>Q245+Q246</f>
        <v>0</v>
      </c>
      <c r="R244" s="199" t="s">
        <v>133</v>
      </c>
      <c r="S244" s="21"/>
    </row>
    <row r="245" spans="1:21" ht="39" customHeight="1" x14ac:dyDescent="0.4">
      <c r="A245" s="199"/>
      <c r="B245" s="199"/>
      <c r="C245" s="199"/>
      <c r="D245" s="199"/>
      <c r="E245" s="199"/>
      <c r="F245" s="199"/>
      <c r="G245" s="199"/>
      <c r="H245" s="204"/>
      <c r="I245" s="22">
        <v>0</v>
      </c>
      <c r="J245" s="80" t="s">
        <v>147</v>
      </c>
      <c r="K245" s="81">
        <f>SUM(L245:P245)</f>
        <v>25514.06</v>
      </c>
      <c r="L245" s="81">
        <v>25514.06</v>
      </c>
      <c r="M245" s="81">
        <v>0</v>
      </c>
      <c r="N245" s="81">
        <v>0</v>
      </c>
      <c r="O245" s="81">
        <v>0</v>
      </c>
      <c r="P245" s="81">
        <v>0</v>
      </c>
      <c r="Q245" s="22">
        <v>0</v>
      </c>
      <c r="R245" s="199"/>
      <c r="S245" s="27"/>
      <c r="T245" s="18"/>
      <c r="U245" s="27"/>
    </row>
    <row r="246" spans="1:21" ht="63.75" customHeight="1" x14ac:dyDescent="0.4">
      <c r="A246" s="199"/>
      <c r="B246" s="199"/>
      <c r="C246" s="199"/>
      <c r="D246" s="199"/>
      <c r="E246" s="199"/>
      <c r="F246" s="199"/>
      <c r="G246" s="199"/>
      <c r="H246" s="204"/>
      <c r="I246" s="22">
        <v>0</v>
      </c>
      <c r="J246" s="80" t="s">
        <v>18</v>
      </c>
      <c r="K246" s="81">
        <f>SUM(L246:P246)</f>
        <v>15999.23</v>
      </c>
      <c r="L246" s="81">
        <v>15999.23</v>
      </c>
      <c r="M246" s="81">
        <v>0</v>
      </c>
      <c r="N246" s="81">
        <v>0</v>
      </c>
      <c r="O246" s="81">
        <v>0</v>
      </c>
      <c r="P246" s="81">
        <v>0</v>
      </c>
      <c r="Q246" s="22">
        <v>0</v>
      </c>
      <c r="R246" s="199"/>
      <c r="S246" s="27"/>
      <c r="T246" s="28"/>
      <c r="U246" s="18"/>
    </row>
    <row r="247" spans="1:21" ht="39.75" customHeight="1" x14ac:dyDescent="0.25">
      <c r="A247" s="199">
        <v>2</v>
      </c>
      <c r="B247" s="199" t="s">
        <v>296</v>
      </c>
      <c r="C247" s="199" t="s">
        <v>290</v>
      </c>
      <c r="D247" s="199" t="s">
        <v>257</v>
      </c>
      <c r="E247" s="199" t="s">
        <v>157</v>
      </c>
      <c r="F247" s="199" t="s">
        <v>480</v>
      </c>
      <c r="G247" s="214">
        <v>46310</v>
      </c>
      <c r="H247" s="204">
        <v>175874.25</v>
      </c>
      <c r="I247" s="22">
        <v>0</v>
      </c>
      <c r="J247" s="80" t="s">
        <v>14</v>
      </c>
      <c r="K247" s="81">
        <f>K249+K248</f>
        <v>87937.25</v>
      </c>
      <c r="L247" s="81">
        <f>L248+L249</f>
        <v>87937.25</v>
      </c>
      <c r="M247" s="81">
        <f t="shared" ref="M247:O247" si="134">M248+M249</f>
        <v>0</v>
      </c>
      <c r="N247" s="81">
        <f t="shared" si="134"/>
        <v>0</v>
      </c>
      <c r="O247" s="81">
        <f t="shared" si="134"/>
        <v>0</v>
      </c>
      <c r="P247" s="81">
        <f>P248+P249</f>
        <v>0</v>
      </c>
      <c r="Q247" s="81">
        <f>Q248+Q249</f>
        <v>0</v>
      </c>
      <c r="R247" s="199" t="s">
        <v>133</v>
      </c>
    </row>
    <row r="248" spans="1:21" ht="39" customHeight="1" x14ac:dyDescent="0.25">
      <c r="A248" s="199"/>
      <c r="B248" s="199"/>
      <c r="C248" s="199"/>
      <c r="D248" s="199"/>
      <c r="E248" s="199"/>
      <c r="F248" s="199"/>
      <c r="G248" s="199"/>
      <c r="H248" s="204"/>
      <c r="I248" s="22">
        <v>0</v>
      </c>
      <c r="J248" s="80" t="s">
        <v>147</v>
      </c>
      <c r="K248" s="81">
        <f>SUM(L248:P248)</f>
        <v>54046.23</v>
      </c>
      <c r="L248" s="81">
        <v>54046.23</v>
      </c>
      <c r="M248" s="81">
        <v>0</v>
      </c>
      <c r="N248" s="81">
        <v>0</v>
      </c>
      <c r="O248" s="81">
        <v>0</v>
      </c>
      <c r="P248" s="81">
        <v>0</v>
      </c>
      <c r="Q248" s="22">
        <v>0</v>
      </c>
      <c r="R248" s="199"/>
      <c r="S248" s="23"/>
    </row>
    <row r="249" spans="1:21" ht="63.75" customHeight="1" x14ac:dyDescent="0.35">
      <c r="A249" s="199"/>
      <c r="B249" s="199"/>
      <c r="C249" s="199"/>
      <c r="D249" s="199"/>
      <c r="E249" s="199"/>
      <c r="F249" s="199"/>
      <c r="G249" s="199"/>
      <c r="H249" s="204"/>
      <c r="I249" s="22">
        <v>0</v>
      </c>
      <c r="J249" s="80" t="s">
        <v>18</v>
      </c>
      <c r="K249" s="81">
        <f>SUM(L249:P249)</f>
        <v>33891.019999999997</v>
      </c>
      <c r="L249" s="81">
        <v>33891.019999999997</v>
      </c>
      <c r="M249" s="81">
        <v>0</v>
      </c>
      <c r="N249" s="81">
        <v>0</v>
      </c>
      <c r="O249" s="81">
        <v>0</v>
      </c>
      <c r="P249" s="81">
        <v>0</v>
      </c>
      <c r="Q249" s="22">
        <v>0</v>
      </c>
      <c r="R249" s="199"/>
      <c r="S249" s="24"/>
    </row>
    <row r="250" spans="1:21" ht="27.75" customHeight="1" x14ac:dyDescent="0.25">
      <c r="A250" s="199">
        <v>3</v>
      </c>
      <c r="B250" s="199" t="s">
        <v>291</v>
      </c>
      <c r="C250" s="199" t="s">
        <v>292</v>
      </c>
      <c r="D250" s="199" t="s">
        <v>258</v>
      </c>
      <c r="E250" s="199" t="s">
        <v>157</v>
      </c>
      <c r="F250" s="199" t="s">
        <v>479</v>
      </c>
      <c r="G250" s="214">
        <v>46310</v>
      </c>
      <c r="H250" s="204">
        <v>101234.95999999999</v>
      </c>
      <c r="I250" s="22">
        <v>0</v>
      </c>
      <c r="J250" s="80" t="s">
        <v>14</v>
      </c>
      <c r="K250" s="81">
        <f>K252+K251</f>
        <v>12000</v>
      </c>
      <c r="L250" s="81">
        <f>L251+L252</f>
        <v>12000</v>
      </c>
      <c r="M250" s="81">
        <f t="shared" ref="M250:O250" si="135">M251+M252</f>
        <v>0</v>
      </c>
      <c r="N250" s="81">
        <f t="shared" si="135"/>
        <v>0</v>
      </c>
      <c r="O250" s="81">
        <f t="shared" si="135"/>
        <v>0</v>
      </c>
      <c r="P250" s="81">
        <f>P251+P252</f>
        <v>0</v>
      </c>
      <c r="Q250" s="81">
        <f>Q251+Q252</f>
        <v>0</v>
      </c>
      <c r="R250" s="199" t="s">
        <v>133</v>
      </c>
    </row>
    <row r="251" spans="1:21" ht="39" customHeight="1" x14ac:dyDescent="0.25">
      <c r="A251" s="199"/>
      <c r="B251" s="199"/>
      <c r="C251" s="199"/>
      <c r="D251" s="199"/>
      <c r="E251" s="199"/>
      <c r="F251" s="199"/>
      <c r="G251" s="199"/>
      <c r="H251" s="204"/>
      <c r="I251" s="22">
        <v>0</v>
      </c>
      <c r="J251" s="80" t="s">
        <v>147</v>
      </c>
      <c r="K251" s="81">
        <f>SUM(L251:P251)</f>
        <v>7487.99</v>
      </c>
      <c r="L251" s="81">
        <v>7487.99</v>
      </c>
      <c r="M251" s="81">
        <v>0</v>
      </c>
      <c r="N251" s="81">
        <v>0</v>
      </c>
      <c r="O251" s="81">
        <v>0</v>
      </c>
      <c r="P251" s="81">
        <v>0</v>
      </c>
      <c r="Q251" s="22">
        <v>0</v>
      </c>
      <c r="R251" s="199"/>
      <c r="S251" s="23"/>
    </row>
    <row r="252" spans="1:21" ht="63.75" customHeight="1" x14ac:dyDescent="0.35">
      <c r="A252" s="199"/>
      <c r="B252" s="199"/>
      <c r="C252" s="199"/>
      <c r="D252" s="199"/>
      <c r="E252" s="199"/>
      <c r="F252" s="199"/>
      <c r="G252" s="199"/>
      <c r="H252" s="204"/>
      <c r="I252" s="22">
        <v>0</v>
      </c>
      <c r="J252" s="80" t="s">
        <v>18</v>
      </c>
      <c r="K252" s="81">
        <f>SUM(L252:P252)</f>
        <v>4512.01</v>
      </c>
      <c r="L252" s="81">
        <v>4512.01</v>
      </c>
      <c r="M252" s="81">
        <v>0</v>
      </c>
      <c r="N252" s="81">
        <v>0</v>
      </c>
      <c r="O252" s="81">
        <v>0</v>
      </c>
      <c r="P252" s="81">
        <v>0</v>
      </c>
      <c r="Q252" s="22">
        <v>0</v>
      </c>
      <c r="R252" s="199"/>
      <c r="S252" s="24"/>
    </row>
    <row r="253" spans="1:21" ht="27.75" customHeight="1" x14ac:dyDescent="0.25">
      <c r="A253" s="199">
        <v>4</v>
      </c>
      <c r="B253" s="199" t="s">
        <v>259</v>
      </c>
      <c r="C253" s="199" t="s">
        <v>293</v>
      </c>
      <c r="D253" s="199" t="s">
        <v>260</v>
      </c>
      <c r="E253" s="199" t="s">
        <v>157</v>
      </c>
      <c r="F253" s="199" t="s">
        <v>479</v>
      </c>
      <c r="G253" s="214">
        <v>46310</v>
      </c>
      <c r="H253" s="204">
        <v>89933.68</v>
      </c>
      <c r="I253" s="22">
        <v>0</v>
      </c>
      <c r="J253" s="80" t="s">
        <v>14</v>
      </c>
      <c r="K253" s="81">
        <f>K255+K254</f>
        <v>16516.12</v>
      </c>
      <c r="L253" s="81">
        <f>L254+L255</f>
        <v>16516.12</v>
      </c>
      <c r="M253" s="81">
        <f t="shared" ref="M253:O253" si="136">M254+M255</f>
        <v>0</v>
      </c>
      <c r="N253" s="81">
        <f t="shared" si="136"/>
        <v>0</v>
      </c>
      <c r="O253" s="81">
        <f t="shared" si="136"/>
        <v>0</v>
      </c>
      <c r="P253" s="81">
        <f>P254+P255</f>
        <v>0</v>
      </c>
      <c r="Q253" s="81">
        <f>Q254+Q255</f>
        <v>0</v>
      </c>
      <c r="R253" s="199" t="s">
        <v>133</v>
      </c>
    </row>
    <row r="254" spans="1:21" ht="39" customHeight="1" x14ac:dyDescent="0.4">
      <c r="A254" s="199"/>
      <c r="B254" s="199"/>
      <c r="C254" s="199"/>
      <c r="D254" s="199"/>
      <c r="E254" s="199"/>
      <c r="F254" s="199"/>
      <c r="G254" s="199"/>
      <c r="H254" s="204"/>
      <c r="I254" s="22">
        <v>0</v>
      </c>
      <c r="J254" s="80" t="s">
        <v>147</v>
      </c>
      <c r="K254" s="81">
        <f>SUM(L254:P254)</f>
        <v>10306.06</v>
      </c>
      <c r="L254" s="81">
        <v>10306.06</v>
      </c>
      <c r="M254" s="81">
        <v>0</v>
      </c>
      <c r="N254" s="81">
        <v>0</v>
      </c>
      <c r="O254" s="81">
        <v>0</v>
      </c>
      <c r="P254" s="81">
        <v>0</v>
      </c>
      <c r="Q254" s="22">
        <v>0</v>
      </c>
      <c r="R254" s="199"/>
      <c r="S254" s="28"/>
      <c r="T254" s="28"/>
      <c r="U254" s="28"/>
    </row>
    <row r="255" spans="1:21" ht="63.75" customHeight="1" x14ac:dyDescent="0.4">
      <c r="A255" s="199"/>
      <c r="B255" s="199"/>
      <c r="C255" s="199"/>
      <c r="D255" s="199"/>
      <c r="E255" s="199"/>
      <c r="F255" s="199"/>
      <c r="G255" s="199"/>
      <c r="H255" s="204"/>
      <c r="I255" s="22">
        <v>0</v>
      </c>
      <c r="J255" s="80" t="s">
        <v>18</v>
      </c>
      <c r="K255" s="81">
        <f>SUM(L255:P255)</f>
        <v>6210.06</v>
      </c>
      <c r="L255" s="81">
        <v>6210.06</v>
      </c>
      <c r="M255" s="81">
        <v>0</v>
      </c>
      <c r="N255" s="81">
        <v>0</v>
      </c>
      <c r="O255" s="81">
        <v>0</v>
      </c>
      <c r="P255" s="81">
        <v>0</v>
      </c>
      <c r="Q255" s="22">
        <v>0</v>
      </c>
      <c r="R255" s="199"/>
      <c r="S255" s="28"/>
      <c r="T255" s="28"/>
      <c r="U255" s="28"/>
    </row>
    <row r="256" spans="1:21" ht="34.5" customHeight="1" x14ac:dyDescent="0.25">
      <c r="A256" s="199">
        <v>5</v>
      </c>
      <c r="B256" s="199" t="s">
        <v>261</v>
      </c>
      <c r="C256" s="199" t="s">
        <v>293</v>
      </c>
      <c r="D256" s="199" t="s">
        <v>238</v>
      </c>
      <c r="E256" s="199" t="s">
        <v>157</v>
      </c>
      <c r="F256" s="199" t="s">
        <v>480</v>
      </c>
      <c r="G256" s="214">
        <v>46310</v>
      </c>
      <c r="H256" s="204">
        <v>89531.66</v>
      </c>
      <c r="I256" s="22">
        <v>0</v>
      </c>
      <c r="J256" s="80" t="s">
        <v>14</v>
      </c>
      <c r="K256" s="81">
        <f>K258+K257</f>
        <v>19982.25</v>
      </c>
      <c r="L256" s="81">
        <f>L257+L258</f>
        <v>19982.25</v>
      </c>
      <c r="M256" s="81">
        <f t="shared" ref="M256:O256" si="137">M257+M258</f>
        <v>0</v>
      </c>
      <c r="N256" s="81">
        <f t="shared" si="137"/>
        <v>0</v>
      </c>
      <c r="O256" s="81">
        <f t="shared" si="137"/>
        <v>0</v>
      </c>
      <c r="P256" s="81">
        <f>P257+P258</f>
        <v>0</v>
      </c>
      <c r="Q256" s="81">
        <f>Q257+Q258</f>
        <v>0</v>
      </c>
      <c r="R256" s="199" t="s">
        <v>133</v>
      </c>
    </row>
    <row r="257" spans="1:19" ht="39" customHeight="1" x14ac:dyDescent="0.25">
      <c r="A257" s="199"/>
      <c r="B257" s="199"/>
      <c r="C257" s="199"/>
      <c r="D257" s="199"/>
      <c r="E257" s="199"/>
      <c r="F257" s="199"/>
      <c r="G257" s="199"/>
      <c r="H257" s="204"/>
      <c r="I257" s="22">
        <v>0</v>
      </c>
      <c r="J257" s="80" t="s">
        <v>147</v>
      </c>
      <c r="K257" s="81">
        <f>SUM(L257:P257)</f>
        <v>12281.09</v>
      </c>
      <c r="L257" s="81">
        <v>12281.09</v>
      </c>
      <c r="M257" s="81">
        <v>0</v>
      </c>
      <c r="N257" s="81">
        <v>0</v>
      </c>
      <c r="O257" s="81">
        <v>0</v>
      </c>
      <c r="P257" s="81">
        <v>0</v>
      </c>
      <c r="Q257" s="22">
        <v>0</v>
      </c>
      <c r="R257" s="199"/>
      <c r="S257" s="23"/>
    </row>
    <row r="258" spans="1:19" ht="63.75" customHeight="1" x14ac:dyDescent="0.35">
      <c r="A258" s="199"/>
      <c r="B258" s="199"/>
      <c r="C258" s="199"/>
      <c r="D258" s="199"/>
      <c r="E258" s="199"/>
      <c r="F258" s="199"/>
      <c r="G258" s="199"/>
      <c r="H258" s="204"/>
      <c r="I258" s="22">
        <v>0</v>
      </c>
      <c r="J258" s="80" t="s">
        <v>18</v>
      </c>
      <c r="K258" s="81">
        <f>SUM(L258:P258)</f>
        <v>7701.16</v>
      </c>
      <c r="L258" s="81">
        <v>7701.16</v>
      </c>
      <c r="M258" s="81">
        <v>0</v>
      </c>
      <c r="N258" s="81">
        <v>0</v>
      </c>
      <c r="O258" s="81">
        <v>0</v>
      </c>
      <c r="P258" s="81">
        <v>0</v>
      </c>
      <c r="Q258" s="22">
        <v>0</v>
      </c>
      <c r="R258" s="199"/>
      <c r="S258" s="24"/>
    </row>
    <row r="259" spans="1:19" ht="27.75" customHeight="1" x14ac:dyDescent="0.25">
      <c r="A259" s="199">
        <v>6</v>
      </c>
      <c r="B259" s="199" t="s">
        <v>266</v>
      </c>
      <c r="C259" s="199" t="s">
        <v>294</v>
      </c>
      <c r="D259" s="199" t="s">
        <v>262</v>
      </c>
      <c r="E259" s="199" t="s">
        <v>157</v>
      </c>
      <c r="F259" s="199" t="s">
        <v>480</v>
      </c>
      <c r="G259" s="214">
        <v>46310</v>
      </c>
      <c r="H259" s="204">
        <v>228900.74</v>
      </c>
      <c r="I259" s="22">
        <v>0</v>
      </c>
      <c r="J259" s="80" t="s">
        <v>14</v>
      </c>
      <c r="K259" s="81">
        <f>K261+K260</f>
        <v>24999.989999999998</v>
      </c>
      <c r="L259" s="81">
        <f>L260+L261</f>
        <v>24999.989999999998</v>
      </c>
      <c r="M259" s="81">
        <f t="shared" ref="M259:O259" si="138">M260+M261</f>
        <v>0</v>
      </c>
      <c r="N259" s="81">
        <f t="shared" si="138"/>
        <v>0</v>
      </c>
      <c r="O259" s="81">
        <f t="shared" si="138"/>
        <v>0</v>
      </c>
      <c r="P259" s="81">
        <f>P260+P261</f>
        <v>0</v>
      </c>
      <c r="Q259" s="81">
        <f>Q260+Q261</f>
        <v>0</v>
      </c>
      <c r="R259" s="199" t="s">
        <v>133</v>
      </c>
    </row>
    <row r="260" spans="1:19" ht="39" customHeight="1" x14ac:dyDescent="0.25">
      <c r="A260" s="199"/>
      <c r="B260" s="199"/>
      <c r="C260" s="199"/>
      <c r="D260" s="199"/>
      <c r="E260" s="199"/>
      <c r="F260" s="199"/>
      <c r="G260" s="199"/>
      <c r="H260" s="204"/>
      <c r="I260" s="22">
        <v>0</v>
      </c>
      <c r="J260" s="80" t="s">
        <v>147</v>
      </c>
      <c r="K260" s="81">
        <f>SUM(L260:P260)</f>
        <v>15364.99</v>
      </c>
      <c r="L260" s="81">
        <v>15364.99</v>
      </c>
      <c r="M260" s="81">
        <v>0</v>
      </c>
      <c r="N260" s="81">
        <v>0</v>
      </c>
      <c r="O260" s="81">
        <v>0</v>
      </c>
      <c r="P260" s="81">
        <v>0</v>
      </c>
      <c r="Q260" s="22">
        <v>0</v>
      </c>
      <c r="R260" s="199"/>
      <c r="S260" s="23"/>
    </row>
    <row r="261" spans="1:19" ht="63.75" customHeight="1" x14ac:dyDescent="0.35">
      <c r="A261" s="199"/>
      <c r="B261" s="199"/>
      <c r="C261" s="199"/>
      <c r="D261" s="199"/>
      <c r="E261" s="199"/>
      <c r="F261" s="199"/>
      <c r="G261" s="199"/>
      <c r="H261" s="204"/>
      <c r="I261" s="22">
        <v>0</v>
      </c>
      <c r="J261" s="80" t="s">
        <v>18</v>
      </c>
      <c r="K261" s="81">
        <f>SUM(L261:P261)</f>
        <v>9635</v>
      </c>
      <c r="L261" s="81">
        <v>9635</v>
      </c>
      <c r="M261" s="81">
        <v>0</v>
      </c>
      <c r="N261" s="81">
        <v>0</v>
      </c>
      <c r="O261" s="81">
        <v>0</v>
      </c>
      <c r="P261" s="81">
        <v>0</v>
      </c>
      <c r="Q261" s="22">
        <v>0</v>
      </c>
      <c r="R261" s="199"/>
      <c r="S261" s="24"/>
    </row>
    <row r="262" spans="1:19" ht="30.75" customHeight="1" x14ac:dyDescent="0.25">
      <c r="A262" s="218" t="s">
        <v>280</v>
      </c>
      <c r="B262" s="218"/>
      <c r="C262" s="218"/>
      <c r="D262" s="218"/>
      <c r="E262" s="218"/>
      <c r="F262" s="218"/>
      <c r="G262" s="218"/>
      <c r="H262" s="218"/>
      <c r="I262" s="218"/>
      <c r="J262" s="80" t="s">
        <v>8</v>
      </c>
      <c r="K262" s="85">
        <f>K244+K247+K250+K253+K256+K259</f>
        <v>202948.9</v>
      </c>
      <c r="L262" s="85">
        <f>L244+L247+L250+L253+L256+L259</f>
        <v>202948.9</v>
      </c>
      <c r="M262" s="85">
        <f t="shared" ref="M262:Q262" si="139">M244+M247+M250+M253+M256+M259</f>
        <v>0</v>
      </c>
      <c r="N262" s="85">
        <f t="shared" si="139"/>
        <v>0</v>
      </c>
      <c r="O262" s="85">
        <f t="shared" si="139"/>
        <v>0</v>
      </c>
      <c r="P262" s="85">
        <f t="shared" si="139"/>
        <v>0</v>
      </c>
      <c r="Q262" s="85">
        <f t="shared" si="139"/>
        <v>0</v>
      </c>
      <c r="R262" s="199"/>
    </row>
    <row r="263" spans="1:19" ht="40.5" customHeight="1" x14ac:dyDescent="0.25">
      <c r="A263" s="218"/>
      <c r="B263" s="218"/>
      <c r="C263" s="218"/>
      <c r="D263" s="218"/>
      <c r="E263" s="218"/>
      <c r="F263" s="218"/>
      <c r="G263" s="218"/>
      <c r="H263" s="218"/>
      <c r="I263" s="218"/>
      <c r="J263" s="80" t="s">
        <v>10</v>
      </c>
      <c r="K263" s="85">
        <f t="shared" ref="K263:K264" si="140">K245+K248+K251+K254+K257+K260</f>
        <v>125000.42000000001</v>
      </c>
      <c r="L263" s="85">
        <f>L245+L248+L251+L254+L257+L260</f>
        <v>125000.42000000001</v>
      </c>
      <c r="M263" s="85">
        <f t="shared" ref="M263:P263" si="141">M245+M248+M251+M254+M257+M260</f>
        <v>0</v>
      </c>
      <c r="N263" s="85">
        <f t="shared" si="141"/>
        <v>0</v>
      </c>
      <c r="O263" s="85">
        <f t="shared" si="141"/>
        <v>0</v>
      </c>
      <c r="P263" s="85">
        <f t="shared" si="141"/>
        <v>0</v>
      </c>
      <c r="Q263" s="85">
        <v>0</v>
      </c>
      <c r="R263" s="199"/>
    </row>
    <row r="264" spans="1:19" ht="61.15" customHeight="1" x14ac:dyDescent="0.25">
      <c r="A264" s="218"/>
      <c r="B264" s="218"/>
      <c r="C264" s="218"/>
      <c r="D264" s="218"/>
      <c r="E264" s="218"/>
      <c r="F264" s="218"/>
      <c r="G264" s="218"/>
      <c r="H264" s="218"/>
      <c r="I264" s="218"/>
      <c r="J264" s="80" t="s">
        <v>11</v>
      </c>
      <c r="K264" s="85">
        <f t="shared" si="140"/>
        <v>77948.479999999996</v>
      </c>
      <c r="L264" s="85">
        <f>L246+L249+L252+L255+L258+L261</f>
        <v>77948.479999999996</v>
      </c>
      <c r="M264" s="85">
        <f t="shared" ref="M264:P264" si="142">M246+M249+M252+M255+M258+M261</f>
        <v>0</v>
      </c>
      <c r="N264" s="85">
        <f t="shared" si="142"/>
        <v>0</v>
      </c>
      <c r="O264" s="85">
        <f t="shared" si="142"/>
        <v>0</v>
      </c>
      <c r="P264" s="85">
        <f t="shared" si="142"/>
        <v>0</v>
      </c>
      <c r="Q264" s="85">
        <v>0</v>
      </c>
      <c r="R264" s="199"/>
    </row>
    <row r="265" spans="1:19" ht="25.5" hidden="1" customHeight="1" x14ac:dyDescent="0.25">
      <c r="A265" s="225" t="s">
        <v>276</v>
      </c>
      <c r="B265" s="225"/>
      <c r="C265" s="225"/>
      <c r="D265" s="225"/>
      <c r="E265" s="225"/>
      <c r="F265" s="225"/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</row>
    <row r="266" spans="1:19" ht="30" hidden="1" customHeight="1" x14ac:dyDescent="0.25">
      <c r="A266" s="199">
        <v>1</v>
      </c>
      <c r="B266" s="199" t="s">
        <v>115</v>
      </c>
      <c r="C266" s="199" t="s">
        <v>182</v>
      </c>
      <c r="D266" s="199" t="s">
        <v>183</v>
      </c>
      <c r="E266" s="199" t="s">
        <v>157</v>
      </c>
      <c r="F266" s="199" t="s">
        <v>264</v>
      </c>
      <c r="G266" s="214">
        <v>45945</v>
      </c>
      <c r="H266" s="204">
        <f>N266</f>
        <v>0</v>
      </c>
      <c r="I266" s="22">
        <v>0</v>
      </c>
      <c r="J266" s="80" t="s">
        <v>14</v>
      </c>
      <c r="K266" s="81">
        <f>K267+K268</f>
        <v>0</v>
      </c>
      <c r="L266" s="81">
        <f t="shared" ref="L266:P266" si="143">L267+L268</f>
        <v>0</v>
      </c>
      <c r="M266" s="81">
        <f t="shared" si="143"/>
        <v>0</v>
      </c>
      <c r="N266" s="81">
        <f t="shared" si="143"/>
        <v>0</v>
      </c>
      <c r="O266" s="81">
        <f t="shared" si="143"/>
        <v>0</v>
      </c>
      <c r="P266" s="81">
        <f t="shared" si="143"/>
        <v>0</v>
      </c>
      <c r="Q266" s="22">
        <v>0</v>
      </c>
      <c r="R266" s="199" t="s">
        <v>133</v>
      </c>
    </row>
    <row r="267" spans="1:19" ht="46.5" hidden="1" customHeight="1" x14ac:dyDescent="0.25">
      <c r="A267" s="199"/>
      <c r="B267" s="199"/>
      <c r="C267" s="199"/>
      <c r="D267" s="219"/>
      <c r="E267" s="199"/>
      <c r="F267" s="199"/>
      <c r="G267" s="214"/>
      <c r="H267" s="204"/>
      <c r="I267" s="22">
        <v>0</v>
      </c>
      <c r="J267" s="80" t="s">
        <v>147</v>
      </c>
      <c r="K267" s="81">
        <f>SUM(L267:P267)</f>
        <v>0</v>
      </c>
      <c r="L267" s="81">
        <v>0</v>
      </c>
      <c r="M267" s="81"/>
      <c r="N267" s="81"/>
      <c r="O267" s="81">
        <v>0</v>
      </c>
      <c r="P267" s="81">
        <v>0</v>
      </c>
      <c r="Q267" s="22">
        <v>0</v>
      </c>
      <c r="R267" s="199"/>
    </row>
    <row r="268" spans="1:19" ht="63.75" hidden="1" customHeight="1" x14ac:dyDescent="0.25">
      <c r="A268" s="199"/>
      <c r="B268" s="199"/>
      <c r="C268" s="199"/>
      <c r="D268" s="219"/>
      <c r="E268" s="199"/>
      <c r="F268" s="199"/>
      <c r="G268" s="214"/>
      <c r="H268" s="204"/>
      <c r="I268" s="22">
        <v>0</v>
      </c>
      <c r="J268" s="80" t="s">
        <v>18</v>
      </c>
      <c r="K268" s="81">
        <f>SUM(L268:P268)</f>
        <v>0</v>
      </c>
      <c r="L268" s="81">
        <v>0</v>
      </c>
      <c r="M268" s="81"/>
      <c r="N268" s="81"/>
      <c r="O268" s="81">
        <v>0</v>
      </c>
      <c r="P268" s="81">
        <v>0</v>
      </c>
      <c r="Q268" s="22">
        <v>0</v>
      </c>
      <c r="R268" s="199"/>
    </row>
    <row r="269" spans="1:19" ht="30.75" hidden="1" customHeight="1" x14ac:dyDescent="0.25">
      <c r="A269" s="205" t="s">
        <v>283</v>
      </c>
      <c r="B269" s="206"/>
      <c r="C269" s="206"/>
      <c r="D269" s="206"/>
      <c r="E269" s="206"/>
      <c r="F269" s="206"/>
      <c r="G269" s="206"/>
      <c r="H269" s="206"/>
      <c r="I269" s="207"/>
      <c r="J269" s="80" t="s">
        <v>8</v>
      </c>
      <c r="K269" s="85">
        <f>K266</f>
        <v>0</v>
      </c>
      <c r="L269" s="85">
        <f t="shared" ref="L269:P269" si="144">L266</f>
        <v>0</v>
      </c>
      <c r="M269" s="85">
        <f t="shared" si="144"/>
        <v>0</v>
      </c>
      <c r="N269" s="85">
        <f t="shared" si="144"/>
        <v>0</v>
      </c>
      <c r="O269" s="85">
        <f t="shared" si="144"/>
        <v>0</v>
      </c>
      <c r="P269" s="85">
        <f t="shared" si="144"/>
        <v>0</v>
      </c>
      <c r="Q269" s="85">
        <v>0</v>
      </c>
      <c r="R269" s="200"/>
    </row>
    <row r="270" spans="1:19" ht="40.5" hidden="1" customHeight="1" x14ac:dyDescent="0.25">
      <c r="A270" s="208"/>
      <c r="B270" s="209"/>
      <c r="C270" s="209"/>
      <c r="D270" s="209"/>
      <c r="E270" s="209"/>
      <c r="F270" s="209"/>
      <c r="G270" s="209"/>
      <c r="H270" s="209"/>
      <c r="I270" s="210"/>
      <c r="J270" s="80" t="s">
        <v>10</v>
      </c>
      <c r="K270" s="85">
        <f t="shared" ref="K270:P271" si="145">K267</f>
        <v>0</v>
      </c>
      <c r="L270" s="85">
        <f t="shared" si="145"/>
        <v>0</v>
      </c>
      <c r="M270" s="85">
        <f t="shared" si="145"/>
        <v>0</v>
      </c>
      <c r="N270" s="85">
        <f t="shared" si="145"/>
        <v>0</v>
      </c>
      <c r="O270" s="85">
        <f t="shared" si="145"/>
        <v>0</v>
      </c>
      <c r="P270" s="85">
        <f t="shared" si="145"/>
        <v>0</v>
      </c>
      <c r="Q270" s="85">
        <v>0</v>
      </c>
      <c r="R270" s="201"/>
    </row>
    <row r="271" spans="1:19" ht="60" hidden="1" customHeight="1" x14ac:dyDescent="0.25">
      <c r="A271" s="211"/>
      <c r="B271" s="212"/>
      <c r="C271" s="212"/>
      <c r="D271" s="212"/>
      <c r="E271" s="212"/>
      <c r="F271" s="212"/>
      <c r="G271" s="212"/>
      <c r="H271" s="212"/>
      <c r="I271" s="213"/>
      <c r="J271" s="80" t="s">
        <v>11</v>
      </c>
      <c r="K271" s="85">
        <f t="shared" si="145"/>
        <v>0</v>
      </c>
      <c r="L271" s="85">
        <f t="shared" si="145"/>
        <v>0</v>
      </c>
      <c r="M271" s="85">
        <f t="shared" si="145"/>
        <v>0</v>
      </c>
      <c r="N271" s="85">
        <f t="shared" si="145"/>
        <v>0</v>
      </c>
      <c r="O271" s="85">
        <f t="shared" si="145"/>
        <v>0</v>
      </c>
      <c r="P271" s="85">
        <f t="shared" si="145"/>
        <v>0</v>
      </c>
      <c r="Q271" s="85">
        <v>0</v>
      </c>
      <c r="R271" s="202"/>
    </row>
    <row r="272" spans="1:19" ht="20.25" customHeight="1" x14ac:dyDescent="0.3">
      <c r="A272" s="29"/>
      <c r="B272" s="30"/>
      <c r="C272" s="31"/>
      <c r="D272" s="31"/>
      <c r="E272" s="31"/>
      <c r="F272" s="31"/>
      <c r="G272" s="31"/>
      <c r="H272" s="31">
        <f>H17+H20+H23+H26+H29+H32+H35+H38+H41+H47+H50+H53+H56+H59+H62+H65+H78+H81+H84+H98+H101+H104+H114+H123+H156+H159+H162+H165+H197+H209+H212+H215+H218+H68+H194+H107+H44+H71+H87+H90+H181+H184+H187+H221+H224+H126+H129+H132+H135+H138+H141+H168+H171+H174+H227+H230+H244+H247+H250+H253+H256+H259</f>
        <v>16195855.347160004</v>
      </c>
      <c r="I272" s="31">
        <f>I17+I20+I23+I26+I29+I32+I35+I38+I41+I47+I50+I53+I56+I59+I62+I65+I78+I81+I84+I98+I101+I104+I114+I123+I156+I159+I162+I165+I197+I209+I212+I215+I218+I44+I68+I71+I87+I90+I107+I181+I184+I194+I221+I224</f>
        <v>0</v>
      </c>
      <c r="J272" s="82" t="s">
        <v>14</v>
      </c>
      <c r="K272" s="31">
        <f>K74+K93+K110+K118+K144+K168+K233+K190+K262</f>
        <v>10622688.207320001</v>
      </c>
      <c r="L272" s="31">
        <f>L74+L93+L110+L118+L144+L168+L233+L190+L262</f>
        <v>5365681.5973199997</v>
      </c>
      <c r="M272" s="31">
        <f>M74+M93+M110+M118+M144+M168+M233+M190</f>
        <v>3055994.34</v>
      </c>
      <c r="N272" s="31">
        <f>N74+N93+N110+N118+N144+N168+N233+N190</f>
        <v>2111040.77</v>
      </c>
      <c r="O272" s="31">
        <f>O74+O93+O110+O118+O144+O168+O233+O190</f>
        <v>89971.5</v>
      </c>
      <c r="P272" s="31">
        <f>P74+P93+P110+P118+P144+P168+P233+P190</f>
        <v>0</v>
      </c>
      <c r="Q272" s="31">
        <f>Q74+Q93+Q110+Q118+Q144+Q168+Q233+Q190</f>
        <v>0</v>
      </c>
      <c r="R272" s="32"/>
    </row>
    <row r="273" spans="1:18" ht="16.5" x14ac:dyDescent="0.25">
      <c r="A273" s="33"/>
      <c r="B273" s="34"/>
      <c r="C273" s="34"/>
      <c r="D273" s="34"/>
      <c r="E273" s="34"/>
      <c r="F273" s="34"/>
      <c r="G273" s="34"/>
      <c r="H273" s="34"/>
      <c r="L273" s="19"/>
      <c r="Q273" s="36"/>
      <c r="R273" s="37"/>
    </row>
    <row r="274" spans="1:18" ht="16.5" x14ac:dyDescent="0.25">
      <c r="A274" s="33"/>
      <c r="B274" s="34"/>
      <c r="C274" s="34"/>
      <c r="D274" s="34"/>
      <c r="E274" s="34"/>
      <c r="F274" s="34"/>
      <c r="G274" s="34"/>
      <c r="H274" s="34"/>
      <c r="Q274" s="38" t="s">
        <v>460</v>
      </c>
      <c r="R274" s="37"/>
    </row>
    <row r="275" spans="1:18" ht="16.5" x14ac:dyDescent="0.25">
      <c r="A275" s="33"/>
      <c r="B275" s="34"/>
      <c r="C275" s="34"/>
      <c r="D275" s="34"/>
      <c r="E275" s="34"/>
      <c r="F275" s="34"/>
      <c r="G275" s="34"/>
      <c r="H275" s="34"/>
      <c r="L275" s="19"/>
      <c r="Q275" s="36"/>
      <c r="R275" s="37"/>
    </row>
    <row r="276" spans="1:18" s="25" customFormat="1" ht="21" customHeight="1" x14ac:dyDescent="0.3">
      <c r="A276" s="39" t="s">
        <v>241</v>
      </c>
      <c r="B276" s="39"/>
      <c r="C276" s="40"/>
      <c r="D276" s="40"/>
      <c r="E276" s="40"/>
      <c r="F276" s="40"/>
      <c r="G276" s="40"/>
      <c r="H276" s="40"/>
      <c r="I276" s="41"/>
      <c r="J276" s="42"/>
      <c r="O276" s="43" t="s">
        <v>242</v>
      </c>
      <c r="P276" s="44"/>
      <c r="Q276" s="44"/>
    </row>
    <row r="277" spans="1:18" ht="18.75" customHeight="1" x14ac:dyDescent="0.25">
      <c r="B277" s="45"/>
      <c r="C277" s="46"/>
      <c r="D277" s="46"/>
      <c r="E277" s="46"/>
      <c r="F277" s="46"/>
      <c r="G277" s="46"/>
      <c r="H277" s="46"/>
      <c r="L277" s="47"/>
      <c r="O277" s="12"/>
    </row>
    <row r="278" spans="1:18" ht="18.75" x14ac:dyDescent="0.3">
      <c r="A278" s="48"/>
      <c r="B278" s="49"/>
      <c r="C278" s="47"/>
      <c r="D278" s="47"/>
      <c r="E278" s="47"/>
      <c r="F278" s="47"/>
      <c r="G278" s="47"/>
      <c r="H278" s="47"/>
      <c r="I278" s="49"/>
      <c r="J278" s="50"/>
      <c r="O278" s="48"/>
    </row>
    <row r="280" spans="1:18" ht="26.25" x14ac:dyDescent="0.4">
      <c r="K280" s="18"/>
      <c r="L280" s="51"/>
      <c r="M280" s="51"/>
      <c r="N280" s="51"/>
      <c r="O280" s="51"/>
      <c r="P280" s="51"/>
      <c r="Q280" s="18"/>
    </row>
    <row r="281" spans="1:18" ht="26.25" x14ac:dyDescent="0.4">
      <c r="K281" s="18"/>
      <c r="L281" s="51"/>
      <c r="M281" s="51"/>
      <c r="N281" s="51"/>
      <c r="O281" s="51"/>
      <c r="P281" s="51"/>
      <c r="Q281" s="18"/>
    </row>
    <row r="282" spans="1:18" ht="26.25" x14ac:dyDescent="0.4">
      <c r="K282" s="18"/>
      <c r="L282" s="51"/>
      <c r="M282" s="51"/>
      <c r="N282" s="51"/>
      <c r="O282" s="51"/>
      <c r="P282" s="51"/>
      <c r="Q282" s="18"/>
    </row>
    <row r="283" spans="1:18" ht="26.25" x14ac:dyDescent="0.4">
      <c r="K283" s="18"/>
      <c r="L283" s="51"/>
      <c r="M283" s="51"/>
      <c r="N283" s="51"/>
    </row>
    <row r="286" spans="1:18" x14ac:dyDescent="0.25">
      <c r="L286" s="19"/>
      <c r="M286" s="19"/>
      <c r="N286" s="19"/>
    </row>
    <row r="287" spans="1:18" x14ac:dyDescent="0.25">
      <c r="L287" s="19"/>
      <c r="M287" s="19"/>
      <c r="N287" s="19"/>
    </row>
    <row r="288" spans="1:18" x14ac:dyDescent="0.25">
      <c r="L288" s="19"/>
      <c r="M288" s="19"/>
      <c r="N288" s="19"/>
    </row>
    <row r="289" spans="12:14" x14ac:dyDescent="0.25">
      <c r="L289" s="19"/>
      <c r="M289" s="19"/>
      <c r="N289" s="19"/>
    </row>
  </sheetData>
  <mergeCells count="683">
    <mergeCell ref="D212:D214"/>
    <mergeCell ref="E212:E214"/>
    <mergeCell ref="B218:B220"/>
    <mergeCell ref="C218:C220"/>
    <mergeCell ref="D218:D220"/>
    <mergeCell ref="R156:R158"/>
    <mergeCell ref="A155:R155"/>
    <mergeCell ref="A156:A158"/>
    <mergeCell ref="B156:B158"/>
    <mergeCell ref="C171:C173"/>
    <mergeCell ref="D171:D173"/>
    <mergeCell ref="E171:E173"/>
    <mergeCell ref="F171:F173"/>
    <mergeCell ref="G171:G173"/>
    <mergeCell ref="H171:H173"/>
    <mergeCell ref="A177:I179"/>
    <mergeCell ref="R177:R179"/>
    <mergeCell ref="R171:R173"/>
    <mergeCell ref="A174:A176"/>
    <mergeCell ref="B174:B176"/>
    <mergeCell ref="C174:C176"/>
    <mergeCell ref="D174:D176"/>
    <mergeCell ref="E174:E176"/>
    <mergeCell ref="R184:R186"/>
    <mergeCell ref="R194:R196"/>
    <mergeCell ref="A180:R180"/>
    <mergeCell ref="A181:A183"/>
    <mergeCell ref="B181:B183"/>
    <mergeCell ref="C181:C183"/>
    <mergeCell ref="D181:D183"/>
    <mergeCell ref="E181:E183"/>
    <mergeCell ref="F181:F183"/>
    <mergeCell ref="G184:G186"/>
    <mergeCell ref="G181:G183"/>
    <mergeCell ref="H181:H183"/>
    <mergeCell ref="H184:H186"/>
    <mergeCell ref="H187:H189"/>
    <mergeCell ref="R187:R189"/>
    <mergeCell ref="A190:I192"/>
    <mergeCell ref="R190:R192"/>
    <mergeCell ref="A184:A186"/>
    <mergeCell ref="F187:F189"/>
    <mergeCell ref="G187:G189"/>
    <mergeCell ref="F194:F196"/>
    <mergeCell ref="C194:C196"/>
    <mergeCell ref="E184:E186"/>
    <mergeCell ref="D200:D202"/>
    <mergeCell ref="R206:R208"/>
    <mergeCell ref="R209:R211"/>
    <mergeCell ref="R203:R205"/>
    <mergeCell ref="G203:G205"/>
    <mergeCell ref="C209:C211"/>
    <mergeCell ref="E209:E211"/>
    <mergeCell ref="F209:F211"/>
    <mergeCell ref="E200:E202"/>
    <mergeCell ref="B206:B208"/>
    <mergeCell ref="E206:E208"/>
    <mergeCell ref="F206:F208"/>
    <mergeCell ref="D206:D208"/>
    <mergeCell ref="A269:I271"/>
    <mergeCell ref="R269:R271"/>
    <mergeCell ref="A265:R265"/>
    <mergeCell ref="A266:A268"/>
    <mergeCell ref="B266:B268"/>
    <mergeCell ref="C266:C268"/>
    <mergeCell ref="D266:D268"/>
    <mergeCell ref="E266:E268"/>
    <mergeCell ref="F266:F268"/>
    <mergeCell ref="G266:G268"/>
    <mergeCell ref="H266:H268"/>
    <mergeCell ref="R266:R268"/>
    <mergeCell ref="F247:F249"/>
    <mergeCell ref="G237:G239"/>
    <mergeCell ref="A240:I242"/>
    <mergeCell ref="R237:R239"/>
    <mergeCell ref="E215:E217"/>
    <mergeCell ref="A215:A217"/>
    <mergeCell ref="A218:A220"/>
    <mergeCell ref="B215:B217"/>
    <mergeCell ref="A200:A202"/>
    <mergeCell ref="A97:R97"/>
    <mergeCell ref="G209:G211"/>
    <mergeCell ref="F203:F205"/>
    <mergeCell ref="B165:B167"/>
    <mergeCell ref="D162:D164"/>
    <mergeCell ref="A162:A164"/>
    <mergeCell ref="F162:F164"/>
    <mergeCell ref="E162:E164"/>
    <mergeCell ref="C159:C161"/>
    <mergeCell ref="A159:A161"/>
    <mergeCell ref="B159:B161"/>
    <mergeCell ref="F159:F161"/>
    <mergeCell ref="G159:G161"/>
    <mergeCell ref="A194:A196"/>
    <mergeCell ref="E165:E167"/>
    <mergeCell ref="R200:R202"/>
    <mergeCell ref="H200:H202"/>
    <mergeCell ref="C98:C100"/>
    <mergeCell ref="D209:D211"/>
    <mergeCell ref="B209:B211"/>
    <mergeCell ref="F200:F202"/>
    <mergeCell ref="G200:G202"/>
    <mergeCell ref="H209:H211"/>
    <mergeCell ref="A84:A86"/>
    <mergeCell ref="R174:R176"/>
    <mergeCell ref="E156:E158"/>
    <mergeCell ref="H156:H158"/>
    <mergeCell ref="A114:A117"/>
    <mergeCell ref="F98:F100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A104:A106"/>
    <mergeCell ref="C101:C103"/>
    <mergeCell ref="A101:A103"/>
    <mergeCell ref="B101:B103"/>
    <mergeCell ref="E168:E170"/>
    <mergeCell ref="H165:H167"/>
    <mergeCell ref="C162:C164"/>
    <mergeCell ref="G162:G164"/>
    <mergeCell ref="H162:H164"/>
    <mergeCell ref="C156:C158"/>
    <mergeCell ref="G174:G176"/>
    <mergeCell ref="H174:H176"/>
    <mergeCell ref="A110:I112"/>
    <mergeCell ref="F174:F176"/>
    <mergeCell ref="B168:B170"/>
    <mergeCell ref="C168:C170"/>
    <mergeCell ref="D168:D170"/>
    <mergeCell ref="A171:A173"/>
    <mergeCell ref="B171:B173"/>
    <mergeCell ref="G114:G117"/>
    <mergeCell ref="H114:H117"/>
    <mergeCell ref="C123:C125"/>
    <mergeCell ref="A168:A170"/>
    <mergeCell ref="F156:F158"/>
    <mergeCell ref="G156:G158"/>
    <mergeCell ref="B162:B164"/>
    <mergeCell ref="H159:H161"/>
    <mergeCell ref="F165:F167"/>
    <mergeCell ref="A148:R148"/>
    <mergeCell ref="A149:A151"/>
    <mergeCell ref="H47:H49"/>
    <mergeCell ref="S53:S55"/>
    <mergeCell ref="H50:H52"/>
    <mergeCell ref="R50:R52"/>
    <mergeCell ref="A203:A205"/>
    <mergeCell ref="B200:B202"/>
    <mergeCell ref="E53:E55"/>
    <mergeCell ref="C200:C202"/>
    <mergeCell ref="D156:D158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187:C189"/>
    <mergeCell ref="A193:R193"/>
    <mergeCell ref="R144:R146"/>
    <mergeCell ref="R110:R112"/>
    <mergeCell ref="A147:R147"/>
    <mergeCell ref="G41:G43"/>
    <mergeCell ref="R114:R117"/>
    <mergeCell ref="R104:R106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53:F55"/>
    <mergeCell ref="G53:G55"/>
    <mergeCell ref="R35:R37"/>
    <mergeCell ref="C35:C37"/>
    <mergeCell ref="F50:F52"/>
    <mergeCell ref="C53:C55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A20:A22"/>
    <mergeCell ref="B20:B22"/>
    <mergeCell ref="A23:A25"/>
    <mergeCell ref="B23:B25"/>
    <mergeCell ref="A29:A31"/>
    <mergeCell ref="B29:B31"/>
    <mergeCell ref="A26:A28"/>
    <mergeCell ref="B26:B28"/>
    <mergeCell ref="A68:A70"/>
    <mergeCell ref="B68:B70"/>
    <mergeCell ref="A62:A64"/>
    <mergeCell ref="B62:B64"/>
    <mergeCell ref="B32:B34"/>
    <mergeCell ref="B35:B37"/>
    <mergeCell ref="B53:B55"/>
    <mergeCell ref="A47:A49"/>
    <mergeCell ref="B47:B49"/>
    <mergeCell ref="A59:A61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R29:R31"/>
    <mergeCell ref="R23:R25"/>
    <mergeCell ref="H17:H19"/>
    <mergeCell ref="R17:R19"/>
    <mergeCell ref="G14:G16"/>
    <mergeCell ref="H14:H16"/>
    <mergeCell ref="F20:F22"/>
    <mergeCell ref="G20:G22"/>
    <mergeCell ref="F17:F19"/>
    <mergeCell ref="F23:F25"/>
    <mergeCell ref="G23:G25"/>
    <mergeCell ref="H23:H25"/>
    <mergeCell ref="G17:G19"/>
    <mergeCell ref="R26:R28"/>
    <mergeCell ref="G26:G28"/>
    <mergeCell ref="H26:H28"/>
    <mergeCell ref="R20:R22"/>
    <mergeCell ref="H29:H31"/>
    <mergeCell ref="G29:G31"/>
    <mergeCell ref="F29:F31"/>
    <mergeCell ref="F26:F28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E44:E46"/>
    <mergeCell ref="G38:G40"/>
    <mergeCell ref="H35:H37"/>
    <mergeCell ref="C56:C58"/>
    <mergeCell ref="D56:D58"/>
    <mergeCell ref="H56:H58"/>
    <mergeCell ref="C23:C25"/>
    <mergeCell ref="H20:H22"/>
    <mergeCell ref="E17:E19"/>
    <mergeCell ref="C38:C40"/>
    <mergeCell ref="D38:D40"/>
    <mergeCell ref="D35:D37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F38:F40"/>
    <mergeCell ref="G32:G34"/>
    <mergeCell ref="E32:E34"/>
    <mergeCell ref="H84:H86"/>
    <mergeCell ref="C68:C70"/>
    <mergeCell ref="D68:D70"/>
    <mergeCell ref="E68:E70"/>
    <mergeCell ref="F68:F70"/>
    <mergeCell ref="G68:G70"/>
    <mergeCell ref="H68:H70"/>
    <mergeCell ref="H71:H73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B114:B117"/>
    <mergeCell ref="D114:D117"/>
    <mergeCell ref="A122:R122"/>
    <mergeCell ref="A123:A125"/>
    <mergeCell ref="E104:E106"/>
    <mergeCell ref="B98:B100"/>
    <mergeCell ref="B81:B83"/>
    <mergeCell ref="G84:G86"/>
    <mergeCell ref="F138:F140"/>
    <mergeCell ref="G138:G140"/>
    <mergeCell ref="H138:H140"/>
    <mergeCell ref="R98:R100"/>
    <mergeCell ref="E98:E100"/>
    <mergeCell ref="H101:H103"/>
    <mergeCell ref="A96:R96"/>
    <mergeCell ref="R93:R95"/>
    <mergeCell ref="R107:R109"/>
    <mergeCell ref="B104:B106"/>
    <mergeCell ref="R123:R125"/>
    <mergeCell ref="R101:R103"/>
    <mergeCell ref="G104:G106"/>
    <mergeCell ref="F87:F89"/>
    <mergeCell ref="G87:G89"/>
    <mergeCell ref="R87:R89"/>
    <mergeCell ref="R90:R92"/>
    <mergeCell ref="D123:D125"/>
    <mergeCell ref="E123:E125"/>
    <mergeCell ref="A87:A89"/>
    <mergeCell ref="B87:B89"/>
    <mergeCell ref="C87:C89"/>
    <mergeCell ref="H87:H89"/>
    <mergeCell ref="R62:R64"/>
    <mergeCell ref="H62:H64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C47:C49"/>
    <mergeCell ref="A53:A55"/>
    <mergeCell ref="A56:A58"/>
    <mergeCell ref="B56:B58"/>
    <mergeCell ref="C59:C61"/>
    <mergeCell ref="C32:C34"/>
    <mergeCell ref="A32:A34"/>
    <mergeCell ref="A38:A40"/>
    <mergeCell ref="B38:B40"/>
    <mergeCell ref="A44:A46"/>
    <mergeCell ref="B44:B46"/>
    <mergeCell ref="C44:C46"/>
    <mergeCell ref="D44:D46"/>
    <mergeCell ref="A50:A52"/>
    <mergeCell ref="B50:B52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D53:D55"/>
    <mergeCell ref="E87:E89"/>
    <mergeCell ref="A197:A199"/>
    <mergeCell ref="G197:G199"/>
    <mergeCell ref="F197:F199"/>
    <mergeCell ref="H197:H199"/>
    <mergeCell ref="F184:F186"/>
    <mergeCell ref="B184:B186"/>
    <mergeCell ref="C197:C199"/>
    <mergeCell ref="B194:B196"/>
    <mergeCell ref="D197:D199"/>
    <mergeCell ref="E197:E199"/>
    <mergeCell ref="C184:C186"/>
    <mergeCell ref="D194:D196"/>
    <mergeCell ref="E194:E196"/>
    <mergeCell ref="A187:A189"/>
    <mergeCell ref="B187:B189"/>
    <mergeCell ref="D187:D189"/>
    <mergeCell ref="E187:E189"/>
    <mergeCell ref="B197:B199"/>
    <mergeCell ref="G194:G196"/>
    <mergeCell ref="H194:H196"/>
    <mergeCell ref="D184:D186"/>
    <mergeCell ref="A247:A249"/>
    <mergeCell ref="B247:B249"/>
    <mergeCell ref="C247:C249"/>
    <mergeCell ref="R240:R242"/>
    <mergeCell ref="F237:F239"/>
    <mergeCell ref="A237:A239"/>
    <mergeCell ref="B237:B239"/>
    <mergeCell ref="A221:A223"/>
    <mergeCell ref="B221:B223"/>
    <mergeCell ref="C221:C223"/>
    <mergeCell ref="D221:D223"/>
    <mergeCell ref="E221:E223"/>
    <mergeCell ref="F221:F223"/>
    <mergeCell ref="G221:G223"/>
    <mergeCell ref="H221:H223"/>
    <mergeCell ref="R221:R223"/>
    <mergeCell ref="A224:A226"/>
    <mergeCell ref="B224:B226"/>
    <mergeCell ref="R247:R249"/>
    <mergeCell ref="A243:R243"/>
    <mergeCell ref="H237:H239"/>
    <mergeCell ref="A236:R236"/>
    <mergeCell ref="E247:E249"/>
    <mergeCell ref="A233:I235"/>
    <mergeCell ref="R233:R235"/>
    <mergeCell ref="R218:R220"/>
    <mergeCell ref="G215:G217"/>
    <mergeCell ref="H215:H217"/>
    <mergeCell ref="R215:R217"/>
    <mergeCell ref="E218:E220"/>
    <mergeCell ref="A230:A232"/>
    <mergeCell ref="B230:B232"/>
    <mergeCell ref="C230:C232"/>
    <mergeCell ref="D230:D232"/>
    <mergeCell ref="E230:E232"/>
    <mergeCell ref="F230:F232"/>
    <mergeCell ref="G230:G232"/>
    <mergeCell ref="H230:H232"/>
    <mergeCell ref="R230:R232"/>
    <mergeCell ref="R159:R161"/>
    <mergeCell ref="C165:C167"/>
    <mergeCell ref="D159:D161"/>
    <mergeCell ref="E159:E161"/>
    <mergeCell ref="R181:R183"/>
    <mergeCell ref="C224:C226"/>
    <mergeCell ref="D224:D226"/>
    <mergeCell ref="E224:E226"/>
    <mergeCell ref="F224:F226"/>
    <mergeCell ref="G224:G226"/>
    <mergeCell ref="H224:H226"/>
    <mergeCell ref="R224:R226"/>
    <mergeCell ref="R162:R164"/>
    <mergeCell ref="R165:R167"/>
    <mergeCell ref="R212:R214"/>
    <mergeCell ref="F212:F214"/>
    <mergeCell ref="H218:H220"/>
    <mergeCell ref="R197:R199"/>
    <mergeCell ref="R168:R170"/>
    <mergeCell ref="D165:D167"/>
    <mergeCell ref="G165:G167"/>
    <mergeCell ref="F168:F170"/>
    <mergeCell ref="G168:G170"/>
    <mergeCell ref="H168:H170"/>
    <mergeCell ref="A256:A258"/>
    <mergeCell ref="A165:A167"/>
    <mergeCell ref="G247:G249"/>
    <mergeCell ref="H247:H249"/>
    <mergeCell ref="H206:H208"/>
    <mergeCell ref="G206:G208"/>
    <mergeCell ref="A212:A214"/>
    <mergeCell ref="B212:B214"/>
    <mergeCell ref="C212:C214"/>
    <mergeCell ref="B203:B205"/>
    <mergeCell ref="A206:A208"/>
    <mergeCell ref="A209:A211"/>
    <mergeCell ref="C203:C205"/>
    <mergeCell ref="D203:D205"/>
    <mergeCell ref="E203:E205"/>
    <mergeCell ref="H203:H205"/>
    <mergeCell ref="C206:C208"/>
    <mergeCell ref="A253:A255"/>
    <mergeCell ref="A250:A252"/>
    <mergeCell ref="D247:D249"/>
    <mergeCell ref="E237:E239"/>
    <mergeCell ref="F215:F217"/>
    <mergeCell ref="C237:C239"/>
    <mergeCell ref="D237:D239"/>
    <mergeCell ref="R253:R255"/>
    <mergeCell ref="R250:R252"/>
    <mergeCell ref="G253:G255"/>
    <mergeCell ref="B259:B261"/>
    <mergeCell ref="C259:C261"/>
    <mergeCell ref="D259:D261"/>
    <mergeCell ref="E259:E261"/>
    <mergeCell ref="F259:F261"/>
    <mergeCell ref="G259:G261"/>
    <mergeCell ref="H259:H261"/>
    <mergeCell ref="B253:B255"/>
    <mergeCell ref="C253:C255"/>
    <mergeCell ref="D253:D255"/>
    <mergeCell ref="E253:E255"/>
    <mergeCell ref="F253:F255"/>
    <mergeCell ref="H253:H255"/>
    <mergeCell ref="B256:B258"/>
    <mergeCell ref="C256:C258"/>
    <mergeCell ref="D256:D258"/>
    <mergeCell ref="E256:E258"/>
    <mergeCell ref="A262:I264"/>
    <mergeCell ref="R262:R264"/>
    <mergeCell ref="A244:A246"/>
    <mergeCell ref="B244:B246"/>
    <mergeCell ref="C244:C246"/>
    <mergeCell ref="D244:D246"/>
    <mergeCell ref="E244:E246"/>
    <mergeCell ref="F244:F246"/>
    <mergeCell ref="G244:G246"/>
    <mergeCell ref="H244:H246"/>
    <mergeCell ref="R244:R246"/>
    <mergeCell ref="F256:F258"/>
    <mergeCell ref="A259:A261"/>
    <mergeCell ref="R259:R261"/>
    <mergeCell ref="G256:G258"/>
    <mergeCell ref="H256:H258"/>
    <mergeCell ref="R256:R258"/>
    <mergeCell ref="B250:B252"/>
    <mergeCell ref="C250:C252"/>
    <mergeCell ref="D250:D252"/>
    <mergeCell ref="E250:E252"/>
    <mergeCell ref="F250:F252"/>
    <mergeCell ref="G250:G252"/>
    <mergeCell ref="H250:H252"/>
    <mergeCell ref="A126:A128"/>
    <mergeCell ref="R126:R128"/>
    <mergeCell ref="A129:A131"/>
    <mergeCell ref="B129:B131"/>
    <mergeCell ref="C129:C131"/>
    <mergeCell ref="A90:A92"/>
    <mergeCell ref="B90:B92"/>
    <mergeCell ref="C90:C92"/>
    <mergeCell ref="D90:D92"/>
    <mergeCell ref="E90:E92"/>
    <mergeCell ref="F90:F92"/>
    <mergeCell ref="G90:G92"/>
    <mergeCell ref="G129:G131"/>
    <mergeCell ref="H129:H131"/>
    <mergeCell ref="R129:R131"/>
    <mergeCell ref="F107:F109"/>
    <mergeCell ref="G107:G109"/>
    <mergeCell ref="H107:H109"/>
    <mergeCell ref="G101:G103"/>
    <mergeCell ref="F101:F103"/>
    <mergeCell ref="E114:E117"/>
    <mergeCell ref="G98:G100"/>
    <mergeCell ref="F104:F106"/>
    <mergeCell ref="A93:I95"/>
    <mergeCell ref="R138:R140"/>
    <mergeCell ref="A135:A137"/>
    <mergeCell ref="B135:B137"/>
    <mergeCell ref="A132:A134"/>
    <mergeCell ref="B132:B134"/>
    <mergeCell ref="C132:C134"/>
    <mergeCell ref="D132:D134"/>
    <mergeCell ref="E132:E134"/>
    <mergeCell ref="F132:F134"/>
    <mergeCell ref="G132:G134"/>
    <mergeCell ref="H132:H134"/>
    <mergeCell ref="R132:R134"/>
    <mergeCell ref="C135:C137"/>
    <mergeCell ref="D135:D137"/>
    <mergeCell ref="E135:E137"/>
    <mergeCell ref="F135:F137"/>
    <mergeCell ref="G135:G137"/>
    <mergeCell ref="H135:H137"/>
    <mergeCell ref="R135:R137"/>
    <mergeCell ref="A138:A140"/>
    <mergeCell ref="B138:B140"/>
    <mergeCell ref="C138:C140"/>
    <mergeCell ref="D138:D140"/>
    <mergeCell ref="E138:E140"/>
    <mergeCell ref="R141:R143"/>
    <mergeCell ref="A227:A229"/>
    <mergeCell ref="B227:B229"/>
    <mergeCell ref="C227:C229"/>
    <mergeCell ref="D227:D229"/>
    <mergeCell ref="E227:E229"/>
    <mergeCell ref="F227:F229"/>
    <mergeCell ref="G227:G229"/>
    <mergeCell ref="H227:H229"/>
    <mergeCell ref="R227:R229"/>
    <mergeCell ref="G212:G214"/>
    <mergeCell ref="H212:H214"/>
    <mergeCell ref="F218:F220"/>
    <mergeCell ref="G218:G220"/>
    <mergeCell ref="A141:A143"/>
    <mergeCell ref="B141:B143"/>
    <mergeCell ref="C141:C143"/>
    <mergeCell ref="D141:D143"/>
    <mergeCell ref="E141:E143"/>
    <mergeCell ref="F141:F143"/>
    <mergeCell ref="G141:G143"/>
    <mergeCell ref="H141:H143"/>
    <mergeCell ref="C215:C217"/>
    <mergeCell ref="D215:D217"/>
    <mergeCell ref="B149:B151"/>
    <mergeCell ref="C149:C151"/>
    <mergeCell ref="D149:D151"/>
    <mergeCell ref="E149:E151"/>
    <mergeCell ref="F149:F151"/>
    <mergeCell ref="G149:G151"/>
    <mergeCell ref="H149:H151"/>
    <mergeCell ref="R149:R151"/>
    <mergeCell ref="A152:I154"/>
    <mergeCell ref="R152:R154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8" manualBreakCount="8">
    <brk id="34" max="17" man="1"/>
    <brk id="61" max="17" man="1"/>
    <brk id="86" max="17" man="1"/>
    <brk id="117" max="17" man="1"/>
    <brk id="140" max="17" man="1"/>
    <brk id="170" max="17" man="1"/>
    <brk id="208" max="17" man="1"/>
    <brk id="242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65"/>
  <sheetViews>
    <sheetView view="pageBreakPreview" topLeftCell="A3" zoomScale="85" zoomScaleNormal="85" zoomScaleSheetLayoutView="85" workbookViewId="0">
      <selection activeCell="A5" sqref="A5:K5"/>
    </sheetView>
  </sheetViews>
  <sheetFormatPr defaultColWidth="8.85546875" defaultRowHeight="17.25" x14ac:dyDescent="0.3"/>
  <cols>
    <col min="1" max="1" width="14.140625" style="73" customWidth="1"/>
    <col min="2" max="2" width="43" style="53" customWidth="1"/>
    <col min="3" max="3" width="18" style="53" customWidth="1"/>
    <col min="4" max="4" width="37.5703125" style="53" customWidth="1"/>
    <col min="5" max="5" width="18.28515625" style="53" customWidth="1"/>
    <col min="6" max="6" width="18.140625" style="53" customWidth="1"/>
    <col min="7" max="7" width="18.42578125" style="53" customWidth="1"/>
    <col min="8" max="8" width="18.140625" style="53" customWidth="1"/>
    <col min="9" max="9" width="19.5703125" style="53" customWidth="1"/>
    <col min="10" max="10" width="19.42578125" style="53" customWidth="1"/>
    <col min="11" max="11" width="34" style="53" customWidth="1"/>
    <col min="12" max="12" width="17.5703125" style="53" bestFit="1" customWidth="1"/>
    <col min="13" max="13" width="11.42578125" style="53" bestFit="1" customWidth="1"/>
    <col min="14" max="14" width="16.140625" style="53" bestFit="1" customWidth="1"/>
    <col min="15" max="16" width="8.85546875" style="53"/>
    <col min="17" max="17" width="12.140625" style="53" bestFit="1" customWidth="1"/>
    <col min="18" max="16384" width="8.85546875" style="53"/>
  </cols>
  <sheetData>
    <row r="1" spans="1:11" ht="21.75" hidden="1" customHeight="1" x14ac:dyDescent="0.3">
      <c r="A1" s="106"/>
      <c r="B1" s="106"/>
      <c r="C1" s="106"/>
      <c r="D1" s="52"/>
      <c r="E1" s="52"/>
      <c r="F1" s="52"/>
      <c r="G1" s="52"/>
      <c r="K1" s="110" t="s">
        <v>389</v>
      </c>
    </row>
    <row r="2" spans="1:11" ht="50.25" hidden="1" customHeight="1" x14ac:dyDescent="0.3">
      <c r="A2" s="106"/>
      <c r="B2" s="106"/>
      <c r="C2" s="106"/>
      <c r="D2" s="52"/>
      <c r="E2" s="161"/>
      <c r="F2" s="161"/>
      <c r="G2" s="52"/>
      <c r="J2" s="148" t="s">
        <v>390</v>
      </c>
      <c r="K2" s="148"/>
    </row>
    <row r="3" spans="1:11" ht="21.75" customHeight="1" x14ac:dyDescent="0.3">
      <c r="A3" s="106"/>
      <c r="B3" s="106"/>
      <c r="C3" s="106"/>
      <c r="D3" s="52"/>
      <c r="E3" s="52"/>
      <c r="F3" s="52"/>
      <c r="G3" s="52"/>
      <c r="K3" s="110" t="s">
        <v>506</v>
      </c>
    </row>
    <row r="4" spans="1:11" ht="50.25" customHeight="1" x14ac:dyDescent="0.3">
      <c r="A4" s="106"/>
      <c r="B4" s="106"/>
      <c r="C4" s="106"/>
      <c r="D4" s="52"/>
      <c r="E4" s="161"/>
      <c r="F4" s="161"/>
      <c r="G4" s="52"/>
      <c r="J4" s="148" t="s">
        <v>390</v>
      </c>
      <c r="K4" s="148"/>
    </row>
    <row r="5" spans="1:11" ht="35.25" customHeight="1" x14ac:dyDescent="0.3">
      <c r="A5" s="163" t="s">
        <v>462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</row>
    <row r="6" spans="1:11" ht="15" customHeight="1" x14ac:dyDescent="0.3">
      <c r="A6" s="112"/>
      <c r="B6" s="113"/>
      <c r="C6" s="113"/>
      <c r="D6" s="113"/>
      <c r="E6" s="113"/>
      <c r="F6" s="113"/>
      <c r="G6" s="113"/>
    </row>
    <row r="7" spans="1:11" ht="53.25" customHeight="1" x14ac:dyDescent="0.3">
      <c r="A7" s="253" t="s">
        <v>396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</row>
    <row r="8" spans="1:11" ht="15" customHeight="1" x14ac:dyDescent="0.3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</row>
    <row r="9" spans="1:11" ht="33" customHeight="1" x14ac:dyDescent="0.3">
      <c r="A9" s="178" t="s">
        <v>0</v>
      </c>
      <c r="B9" s="144" t="s">
        <v>52</v>
      </c>
      <c r="C9" s="144" t="s">
        <v>1</v>
      </c>
      <c r="D9" s="144" t="s">
        <v>2</v>
      </c>
      <c r="E9" s="144" t="s">
        <v>3</v>
      </c>
      <c r="F9" s="178" t="s">
        <v>4</v>
      </c>
      <c r="G9" s="178"/>
      <c r="H9" s="178"/>
      <c r="I9" s="178"/>
      <c r="J9" s="178"/>
      <c r="K9" s="144" t="s">
        <v>5</v>
      </c>
    </row>
    <row r="10" spans="1:11" ht="33" customHeight="1" x14ac:dyDescent="0.3">
      <c r="A10" s="178"/>
      <c r="B10" s="144"/>
      <c r="C10" s="144"/>
      <c r="D10" s="144"/>
      <c r="E10" s="144"/>
      <c r="F10" s="107" t="s">
        <v>452</v>
      </c>
      <c r="G10" s="102" t="s">
        <v>87</v>
      </c>
      <c r="H10" s="102" t="s">
        <v>375</v>
      </c>
      <c r="I10" s="102" t="s">
        <v>377</v>
      </c>
      <c r="J10" s="102" t="s">
        <v>376</v>
      </c>
      <c r="K10" s="144"/>
    </row>
    <row r="11" spans="1:11" ht="24.75" customHeight="1" x14ac:dyDescent="0.3">
      <c r="A11" s="102">
        <v>1</v>
      </c>
      <c r="B11" s="102">
        <v>2</v>
      </c>
      <c r="C11" s="102">
        <v>3</v>
      </c>
      <c r="D11" s="102">
        <v>4</v>
      </c>
      <c r="E11" s="102">
        <v>5</v>
      </c>
      <c r="F11" s="107">
        <v>6</v>
      </c>
      <c r="G11" s="102">
        <v>7</v>
      </c>
      <c r="H11" s="102">
        <v>8</v>
      </c>
      <c r="I11" s="102">
        <v>9</v>
      </c>
      <c r="J11" s="102">
        <v>10</v>
      </c>
      <c r="K11" s="102">
        <v>11</v>
      </c>
    </row>
    <row r="12" spans="1:11" ht="24.75" customHeight="1" x14ac:dyDescent="0.3">
      <c r="A12" s="182" t="s">
        <v>391</v>
      </c>
      <c r="B12" s="183"/>
      <c r="C12" s="183"/>
      <c r="D12" s="183"/>
      <c r="E12" s="183"/>
      <c r="F12" s="183"/>
      <c r="G12" s="183"/>
      <c r="H12" s="183"/>
      <c r="I12" s="183"/>
      <c r="J12" s="183"/>
      <c r="K12" s="248"/>
    </row>
    <row r="13" spans="1:11" ht="27" customHeight="1" x14ac:dyDescent="0.3">
      <c r="A13" s="182" t="s">
        <v>392</v>
      </c>
      <c r="B13" s="183"/>
      <c r="C13" s="183"/>
      <c r="D13" s="183"/>
      <c r="E13" s="183"/>
      <c r="F13" s="183"/>
      <c r="G13" s="183"/>
      <c r="H13" s="183"/>
      <c r="I13" s="183"/>
      <c r="J13" s="183"/>
      <c r="K13" s="248"/>
    </row>
    <row r="14" spans="1:11" s="52" customFormat="1" ht="36" customHeight="1" x14ac:dyDescent="0.25">
      <c r="A14" s="130"/>
      <c r="B14" s="252" t="s">
        <v>393</v>
      </c>
      <c r="C14" s="130"/>
      <c r="D14" s="104" t="s">
        <v>14</v>
      </c>
      <c r="E14" s="89">
        <f>+E17</f>
        <v>212000</v>
      </c>
      <c r="F14" s="89">
        <f>F15+F16</f>
        <v>212000</v>
      </c>
      <c r="G14" s="89">
        <f t="shared" ref="G14:J14" si="0">G15+G16</f>
        <v>0</v>
      </c>
      <c r="H14" s="89">
        <f t="shared" si="0"/>
        <v>0</v>
      </c>
      <c r="I14" s="89">
        <f t="shared" si="0"/>
        <v>0</v>
      </c>
      <c r="J14" s="89">
        <f t="shared" si="0"/>
        <v>0</v>
      </c>
      <c r="K14" s="138"/>
    </row>
    <row r="15" spans="1:11" s="52" customFormat="1" ht="36" customHeight="1" x14ac:dyDescent="0.25">
      <c r="A15" s="130"/>
      <c r="B15" s="252"/>
      <c r="C15" s="130"/>
      <c r="D15" s="104" t="s">
        <v>10</v>
      </c>
      <c r="E15" s="89">
        <f>E18</f>
        <v>131864</v>
      </c>
      <c r="F15" s="89">
        <f>F18</f>
        <v>131864</v>
      </c>
      <c r="G15" s="89">
        <f t="shared" ref="G15:J15" si="1">G18</f>
        <v>0</v>
      </c>
      <c r="H15" s="89">
        <f t="shared" si="1"/>
        <v>0</v>
      </c>
      <c r="I15" s="89">
        <f t="shared" si="1"/>
        <v>0</v>
      </c>
      <c r="J15" s="89">
        <f t="shared" si="1"/>
        <v>0</v>
      </c>
      <c r="K15" s="139"/>
    </row>
    <row r="16" spans="1:11" s="52" customFormat="1" ht="36" customHeight="1" x14ac:dyDescent="0.25">
      <c r="A16" s="130"/>
      <c r="B16" s="252"/>
      <c r="C16" s="130"/>
      <c r="D16" s="104" t="s">
        <v>18</v>
      </c>
      <c r="E16" s="89">
        <f>E19</f>
        <v>80136</v>
      </c>
      <c r="F16" s="89">
        <f>F19</f>
        <v>80136</v>
      </c>
      <c r="G16" s="89">
        <f t="shared" ref="G16:J16" si="2">G19</f>
        <v>0</v>
      </c>
      <c r="H16" s="89">
        <f t="shared" si="2"/>
        <v>0</v>
      </c>
      <c r="I16" s="89">
        <f t="shared" si="2"/>
        <v>0</v>
      </c>
      <c r="J16" s="89">
        <f t="shared" si="2"/>
        <v>0</v>
      </c>
      <c r="K16" s="139"/>
    </row>
    <row r="17" spans="1:14" s="52" customFormat="1" ht="26.25" customHeight="1" x14ac:dyDescent="0.25">
      <c r="A17" s="153">
        <v>1</v>
      </c>
      <c r="B17" s="141" t="s">
        <v>394</v>
      </c>
      <c r="C17" s="138" t="s">
        <v>395</v>
      </c>
      <c r="D17" s="104" t="s">
        <v>14</v>
      </c>
      <c r="E17" s="89">
        <f>E19+E18</f>
        <v>212000</v>
      </c>
      <c r="F17" s="89">
        <f>F18+F19</f>
        <v>212000</v>
      </c>
      <c r="G17" s="89">
        <f>G19</f>
        <v>0</v>
      </c>
      <c r="H17" s="89">
        <f>H19</f>
        <v>0</v>
      </c>
      <c r="I17" s="89">
        <v>0</v>
      </c>
      <c r="J17" s="89">
        <f>J19</f>
        <v>0</v>
      </c>
      <c r="K17" s="138" t="s">
        <v>471</v>
      </c>
    </row>
    <row r="18" spans="1:14" s="52" customFormat="1" ht="36" customHeight="1" x14ac:dyDescent="0.25">
      <c r="A18" s="154"/>
      <c r="B18" s="142"/>
      <c r="C18" s="139"/>
      <c r="D18" s="104" t="s">
        <v>10</v>
      </c>
      <c r="E18" s="89">
        <f>I18+H18+G18+F18</f>
        <v>131864</v>
      </c>
      <c r="F18" s="89">
        <v>131864</v>
      </c>
      <c r="G18" s="89">
        <v>0</v>
      </c>
      <c r="H18" s="89">
        <v>0</v>
      </c>
      <c r="I18" s="89">
        <v>0</v>
      </c>
      <c r="J18" s="89">
        <v>0</v>
      </c>
      <c r="K18" s="139"/>
    </row>
    <row r="19" spans="1:14" s="52" customFormat="1" ht="38.25" customHeight="1" x14ac:dyDescent="0.25">
      <c r="A19" s="155"/>
      <c r="B19" s="143"/>
      <c r="C19" s="140"/>
      <c r="D19" s="104" t="s">
        <v>18</v>
      </c>
      <c r="E19" s="89">
        <f>F19+G19+H19+I19+J19</f>
        <v>80136</v>
      </c>
      <c r="F19" s="89">
        <v>80136</v>
      </c>
      <c r="G19" s="89">
        <v>0</v>
      </c>
      <c r="H19" s="89">
        <v>0</v>
      </c>
      <c r="I19" s="89">
        <v>0</v>
      </c>
      <c r="J19" s="89">
        <v>0</v>
      </c>
      <c r="K19" s="140"/>
      <c r="L19" s="78"/>
      <c r="N19" s="79"/>
    </row>
    <row r="20" spans="1:14" s="52" customFormat="1" ht="27.75" customHeight="1" x14ac:dyDescent="0.25">
      <c r="A20" s="182" t="s">
        <v>112</v>
      </c>
      <c r="B20" s="183"/>
      <c r="C20" s="183"/>
      <c r="D20" s="183"/>
      <c r="E20" s="183"/>
      <c r="F20" s="183"/>
      <c r="G20" s="183"/>
      <c r="H20" s="183"/>
      <c r="I20" s="183"/>
      <c r="J20" s="183"/>
      <c r="K20" s="248"/>
      <c r="L20" s="78"/>
      <c r="N20" s="79"/>
    </row>
    <row r="21" spans="1:14" ht="33.75" customHeight="1" x14ac:dyDescent="0.3">
      <c r="A21" s="136" t="s">
        <v>324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</row>
    <row r="22" spans="1:14" s="52" customFormat="1" ht="25.5" customHeight="1" x14ac:dyDescent="0.25">
      <c r="A22" s="130"/>
      <c r="B22" s="252" t="s">
        <v>393</v>
      </c>
      <c r="C22" s="130"/>
      <c r="D22" s="104" t="s">
        <v>14</v>
      </c>
      <c r="E22" s="89">
        <f>E23+E24</f>
        <v>10268.390000000001</v>
      </c>
      <c r="F22" s="89">
        <f>F23+F24</f>
        <v>10268.39</v>
      </c>
      <c r="G22" s="89">
        <f>G23+G24</f>
        <v>0</v>
      </c>
      <c r="H22" s="89">
        <f>H23+H24</f>
        <v>0</v>
      </c>
      <c r="I22" s="89">
        <f>I23+I24</f>
        <v>0</v>
      </c>
      <c r="J22" s="89">
        <f t="shared" ref="J22" si="3">J23+J24</f>
        <v>0</v>
      </c>
      <c r="K22" s="128"/>
    </row>
    <row r="23" spans="1:14" s="52" customFormat="1" ht="36" customHeight="1" x14ac:dyDescent="0.25">
      <c r="A23" s="130"/>
      <c r="B23" s="252"/>
      <c r="C23" s="130"/>
      <c r="D23" s="104" t="s">
        <v>10</v>
      </c>
      <c r="E23" s="89">
        <f>E35+E26+E29+E32</f>
        <v>5108.6200000000008</v>
      </c>
      <c r="F23" s="89">
        <f>F35+F26+F29+F32</f>
        <v>5108.6200000000008</v>
      </c>
      <c r="G23" s="89">
        <f t="shared" ref="G23:I24" si="4">G35+G26+G29+G32</f>
        <v>0</v>
      </c>
      <c r="H23" s="89">
        <f t="shared" si="4"/>
        <v>0</v>
      </c>
      <c r="I23" s="89">
        <f t="shared" si="4"/>
        <v>0</v>
      </c>
      <c r="J23" s="89">
        <f t="shared" ref="J23:J24" si="5">J35</f>
        <v>0</v>
      </c>
      <c r="K23" s="128"/>
    </row>
    <row r="24" spans="1:14" s="52" customFormat="1" ht="36" customHeight="1" x14ac:dyDescent="0.25">
      <c r="A24" s="130"/>
      <c r="B24" s="252"/>
      <c r="C24" s="130"/>
      <c r="D24" s="104" t="s">
        <v>18</v>
      </c>
      <c r="E24" s="89">
        <f>E36+E27+E30+E33</f>
        <v>5159.7700000000004</v>
      </c>
      <c r="F24" s="89">
        <f>F27+F30+F33+F36</f>
        <v>5159.7699999999995</v>
      </c>
      <c r="G24" s="89">
        <f t="shared" si="4"/>
        <v>0</v>
      </c>
      <c r="H24" s="89">
        <f t="shared" si="4"/>
        <v>0</v>
      </c>
      <c r="I24" s="89">
        <f t="shared" si="4"/>
        <v>0</v>
      </c>
      <c r="J24" s="89">
        <f t="shared" si="5"/>
        <v>0</v>
      </c>
      <c r="K24" s="128"/>
    </row>
    <row r="25" spans="1:14" s="52" customFormat="1" ht="36" customHeight="1" x14ac:dyDescent="0.25">
      <c r="A25" s="130">
        <v>1</v>
      </c>
      <c r="B25" s="152" t="s">
        <v>465</v>
      </c>
      <c r="C25" s="128" t="s">
        <v>469</v>
      </c>
      <c r="D25" s="104" t="s">
        <v>14</v>
      </c>
      <c r="E25" s="89">
        <f t="shared" ref="E25:E36" si="6">F25+G25+H25+I25+J25</f>
        <v>3207.2799999999997</v>
      </c>
      <c r="F25" s="89">
        <f>F26+F27</f>
        <v>3207.2799999999997</v>
      </c>
      <c r="G25" s="89">
        <f>G26+G27</f>
        <v>0</v>
      </c>
      <c r="H25" s="89">
        <f t="shared" ref="H25:J25" si="7">H26+H27</f>
        <v>0</v>
      </c>
      <c r="I25" s="89">
        <f>I26+I27</f>
        <v>0</v>
      </c>
      <c r="J25" s="89">
        <f t="shared" si="7"/>
        <v>0</v>
      </c>
      <c r="K25" s="128" t="s">
        <v>471</v>
      </c>
      <c r="M25" s="74"/>
    </row>
    <row r="26" spans="1:14" s="52" customFormat="1" ht="36" customHeight="1" x14ac:dyDescent="0.25">
      <c r="A26" s="130"/>
      <c r="B26" s="152"/>
      <c r="C26" s="130"/>
      <c r="D26" s="104" t="s">
        <v>10</v>
      </c>
      <c r="E26" s="89">
        <f t="shared" si="6"/>
        <v>1760.16</v>
      </c>
      <c r="F26" s="89">
        <v>1760.16</v>
      </c>
      <c r="G26" s="89">
        <v>0</v>
      </c>
      <c r="H26" s="89">
        <v>0</v>
      </c>
      <c r="I26" s="89">
        <v>0</v>
      </c>
      <c r="J26" s="89">
        <v>0</v>
      </c>
      <c r="K26" s="128"/>
      <c r="L26" s="78"/>
      <c r="M26" s="74"/>
      <c r="N26" s="79"/>
    </row>
    <row r="27" spans="1:14" s="52" customFormat="1" ht="36" customHeight="1" x14ac:dyDescent="0.25">
      <c r="A27" s="130"/>
      <c r="B27" s="152"/>
      <c r="C27" s="130"/>
      <c r="D27" s="104" t="s">
        <v>18</v>
      </c>
      <c r="E27" s="89">
        <f t="shared" si="6"/>
        <v>1447.12</v>
      </c>
      <c r="F27" s="89">
        <v>1447.12</v>
      </c>
      <c r="G27" s="89">
        <v>0</v>
      </c>
      <c r="H27" s="89">
        <v>0</v>
      </c>
      <c r="I27" s="89">
        <v>0</v>
      </c>
      <c r="J27" s="89">
        <v>0</v>
      </c>
      <c r="K27" s="128"/>
      <c r="L27" s="78"/>
      <c r="M27" s="74"/>
      <c r="N27" s="79"/>
    </row>
    <row r="28" spans="1:14" s="52" customFormat="1" ht="36" customHeight="1" x14ac:dyDescent="0.25">
      <c r="A28" s="130">
        <v>2</v>
      </c>
      <c r="B28" s="152" t="s">
        <v>466</v>
      </c>
      <c r="C28" s="128" t="s">
        <v>469</v>
      </c>
      <c r="D28" s="104" t="s">
        <v>14</v>
      </c>
      <c r="E28" s="89">
        <f t="shared" si="6"/>
        <v>30.23</v>
      </c>
      <c r="F28" s="89">
        <f>F29+F30</f>
        <v>30.23</v>
      </c>
      <c r="G28" s="89">
        <f>G29+G30</f>
        <v>0</v>
      </c>
      <c r="H28" s="89">
        <f t="shared" ref="H28:J28" si="8">H29+H30</f>
        <v>0</v>
      </c>
      <c r="I28" s="89">
        <f t="shared" si="8"/>
        <v>0</v>
      </c>
      <c r="J28" s="89">
        <f t="shared" si="8"/>
        <v>0</v>
      </c>
      <c r="K28" s="128" t="s">
        <v>471</v>
      </c>
      <c r="M28" s="74"/>
    </row>
    <row r="29" spans="1:14" s="52" customFormat="1" ht="36" customHeight="1" x14ac:dyDescent="0.25">
      <c r="A29" s="130"/>
      <c r="B29" s="152"/>
      <c r="C29" s="130"/>
      <c r="D29" s="104" t="s">
        <v>10</v>
      </c>
      <c r="E29" s="89">
        <f t="shared" si="6"/>
        <v>18.64</v>
      </c>
      <c r="F29" s="89">
        <v>18.64</v>
      </c>
      <c r="G29" s="89">
        <v>0</v>
      </c>
      <c r="H29" s="89">
        <v>0</v>
      </c>
      <c r="I29" s="89">
        <v>0</v>
      </c>
      <c r="J29" s="89">
        <v>0</v>
      </c>
      <c r="K29" s="128"/>
      <c r="L29" s="78"/>
      <c r="M29" s="74"/>
      <c r="N29" s="79"/>
    </row>
    <row r="30" spans="1:14" s="52" customFormat="1" ht="36" customHeight="1" x14ac:dyDescent="0.25">
      <c r="A30" s="130"/>
      <c r="B30" s="152"/>
      <c r="C30" s="130"/>
      <c r="D30" s="104" t="s">
        <v>18</v>
      </c>
      <c r="E30" s="89">
        <f t="shared" si="6"/>
        <v>11.59</v>
      </c>
      <c r="F30" s="89">
        <v>11.59</v>
      </c>
      <c r="G30" s="89">
        <v>0</v>
      </c>
      <c r="H30" s="89">
        <v>0</v>
      </c>
      <c r="I30" s="89">
        <v>0</v>
      </c>
      <c r="J30" s="89">
        <v>0</v>
      </c>
      <c r="K30" s="128"/>
      <c r="L30" s="78"/>
      <c r="M30" s="74"/>
      <c r="N30" s="79"/>
    </row>
    <row r="31" spans="1:14" s="52" customFormat="1" ht="29.25" customHeight="1" x14ac:dyDescent="0.25">
      <c r="A31" s="130">
        <v>3</v>
      </c>
      <c r="B31" s="152" t="s">
        <v>467</v>
      </c>
      <c r="C31" s="128" t="s">
        <v>469</v>
      </c>
      <c r="D31" s="104" t="s">
        <v>14</v>
      </c>
      <c r="E31" s="89">
        <f t="shared" si="6"/>
        <v>144.01999999999998</v>
      </c>
      <c r="F31" s="89">
        <f>F32+F33</f>
        <v>144.01999999999998</v>
      </c>
      <c r="G31" s="89">
        <f>G32+G33</f>
        <v>0</v>
      </c>
      <c r="H31" s="89">
        <f t="shared" ref="H31:J31" si="9">H32+H33</f>
        <v>0</v>
      </c>
      <c r="I31" s="89">
        <f t="shared" si="9"/>
        <v>0</v>
      </c>
      <c r="J31" s="89">
        <f t="shared" si="9"/>
        <v>0</v>
      </c>
      <c r="K31" s="128" t="s">
        <v>471</v>
      </c>
      <c r="M31" s="74"/>
    </row>
    <row r="32" spans="1:14" s="52" customFormat="1" ht="36" customHeight="1" x14ac:dyDescent="0.25">
      <c r="A32" s="130"/>
      <c r="B32" s="152"/>
      <c r="C32" s="130"/>
      <c r="D32" s="104" t="s">
        <v>10</v>
      </c>
      <c r="E32" s="89">
        <f t="shared" si="6"/>
        <v>68.209999999999994</v>
      </c>
      <c r="F32" s="89">
        <v>68.209999999999994</v>
      </c>
      <c r="G32" s="89">
        <v>0</v>
      </c>
      <c r="H32" s="89">
        <v>0</v>
      </c>
      <c r="I32" s="89">
        <v>0</v>
      </c>
      <c r="J32" s="89">
        <v>0</v>
      </c>
      <c r="K32" s="128"/>
      <c r="L32" s="78"/>
      <c r="M32" s="74"/>
      <c r="N32" s="79"/>
    </row>
    <row r="33" spans="1:14" s="52" customFormat="1" ht="36" customHeight="1" x14ac:dyDescent="0.25">
      <c r="A33" s="130"/>
      <c r="B33" s="152"/>
      <c r="C33" s="130"/>
      <c r="D33" s="104" t="s">
        <v>18</v>
      </c>
      <c r="E33" s="89">
        <f t="shared" si="6"/>
        <v>75.81</v>
      </c>
      <c r="F33" s="89">
        <v>75.81</v>
      </c>
      <c r="G33" s="89">
        <v>0</v>
      </c>
      <c r="H33" s="89">
        <v>0</v>
      </c>
      <c r="I33" s="89">
        <v>0</v>
      </c>
      <c r="J33" s="89">
        <v>0</v>
      </c>
      <c r="K33" s="128"/>
      <c r="L33" s="78"/>
      <c r="M33" s="74"/>
      <c r="N33" s="79"/>
    </row>
    <row r="34" spans="1:14" s="52" customFormat="1" ht="31.5" customHeight="1" x14ac:dyDescent="0.25">
      <c r="A34" s="130">
        <v>4</v>
      </c>
      <c r="B34" s="152" t="s">
        <v>468</v>
      </c>
      <c r="C34" s="128" t="s">
        <v>469</v>
      </c>
      <c r="D34" s="104" t="s">
        <v>14</v>
      </c>
      <c r="E34" s="89">
        <f t="shared" si="6"/>
        <v>6886.8600000000006</v>
      </c>
      <c r="F34" s="89">
        <f>F35+F36</f>
        <v>6886.8600000000006</v>
      </c>
      <c r="G34" s="89">
        <f>G35+G36</f>
        <v>0</v>
      </c>
      <c r="H34" s="89">
        <f t="shared" ref="H34:J34" si="10">H35+H36</f>
        <v>0</v>
      </c>
      <c r="I34" s="89">
        <f t="shared" si="10"/>
        <v>0</v>
      </c>
      <c r="J34" s="89">
        <f t="shared" si="10"/>
        <v>0</v>
      </c>
      <c r="K34" s="128" t="s">
        <v>471</v>
      </c>
      <c r="M34" s="74"/>
    </row>
    <row r="35" spans="1:14" s="52" customFormat="1" ht="36" customHeight="1" x14ac:dyDescent="0.25">
      <c r="A35" s="130"/>
      <c r="B35" s="152"/>
      <c r="C35" s="130"/>
      <c r="D35" s="104" t="s">
        <v>10</v>
      </c>
      <c r="E35" s="89">
        <f t="shared" si="6"/>
        <v>3261.61</v>
      </c>
      <c r="F35" s="89">
        <v>3261.61</v>
      </c>
      <c r="G35" s="89">
        <v>0</v>
      </c>
      <c r="H35" s="89">
        <v>0</v>
      </c>
      <c r="I35" s="89">
        <v>0</v>
      </c>
      <c r="J35" s="89">
        <v>0</v>
      </c>
      <c r="K35" s="128"/>
      <c r="L35" s="78"/>
      <c r="M35" s="74"/>
      <c r="N35" s="79"/>
    </row>
    <row r="36" spans="1:14" s="52" customFormat="1" ht="36" customHeight="1" x14ac:dyDescent="0.25">
      <c r="A36" s="130"/>
      <c r="B36" s="152"/>
      <c r="C36" s="130"/>
      <c r="D36" s="104" t="s">
        <v>18</v>
      </c>
      <c r="E36" s="89">
        <f t="shared" si="6"/>
        <v>3625.25</v>
      </c>
      <c r="F36" s="89">
        <v>3625.25</v>
      </c>
      <c r="G36" s="89">
        <v>0</v>
      </c>
      <c r="H36" s="89">
        <v>0</v>
      </c>
      <c r="I36" s="89">
        <v>0</v>
      </c>
      <c r="J36" s="89">
        <v>0</v>
      </c>
      <c r="K36" s="128"/>
      <c r="L36" s="78"/>
      <c r="M36" s="74"/>
      <c r="N36" s="79"/>
    </row>
    <row r="37" spans="1:14" ht="22.5" customHeight="1" x14ac:dyDescent="0.3">
      <c r="A37" s="136" t="s">
        <v>332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</row>
    <row r="38" spans="1:14" s="52" customFormat="1" ht="27.75" customHeight="1" x14ac:dyDescent="0.25">
      <c r="A38" s="130"/>
      <c r="B38" s="252" t="s">
        <v>393</v>
      </c>
      <c r="C38" s="130"/>
      <c r="D38" s="104" t="s">
        <v>14</v>
      </c>
      <c r="E38" s="89">
        <f>E39+E40</f>
        <v>9693.3499999999985</v>
      </c>
      <c r="F38" s="89">
        <f>F39+F40</f>
        <v>25661.690000000002</v>
      </c>
      <c r="G38" s="89">
        <f>G39+G40</f>
        <v>15000</v>
      </c>
      <c r="H38" s="89">
        <f>H39+H40</f>
        <v>0</v>
      </c>
      <c r="I38" s="89">
        <f>I39+I40</f>
        <v>0</v>
      </c>
      <c r="J38" s="89">
        <f t="shared" ref="J38" si="11">J39+J40</f>
        <v>0</v>
      </c>
      <c r="K38" s="128"/>
    </row>
    <row r="39" spans="1:14" s="52" customFormat="1" ht="36" customHeight="1" x14ac:dyDescent="0.25">
      <c r="A39" s="130"/>
      <c r="B39" s="252"/>
      <c r="C39" s="130"/>
      <c r="D39" s="104" t="s">
        <v>10</v>
      </c>
      <c r="E39" s="89">
        <f>E65+E42+E59+E62</f>
        <v>6048.65</v>
      </c>
      <c r="F39" s="89">
        <f>F65+F42+F59+F62+F45+F48</f>
        <v>16012.880000000001</v>
      </c>
      <c r="G39" s="89">
        <f t="shared" ref="G39:J39" si="12">G65+G42+G59+G62+G45+G48</f>
        <v>9360</v>
      </c>
      <c r="H39" s="89">
        <f t="shared" si="12"/>
        <v>0</v>
      </c>
      <c r="I39" s="89">
        <f t="shared" si="12"/>
        <v>0</v>
      </c>
      <c r="J39" s="89">
        <f t="shared" si="12"/>
        <v>0</v>
      </c>
      <c r="K39" s="128"/>
    </row>
    <row r="40" spans="1:14" s="52" customFormat="1" ht="36" customHeight="1" x14ac:dyDescent="0.25">
      <c r="A40" s="130"/>
      <c r="B40" s="252"/>
      <c r="C40" s="130"/>
      <c r="D40" s="104" t="s">
        <v>18</v>
      </c>
      <c r="E40" s="89">
        <f>E66+E43+E60+E63</f>
        <v>3644.7</v>
      </c>
      <c r="F40" s="89">
        <f>F43+F46+F49</f>
        <v>9648.81</v>
      </c>
      <c r="G40" s="89">
        <f t="shared" ref="G40:J40" si="13">G43+G46+G49</f>
        <v>5640</v>
      </c>
      <c r="H40" s="89">
        <f t="shared" si="13"/>
        <v>0</v>
      </c>
      <c r="I40" s="89">
        <f t="shared" si="13"/>
        <v>0</v>
      </c>
      <c r="J40" s="89">
        <f t="shared" si="13"/>
        <v>0</v>
      </c>
      <c r="K40" s="128"/>
    </row>
    <row r="41" spans="1:14" s="52" customFormat="1" ht="30" customHeight="1" x14ac:dyDescent="0.25">
      <c r="A41" s="130">
        <v>1</v>
      </c>
      <c r="B41" s="152" t="s">
        <v>472</v>
      </c>
      <c r="C41" s="128" t="s">
        <v>195</v>
      </c>
      <c r="D41" s="104" t="s">
        <v>14</v>
      </c>
      <c r="E41" s="89">
        <f t="shared" ref="E41:E46" si="14">F41+G41+H41+I41+J41</f>
        <v>9693.3499999999985</v>
      </c>
      <c r="F41" s="89">
        <f>F42+F43</f>
        <v>9693.3499999999985</v>
      </c>
      <c r="G41" s="89">
        <f>G42+G43</f>
        <v>0</v>
      </c>
      <c r="H41" s="89">
        <f t="shared" ref="H41" si="15">H42+H43</f>
        <v>0</v>
      </c>
      <c r="I41" s="89">
        <f>I42+I43</f>
        <v>0</v>
      </c>
      <c r="J41" s="89">
        <f t="shared" ref="J41" si="16">J42+J43</f>
        <v>0</v>
      </c>
      <c r="K41" s="128" t="s">
        <v>471</v>
      </c>
      <c r="M41" s="74"/>
    </row>
    <row r="42" spans="1:14" s="52" customFormat="1" ht="36" customHeight="1" x14ac:dyDescent="0.25">
      <c r="A42" s="130"/>
      <c r="B42" s="152"/>
      <c r="C42" s="130"/>
      <c r="D42" s="104" t="s">
        <v>10</v>
      </c>
      <c r="E42" s="89">
        <f t="shared" si="14"/>
        <v>6048.65</v>
      </c>
      <c r="F42" s="89">
        <v>6048.65</v>
      </c>
      <c r="G42" s="89">
        <v>0</v>
      </c>
      <c r="H42" s="89">
        <v>0</v>
      </c>
      <c r="I42" s="89">
        <v>0</v>
      </c>
      <c r="J42" s="89">
        <v>0</v>
      </c>
      <c r="K42" s="128"/>
      <c r="L42" s="78"/>
      <c r="M42" s="74"/>
      <c r="N42" s="79"/>
    </row>
    <row r="43" spans="1:14" s="52" customFormat="1" ht="36" customHeight="1" x14ac:dyDescent="0.25">
      <c r="A43" s="130"/>
      <c r="B43" s="152"/>
      <c r="C43" s="130"/>
      <c r="D43" s="104" t="s">
        <v>18</v>
      </c>
      <c r="E43" s="89">
        <f t="shared" si="14"/>
        <v>3644.7</v>
      </c>
      <c r="F43" s="89">
        <v>3644.7</v>
      </c>
      <c r="G43" s="89">
        <v>0</v>
      </c>
      <c r="H43" s="89">
        <v>0</v>
      </c>
      <c r="I43" s="89">
        <v>0</v>
      </c>
      <c r="J43" s="89">
        <v>0</v>
      </c>
      <c r="K43" s="128"/>
      <c r="L43" s="78"/>
      <c r="M43" s="74"/>
      <c r="N43" s="79"/>
    </row>
    <row r="44" spans="1:14" s="52" customFormat="1" ht="36" customHeight="1" x14ac:dyDescent="0.25">
      <c r="A44" s="130">
        <v>2</v>
      </c>
      <c r="B44" s="152" t="s">
        <v>473</v>
      </c>
      <c r="C44" s="128" t="s">
        <v>328</v>
      </c>
      <c r="D44" s="104" t="s">
        <v>14</v>
      </c>
      <c r="E44" s="89">
        <f t="shared" si="14"/>
        <v>21346.65</v>
      </c>
      <c r="F44" s="89">
        <f>F45+F46</f>
        <v>6346.65</v>
      </c>
      <c r="G44" s="89">
        <f>G45+G46</f>
        <v>15000</v>
      </c>
      <c r="H44" s="89">
        <f t="shared" ref="H44" si="17">H45+H46</f>
        <v>0</v>
      </c>
      <c r="I44" s="89">
        <f>I45+I46</f>
        <v>0</v>
      </c>
      <c r="J44" s="89">
        <f t="shared" ref="J44" si="18">J45+J46</f>
        <v>0</v>
      </c>
      <c r="K44" s="128" t="s">
        <v>471</v>
      </c>
      <c r="M44" s="74"/>
    </row>
    <row r="45" spans="1:14" s="52" customFormat="1" ht="36" customHeight="1" x14ac:dyDescent="0.25">
      <c r="A45" s="130"/>
      <c r="B45" s="152"/>
      <c r="C45" s="130"/>
      <c r="D45" s="104" t="s">
        <v>10</v>
      </c>
      <c r="E45" s="89">
        <f t="shared" si="14"/>
        <v>13320.3</v>
      </c>
      <c r="F45" s="89">
        <v>3960.3</v>
      </c>
      <c r="G45" s="89">
        <v>9360</v>
      </c>
      <c r="H45" s="89">
        <v>0</v>
      </c>
      <c r="I45" s="89">
        <v>0</v>
      </c>
      <c r="J45" s="89">
        <v>0</v>
      </c>
      <c r="K45" s="128"/>
      <c r="L45" s="78"/>
      <c r="M45" s="74"/>
      <c r="N45" s="79"/>
    </row>
    <row r="46" spans="1:14" s="52" customFormat="1" ht="36" customHeight="1" x14ac:dyDescent="0.25">
      <c r="A46" s="130"/>
      <c r="B46" s="152"/>
      <c r="C46" s="130"/>
      <c r="D46" s="104" t="s">
        <v>18</v>
      </c>
      <c r="E46" s="89">
        <f t="shared" si="14"/>
        <v>8026.35</v>
      </c>
      <c r="F46" s="89">
        <v>2386.35</v>
      </c>
      <c r="G46" s="89">
        <v>5640</v>
      </c>
      <c r="H46" s="89">
        <v>0</v>
      </c>
      <c r="I46" s="89">
        <v>0</v>
      </c>
      <c r="J46" s="89">
        <v>0</v>
      </c>
      <c r="K46" s="128"/>
      <c r="L46" s="78"/>
      <c r="M46" s="74"/>
      <c r="N46" s="79"/>
    </row>
    <row r="47" spans="1:14" s="52" customFormat="1" ht="26.25" customHeight="1" x14ac:dyDescent="0.25">
      <c r="A47" s="130">
        <v>3</v>
      </c>
      <c r="B47" s="152" t="s">
        <v>474</v>
      </c>
      <c r="C47" s="128" t="s">
        <v>195</v>
      </c>
      <c r="D47" s="104" t="s">
        <v>14</v>
      </c>
      <c r="E47" s="89">
        <f t="shared" ref="E47:E49" si="19">F47+G47+H47+I47+J47</f>
        <v>9621.69</v>
      </c>
      <c r="F47" s="89">
        <f>F48+F49</f>
        <v>9621.69</v>
      </c>
      <c r="G47" s="89">
        <f>G48+G49</f>
        <v>0</v>
      </c>
      <c r="H47" s="89">
        <f t="shared" ref="H47" si="20">H48+H49</f>
        <v>0</v>
      </c>
      <c r="I47" s="89">
        <f>I48+I49</f>
        <v>0</v>
      </c>
      <c r="J47" s="89">
        <f t="shared" ref="J47" si="21">J48+J49</f>
        <v>0</v>
      </c>
      <c r="K47" s="128" t="s">
        <v>471</v>
      </c>
      <c r="M47" s="74"/>
    </row>
    <row r="48" spans="1:14" s="52" customFormat="1" ht="36" customHeight="1" x14ac:dyDescent="0.25">
      <c r="A48" s="130"/>
      <c r="B48" s="152"/>
      <c r="C48" s="130"/>
      <c r="D48" s="104" t="s">
        <v>10</v>
      </c>
      <c r="E48" s="89">
        <f t="shared" si="19"/>
        <v>6003.93</v>
      </c>
      <c r="F48" s="89">
        <v>6003.93</v>
      </c>
      <c r="G48" s="89">
        <v>0</v>
      </c>
      <c r="H48" s="89">
        <v>0</v>
      </c>
      <c r="I48" s="89">
        <v>0</v>
      </c>
      <c r="J48" s="89">
        <v>0</v>
      </c>
      <c r="K48" s="128"/>
      <c r="L48" s="78"/>
      <c r="M48" s="74"/>
      <c r="N48" s="79"/>
    </row>
    <row r="49" spans="1:14" s="52" customFormat="1" ht="36" customHeight="1" x14ac:dyDescent="0.25">
      <c r="A49" s="130"/>
      <c r="B49" s="152"/>
      <c r="C49" s="130"/>
      <c r="D49" s="104" t="s">
        <v>18</v>
      </c>
      <c r="E49" s="89">
        <f t="shared" si="19"/>
        <v>3617.76</v>
      </c>
      <c r="F49" s="89">
        <v>3617.76</v>
      </c>
      <c r="G49" s="89">
        <v>0</v>
      </c>
      <c r="H49" s="89">
        <v>0</v>
      </c>
      <c r="I49" s="89">
        <v>0</v>
      </c>
      <c r="J49" s="89">
        <v>0</v>
      </c>
      <c r="K49" s="128"/>
      <c r="L49" s="78"/>
      <c r="M49" s="74"/>
      <c r="N49" s="79"/>
    </row>
    <row r="50" spans="1:14" ht="24.75" customHeight="1" x14ac:dyDescent="0.3">
      <c r="A50" s="182" t="s">
        <v>481</v>
      </c>
      <c r="B50" s="183"/>
      <c r="C50" s="183"/>
      <c r="D50" s="183"/>
      <c r="E50" s="183"/>
      <c r="F50" s="183"/>
      <c r="G50" s="183"/>
      <c r="H50" s="183"/>
      <c r="I50" s="183"/>
      <c r="J50" s="183"/>
      <c r="K50" s="248"/>
    </row>
    <row r="51" spans="1:14" s="52" customFormat="1" ht="32.25" customHeight="1" x14ac:dyDescent="0.25">
      <c r="A51" s="153"/>
      <c r="B51" s="249" t="s">
        <v>393</v>
      </c>
      <c r="C51" s="153"/>
      <c r="D51" s="104" t="s">
        <v>14</v>
      </c>
      <c r="E51" s="89">
        <f>E52+E53</f>
        <v>3284.53</v>
      </c>
      <c r="F51" s="89">
        <f>F55+F58+F62+F66+F70+F74+F78+F82+F86+F90+F94+F98+F102+F106+F110</f>
        <v>3284.53</v>
      </c>
      <c r="G51" s="89">
        <f>G52+G53</f>
        <v>0</v>
      </c>
      <c r="H51" s="89">
        <f>H52+H53</f>
        <v>0</v>
      </c>
      <c r="I51" s="89">
        <f>I55</f>
        <v>0</v>
      </c>
      <c r="J51" s="89">
        <f t="shared" ref="J51:J53" si="22">J55+J58+J62+J66+J70+J74+J78+J82+J86+J90+J94+J98+J102+J106+J110</f>
        <v>0</v>
      </c>
      <c r="K51" s="138"/>
    </row>
    <row r="52" spans="1:14" s="52" customFormat="1" ht="36" customHeight="1" x14ac:dyDescent="0.25">
      <c r="A52" s="154"/>
      <c r="B52" s="250"/>
      <c r="C52" s="154"/>
      <c r="D52" s="104" t="s">
        <v>10</v>
      </c>
      <c r="E52" s="89">
        <f>E56</f>
        <v>2049.5500000000002</v>
      </c>
      <c r="F52" s="89">
        <f>F56+F59+F63+F67+F71+F75+F79+F83+F87+F91+F95+F99+F103+F107+F111</f>
        <v>2049.5500000000002</v>
      </c>
      <c r="G52" s="89">
        <f>G56</f>
        <v>0</v>
      </c>
      <c r="H52" s="89">
        <f>H56</f>
        <v>0</v>
      </c>
      <c r="I52" s="89">
        <f>I56</f>
        <v>0</v>
      </c>
      <c r="J52" s="89">
        <f t="shared" si="22"/>
        <v>0</v>
      </c>
      <c r="K52" s="139"/>
    </row>
    <row r="53" spans="1:14" s="52" customFormat="1" ht="36" customHeight="1" x14ac:dyDescent="0.25">
      <c r="A53" s="154"/>
      <c r="B53" s="250"/>
      <c r="C53" s="154"/>
      <c r="D53" s="104" t="s">
        <v>18</v>
      </c>
      <c r="E53" s="89">
        <f>E57</f>
        <v>1234.98</v>
      </c>
      <c r="F53" s="89">
        <f>F57+F60+F64+F68+F72+F76+F80+F84+F88+F92+F96+F100+F104+F108+F112</f>
        <v>1234.98</v>
      </c>
      <c r="G53" s="89">
        <f>G57</f>
        <v>0</v>
      </c>
      <c r="H53" s="89">
        <f>H57</f>
        <v>0</v>
      </c>
      <c r="I53" s="89">
        <f>I57</f>
        <v>0</v>
      </c>
      <c r="J53" s="89">
        <f t="shared" si="22"/>
        <v>0</v>
      </c>
      <c r="K53" s="139"/>
    </row>
    <row r="54" spans="1:14" s="52" customFormat="1" ht="26.25" customHeight="1" x14ac:dyDescent="0.25">
      <c r="A54" s="155"/>
      <c r="B54" s="251"/>
      <c r="C54" s="155"/>
      <c r="D54" s="104" t="s">
        <v>12</v>
      </c>
      <c r="E54" s="89">
        <v>0</v>
      </c>
      <c r="F54" s="89">
        <v>0</v>
      </c>
      <c r="G54" s="89">
        <v>0</v>
      </c>
      <c r="H54" s="89">
        <v>0</v>
      </c>
      <c r="I54" s="89">
        <v>0</v>
      </c>
      <c r="J54" s="89">
        <v>0</v>
      </c>
      <c r="K54" s="140"/>
    </row>
    <row r="55" spans="1:14" s="52" customFormat="1" ht="36" customHeight="1" x14ac:dyDescent="0.25">
      <c r="A55" s="130">
        <v>1</v>
      </c>
      <c r="B55" s="152" t="s">
        <v>482</v>
      </c>
      <c r="C55" s="128" t="s">
        <v>483</v>
      </c>
      <c r="D55" s="104" t="s">
        <v>14</v>
      </c>
      <c r="E55" s="89">
        <f>F55+G55+H55+I55+J55</f>
        <v>3284.53</v>
      </c>
      <c r="F55" s="89">
        <f>F56+F57</f>
        <v>3284.53</v>
      </c>
      <c r="G55" s="89">
        <f>G56+G57</f>
        <v>0</v>
      </c>
      <c r="H55" s="89">
        <f t="shared" ref="H55:J55" si="23">H56+H57</f>
        <v>0</v>
      </c>
      <c r="I55" s="89">
        <f t="shared" si="23"/>
        <v>0</v>
      </c>
      <c r="J55" s="89">
        <f t="shared" si="23"/>
        <v>0</v>
      </c>
      <c r="K55" s="128" t="s">
        <v>471</v>
      </c>
    </row>
    <row r="56" spans="1:14" s="52" customFormat="1" ht="36" customHeight="1" x14ac:dyDescent="0.25">
      <c r="A56" s="130"/>
      <c r="B56" s="152"/>
      <c r="C56" s="128"/>
      <c r="D56" s="104" t="s">
        <v>10</v>
      </c>
      <c r="E56" s="89">
        <f>F56+G56+H56+I56+J56</f>
        <v>2049.5500000000002</v>
      </c>
      <c r="F56" s="89">
        <v>2049.5500000000002</v>
      </c>
      <c r="G56" s="89">
        <v>0</v>
      </c>
      <c r="H56" s="89">
        <v>0</v>
      </c>
      <c r="I56" s="89">
        <v>0</v>
      </c>
      <c r="J56" s="89">
        <v>0</v>
      </c>
      <c r="K56" s="128"/>
      <c r="L56" s="78"/>
      <c r="N56" s="79"/>
    </row>
    <row r="57" spans="1:14" s="52" customFormat="1" ht="36" customHeight="1" x14ac:dyDescent="0.25">
      <c r="A57" s="130"/>
      <c r="B57" s="152"/>
      <c r="C57" s="128"/>
      <c r="D57" s="104" t="s">
        <v>18</v>
      </c>
      <c r="E57" s="89">
        <f>F57+G57+H57+I57+J57</f>
        <v>1234.98</v>
      </c>
      <c r="F57" s="89">
        <v>1234.98</v>
      </c>
      <c r="G57" s="89">
        <v>0</v>
      </c>
      <c r="H57" s="89">
        <v>0</v>
      </c>
      <c r="I57" s="89">
        <v>0</v>
      </c>
      <c r="J57" s="89">
        <v>0</v>
      </c>
      <c r="K57" s="128"/>
      <c r="L57" s="78"/>
      <c r="N57" s="79"/>
    </row>
    <row r="58" spans="1:14" ht="21" customHeight="1" x14ac:dyDescent="0.3">
      <c r="B58" s="52"/>
      <c r="C58" s="52"/>
      <c r="D58" s="52"/>
      <c r="E58" s="52"/>
      <c r="F58" s="74"/>
      <c r="G58" s="75"/>
      <c r="H58" s="52"/>
      <c r="I58" s="52"/>
      <c r="J58" s="52"/>
      <c r="K58" s="106" t="s">
        <v>460</v>
      </c>
    </row>
    <row r="59" spans="1:14" ht="21" customHeight="1" x14ac:dyDescent="0.3">
      <c r="C59" s="52"/>
    </row>
    <row r="60" spans="1:14" ht="21" customHeight="1" x14ac:dyDescent="0.3">
      <c r="B60" s="52" t="s">
        <v>241</v>
      </c>
      <c r="C60" s="52"/>
      <c r="D60" s="52"/>
      <c r="E60" s="52"/>
      <c r="F60" s="74"/>
      <c r="G60" s="75"/>
      <c r="H60" s="74"/>
      <c r="I60" s="74"/>
      <c r="J60" s="74"/>
      <c r="K60" s="52" t="s">
        <v>242</v>
      </c>
    </row>
    <row r="63" spans="1:14" x14ac:dyDescent="0.3">
      <c r="F63" s="58"/>
      <c r="G63" s="58"/>
      <c r="H63" s="58"/>
    </row>
    <row r="64" spans="1:14" x14ac:dyDescent="0.3">
      <c r="F64" s="58"/>
      <c r="G64" s="58"/>
      <c r="H64" s="58"/>
    </row>
    <row r="65" spans="6:8" x14ac:dyDescent="0.3">
      <c r="F65" s="58"/>
      <c r="G65" s="58"/>
      <c r="H65" s="58"/>
    </row>
  </sheetData>
  <mergeCells count="72">
    <mergeCell ref="A20:K20"/>
    <mergeCell ref="A31:A33"/>
    <mergeCell ref="B31:B33"/>
    <mergeCell ref="C31:C33"/>
    <mergeCell ref="K31:K33"/>
    <mergeCell ref="A21:K21"/>
    <mergeCell ref="A22:A24"/>
    <mergeCell ref="B22:B24"/>
    <mergeCell ref="C22:C24"/>
    <mergeCell ref="K22:K24"/>
    <mergeCell ref="A34:A36"/>
    <mergeCell ref="B34:B36"/>
    <mergeCell ref="C34:C36"/>
    <mergeCell ref="K34:K36"/>
    <mergeCell ref="A25:A27"/>
    <mergeCell ref="B25:B27"/>
    <mergeCell ref="C25:C27"/>
    <mergeCell ref="K25:K27"/>
    <mergeCell ref="A28:A30"/>
    <mergeCell ref="B28:B30"/>
    <mergeCell ref="C28:C30"/>
    <mergeCell ref="K28:K30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E9:E10"/>
    <mergeCell ref="E2:F2"/>
    <mergeCell ref="J2:K2"/>
    <mergeCell ref="A5:K5"/>
    <mergeCell ref="A7:K7"/>
    <mergeCell ref="A8:K8"/>
    <mergeCell ref="E4:F4"/>
    <mergeCell ref="J4:K4"/>
    <mergeCell ref="A41:A43"/>
    <mergeCell ref="B41:B43"/>
    <mergeCell ref="C41:C43"/>
    <mergeCell ref="K41:K43"/>
    <mergeCell ref="A37:K37"/>
    <mergeCell ref="A38:A40"/>
    <mergeCell ref="B38:B40"/>
    <mergeCell ref="C38:C40"/>
    <mergeCell ref="K38:K40"/>
    <mergeCell ref="A47:A49"/>
    <mergeCell ref="B47:B49"/>
    <mergeCell ref="C47:C49"/>
    <mergeCell ref="K47:K49"/>
    <mergeCell ref="A44:A46"/>
    <mergeCell ref="B44:B46"/>
    <mergeCell ref="C44:C46"/>
    <mergeCell ref="K44:K46"/>
    <mergeCell ref="A55:A57"/>
    <mergeCell ref="B55:B57"/>
    <mergeCell ref="C55:C57"/>
    <mergeCell ref="K55:K57"/>
    <mergeCell ref="A50:K50"/>
    <mergeCell ref="A51:A54"/>
    <mergeCell ref="B51:B54"/>
    <mergeCell ref="C51:C54"/>
    <mergeCell ref="K51:K54"/>
  </mergeCells>
  <pageMargins left="0.7" right="0.7" top="0.75" bottom="0.75" header="0.3" footer="0.3"/>
  <pageSetup paperSize="9" scale="50" fitToHeight="0" orientation="landscape" r:id="rId1"/>
  <rowBreaks count="1" manualBreakCount="1">
    <brk id="3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2026-02-04T14:26:09Z</cp:lastPrinted>
  <dcterms:created xsi:type="dcterms:W3CDTF">2020-12-02T11:51:27Z</dcterms:created>
  <dcterms:modified xsi:type="dcterms:W3CDTF">2026-02-05T11:20:22Z</dcterms:modified>
</cp:coreProperties>
</file>