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_krykova\Documents\Документы КОА\МП 08 Безопасность\2026-2030\3 след. версия после 01.01.2026\Публикация на сайте\Антикорр экспретиза (УДАЛЯТЬ СОГЛАСОВАНО!)\"/>
    </mc:Choice>
  </mc:AlternateContent>
  <bookViews>
    <workbookView xWindow="0" yWindow="0" windowWidth="28800" windowHeight="12000"/>
  </bookViews>
  <sheets>
    <sheet name="Лист1" sheetId="1" r:id="rId1"/>
  </sheets>
  <definedNames>
    <definedName name="_xlnm.Print_Titles" localSheetId="0">Лист1!$8:$9</definedName>
    <definedName name="_xlnm.Print_Area" localSheetId="0">Лист1!$A$1:$O$374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6" i="1" l="1"/>
  <c r="F240" i="1"/>
  <c r="F236" i="1"/>
  <c r="J188" i="1"/>
  <c r="E77" i="1"/>
  <c r="F356" i="1" l="1"/>
  <c r="F355" i="1"/>
  <c r="F126" i="1"/>
  <c r="F140" i="1" l="1"/>
  <c r="L125" i="1" l="1"/>
  <c r="M125" i="1"/>
  <c r="N125" i="1"/>
  <c r="K125" i="1"/>
  <c r="F125" i="1"/>
  <c r="F124" i="1"/>
  <c r="L124" i="1"/>
  <c r="M124" i="1"/>
  <c r="N124" i="1"/>
  <c r="K124" i="1"/>
  <c r="E164" i="1"/>
  <c r="E160" i="1"/>
  <c r="E156" i="1"/>
  <c r="M123" i="1" l="1"/>
  <c r="L123" i="1"/>
  <c r="F123" i="1"/>
  <c r="K123" i="1"/>
  <c r="E124" i="1"/>
  <c r="N123" i="1"/>
  <c r="E125" i="1"/>
  <c r="F312" i="1"/>
  <c r="F316" i="1"/>
  <c r="K286" i="1" l="1"/>
  <c r="F286" i="1"/>
  <c r="E66" i="1" l="1"/>
  <c r="N286" i="1" l="1"/>
  <c r="M286" i="1"/>
  <c r="E74" i="1" l="1"/>
  <c r="F65" i="1"/>
  <c r="E65" i="1" s="1"/>
  <c r="F350" i="1" l="1"/>
  <c r="F346" i="1"/>
  <c r="F342" i="1"/>
  <c r="F332" i="1"/>
  <c r="F328" i="1"/>
  <c r="F323" i="1"/>
  <c r="F319" i="1"/>
  <c r="F315" i="1"/>
  <c r="F311" i="1"/>
  <c r="F307" i="1"/>
  <c r="F303" i="1"/>
  <c r="F299" i="1"/>
  <c r="F295" i="1"/>
  <c r="F291" i="1"/>
  <c r="F281" i="1"/>
  <c r="F277" i="1"/>
  <c r="F273" i="1"/>
  <c r="F269" i="1"/>
  <c r="F265" i="1"/>
  <c r="F257" i="1"/>
  <c r="F243" i="1" l="1"/>
  <c r="E243" i="1" s="1"/>
  <c r="F239" i="1"/>
  <c r="F229" i="1"/>
  <c r="F222" i="1"/>
  <c r="F217" i="1"/>
  <c r="F213" i="1"/>
  <c r="F209" i="1"/>
  <c r="F205" i="1"/>
  <c r="F201" i="1"/>
  <c r="F197" i="1"/>
  <c r="F188" i="1"/>
  <c r="F181" i="1"/>
  <c r="F177" i="1"/>
  <c r="F155" i="1"/>
  <c r="F147" i="1"/>
  <c r="F143" i="1"/>
  <c r="F133" i="1"/>
  <c r="F129" i="1"/>
  <c r="F122" i="1"/>
  <c r="F114" i="1"/>
  <c r="F110" i="1"/>
  <c r="F106" i="1"/>
  <c r="F101" i="1"/>
  <c r="F95" i="1"/>
  <c r="E95" i="1" s="1"/>
  <c r="F89" i="1"/>
  <c r="F85" i="1"/>
  <c r="F81" i="1"/>
  <c r="H81" i="1"/>
  <c r="F77" i="1"/>
  <c r="F61" i="1"/>
  <c r="F57" i="1"/>
  <c r="F53" i="1"/>
  <c r="F49" i="1"/>
  <c r="F19" i="1"/>
  <c r="F15" i="1"/>
  <c r="E323" i="1" l="1"/>
  <c r="E319" i="1"/>
  <c r="E315" i="1"/>
  <c r="E311" i="1"/>
  <c r="E307" i="1"/>
  <c r="E303" i="1"/>
  <c r="E299" i="1"/>
  <c r="E295" i="1"/>
  <c r="E291" i="1"/>
  <c r="E273" i="1"/>
  <c r="E265" i="1"/>
  <c r="E257" i="1"/>
  <c r="E229" i="1"/>
  <c r="E209" i="1"/>
  <c r="E205" i="1"/>
  <c r="E201" i="1"/>
  <c r="E197" i="1"/>
  <c r="E188" i="1"/>
  <c r="E114" i="1"/>
  <c r="E106" i="1"/>
  <c r="E110" i="1"/>
  <c r="E61" i="1"/>
  <c r="E57" i="1"/>
  <c r="E53" i="1"/>
  <c r="E49" i="1"/>
  <c r="F32" i="1"/>
  <c r="F28" i="1"/>
  <c r="F23" i="1"/>
  <c r="E350" i="1"/>
  <c r="E346" i="1"/>
  <c r="E342" i="1"/>
  <c r="E328" i="1"/>
  <c r="E122" i="1"/>
  <c r="E81" i="1"/>
  <c r="E358" i="1"/>
  <c r="E356" i="1"/>
  <c r="E355" i="1"/>
  <c r="E347" i="1"/>
  <c r="E343" i="1"/>
  <c r="E329" i="1"/>
  <c r="E324" i="1"/>
  <c r="E320" i="1"/>
  <c r="E316" i="1"/>
  <c r="E308" i="1"/>
  <c r="E300" i="1"/>
  <c r="E296" i="1"/>
  <c r="E278" i="1"/>
  <c r="E274" i="1"/>
  <c r="E270" i="1"/>
  <c r="E245" i="1"/>
  <c r="E240" i="1"/>
  <c r="E236" i="1"/>
  <c r="E219" i="1"/>
  <c r="E218" i="1"/>
  <c r="E214" i="1"/>
  <c r="E210" i="1"/>
  <c r="E206" i="1"/>
  <c r="E202" i="1"/>
  <c r="E198" i="1"/>
  <c r="E194" i="1"/>
  <c r="E184" i="1"/>
  <c r="E178" i="1"/>
  <c r="E174" i="1"/>
  <c r="E152" i="1"/>
  <c r="E148" i="1"/>
  <c r="E144" i="1"/>
  <c r="E140" i="1"/>
  <c r="E139" i="1"/>
  <c r="E134" i="1"/>
  <c r="E130" i="1"/>
  <c r="E126" i="1"/>
  <c r="E115" i="1"/>
  <c r="E103" i="1"/>
  <c r="E98" i="1"/>
  <c r="E97" i="1"/>
  <c r="E96" i="1"/>
  <c r="E92" i="1"/>
  <c r="E91" i="1"/>
  <c r="E62" i="1"/>
  <c r="E58" i="1"/>
  <c r="E54" i="1"/>
  <c r="E50" i="1"/>
  <c r="E46" i="1"/>
  <c r="E41" i="1"/>
  <c r="E37" i="1"/>
  <c r="E33" i="1"/>
  <c r="E29" i="1"/>
  <c r="E25" i="1"/>
  <c r="E20" i="1"/>
  <c r="E16" i="1"/>
  <c r="E12" i="1"/>
  <c r="F11" i="1"/>
  <c r="K11" i="1"/>
  <c r="L11" i="1"/>
  <c r="M11" i="1"/>
  <c r="N11" i="1"/>
  <c r="F24" i="1"/>
  <c r="K24" i="1"/>
  <c r="L24" i="1"/>
  <c r="M24" i="1"/>
  <c r="N24" i="1"/>
  <c r="E15" i="1"/>
  <c r="E19" i="1"/>
  <c r="E24" i="1" l="1"/>
  <c r="E11" i="1"/>
  <c r="E312" i="1" l="1"/>
  <c r="E288" i="1" l="1"/>
  <c r="L286" i="1"/>
  <c r="N45" i="1"/>
  <c r="M45" i="1"/>
  <c r="L45" i="1"/>
  <c r="K45" i="1"/>
  <c r="N357" i="1" l="1"/>
  <c r="M357" i="1"/>
  <c r="L357" i="1"/>
  <c r="K357" i="1"/>
  <c r="F357" i="1"/>
  <c r="E357" i="1" l="1"/>
  <c r="K82" i="1"/>
  <c r="E82" i="1" s="1"/>
  <c r="F192" i="1" l="1"/>
  <c r="K191" i="1"/>
  <c r="M191" i="1"/>
  <c r="N191" i="1"/>
  <c r="L191" i="1"/>
  <c r="F191" i="1"/>
  <c r="E191" i="1" l="1"/>
  <c r="M138" i="1" l="1"/>
  <c r="N138" i="1"/>
  <c r="L138" i="1"/>
  <c r="K138" i="1"/>
  <c r="F138" i="1" l="1"/>
  <c r="E138" i="1" s="1"/>
  <c r="M173" i="1" l="1"/>
  <c r="N173" i="1"/>
  <c r="L173" i="1"/>
  <c r="K173" i="1"/>
  <c r="F173" i="1"/>
  <c r="E173" i="1" l="1"/>
  <c r="K354" i="1"/>
  <c r="K359" i="1" s="1"/>
  <c r="F45" i="1" l="1"/>
  <c r="E45" i="1" s="1"/>
  <c r="F337" i="1" l="1"/>
  <c r="F182" i="1" l="1"/>
  <c r="F354" i="1" l="1"/>
  <c r="F359" i="1" l="1"/>
  <c r="N354" i="1"/>
  <c r="N359" i="1" s="1"/>
  <c r="M354" i="1"/>
  <c r="M359" i="1" s="1"/>
  <c r="L354" i="1"/>
  <c r="E354" i="1" l="1"/>
  <c r="L359" i="1"/>
  <c r="E359" i="1" s="1"/>
  <c r="N337" i="1" l="1"/>
  <c r="N351" i="1" s="1"/>
  <c r="M337" i="1"/>
  <c r="M351" i="1" s="1"/>
  <c r="L337" i="1"/>
  <c r="L351" i="1" s="1"/>
  <c r="K337" i="1"/>
  <c r="K351" i="1" l="1"/>
  <c r="E337" i="1"/>
  <c r="F351" i="1"/>
  <c r="E351" i="1" s="1"/>
  <c r="N334" i="1" l="1"/>
  <c r="N333" i="1" s="1"/>
  <c r="M334" i="1"/>
  <c r="M333" i="1" s="1"/>
  <c r="L334" i="1"/>
  <c r="L333" i="1" s="1"/>
  <c r="K334" i="1"/>
  <c r="F334" i="1" l="1"/>
  <c r="F333" i="1" s="1"/>
  <c r="E286" i="1"/>
  <c r="K333" i="1"/>
  <c r="N251" i="1"/>
  <c r="N249" i="1" s="1"/>
  <c r="M251" i="1"/>
  <c r="M249" i="1" s="1"/>
  <c r="L251" i="1"/>
  <c r="L249" i="1" s="1"/>
  <c r="K251" i="1"/>
  <c r="K249" i="1" s="1"/>
  <c r="F251" i="1"/>
  <c r="N244" i="1"/>
  <c r="M244" i="1"/>
  <c r="L244" i="1"/>
  <c r="K244" i="1"/>
  <c r="F244" i="1"/>
  <c r="F249" i="1" l="1"/>
  <c r="E249" i="1" s="1"/>
  <c r="E251" i="1"/>
  <c r="E244" i="1"/>
  <c r="E334" i="1"/>
  <c r="E333" i="1"/>
  <c r="K235" i="1"/>
  <c r="K283" i="1" s="1"/>
  <c r="K282" i="1" s="1"/>
  <c r="M235" i="1"/>
  <c r="M283" i="1" s="1"/>
  <c r="M282" i="1" s="1"/>
  <c r="N235" i="1"/>
  <c r="N283" i="1" s="1"/>
  <c r="N282" i="1" s="1"/>
  <c r="F235" i="1"/>
  <c r="L235" i="1"/>
  <c r="L283" i="1" s="1"/>
  <c r="L282" i="1" s="1"/>
  <c r="F283" i="1" l="1"/>
  <c r="E235" i="1"/>
  <c r="N192" i="1"/>
  <c r="M192" i="1"/>
  <c r="L192" i="1"/>
  <c r="K192" i="1"/>
  <c r="N189" i="1"/>
  <c r="M189" i="1"/>
  <c r="L189" i="1"/>
  <c r="K189" i="1"/>
  <c r="N182" i="1"/>
  <c r="M182" i="1"/>
  <c r="L182" i="1"/>
  <c r="K182" i="1"/>
  <c r="E182" i="1" l="1"/>
  <c r="E192" i="1"/>
  <c r="F282" i="1"/>
  <c r="E282" i="1" s="1"/>
  <c r="E283" i="1"/>
  <c r="K232" i="1"/>
  <c r="F232" i="1"/>
  <c r="L232" i="1"/>
  <c r="L230" i="1" s="1"/>
  <c r="M232" i="1"/>
  <c r="M230" i="1" s="1"/>
  <c r="N232" i="1"/>
  <c r="N230" i="1" s="1"/>
  <c r="F189" i="1"/>
  <c r="E189" i="1" s="1"/>
  <c r="F230" i="1" l="1"/>
  <c r="E232" i="1"/>
  <c r="K230" i="1"/>
  <c r="E230" i="1" l="1"/>
  <c r="N102" i="1"/>
  <c r="M102" i="1"/>
  <c r="L102" i="1"/>
  <c r="K102" i="1"/>
  <c r="F102" i="1"/>
  <c r="N90" i="1"/>
  <c r="M90" i="1"/>
  <c r="L90" i="1"/>
  <c r="K90" i="1"/>
  <c r="F90" i="1"/>
  <c r="N72" i="1"/>
  <c r="M72" i="1"/>
  <c r="L72" i="1"/>
  <c r="K72" i="1"/>
  <c r="F72" i="1"/>
  <c r="N71" i="1"/>
  <c r="N169" i="1" s="1"/>
  <c r="M71" i="1"/>
  <c r="L71" i="1"/>
  <c r="L169" i="1" s="1"/>
  <c r="K71" i="1"/>
  <c r="K169" i="1" s="1"/>
  <c r="F71" i="1"/>
  <c r="L362" i="1" l="1"/>
  <c r="N362" i="1"/>
  <c r="E102" i="1"/>
  <c r="E71" i="1"/>
  <c r="E90" i="1"/>
  <c r="E72" i="1"/>
  <c r="F169" i="1"/>
  <c r="M70" i="1"/>
  <c r="L70" i="1"/>
  <c r="K70" i="1"/>
  <c r="M169" i="1"/>
  <c r="K362" i="1"/>
  <c r="F70" i="1"/>
  <c r="N70" i="1"/>
  <c r="M362" i="1" l="1"/>
  <c r="F362" i="1"/>
  <c r="E169" i="1"/>
  <c r="E70" i="1"/>
  <c r="M170" i="1"/>
  <c r="M363" i="1" s="1"/>
  <c r="N170" i="1"/>
  <c r="M360" i="1" l="1"/>
  <c r="E362" i="1"/>
  <c r="M168" i="1"/>
  <c r="N363" i="1"/>
  <c r="N360" i="1" s="1"/>
  <c r="N168" i="1"/>
  <c r="E123" i="1"/>
  <c r="L170" i="1"/>
  <c r="L363" i="1" l="1"/>
  <c r="L360" i="1" s="1"/>
  <c r="L168" i="1"/>
  <c r="K170" i="1"/>
  <c r="K363" i="1" l="1"/>
  <c r="K360" i="1" s="1"/>
  <c r="K168" i="1"/>
  <c r="F170" i="1" l="1"/>
  <c r="F168" i="1" s="1"/>
  <c r="F363" i="1" l="1"/>
  <c r="E170" i="1"/>
  <c r="E168" i="1"/>
  <c r="E363" i="1" l="1"/>
  <c r="F360" i="1"/>
  <c r="E360" i="1" s="1"/>
</calcChain>
</file>

<file path=xl/sharedStrings.xml><?xml version="1.0" encoding="utf-8"?>
<sst xmlns="http://schemas.openxmlformats.org/spreadsheetml/2006/main" count="1833" uniqueCount="304">
  <si>
    <t>Сроки исполнения мероприятия</t>
  </si>
  <si>
    <t>Источники финансирования</t>
  </si>
  <si>
    <t>Объем финансирования по годам (тыс. руб.)</t>
  </si>
  <si>
    <t>Средства бюджета Одинцовского городского округа</t>
  </si>
  <si>
    <t>№ п/п</t>
  </si>
  <si>
    <t xml:space="preserve">Всего (тыс. руб.) </t>
  </si>
  <si>
    <t>1.1.</t>
  </si>
  <si>
    <t>1.2.</t>
  </si>
  <si>
    <t>1.3.</t>
  </si>
  <si>
    <t>Мероприятие подпрограммы</t>
  </si>
  <si>
    <t>2.1.</t>
  </si>
  <si>
    <t>3.</t>
  </si>
  <si>
    <t>3.1.</t>
  </si>
  <si>
    <t>3.2.</t>
  </si>
  <si>
    <t>4.</t>
  </si>
  <si>
    <t>4.1.</t>
  </si>
  <si>
    <t>5.</t>
  </si>
  <si>
    <t>5.1.</t>
  </si>
  <si>
    <t>2.</t>
  </si>
  <si>
    <t>Средства бюджета Московской области</t>
  </si>
  <si>
    <t xml:space="preserve"> -</t>
  </si>
  <si>
    <t xml:space="preserve">Средства федерального бюджета </t>
  </si>
  <si>
    <t>Внебюджетные средства</t>
  </si>
  <si>
    <t>2.2.</t>
  </si>
  <si>
    <r>
      <rPr>
        <sz val="11"/>
        <rFont val="Times New Roman"/>
        <family val="1"/>
        <charset val="204"/>
      </rPr>
      <t>1</t>
    </r>
    <r>
      <rPr>
        <b/>
        <sz val="11"/>
        <rFont val="Times New Roman"/>
        <family val="1"/>
        <charset val="204"/>
      </rPr>
      <t>.</t>
    </r>
  </si>
  <si>
    <t>Согласовано:</t>
  </si>
  <si>
    <t>Управление образования</t>
  </si>
  <si>
    <t>В пределах средств, предусмотренных на оказание услуг по предоставлению видеоизображения для системы технологического обеспечения региональной общественной безопасности и оперативного управления «Безопасный регион»</t>
  </si>
  <si>
    <t>Управление образования, Одинцовский наркодиспансер</t>
  </si>
  <si>
    <t>В пределах средств, предусмотренных  на Изготовление и размещение рекламы, агитационных материалов направленных на: информирование общественности и целевых групп профилактики о государственной стратегии, а также реализуемой профилактической деятельности в отношении наркомании; формирования общественного мнения, направленного на изменение норм, связанных с поведением «риска», и пропаганду ценностей здорового образа жизни; информирование о рисках, связанных с наркотиками;  стимулирование подростков и молодежи и их родителей к обращению за психологической и иной профессиональной помощью</t>
  </si>
  <si>
    <t>Итого</t>
  </si>
  <si>
    <t>2.3.</t>
  </si>
  <si>
    <t>2.4.</t>
  </si>
  <si>
    <t>2.5.</t>
  </si>
  <si>
    <t>3.3.</t>
  </si>
  <si>
    <t>4.2.</t>
  </si>
  <si>
    <t>4.3.</t>
  </si>
  <si>
    <t>4.4.</t>
  </si>
  <si>
    <t>3.4.</t>
  </si>
  <si>
    <t xml:space="preserve">ПЕРЕЧЕНЬ МЕРОПРИЯТИЙ МУНИЦИПАЛЬНОЙ ПРОГРАММЫ </t>
  </si>
  <si>
    <t>5.2.</t>
  </si>
  <si>
    <t>5.3.</t>
  </si>
  <si>
    <t>5.4.</t>
  </si>
  <si>
    <t>5.5.</t>
  </si>
  <si>
    <t>В пределах средств, предусмотренных на обеспечение деятельности Администрации Одинцовского городского округа Московской области</t>
  </si>
  <si>
    <t>Управление развития потребительского рынка и услуг</t>
  </si>
  <si>
    <t>Управление по вопросам ТБ, ГО и ЧС</t>
  </si>
  <si>
    <t>Управление по вопросам ТБ, ГО и ЧС, УМВД России по Одинцовскому городскому округу</t>
  </si>
  <si>
    <t xml:space="preserve">Управление по вопросам ТБ, ГО и ЧС </t>
  </si>
  <si>
    <t>Мероприятие 01.02.:  Приобретение оборудования (материалов), наглядных пособий и оснащения для использования при проведении тренировок на объектах с массовым пребыванием людей</t>
  </si>
  <si>
    <t>Основное мероприятие 02: Обеспечение деятельности общественных объединений правоохранительной направленности</t>
  </si>
  <si>
    <t>Мероприятие 02.01.: Проведение мероприятий по привлечению граждан, принимающих участие в деятельности народных дружин</t>
  </si>
  <si>
    <t>Мероприятие 02.02.: Материальное стимулирование народных дружинников</t>
  </si>
  <si>
    <t>Мероприятие 02.03.: Материально-техническое обеспечение деятельности народных дружин</t>
  </si>
  <si>
    <t>Мероприятие 02.04.: Проведение мероприятий по обеспечению правопорядка и безопасности граждан</t>
  </si>
  <si>
    <t>Мероприятие 02.05.: Осуществление мероприятий по обучению народных дружинников</t>
  </si>
  <si>
    <t>Основное мероприятие 05: 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веществ, медицинских осмотров призывников в Военном комиссариате Московской области</t>
  </si>
  <si>
    <t>Мероприятие 05.01.:  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</t>
  </si>
  <si>
    <t>Мероприятие 05.02.: Проведение антинаркотических мероприятий с использованием профилактических программ, одобренных Министерством образования Московской области</t>
  </si>
  <si>
    <t>Мероприятие 05.03.: Обучение педагогов и волонтеров методикам проведения профилактических занятий с использованием программ, одобренных Министерством образования Московской области</t>
  </si>
  <si>
    <t>4.5.</t>
  </si>
  <si>
    <t>2026 год</t>
  </si>
  <si>
    <t>2027 год</t>
  </si>
  <si>
    <t xml:space="preserve">Основное мероприятие 03: Реализация мероприятий по обеспечению общественного порядка и общественной безопасности, профилактике проявлений экстремизма </t>
  </si>
  <si>
    <t>Мероприятие 03.01.: Участие в мероприятиях по профилактике терроризма и рейдах в местах массового отдыха и скопления молодежи с целью выявления экстремистски настроенных лиц</t>
  </si>
  <si>
    <t>Мероприятие 03.02.: Проведение мероприятий по профилактике экстремизма</t>
  </si>
  <si>
    <t>Мероприятие 03.04.: Организация и проведение информационно-пропагандистских мероприятий по разъяснению сущности терроризма и его общественной опасности, а также формирование у граждан неприятия идеологии терроризма</t>
  </si>
  <si>
    <t>Мероприятие 05.04.: Изготовление и размещение рекламы, агитационных материалов направленных на: информирование общественности и целевых групп профилактики о государственной стратегии, а также реализуемой профилактической деятельности в отношении наркомании; - формирования общественного мнения, направленного на изменение норм, связанных с поведением «риска», и пропаганду ценностей здорового образа жизни; - информирование о рисках, связанных с наркотиками;                        - стимулирование подростков и молодежи и их родителей к обращению за психологической и иной профессиональной помощью</t>
  </si>
  <si>
    <t xml:space="preserve">Основное мероприятие 07: Развитие похоронного дела </t>
  </si>
  <si>
    <t>Основное мероприятие 04: Организация деятельности аварийно-спасательных формирований на территории муниципального образования Московской области</t>
  </si>
  <si>
    <t xml:space="preserve">Мероприятие 04.01.: Создание, содержание аварийно-спасательных формирований на территории муниципального образования </t>
  </si>
  <si>
    <t>Мероприятие 01.02.: 
Содержание пожарных гидрантов, обеспечение их исправного состояния 
и готовности к забору воды в любое время года</t>
  </si>
  <si>
    <t>Мероприятие 01.05.: Содержание в исправном состоянии средств обеспечения пожарной безопасности жилых и общественных зданий, находящихся в муниципальной собственности</t>
  </si>
  <si>
    <t>Мероприятие 01.11.: Опашка территорий по границам населенных пунктов муниципальных образований Московской области</t>
  </si>
  <si>
    <t>Основное мероприятие 01: 
Выполнение мероприятий по безопасности населения на водных объектах, расположенных на территории Московской области</t>
  </si>
  <si>
    <t>Мероприятие 01.01.: 
Осуществление мероприятий по обеспечению безопасности людей на водных объектах, охране их жизни и здоровья (оплата работы спасательного поста, в том числе в межкупальный период)</t>
  </si>
  <si>
    <t>Мероприятие 01.02.: 
Создание безопасных мест отдыха для населения на водных объектах</t>
  </si>
  <si>
    <t>Мероприятие 01.03.: Обучение населения, прежде всего детей, плаванию и приемам спасания на воде</t>
  </si>
  <si>
    <t>Основное мероприятие 01: Создание условий для реализации полномочий органов местного самоуправления</t>
  </si>
  <si>
    <t>1.</t>
  </si>
  <si>
    <t>3.5.</t>
  </si>
  <si>
    <t>1.4.</t>
  </si>
  <si>
    <t>3</t>
  </si>
  <si>
    <t>1.5</t>
  </si>
  <si>
    <t>1.6.</t>
  </si>
  <si>
    <t>1.7.</t>
  </si>
  <si>
    <t>1.8.</t>
  </si>
  <si>
    <t>1.9.</t>
  </si>
  <si>
    <t>1.10.</t>
  </si>
  <si>
    <t>МКУ "Центр гражданской защиты Одинцовского городского округа"</t>
  </si>
  <si>
    <t>Всего</t>
  </si>
  <si>
    <t>В пределах средств, предусмотренных на подготовку должностных лиц на базе УМЦ ГКУ «Специальный центр «Звенигород»</t>
  </si>
  <si>
    <t>Мероприятие 07.04.:  Расходы на обеспечение деятельности (оказание услуг) в сфере похоронного дела</t>
  </si>
  <si>
    <t xml:space="preserve">Мероприятие 07.09.:  Проведение инвентаризации мест захоронений
</t>
  </si>
  <si>
    <t>Управление по вопросам ТБ, ГО и ЧС, Управление образования, учреждения и организации Одинцовского городского округа</t>
  </si>
  <si>
    <t>В пределах средств, предусмотренных Правительством МО</t>
  </si>
  <si>
    <t>ГУ ГЗ МО, ГУ МЧС России по МО</t>
  </si>
  <si>
    <t>В пределах средств, предусмотренных на подготовку должностных лиц на базе УМЦ ГКУ «Специальный центр «Звенигород», в пределах средств, предусмотренных Правительством МО</t>
  </si>
  <si>
    <t>Управление по вопросам ТБ, ГО и ЧС, организации-балансодержатели ЗС ГО</t>
  </si>
  <si>
    <t>В пределах собственных средств организаций на территории Одинцовского городского округа</t>
  </si>
  <si>
    <t>За счет собственных средств организаций-балансодержателей ЗС ГО</t>
  </si>
  <si>
    <t>Категорированные организации на территории Одинцовского городского округа</t>
  </si>
  <si>
    <t>В пределах собственных средств организаций-балансодержателей источников наружного противопожарного водоснабжения</t>
  </si>
  <si>
    <t>Организации-балансодержатели источников наружного противопожарного водоснабжения</t>
  </si>
  <si>
    <t>В пределах средств, предусмотренных на содержание МКД, объектов образования, культуры и спорта, находящихся в муниципальной собственности</t>
  </si>
  <si>
    <t>Собственники (арендаторы) земельных участков</t>
  </si>
  <si>
    <t>В пределах собственных средств организаций, содержащих пляжи</t>
  </si>
  <si>
    <t>Организации, содержащие пляжи</t>
  </si>
  <si>
    <t>Управление по вопросам ТБ, ГО и ЧС, ТУ</t>
  </si>
  <si>
    <t>В пределах средств организаций-участников реализации муниципальной программы</t>
  </si>
  <si>
    <t>ГКУ МО "Специальный центр "Звенигород"</t>
  </si>
  <si>
    <t>Управляющие организации, которые содержат объекты недвижимости, находящиеся в  муниципальной собственности</t>
  </si>
  <si>
    <t>В пределах собственных средств организаций, на объектах которых системы видеонаблюдения интегрируются в систему "Безопасный регион"</t>
  </si>
  <si>
    <t>6.2.</t>
  </si>
  <si>
    <t>6.4.</t>
  </si>
  <si>
    <t>6.5.</t>
  </si>
  <si>
    <t>6.6.</t>
  </si>
  <si>
    <t>6.7.</t>
  </si>
  <si>
    <t>6.8.</t>
  </si>
  <si>
    <t>6.9.</t>
  </si>
  <si>
    <t>6.</t>
  </si>
  <si>
    <t xml:space="preserve">Всего  </t>
  </si>
  <si>
    <t>Социально значимые объекты оборудованы материально-техническими средствами в соответствии с требованиями антитеррористической защищенности (ед.)</t>
  </si>
  <si>
    <t>Количество граждан вновь привлеченных, участвующих в деятельности народных дружин (ед.)</t>
  </si>
  <si>
    <t>Количество народных дружинников, получивших выплаты в соответствии с  требованиями при расчете нормативов расходов бюджета (ед.)</t>
  </si>
  <si>
    <t>Количество закупленного имущества на обеспечение народных дружин необходимой материально-технической базой (ед.)</t>
  </si>
  <si>
    <t>Количество дополнительных мероприятий по обеспечению правопорядка и безопасности граждан (ед.)</t>
  </si>
  <si>
    <t>Количество обученных народных дружинников (ед.)</t>
  </si>
  <si>
    <t>Количество мероприятий по профилактике терроризма в местах массового отдыха и скопления молодежи с целью выявления экстремистски настроенных лиц (ед.)</t>
  </si>
  <si>
    <t>Количество мероприятий по профилактике экстремизма (ед.)</t>
  </si>
  <si>
    <t>Количество информационно-пропагандистских мероприятий по разъяснению сущности терроризма и его общественной опасности, а также формирование у граждан неприятия идеологии терроризма (ед.)</t>
  </si>
  <si>
    <t>Увеличение числа лиц (школьников, студентов), охваченных профилактическими медицинскими осмотрами с целью раннего выявления незаконного потребления наркотических средств (ед.)</t>
  </si>
  <si>
    <t>Количество внедренных в учебный план образовательных организаций профилактических программ антинаркотической направленности (ед.)</t>
  </si>
  <si>
    <t>Количество обученных педагогов и волонтеров методикам проведения профилактических занятий (ед.)</t>
  </si>
  <si>
    <t>Количество рекламных баннеров, агитационных материалов антинаркотической направленности (ед.)</t>
  </si>
  <si>
    <t>Ежегодное проведение мероприятий в рамках антинаркотических месячников (дата, месяц, ед.)</t>
  </si>
  <si>
    <t>Доля транспортировок умерших в морг с мест обнаружения или происшествия для производства судебно-медицинской экспертизы, произведенных в соответствии с установленными требованиями (процент)</t>
  </si>
  <si>
    <t>Основное мероприятие 02: 
Создание резервов материальных ресурсов для ликвидации чрезвычайных ситуаций муниципального характера на территории Московской области</t>
  </si>
  <si>
    <t xml:space="preserve">Мероприятие 02.01.: 
Формирование, хранение, использование и восполнение резервного фонда для ликвидации чрезвычайных ситуаций муниципального характера </t>
  </si>
  <si>
    <t>Приобретено материальных средств резервного фонда для ликвидации чрезвычайных ситуаций муниципального характера (по позициям), ед.</t>
  </si>
  <si>
    <t xml:space="preserve">Мероприятие 03.01.: Подготовка должностных лиц по вопросам гражданской обороны и предупреждения и ликвидации чрезвычайных ситуаций </t>
  </si>
  <si>
    <t>Мероприятие 03.02.: Создание и обеспечение функционирования учебно-консультационных пунктов на территории муниципального образования Московской области</t>
  </si>
  <si>
    <t>Оборудовано учебно-консультационных пунктов, ед.</t>
  </si>
  <si>
    <t>Проведено учений, тренировок, 
смотр-конкурсов, ед.</t>
  </si>
  <si>
    <t>Обеспечена готовность технических средств оповещения, %</t>
  </si>
  <si>
    <t>Развернуты современные технические средства оповещения, ед.</t>
  </si>
  <si>
    <t>Основное мероприятие 03:
Развитие и совершенствование материально-технической базы учреждений в сфере гражданской обороны и защиты населения и территорий от чрезвычайных ситуаций</t>
  </si>
  <si>
    <t>Мероприятие 03.01.: Обеспечение готовности объектов гражданской обороны</t>
  </si>
  <si>
    <t>Количество объектов гражданской обороны, ед.</t>
  </si>
  <si>
    <t>Мероприятие 03.02.: Проведение учений и тренировок по гражданской обороне</t>
  </si>
  <si>
    <t>Количество проведенных тренировок и учений, ед.</t>
  </si>
  <si>
    <t>Количество пожарных гидрантов в готовности к забору воды в любое время года, ед.</t>
  </si>
  <si>
    <t>Мероприятие 01.03.: Создание, содержание пожарных водоемов и создание условий для забора воды из них 
в любое время года (обустройство подъездов с площадками с твердым покрытием для установки пожарных автомобилей)</t>
  </si>
  <si>
    <t>Количество пожарных водоемов, ед.</t>
  </si>
  <si>
    <t>Мероприятие 01.04.: Оснащение и содержание пожарных извещателей в жилых помещениях, занимаемых малообеспеченными гражданами, малообеспеченными или многодетными семьями Московской области</t>
  </si>
  <si>
    <t>Количество работающих извещателей, ед.</t>
  </si>
  <si>
    <t>Количество средств обеспечения пожарной безопасности жилых и общественных зданий, находящихся в муниципальной собственности, ед.</t>
  </si>
  <si>
    <t>Количество обученного населения мерам пожарной безопасности, чел.</t>
  </si>
  <si>
    <t>Количество мероприятий в условиях особого противопожарного режима, ед.</t>
  </si>
  <si>
    <t xml:space="preserve">Мероприятие 01.10.: Поддержание общественных объединений добровольной пожарной охраны </t>
  </si>
  <si>
    <t>Количество поддерживаемых общественных объединений добровольной пожарной охраны, ед.</t>
  </si>
  <si>
    <t>Работы по опашке территорий по границам населенных пунктов муниципальных образований Московской области, ед.</t>
  </si>
  <si>
    <t>Количество проведенных мероприятий по обеспечению безопасности людей на водных объектах, охране их жизни и здоровья, ед.</t>
  </si>
  <si>
    <t>Обучение населения, прежде всего детей, плаванию и приемам спасания на воде, чел.</t>
  </si>
  <si>
    <t>Количество подготовленных безопасных районов для размещения населения, материальных и культурных ценностей, подлежащих эвакуации, ед.</t>
  </si>
  <si>
    <t xml:space="preserve"> - </t>
  </si>
  <si>
    <t>Х</t>
  </si>
  <si>
    <t>Подпрограмма 3 «Обеспечение мероприятий гражданской обороны на территории муниципального образования Московской области»</t>
  </si>
  <si>
    <t>Итого по подпрограмме 3 «Обеспечение мероприятий гражданской обороны на территории муниципального образования Московской области», в том числе</t>
  </si>
  <si>
    <t>Подпрограмма 4 «Обеспечение пожарной безопасности на территории муниципального образования Московской области»</t>
  </si>
  <si>
    <t>Итого по подпрограмме 4 «Обеспечение пожарной безопасности на территории муниципального образования Московской области», в том числе:</t>
  </si>
  <si>
    <t>Итого по подпрограмме 5 «Обеспечение безопасности населения на водных объектах,  расположенных на территории муниципального образования Московской области», в том числе:</t>
  </si>
  <si>
    <t>Подпрограмма 6 «Обеспечивающая подпрограмма»</t>
  </si>
  <si>
    <t>Итого по подпрограмме 6 «Обеспечивающая подпрограмма», в том числе:</t>
  </si>
  <si>
    <t>Мероприятие 01.03.: Оборудование и (или) модернизация социально значимых объектов инженерно-техническими средствами, обеспечивающими контроль доступа или блокирование несанкционированного доступа, контроль и оповещение о возникновении угроз, а также усиление инженерно-технической  укрепленности (закупка товаров, работ, услуг)</t>
  </si>
  <si>
    <t>Основное мероприятие 02: Накопление, хранение и использование в целях гражданской обороны запасов материально-технических, продовольственных, медицинских и иных средств</t>
  </si>
  <si>
    <t>Мероприятие 01.01.: 
Первичные меры пожарной безопасности на территории муниципального образования</t>
  </si>
  <si>
    <t>Мероприятие 01.06.: Организация обучения населения мерам пожарной безопасности</t>
  </si>
  <si>
    <t xml:space="preserve">Ответственный за выполнение мероприятия  </t>
  </si>
  <si>
    <t>Количество выполненных мероприятий по первичным мерам пожарной безопасности, ед.</t>
  </si>
  <si>
    <t>Благоустройство места отдыха у воды в части касающейся безопасности населения, закупка оборудования для спасательного поста на воде, установление аншлагов, оплата договоров с АСФ (АСС) для организации безопасности на муниципальных пляжах,  в том числе проведение лабораторных исследований воды и почвы, ед.</t>
  </si>
  <si>
    <t>Мероприятие 03.04.: Проведение и участие в учениях, соревнованиях, тренировках, смотрах-конкурсах, семинарах (в том числе учащихся общеобразовательных учреждений)</t>
  </si>
  <si>
    <t xml:space="preserve">Мероприятие 03.04.: Пропаганда знаний в области гражданской обороны </t>
  </si>
  <si>
    <t>Мероприятие 01.02.: Обеспечение деятельности муниципального учреждения в сфере спасения населения и экстренного реагирования на чрезвычайные ситуации (аварийно-спасательные формирования органов местного самоуправления муниципального образования Московской области)</t>
  </si>
  <si>
    <t>Мероприятие 01.07.: Пропаганда в области пожарной безопасности, содействие распространению пожарно-технических знаний</t>
  </si>
  <si>
    <t>1.12.</t>
  </si>
  <si>
    <t xml:space="preserve">Мероприятие 01.08.: Дополнительные мероприятия в условиях особого противопожарного режима </t>
  </si>
  <si>
    <t>Мероприятие 01.13.: Проведение работ по возведению пожарного депо из быстровозводимой модульной конструкции полной заводской готовности, по подведению внешних инженерных сетей и по благоустройству, прилегающей к пожарному депо территории</t>
  </si>
  <si>
    <t>Мероприятие 03.05.: Подготовка безопасных районов для размещения населения, материальных и культурных ценностей, подлежащих эвакуации</t>
  </si>
  <si>
    <t>Мероприятие 01.01.: 
Обеспечение деятельности муниципального учреждения "Единая дежурная диспетчерская служба муниципального образования Московской области"</t>
  </si>
  <si>
    <t>Количество объектов, по которым проведены работы по возведению пожарного депо, по подведению внешних инженерных сетей, по благоустройству, прилегающей к пожарному депо территории, ед.</t>
  </si>
  <si>
    <t>-</t>
  </si>
  <si>
    <t>В пределах собственных средств собственников (арендаторов) земельных участков</t>
  </si>
  <si>
    <t>Итого по муниципальной программе, в том числе:</t>
  </si>
  <si>
    <t>В пределах собственных средств организаций-балансодержателей источников наружного противопожарного водоснабжения, собственных средств собственников (арендаторов) земельных участков</t>
  </si>
  <si>
    <t>Приобретено материально-технических, продовольственных и иных средств, для целей гражданской обороны, ед.</t>
  </si>
  <si>
    <t>Мероприятие 03.03.: Организация и проведение "круглых столов" с лидерами местных национально-культурных объединений и религиозных организаций по вопросам социальной и культурной адаптации мигрантов, предупреждения конфликтных ситуаций среди молодежи, воспитания  межнациональной и межконфессиональной толерантности</t>
  </si>
  <si>
    <t xml:space="preserve">Количество проведенных  "круглых столов" по формированию толерантных межнациональных отношений (ед.) </t>
  </si>
  <si>
    <t>Основное мероприятие 01: 
Развитие и эксплуатация Системы-112</t>
  </si>
  <si>
    <t xml:space="preserve">Мероприятие 01.01.:
Развитие Системы-112 </t>
  </si>
  <si>
    <t>Обеспечено развитие 
Системы-112, ед.</t>
  </si>
  <si>
    <t xml:space="preserve">Мероприятие 01.02.:
Содержание и эксплуатация Системы-112 </t>
  </si>
  <si>
    <t>Обеспечено функционирование
Системы-112, ед.</t>
  </si>
  <si>
    <t>Основное мероприятие 03: Реализация мероприятий по подготовке населения, специалистов и должностных лиц в области гражданской обороны, защиты населения и территории от чрезвычайных ситуаций природного и техногенного характера</t>
  </si>
  <si>
    <t xml:space="preserve">Мероприятие 03.03.: Пропаганда знаний в области гражданской обороны, защиты населения и территории от чрезвычайных ситуаций </t>
  </si>
  <si>
    <t>Издано листовок, учебных пособий, ед.</t>
  </si>
  <si>
    <t>Основное мероприятие 05: Создание, содержание системно-аппаратного комплекса "Безопасный город" на территории муниципального образования Московской области</t>
  </si>
  <si>
    <t>Мероприятие 05.01.: Создание, содержание системно-аппаратного комплекса "Безопасный город"</t>
  </si>
  <si>
    <t>Мероприятие 01.01.:
Поддержание в постоянной готовности МСОН</t>
  </si>
  <si>
    <t>Мероприятие 01.02.: 
Развитие и модернизация МСОН</t>
  </si>
  <si>
    <t>Мероприятие 02.01.: 
Формирование, хранение, использование и восполнение запасов материально-технических, продовольственных и иных средств</t>
  </si>
  <si>
    <t xml:space="preserve">Мероприятие 03.03.: Создание и содержание курсов гражданской обороны </t>
  </si>
  <si>
    <t>Издание журналов, агитационного материала, ед.</t>
  </si>
  <si>
    <t xml:space="preserve">Мероприятие 04.07.: Оказание услуг по предоставлению видеоизображения для системы «Безопасный регион» с видеокамер исполнителя, установленных на входных группах в подъезды многоквартирных домов
</t>
  </si>
  <si>
    <t>В пределах средств, предусмотренных на реализацию основного мероприятия 01 подпрограммы 3 «Обеспечение мероприятий гражданской обороны на территории муниципального образования Московской области»</t>
  </si>
  <si>
    <t>УМВД России по Одинцовскому городскому округу</t>
  </si>
  <si>
    <t>Подпрограмма 2 «Обеспечение мероприятий по защите населения и территорий от чрезвычайных ситуаций»</t>
  </si>
  <si>
    <t xml:space="preserve">Услуги по предоставлению видеоизображения для системы «Безопасный регион» оказаны с установленных на входных группах в подъезды многоквартирных домов видеокамер исполнителя, шт.
</t>
  </si>
  <si>
    <t>Итого по подпрограмме 2 «Обеспечение мероприятий по защите населения и территорий от чрезвычайных ситуаций», в том числе:</t>
  </si>
  <si>
    <t xml:space="preserve">Издание буклетов, плакатов, ед.       </t>
  </si>
  <si>
    <t>Обучено должностных лиц по вопросам предупреждения и ликвидации чрезвычайных ситуаций и гражданской обороны, человек</t>
  </si>
  <si>
    <t>Подготовлено должностных лиц в области гражданской обороны и защиты населения от чрезвычайных ситуаций, человек</t>
  </si>
  <si>
    <t>Начальник Управления бухгалтерского учета и отчетности</t>
  </si>
  <si>
    <t>Администрации Одинцовского городского округа,</t>
  </si>
  <si>
    <t>главный бухгалтер</t>
  </si>
  <si>
    <t>Н.А. Стародубова</t>
  </si>
  <si>
    <t>Мероприятие 03.05.: Разработка Плана действий по предупреждению и ликвидации чрезвычайных ситуаций природного и техногенного характера муниципального образования</t>
  </si>
  <si>
    <t>Разработан и утвержден План действий по предупреждению и ликвидации чрезвычайных ситуаций природного и техногенного характера муниципального образования, ед.</t>
  </si>
  <si>
    <t>3.6.</t>
  </si>
  <si>
    <t>Мероприятие 03.06.: Разработка Паспорта безопасности территории муниципального образования</t>
  </si>
  <si>
    <t>Разработан и утвержден Паспорт безопасности территории муниципального образования, ед.</t>
  </si>
  <si>
    <t>Мероприятие 03.06.: Разработка Плана гражданской обороны и защиты населения муниципального образования</t>
  </si>
  <si>
    <t>Разработан и утвержден План гражданской обороны и защиты населения муниципального образования, ед.</t>
  </si>
  <si>
    <t xml:space="preserve">Управление по вопросам ТБ, ГО и ЧС  </t>
  </si>
  <si>
    <t>Количество приобретенного оборудования, наглядных пособий и оснащения для использования при проведении антитеррористических тренировок на объектах с массовым пребыванием людей (ед.)</t>
  </si>
  <si>
    <t>Мероприятие 07.06.:  Зимние и летние работы по содержанию мест захоронений, текущий и капитальный ремонт основных фондов</t>
  </si>
  <si>
    <t>Основное мероприятие 01: Повышение степени пожарной безопасности на территории муниципального образования Московской области</t>
  </si>
  <si>
    <t xml:space="preserve">Отдел контроля за рекламой и художественным оформлением зданий </t>
  </si>
  <si>
    <t>Мероприятие 01.01.: Проведение мероприятий по профилактике терроризма, экстремизма</t>
  </si>
  <si>
    <t>Количество мероприятий по профилактике терроризма, экстремизма (ед.)</t>
  </si>
  <si>
    <t>Мероприятие 05.05.: Организация и проведение на территории муниципального образования антинаркотических месячников, приуроченных к Международному дню борьбы с наркоманией и наркобизнесом и к проведению в образовательных организациях социально-психологического и медицинского тестирования</t>
  </si>
  <si>
    <t>Основное мероприятие 02: Содержание учебно-тренировочного комплекса</t>
  </si>
  <si>
    <t>Мероприятие 02.06.: 
Финансовое обеспечение и/или возмещение понесенных расходов на организацию деятельности учебно-тренировочного комплекса</t>
  </si>
  <si>
    <t>Мероприятие 03.05. Изготовление и размещение рекламы, агитационных материалов направленных на: информирование общественности и целевых групп профилактики о различных формах мошенничества</t>
  </si>
  <si>
    <t>Количество листовок, рекламных баннеров, агитационных материалов противомошеннической направленности (ед.)</t>
  </si>
  <si>
    <t>Подпрограмма 5 «Обеспечение безопасности населения на водных объектах, расположенных на территории муниципального образования Московской области»</t>
  </si>
  <si>
    <t xml:space="preserve">Мероприятие 04.02.: Проведение работ по установке видеокамер на подъездах многоквартирных домов и контейнерных площадках (площадках ТБО) и подключению их к системе «Безопасный регион» (в т.ч. в рамках муниципальных контрактов на оказание услуг по предоставлению видеоизображений для системы «Безопасный регион»)
</t>
  </si>
  <si>
    <t>Количество видеокамер, установленных на подъездах многоквартирных домов и контейнерных площадках (площадках ТБО) и подключенных к системе «Безопасный регион» (ед.)</t>
  </si>
  <si>
    <t>4.6</t>
  </si>
  <si>
    <t xml:space="preserve">Мероприятие 04.08
Выполнение работ по созданию программно-технических комплексов видеонаблюдения с подключением к системе «Безопасный регион» на
строящихся (или построенных) многоквартирных жилых домах для переселения граждан из аварийного жилищного фонда
</t>
  </si>
  <si>
    <t>"БЕЗОПАСНОСТЬ И ОБЕСПЕЧЕНИЕ БЕЗОПАСНОСТИ ЖИЗНЕДЕЯТЕЛЬНОСТИ НАСЕЛЕНИЯ" НА 2026-2030 ГОДЫ</t>
  </si>
  <si>
    <t>2028 год</t>
  </si>
  <si>
    <t>2029 год</t>
  </si>
  <si>
    <t>2030 год</t>
  </si>
  <si>
    <t>2026-2030 годы</t>
  </si>
  <si>
    <t>И.о. начальника Управления по вопросам территориальной безопасности, гражданской обороны, защиты населения и территории
от чрезвычайных ситуаций</t>
  </si>
  <si>
    <t xml:space="preserve">Выполнение технических условий и получение сертификата внешней системы видеонаблюдения, интегрированной в систему «Безопасный регион», (ед.) </t>
  </si>
  <si>
    <t>Управление по вопросам ТБ, ГО и ЧС, организации, отнесенные по категории к гражданской обороне, на территории Одинцовского городского округа</t>
  </si>
  <si>
    <t>Организации, отнесенные по категории к гражданской обороне, на территории Одинцовского городского округа</t>
  </si>
  <si>
    <t>Е.Е. Бугай</t>
  </si>
  <si>
    <t xml:space="preserve">Мероприятие 03.06.
Оказание содействия, в том числе некоммерческим организациям, по осуществлению мероприятий в сфере безопасности
</t>
  </si>
  <si>
    <t>Реализовано мероприятий по оказанию содействия, в том числе некоммерческим организациям, по осуществлению мероприятий в сфере безопасности, ед.</t>
  </si>
  <si>
    <t>Мероприятие 07.02.: Реализация мероприятий по транспортировке умерших в морг, включая погрузо-разгрузочные работы, с мест обнаружения или происшествия для производства судебно-медицинской экспертизы</t>
  </si>
  <si>
    <t>Количество заключенных контрактов по созданию, содержанию системно-аппаратного комплекса "Безопасный город", ед.</t>
  </si>
  <si>
    <t>Основное мероприятие 01: 
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(происшествиях) на территории муниципального образования  Московской области</t>
  </si>
  <si>
    <t>Подпрограмма 1 «Профилактика преступлений и иных правонарушений»</t>
  </si>
  <si>
    <t>Управление по вопросам ТБ, ГО и ЧС, УМВД России по Одинцовскому городскому округу, ЛО МВД России на станции Москва - Белорусская</t>
  </si>
  <si>
    <t>Основное мероприятие 04: Развертывание элементов системы технологического обеспечения региональной общественной безопасности и оперативного управления «Безопасный регион» (далее - система «Безопасный регион»)</t>
  </si>
  <si>
    <t>Мероприятие 04.03.: Техническое обслуживание и модернизация оборудования системы «Безопасный регион»</t>
  </si>
  <si>
    <t>Сумма средств, затраченных на содержание оборудования системы «Безопасный регион» (видеокамеры, серверы, коммутационное и прочее оборудование и сети) в технически исправном состоянии, позволяющем осуществлять формирование, передачу и хранение видеоинформации в течение сроков, установленных распоряжением Главного управления региональной безопасности Московской области от 22.06.2022 № 26-РГУ (тыс. рублей)</t>
  </si>
  <si>
    <t>Мероприятие 04.04.: Обеспечение интеграции в систему «Безопасный регион» видеокамер внешних систем видеонаблюдения</t>
  </si>
  <si>
    <t xml:space="preserve">Количество видеокамер внешних систем видеонаблюдения, интегрированных в систему «Безопасный регион», (ед.) </t>
  </si>
  <si>
    <t>Итого по подпрограмме 1 «Профилактика преступлений и иных правонарушений», в том числе:</t>
  </si>
  <si>
    <t>Основное мероприятие 01: Повышение степени антитеррористической защищенности социально значимых объектов, находящихся в собственности муниципального образования и мест с массовым пребыванием людей</t>
  </si>
  <si>
    <t>Выполнение мероприятий по обеспечению деятельности (оказанию услуг) в сфере похоронного дела (процент)</t>
  </si>
  <si>
    <t>Мероприятие 07.05.:  Расходы на создание новых кладбищ и оформление земельных участков под существующими кладбищами в муниципальную собственность</t>
  </si>
  <si>
    <t>Количество созданных новых кладбищ и оформленных земельных участков под существующими кладбищами в муниципальную собственность (единиц)</t>
  </si>
  <si>
    <t>Количество кладбищ, на которых проведены зимние и летние работы по содержанию мест захоронений, текущий и капитальный ремонт основных фондов (единиц)</t>
  </si>
  <si>
    <t xml:space="preserve">Мероприятие 07.07.:  Содержание воинских, почетных, одиночных захоронений в случаях, если погребение осуществлялось 
за счет средств федерального бюджета, бюджета субъекта Российской Федерации или бюджетов муниципальных образований, а также иных захоронений и памятников, находящихся под охраной государства
</t>
  </si>
  <si>
    <t xml:space="preserve">Количество воинских, почетных, одиночных захоронений (в случаях, если погребение осуществлялось 
за счет средств федерального бюджета, бюджета субъекта Российской Федерации или бюджетов муниципальных образований), а также иных захоронений и памятников, находящихся под охраной государства, в отношении которых осуществлены мероприятия по содержанию (шт.)
</t>
  </si>
  <si>
    <t>Мероприятие 07.08.:  Содержание могил и надгробий Героев Советского Союза, Героев Российской Федерации или полных кавалеров ордена Славы при отсутствии близких родственников, если таковые могилы и надгробия имеются на территории кладбищ</t>
  </si>
  <si>
    <t>Количество могил и надгробий Героев Советского Союза, Героев Российской Федерации или полных кавалеров ордена Славы при отсутствии близких родственников, в отношении которых осуществлены мероприятия по содержанию (шт.)</t>
  </si>
  <si>
    <t>6.10.</t>
  </si>
  <si>
    <t xml:space="preserve">Мероприятие 07.10.:  Реализация мероприятий по транспортировке умерших 
в морг, включая погрузо-разгрузочные работы, с мест обнаружения или происшествия для производства судебно-медицинской экспертизы за счет средств местного бюджета
</t>
  </si>
  <si>
    <t>Доля транспортировок умерших в морг с мест обнаружения или происшествия для производства судебно-медицинской экспертизы, произведенных за счет средств местного бюджета в соответствии с установленными требованиями (процент)</t>
  </si>
  <si>
    <t>6.11.</t>
  </si>
  <si>
    <t xml:space="preserve">Мероприятие 07.11.:  Благоустройство и восстановление воинских захоронений, расположенных на территории муниципального образования
</t>
  </si>
  <si>
    <t>Количество благоустроенных и восстановленных воинских захоронений (шт.)</t>
  </si>
  <si>
    <t>6.12.</t>
  </si>
  <si>
    <t xml:space="preserve">Мероприятие 07.12.:  Расходы на оказание услуг по погребению умерших специализированной службой по вопросам похоронного дела
</t>
  </si>
  <si>
    <t>Количество захоронений, предоставленных согласно гарантированному перечню услуг по погребению, по которым осуществлено возмещение специализированной службе по вопросам похоронного дела стоимости услуг по погребению умерших (единиц)</t>
  </si>
  <si>
    <t>Количество видеокамер, установленных на территории муниципального образования в рамках муниципальных контрактов на оказание услуг по предоставлению видеоизображения для системы «Безопасный регион» в местах массового скопления людей, на детских игровых, спортивных площадках, социальных объектах, контейнерных площадках (площадках ТБО),  остановках общественного транспорта, подъездах многоквартирных домов (ед.)</t>
  </si>
  <si>
    <t xml:space="preserve">Доля кладбищ, на которых проведена инвентаризация мест захоронений (процент)   </t>
  </si>
  <si>
    <t>Закупка товаров, работ и услуг для организации деятельности аварийно-спасательных формирований на территории муниципального образования, ед.</t>
  </si>
  <si>
    <t>«Приложение 1
к Муниципальной программе</t>
  </si>
  <si>
    <t>».</t>
  </si>
  <si>
    <t>В том числе:</t>
  </si>
  <si>
    <t>Итого 2026 год</t>
  </si>
  <si>
    <t>1 квартал</t>
  </si>
  <si>
    <t>1 полугодие</t>
  </si>
  <si>
    <t>9 месяцев</t>
  </si>
  <si>
    <t>12 месяцев</t>
  </si>
  <si>
    <t>Мероприятие 04.01.: Оказание услуг по предоставлению видеоизображения для системы «Безопасный регион» с видеокамер, установленных в местах массового скопления людей, на детских игровых, спортивных площадках, социальных объектах, контейнерных площадках (площадках ТБО), остановках общественного транспорта, подъездах многоквартирных домов</t>
  </si>
  <si>
    <t>Приложение 
к постановлению Администрации
Одинцовского городского округа
Московской области
от ____________ № 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</si>
</sst>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000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Calibri"/>
      <family val="2"/>
      <scheme val="minor"/>
    </font>
    <font>
      <sz val="1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0.5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153">
    <xf numFmtId="0" fontId="0" fillId="0" borderId="0" xfId="0"/>
    <xf numFmtId="3" fontId="6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 wrapText="1"/>
    </xf>
    <xf numFmtId="0" fontId="8" fillId="0" borderId="0" xfId="0" applyFont="1" applyFill="1" applyAlignment="1">
      <alignment vertical="top"/>
    </xf>
    <xf numFmtId="4" fontId="6" fillId="0" borderId="1" xfId="0" applyNumberFormat="1" applyFont="1" applyFill="1" applyBorder="1" applyAlignment="1">
      <alignment horizontal="center" vertical="top"/>
    </xf>
    <xf numFmtId="1" fontId="6" fillId="0" borderId="1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 wrapText="1"/>
    </xf>
    <xf numFmtId="164" fontId="7" fillId="0" borderId="0" xfId="0" applyNumberFormat="1" applyFont="1" applyFill="1" applyAlignment="1">
      <alignment horizontal="center" vertical="top" wrapText="1"/>
    </xf>
    <xf numFmtId="165" fontId="7" fillId="0" borderId="0" xfId="0" applyNumberFormat="1" applyFont="1" applyFill="1" applyAlignment="1">
      <alignment horizontal="center" vertical="top" wrapText="1"/>
    </xf>
    <xf numFmtId="0" fontId="0" fillId="0" borderId="0" xfId="0" applyFill="1"/>
    <xf numFmtId="164" fontId="7" fillId="0" borderId="0" xfId="0" applyNumberFormat="1" applyFont="1" applyFill="1" applyBorder="1" applyAlignment="1">
      <alignment horizontal="center" vertical="top" wrapText="1"/>
    </xf>
    <xf numFmtId="165" fontId="7" fillId="0" borderId="0" xfId="0" applyNumberFormat="1" applyFont="1" applyFill="1" applyBorder="1" applyAlignment="1">
      <alignment horizontal="center" vertical="top" wrapText="1"/>
    </xf>
    <xf numFmtId="49" fontId="8" fillId="0" borderId="0" xfId="0" applyNumberFormat="1" applyFont="1" applyFill="1" applyAlignment="1">
      <alignment horizontal="center" vertical="top"/>
    </xf>
    <xf numFmtId="0" fontId="8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49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164" fontId="12" fillId="0" borderId="0" xfId="0" applyNumberFormat="1" applyFont="1" applyFill="1" applyAlignment="1">
      <alignment horizontal="center" vertical="top"/>
    </xf>
    <xf numFmtId="0" fontId="6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vertical="top"/>
    </xf>
    <xf numFmtId="0" fontId="7" fillId="0" borderId="0" xfId="0" applyFont="1" applyFill="1" applyBorder="1" applyAlignment="1">
      <alignment vertical="top" wrapText="1"/>
    </xf>
    <xf numFmtId="0" fontId="7" fillId="0" borderId="9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/>
    </xf>
    <xf numFmtId="0" fontId="8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3" fontId="2" fillId="0" borderId="11" xfId="0" applyNumberFormat="1" applyFont="1" applyFill="1" applyBorder="1" applyAlignment="1">
      <alignment vertical="top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justify"/>
    </xf>
    <xf numFmtId="0" fontId="10" fillId="0" borderId="0" xfId="0" applyFont="1" applyFill="1" applyAlignment="1">
      <alignment horizontal="left" vertical="top"/>
    </xf>
    <xf numFmtId="164" fontId="5" fillId="0" borderId="0" xfId="0" applyNumberFormat="1" applyFont="1" applyFill="1" applyBorder="1"/>
    <xf numFmtId="164" fontId="5" fillId="0" borderId="0" xfId="0" applyNumberFormat="1" applyFont="1" applyFill="1"/>
    <xf numFmtId="49" fontId="5" fillId="0" borderId="0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justify"/>
    </xf>
    <xf numFmtId="0" fontId="5" fillId="0" borderId="0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 vertical="top" wrapText="1"/>
    </xf>
    <xf numFmtId="3" fontId="6" fillId="0" borderId="2" xfId="0" applyNumberFormat="1" applyFont="1" applyFill="1" applyBorder="1" applyAlignment="1">
      <alignment horizontal="center" vertical="top"/>
    </xf>
    <xf numFmtId="165" fontId="6" fillId="0" borderId="5" xfId="0" applyNumberFormat="1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left" vertical="top" wrapText="1"/>
    </xf>
    <xf numFmtId="0" fontId="3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49" fontId="6" fillId="0" borderId="6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/>
    </xf>
    <xf numFmtId="49" fontId="6" fillId="0" borderId="1" xfId="0" applyNumberFormat="1" applyFont="1" applyFill="1" applyBorder="1" applyAlignment="1">
      <alignment horizontal="center" vertical="top"/>
    </xf>
    <xf numFmtId="49" fontId="6" fillId="0" borderId="5" xfId="0" applyNumberFormat="1" applyFont="1" applyFill="1" applyBorder="1" applyAlignment="1">
      <alignment horizontal="center" vertical="top"/>
    </xf>
    <xf numFmtId="164" fontId="5" fillId="0" borderId="0" xfId="0" applyNumberFormat="1" applyFont="1" applyFill="1" applyAlignment="1">
      <alignment horizontal="right"/>
    </xf>
    <xf numFmtId="49" fontId="5" fillId="0" borderId="0" xfId="0" applyNumberFormat="1" applyFont="1" applyFill="1" applyBorder="1" applyAlignment="1">
      <alignment horizontal="left" vertical="top"/>
    </xf>
    <xf numFmtId="49" fontId="6" fillId="0" borderId="1" xfId="0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/>
    </xf>
    <xf numFmtId="0" fontId="9" fillId="0" borderId="0" xfId="0" applyFont="1" applyFill="1" applyAlignment="1">
      <alignment horizontal="left" vertical="center" wrapText="1"/>
    </xf>
    <xf numFmtId="165" fontId="6" fillId="0" borderId="2" xfId="0" applyNumberFormat="1" applyFont="1" applyFill="1" applyBorder="1" applyAlignment="1">
      <alignment horizontal="center" vertical="top"/>
    </xf>
    <xf numFmtId="0" fontId="9" fillId="0" borderId="0" xfId="0" applyFont="1" applyFill="1" applyAlignment="1">
      <alignment horizontal="left" vertical="center" wrapText="1"/>
    </xf>
    <xf numFmtId="165" fontId="6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/>
    </xf>
    <xf numFmtId="165" fontId="6" fillId="0" borderId="6" xfId="0" applyNumberFormat="1" applyFont="1" applyFill="1" applyBorder="1" applyAlignment="1">
      <alignment horizontal="center" vertical="center"/>
    </xf>
    <xf numFmtId="165" fontId="7" fillId="0" borderId="2" xfId="0" applyNumberFormat="1" applyFont="1" applyFill="1" applyBorder="1" applyAlignment="1">
      <alignment horizontal="center" vertical="top"/>
    </xf>
    <xf numFmtId="165" fontId="6" fillId="0" borderId="1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center" vertical="top" wrapText="1"/>
    </xf>
    <xf numFmtId="164" fontId="5" fillId="0" borderId="0" xfId="0" applyNumberFormat="1" applyFont="1" applyFill="1" applyAlignment="1">
      <alignment horizontal="right"/>
    </xf>
    <xf numFmtId="165" fontId="7" fillId="0" borderId="1" xfId="0" applyNumberFormat="1" applyFont="1" applyFill="1" applyBorder="1" applyAlignment="1">
      <alignment horizontal="center" vertical="top"/>
    </xf>
    <xf numFmtId="164" fontId="5" fillId="0" borderId="0" xfId="0" applyNumberFormat="1" applyFont="1" applyFill="1" applyAlignment="1">
      <alignment horizontal="right" vertical="center" wrapText="1"/>
    </xf>
    <xf numFmtId="0" fontId="6" fillId="0" borderId="5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/>
    </xf>
    <xf numFmtId="165" fontId="6" fillId="0" borderId="6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165" fontId="6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/>
    </xf>
    <xf numFmtId="2" fontId="6" fillId="0" borderId="1" xfId="0" applyNumberFormat="1" applyFont="1" applyFill="1" applyBorder="1" applyAlignment="1">
      <alignment horizontal="center" vertical="top" wrapText="1"/>
    </xf>
    <xf numFmtId="49" fontId="6" fillId="0" borderId="5" xfId="0" applyNumberFormat="1" applyFont="1" applyFill="1" applyBorder="1" applyAlignment="1">
      <alignment horizontal="center" vertical="top" wrapText="1"/>
    </xf>
    <xf numFmtId="49" fontId="6" fillId="0" borderId="7" xfId="0" applyNumberFormat="1" applyFont="1" applyFill="1" applyBorder="1" applyAlignment="1">
      <alignment horizontal="center" vertical="top" wrapText="1"/>
    </xf>
    <xf numFmtId="49" fontId="6" fillId="0" borderId="6" xfId="0" applyNumberFormat="1" applyFont="1" applyFill="1" applyBorder="1" applyAlignment="1">
      <alignment horizontal="center" vertical="top" wrapText="1"/>
    </xf>
    <xf numFmtId="165" fontId="6" fillId="0" borderId="1" xfId="0" applyNumberFormat="1" applyFont="1" applyFill="1" applyBorder="1" applyAlignment="1">
      <alignment horizontal="center" vertical="top" wrapText="1"/>
    </xf>
    <xf numFmtId="165" fontId="6" fillId="0" borderId="2" xfId="0" applyNumberFormat="1" applyFont="1" applyFill="1" applyBorder="1" applyAlignment="1">
      <alignment horizontal="center" vertical="top"/>
    </xf>
    <xf numFmtId="165" fontId="6" fillId="0" borderId="3" xfId="0" applyNumberFormat="1" applyFont="1" applyFill="1" applyBorder="1" applyAlignment="1">
      <alignment horizontal="center" vertical="top"/>
    </xf>
    <xf numFmtId="165" fontId="6" fillId="0" borderId="4" xfId="0" applyNumberFormat="1" applyFont="1" applyFill="1" applyBorder="1" applyAlignment="1">
      <alignment horizontal="center" vertical="top"/>
    </xf>
    <xf numFmtId="165" fontId="7" fillId="0" borderId="1" xfId="0" applyNumberFormat="1" applyFont="1" applyFill="1" applyBorder="1" applyAlignment="1">
      <alignment horizontal="center" vertical="top"/>
    </xf>
    <xf numFmtId="164" fontId="6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top"/>
    </xf>
    <xf numFmtId="165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left" vertical="top" wrapText="1"/>
    </xf>
    <xf numFmtId="49" fontId="6" fillId="0" borderId="5" xfId="0" applyNumberFormat="1" applyFont="1" applyFill="1" applyBorder="1" applyAlignment="1">
      <alignment horizontal="center" vertical="top"/>
    </xf>
    <xf numFmtId="49" fontId="6" fillId="0" borderId="6" xfId="0" applyNumberFormat="1" applyFont="1" applyFill="1" applyBorder="1" applyAlignment="1">
      <alignment horizontal="center" vertical="top"/>
    </xf>
    <xf numFmtId="165" fontId="7" fillId="0" borderId="2" xfId="0" applyNumberFormat="1" applyFont="1" applyFill="1" applyBorder="1" applyAlignment="1">
      <alignment horizontal="center" vertical="top"/>
    </xf>
    <xf numFmtId="165" fontId="7" fillId="0" borderId="3" xfId="0" applyNumberFormat="1" applyFont="1" applyFill="1" applyBorder="1" applyAlignment="1">
      <alignment horizontal="center" vertical="top"/>
    </xf>
    <xf numFmtId="165" fontId="7" fillId="0" borderId="4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right"/>
    </xf>
    <xf numFmtId="49" fontId="5" fillId="0" borderId="0" xfId="0" applyNumberFormat="1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  <xf numFmtId="49" fontId="6" fillId="0" borderId="1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 wrapText="1"/>
    </xf>
    <xf numFmtId="0" fontId="6" fillId="0" borderId="5" xfId="0" applyFont="1" applyFill="1" applyBorder="1" applyAlignment="1">
      <alignment vertical="top" wrapText="1"/>
    </xf>
    <xf numFmtId="0" fontId="6" fillId="0" borderId="7" xfId="0" applyFont="1" applyFill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165" fontId="6" fillId="0" borderId="2" xfId="0" applyNumberFormat="1" applyFont="1" applyFill="1" applyBorder="1" applyAlignment="1">
      <alignment horizontal="center" vertical="top" wrapText="1"/>
    </xf>
    <xf numFmtId="165" fontId="6" fillId="0" borderId="3" xfId="0" applyNumberFormat="1" applyFont="1" applyFill="1" applyBorder="1" applyAlignment="1">
      <alignment horizontal="center" vertical="top" wrapText="1"/>
    </xf>
    <xf numFmtId="165" fontId="6" fillId="0" borderId="4" xfId="0" applyNumberFormat="1" applyFont="1" applyFill="1" applyBorder="1" applyAlignment="1">
      <alignment horizontal="center" vertical="top" wrapText="1"/>
    </xf>
    <xf numFmtId="49" fontId="7" fillId="0" borderId="2" xfId="0" applyNumberFormat="1" applyFont="1" applyFill="1" applyBorder="1" applyAlignment="1">
      <alignment horizontal="left" vertical="top" wrapText="1"/>
    </xf>
    <xf numFmtId="49" fontId="7" fillId="0" borderId="3" xfId="0" applyNumberFormat="1" applyFont="1" applyFill="1" applyBorder="1" applyAlignment="1">
      <alignment horizontal="left" vertical="top" wrapText="1"/>
    </xf>
    <xf numFmtId="49" fontId="7" fillId="0" borderId="4" xfId="0" applyNumberFormat="1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left" vertical="top"/>
    </xf>
    <xf numFmtId="0" fontId="7" fillId="0" borderId="9" xfId="0" applyFont="1" applyFill="1" applyBorder="1" applyAlignment="1">
      <alignment horizontal="left" vertical="top"/>
    </xf>
    <xf numFmtId="0" fontId="7" fillId="0" borderId="10" xfId="0" applyFont="1" applyFill="1" applyBorder="1" applyAlignment="1">
      <alignment horizontal="left" vertical="top"/>
    </xf>
    <xf numFmtId="0" fontId="7" fillId="0" borderId="11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12" xfId="0" applyFont="1" applyFill="1" applyBorder="1" applyAlignment="1">
      <alignment horizontal="left" vertical="top"/>
    </xf>
    <xf numFmtId="0" fontId="7" fillId="0" borderId="13" xfId="0" applyFont="1" applyFill="1" applyBorder="1" applyAlignment="1">
      <alignment horizontal="left" vertical="top"/>
    </xf>
    <xf numFmtId="0" fontId="7" fillId="0" borderId="14" xfId="0" applyFont="1" applyFill="1" applyBorder="1" applyAlignment="1">
      <alignment horizontal="left" vertical="top"/>
    </xf>
    <xf numFmtId="0" fontId="7" fillId="0" borderId="15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center" wrapText="1"/>
    </xf>
    <xf numFmtId="165" fontId="6" fillId="0" borderId="1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74"/>
  <sheetViews>
    <sheetView tabSelected="1" view="pageBreakPreview" topLeftCell="A358" zoomScaleNormal="100" zoomScaleSheetLayoutView="100" workbookViewId="0">
      <selection activeCell="A367" sqref="A367:L368"/>
    </sheetView>
  </sheetViews>
  <sheetFormatPr defaultRowHeight="15" x14ac:dyDescent="0.25"/>
  <cols>
    <col min="1" max="1" width="9.5703125" style="12" customWidth="1"/>
    <col min="2" max="2" width="28.42578125" style="13" customWidth="1"/>
    <col min="3" max="3" width="16.28515625" style="13" customWidth="1"/>
    <col min="4" max="4" width="18.140625" style="13" customWidth="1"/>
    <col min="5" max="5" width="17.85546875" style="3" customWidth="1"/>
    <col min="6" max="6" width="11.7109375" style="3" customWidth="1"/>
    <col min="7" max="7" width="11.140625" style="3" customWidth="1"/>
    <col min="8" max="8" width="11.5703125" style="3" customWidth="1"/>
    <col min="9" max="10" width="11.140625" style="3" customWidth="1"/>
    <col min="11" max="14" width="16.140625" style="3" customWidth="1"/>
    <col min="15" max="15" width="19.5703125" style="28" customWidth="1"/>
    <col min="16" max="16" width="28" style="9" customWidth="1"/>
    <col min="17" max="17" width="13.28515625" style="9" customWidth="1"/>
    <col min="18" max="19" width="12.85546875" style="9" customWidth="1"/>
    <col min="20" max="20" width="12.28515625" style="9" customWidth="1"/>
    <col min="21" max="21" width="13.28515625" style="9" customWidth="1"/>
    <col min="22" max="22" width="12.7109375" style="9" customWidth="1"/>
    <col min="23" max="16384" width="9.140625" style="9"/>
  </cols>
  <sheetData>
    <row r="1" spans="1:27" ht="89.25" customHeight="1" x14ac:dyDescent="0.25">
      <c r="M1" s="150" t="s">
        <v>303</v>
      </c>
      <c r="N1" s="150"/>
      <c r="O1" s="150"/>
    </row>
    <row r="2" spans="1:27" ht="30.75" customHeight="1" x14ac:dyDescent="0.25">
      <c r="M2" s="151" t="s">
        <v>294</v>
      </c>
      <c r="N2" s="151"/>
      <c r="O2" s="151"/>
    </row>
    <row r="3" spans="1:27" ht="11.25" customHeight="1" x14ac:dyDescent="0.25">
      <c r="M3" s="61"/>
      <c r="N3" s="61"/>
      <c r="O3" s="59"/>
    </row>
    <row r="4" spans="1:27" ht="11.25" customHeight="1" x14ac:dyDescent="0.25">
      <c r="M4" s="61"/>
      <c r="N4" s="61"/>
      <c r="O4" s="59"/>
    </row>
    <row r="5" spans="1:27" ht="19.5" customHeight="1" x14ac:dyDescent="0.3">
      <c r="A5" s="140" t="s">
        <v>39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</row>
    <row r="6" spans="1:27" ht="20.25" customHeight="1" x14ac:dyDescent="0.25">
      <c r="A6" s="141" t="s">
        <v>250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</row>
    <row r="8" spans="1:27" ht="45" customHeight="1" x14ac:dyDescent="0.25">
      <c r="A8" s="143" t="s">
        <v>4</v>
      </c>
      <c r="B8" s="142" t="s">
        <v>9</v>
      </c>
      <c r="C8" s="142" t="s">
        <v>0</v>
      </c>
      <c r="D8" s="142" t="s">
        <v>1</v>
      </c>
      <c r="E8" s="142" t="s">
        <v>5</v>
      </c>
      <c r="F8" s="142" t="s">
        <v>2</v>
      </c>
      <c r="G8" s="142"/>
      <c r="H8" s="142"/>
      <c r="I8" s="142"/>
      <c r="J8" s="142"/>
      <c r="K8" s="142"/>
      <c r="L8" s="142"/>
      <c r="M8" s="142"/>
      <c r="N8" s="142"/>
      <c r="O8" s="142" t="s">
        <v>178</v>
      </c>
      <c r="P8" s="14"/>
      <c r="Q8" s="14"/>
      <c r="R8" s="14"/>
      <c r="S8" s="14"/>
      <c r="T8" s="14"/>
      <c r="U8" s="14"/>
      <c r="V8" s="14"/>
      <c r="W8" s="15"/>
      <c r="X8" s="15"/>
      <c r="Y8" s="15"/>
      <c r="Z8" s="15"/>
      <c r="AA8" s="15"/>
    </row>
    <row r="9" spans="1:27" ht="27" customHeight="1" x14ac:dyDescent="0.25">
      <c r="A9" s="143"/>
      <c r="B9" s="142"/>
      <c r="C9" s="142"/>
      <c r="D9" s="142"/>
      <c r="E9" s="142"/>
      <c r="F9" s="145" t="s">
        <v>61</v>
      </c>
      <c r="G9" s="146"/>
      <c r="H9" s="146"/>
      <c r="I9" s="146"/>
      <c r="J9" s="147"/>
      <c r="K9" s="68" t="s">
        <v>62</v>
      </c>
      <c r="L9" s="68" t="s">
        <v>251</v>
      </c>
      <c r="M9" s="63" t="s">
        <v>252</v>
      </c>
      <c r="N9" s="63" t="s">
        <v>253</v>
      </c>
      <c r="O9" s="142"/>
      <c r="P9" s="14"/>
      <c r="Q9" s="14"/>
      <c r="R9" s="14"/>
      <c r="S9" s="14"/>
      <c r="T9" s="14"/>
      <c r="U9" s="14"/>
      <c r="V9" s="14"/>
      <c r="W9" s="15"/>
      <c r="X9" s="15"/>
      <c r="Y9" s="15"/>
      <c r="Z9" s="15"/>
      <c r="AA9" s="15"/>
    </row>
    <row r="10" spans="1:27" s="18" customFormat="1" ht="20.25" customHeight="1" x14ac:dyDescent="0.25">
      <c r="A10" s="102" t="s">
        <v>265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6"/>
      <c r="Q10" s="16"/>
      <c r="R10" s="16"/>
      <c r="S10" s="16"/>
      <c r="T10" s="16"/>
      <c r="U10" s="16"/>
      <c r="V10" s="16"/>
      <c r="W10" s="17"/>
      <c r="X10" s="17"/>
      <c r="Y10" s="17"/>
      <c r="Z10" s="17"/>
      <c r="AA10" s="17"/>
    </row>
    <row r="11" spans="1:27" s="18" customFormat="1" ht="136.5" customHeight="1" x14ac:dyDescent="0.25">
      <c r="A11" s="19" t="s">
        <v>24</v>
      </c>
      <c r="B11" s="50" t="s">
        <v>273</v>
      </c>
      <c r="C11" s="52" t="s">
        <v>254</v>
      </c>
      <c r="D11" s="2" t="s">
        <v>3</v>
      </c>
      <c r="E11" s="62">
        <f>SUM(F11:N11)</f>
        <v>4390</v>
      </c>
      <c r="F11" s="97">
        <f>SUM(F12,F16,F20)</f>
        <v>878</v>
      </c>
      <c r="G11" s="98"/>
      <c r="H11" s="98"/>
      <c r="I11" s="98"/>
      <c r="J11" s="99"/>
      <c r="K11" s="60">
        <f>SUM(K12,K16,K20)</f>
        <v>878</v>
      </c>
      <c r="L11" s="60">
        <f>SUM(L12,L16,L20)</f>
        <v>878</v>
      </c>
      <c r="M11" s="62">
        <f>SUM(M12,M16,M20)</f>
        <v>878</v>
      </c>
      <c r="N11" s="62">
        <f>SUM(N12,N16,N20)</f>
        <v>878</v>
      </c>
      <c r="O11" s="49" t="s">
        <v>166</v>
      </c>
      <c r="P11" s="16"/>
      <c r="Q11" s="16"/>
      <c r="R11" s="16"/>
      <c r="S11" s="16"/>
      <c r="T11" s="16"/>
      <c r="U11" s="16"/>
      <c r="V11" s="16"/>
      <c r="W11" s="17"/>
      <c r="X11" s="17"/>
      <c r="Y11" s="17"/>
      <c r="Z11" s="17"/>
      <c r="AA11" s="17"/>
    </row>
    <row r="12" spans="1:27" s="18" customFormat="1" ht="78" customHeight="1" x14ac:dyDescent="0.25">
      <c r="A12" s="57" t="s">
        <v>6</v>
      </c>
      <c r="B12" s="50" t="s">
        <v>238</v>
      </c>
      <c r="C12" s="52" t="s">
        <v>254</v>
      </c>
      <c r="D12" s="2" t="s">
        <v>3</v>
      </c>
      <c r="E12" s="62">
        <f>SUM(F12:N12)</f>
        <v>4250</v>
      </c>
      <c r="F12" s="97">
        <v>850</v>
      </c>
      <c r="G12" s="98"/>
      <c r="H12" s="98"/>
      <c r="I12" s="98"/>
      <c r="J12" s="99"/>
      <c r="K12" s="60">
        <v>850</v>
      </c>
      <c r="L12" s="60">
        <v>850</v>
      </c>
      <c r="M12" s="62">
        <v>850</v>
      </c>
      <c r="N12" s="62">
        <v>850</v>
      </c>
      <c r="O12" s="50" t="s">
        <v>47</v>
      </c>
      <c r="P12" s="16"/>
      <c r="Q12" s="16"/>
      <c r="R12" s="16"/>
      <c r="S12" s="16"/>
      <c r="T12" s="16"/>
      <c r="U12" s="16"/>
      <c r="V12" s="16"/>
      <c r="W12" s="17"/>
      <c r="X12" s="17"/>
      <c r="Y12" s="17"/>
      <c r="Z12" s="17"/>
      <c r="AA12" s="17"/>
    </row>
    <row r="13" spans="1:27" s="18" customFormat="1" ht="19.5" customHeight="1" x14ac:dyDescent="0.25">
      <c r="A13" s="93"/>
      <c r="B13" s="76" t="s">
        <v>239</v>
      </c>
      <c r="C13" s="73" t="s">
        <v>166</v>
      </c>
      <c r="D13" s="85" t="s">
        <v>166</v>
      </c>
      <c r="E13" s="81" t="s">
        <v>121</v>
      </c>
      <c r="F13" s="83" t="s">
        <v>297</v>
      </c>
      <c r="G13" s="97" t="s">
        <v>296</v>
      </c>
      <c r="H13" s="98"/>
      <c r="I13" s="98"/>
      <c r="J13" s="99"/>
      <c r="K13" s="79" t="s">
        <v>62</v>
      </c>
      <c r="L13" s="79" t="s">
        <v>251</v>
      </c>
      <c r="M13" s="79" t="s">
        <v>252</v>
      </c>
      <c r="N13" s="79" t="s">
        <v>253</v>
      </c>
      <c r="O13" s="85" t="s">
        <v>166</v>
      </c>
      <c r="P13" s="16"/>
      <c r="Q13" s="16"/>
      <c r="R13" s="16"/>
      <c r="S13" s="16"/>
      <c r="T13" s="16"/>
      <c r="U13" s="16"/>
      <c r="V13" s="16"/>
      <c r="W13" s="17"/>
      <c r="X13" s="17"/>
      <c r="Y13" s="17"/>
      <c r="Z13" s="17"/>
      <c r="AA13" s="17"/>
    </row>
    <row r="14" spans="1:27" s="18" customFormat="1" ht="15.75" customHeight="1" x14ac:dyDescent="0.25">
      <c r="A14" s="94"/>
      <c r="B14" s="77"/>
      <c r="C14" s="74"/>
      <c r="D14" s="86"/>
      <c r="E14" s="82"/>
      <c r="F14" s="84"/>
      <c r="G14" s="62" t="s">
        <v>298</v>
      </c>
      <c r="H14" s="62" t="s">
        <v>299</v>
      </c>
      <c r="I14" s="62" t="s">
        <v>300</v>
      </c>
      <c r="J14" s="62" t="s">
        <v>301</v>
      </c>
      <c r="K14" s="80"/>
      <c r="L14" s="80"/>
      <c r="M14" s="80"/>
      <c r="N14" s="80"/>
      <c r="O14" s="86"/>
      <c r="P14" s="16"/>
      <c r="Q14" s="16"/>
      <c r="R14" s="16"/>
      <c r="S14" s="16"/>
      <c r="T14" s="16"/>
      <c r="U14" s="16"/>
      <c r="V14" s="16"/>
      <c r="W14" s="17"/>
      <c r="X14" s="17"/>
      <c r="Y14" s="17"/>
      <c r="Z14" s="17"/>
      <c r="AA14" s="17"/>
    </row>
    <row r="15" spans="1:27" s="18" customFormat="1" ht="15.75" customHeight="1" x14ac:dyDescent="0.25">
      <c r="A15" s="95"/>
      <c r="B15" s="78"/>
      <c r="C15" s="75"/>
      <c r="D15" s="87"/>
      <c r="E15" s="1">
        <f>F15+K15+L15+M15+N15</f>
        <v>110</v>
      </c>
      <c r="F15" s="1">
        <f>J15</f>
        <v>22</v>
      </c>
      <c r="G15" s="1">
        <v>5</v>
      </c>
      <c r="H15" s="1">
        <v>11</v>
      </c>
      <c r="I15" s="1">
        <v>18</v>
      </c>
      <c r="J15" s="1">
        <v>22</v>
      </c>
      <c r="K15" s="1">
        <v>22</v>
      </c>
      <c r="L15" s="1">
        <v>22</v>
      </c>
      <c r="M15" s="1">
        <v>22</v>
      </c>
      <c r="N15" s="1">
        <v>22</v>
      </c>
      <c r="O15" s="87"/>
      <c r="P15" s="16"/>
      <c r="Q15" s="16"/>
      <c r="R15" s="16"/>
      <c r="S15" s="16"/>
      <c r="T15" s="16"/>
      <c r="U15" s="16"/>
      <c r="V15" s="16"/>
      <c r="W15" s="17"/>
      <c r="X15" s="17"/>
      <c r="Y15" s="17"/>
      <c r="Z15" s="17"/>
      <c r="AA15" s="17"/>
    </row>
    <row r="16" spans="1:27" s="18" customFormat="1" ht="121.5" customHeight="1" x14ac:dyDescent="0.25">
      <c r="A16" s="57" t="s">
        <v>7</v>
      </c>
      <c r="B16" s="50" t="s">
        <v>49</v>
      </c>
      <c r="C16" s="52" t="s">
        <v>254</v>
      </c>
      <c r="D16" s="2" t="s">
        <v>3</v>
      </c>
      <c r="E16" s="62">
        <f>SUM(F16:N16)</f>
        <v>140</v>
      </c>
      <c r="F16" s="97">
        <v>28</v>
      </c>
      <c r="G16" s="98"/>
      <c r="H16" s="98"/>
      <c r="I16" s="98"/>
      <c r="J16" s="99"/>
      <c r="K16" s="60">
        <v>28</v>
      </c>
      <c r="L16" s="60">
        <v>28</v>
      </c>
      <c r="M16" s="62">
        <v>28</v>
      </c>
      <c r="N16" s="62">
        <v>28</v>
      </c>
      <c r="O16" s="50" t="s">
        <v>46</v>
      </c>
      <c r="P16" s="16"/>
      <c r="Q16" s="16"/>
      <c r="R16" s="16"/>
      <c r="S16" s="16"/>
      <c r="T16" s="16"/>
      <c r="U16" s="16"/>
      <c r="V16" s="16"/>
      <c r="W16" s="17"/>
      <c r="X16" s="17"/>
      <c r="Y16" s="17"/>
      <c r="Z16" s="17"/>
      <c r="AA16" s="17"/>
    </row>
    <row r="17" spans="1:27" s="18" customFormat="1" ht="18" customHeight="1" x14ac:dyDescent="0.25">
      <c r="A17" s="93"/>
      <c r="B17" s="76" t="s">
        <v>234</v>
      </c>
      <c r="C17" s="73" t="s">
        <v>166</v>
      </c>
      <c r="D17" s="85" t="s">
        <v>166</v>
      </c>
      <c r="E17" s="81" t="s">
        <v>121</v>
      </c>
      <c r="F17" s="83" t="s">
        <v>297</v>
      </c>
      <c r="G17" s="97" t="s">
        <v>296</v>
      </c>
      <c r="H17" s="98"/>
      <c r="I17" s="98"/>
      <c r="J17" s="99"/>
      <c r="K17" s="79" t="s">
        <v>62</v>
      </c>
      <c r="L17" s="79" t="s">
        <v>251</v>
      </c>
      <c r="M17" s="79" t="s">
        <v>252</v>
      </c>
      <c r="N17" s="79" t="s">
        <v>253</v>
      </c>
      <c r="O17" s="85" t="s">
        <v>166</v>
      </c>
      <c r="P17" s="16"/>
      <c r="Q17" s="16"/>
      <c r="R17" s="16"/>
      <c r="S17" s="16"/>
      <c r="T17" s="16"/>
      <c r="U17" s="16"/>
      <c r="V17" s="16"/>
      <c r="W17" s="17"/>
      <c r="X17" s="17"/>
      <c r="Y17" s="17"/>
      <c r="Z17" s="17"/>
      <c r="AA17" s="17"/>
    </row>
    <row r="18" spans="1:27" s="18" customFormat="1" ht="29.25" customHeight="1" x14ac:dyDescent="0.25">
      <c r="A18" s="94"/>
      <c r="B18" s="77"/>
      <c r="C18" s="74"/>
      <c r="D18" s="86"/>
      <c r="E18" s="82"/>
      <c r="F18" s="84"/>
      <c r="G18" s="62" t="s">
        <v>298</v>
      </c>
      <c r="H18" s="62" t="s">
        <v>299</v>
      </c>
      <c r="I18" s="62" t="s">
        <v>300</v>
      </c>
      <c r="J18" s="62" t="s">
        <v>301</v>
      </c>
      <c r="K18" s="80"/>
      <c r="L18" s="80"/>
      <c r="M18" s="80"/>
      <c r="N18" s="80"/>
      <c r="O18" s="86"/>
      <c r="P18" s="16"/>
      <c r="Q18" s="16"/>
      <c r="R18" s="16"/>
      <c r="S18" s="16"/>
      <c r="T18" s="16"/>
      <c r="U18" s="16"/>
      <c r="V18" s="16"/>
      <c r="W18" s="17"/>
      <c r="X18" s="17"/>
      <c r="Y18" s="17"/>
      <c r="Z18" s="17"/>
      <c r="AA18" s="17"/>
    </row>
    <row r="19" spans="1:27" s="18" customFormat="1" ht="76.5" customHeight="1" x14ac:dyDescent="0.25">
      <c r="A19" s="95"/>
      <c r="B19" s="78"/>
      <c r="C19" s="75"/>
      <c r="D19" s="87"/>
      <c r="E19" s="1">
        <f>F19+K19+L19+M19+N19</f>
        <v>23645</v>
      </c>
      <c r="F19" s="1">
        <f>J19</f>
        <v>4729</v>
      </c>
      <c r="G19" s="1" t="s">
        <v>20</v>
      </c>
      <c r="H19" s="1">
        <v>4729</v>
      </c>
      <c r="I19" s="1">
        <v>4729</v>
      </c>
      <c r="J19" s="1">
        <v>4729</v>
      </c>
      <c r="K19" s="1">
        <v>4729</v>
      </c>
      <c r="L19" s="1">
        <v>4729</v>
      </c>
      <c r="M19" s="1">
        <v>4729</v>
      </c>
      <c r="N19" s="1">
        <v>4729</v>
      </c>
      <c r="O19" s="87"/>
      <c r="P19" s="16"/>
      <c r="Q19" s="16"/>
      <c r="R19" s="16"/>
      <c r="S19" s="16"/>
      <c r="T19" s="16"/>
      <c r="U19" s="16"/>
      <c r="V19" s="16"/>
      <c r="W19" s="17"/>
      <c r="X19" s="17"/>
      <c r="Y19" s="17"/>
      <c r="Z19" s="17"/>
      <c r="AA19" s="17"/>
    </row>
    <row r="20" spans="1:27" s="18" customFormat="1" ht="212.25" customHeight="1" x14ac:dyDescent="0.25">
      <c r="A20" s="57" t="s">
        <v>8</v>
      </c>
      <c r="B20" s="50" t="s">
        <v>174</v>
      </c>
      <c r="C20" s="52" t="s">
        <v>254</v>
      </c>
      <c r="D20" s="2" t="s">
        <v>3</v>
      </c>
      <c r="E20" s="62">
        <f>SUM(F20:N20)</f>
        <v>0</v>
      </c>
      <c r="F20" s="97">
        <v>0</v>
      </c>
      <c r="G20" s="98"/>
      <c r="H20" s="98"/>
      <c r="I20" s="98"/>
      <c r="J20" s="99"/>
      <c r="K20" s="60">
        <v>0</v>
      </c>
      <c r="L20" s="60">
        <v>0</v>
      </c>
      <c r="M20" s="62">
        <v>0</v>
      </c>
      <c r="N20" s="62">
        <v>0</v>
      </c>
      <c r="O20" s="50" t="s">
        <v>26</v>
      </c>
      <c r="P20" s="16"/>
      <c r="Q20" s="16"/>
      <c r="R20" s="16"/>
      <c r="S20" s="16"/>
      <c r="T20" s="16"/>
      <c r="U20" s="16"/>
      <c r="V20" s="16"/>
      <c r="W20" s="17"/>
      <c r="X20" s="17"/>
      <c r="Y20" s="17"/>
      <c r="Z20" s="17"/>
      <c r="AA20" s="17"/>
    </row>
    <row r="21" spans="1:27" s="18" customFormat="1" ht="18.75" customHeight="1" x14ac:dyDescent="0.25">
      <c r="A21" s="93"/>
      <c r="B21" s="76" t="s">
        <v>122</v>
      </c>
      <c r="C21" s="73" t="s">
        <v>166</v>
      </c>
      <c r="D21" s="85" t="s">
        <v>166</v>
      </c>
      <c r="E21" s="81" t="s">
        <v>121</v>
      </c>
      <c r="F21" s="83" t="s">
        <v>297</v>
      </c>
      <c r="G21" s="97" t="s">
        <v>296</v>
      </c>
      <c r="H21" s="98"/>
      <c r="I21" s="98"/>
      <c r="J21" s="99"/>
      <c r="K21" s="79" t="s">
        <v>62</v>
      </c>
      <c r="L21" s="79" t="s">
        <v>251</v>
      </c>
      <c r="M21" s="79" t="s">
        <v>252</v>
      </c>
      <c r="N21" s="79" t="s">
        <v>253</v>
      </c>
      <c r="O21" s="85" t="s">
        <v>166</v>
      </c>
      <c r="P21" s="16"/>
      <c r="Q21" s="16"/>
      <c r="R21" s="16"/>
      <c r="S21" s="16"/>
      <c r="T21" s="16"/>
      <c r="U21" s="16"/>
      <c r="V21" s="16"/>
      <c r="W21" s="17"/>
      <c r="X21" s="17"/>
      <c r="Y21" s="17"/>
      <c r="Z21" s="17"/>
      <c r="AA21" s="17"/>
    </row>
    <row r="22" spans="1:27" s="18" customFormat="1" ht="20.25" customHeight="1" x14ac:dyDescent="0.25">
      <c r="A22" s="94"/>
      <c r="B22" s="77"/>
      <c r="C22" s="74"/>
      <c r="D22" s="86"/>
      <c r="E22" s="82"/>
      <c r="F22" s="84"/>
      <c r="G22" s="62" t="s">
        <v>298</v>
      </c>
      <c r="H22" s="62" t="s">
        <v>299</v>
      </c>
      <c r="I22" s="62" t="s">
        <v>300</v>
      </c>
      <c r="J22" s="62" t="s">
        <v>301</v>
      </c>
      <c r="K22" s="80"/>
      <c r="L22" s="80"/>
      <c r="M22" s="80"/>
      <c r="N22" s="80"/>
      <c r="O22" s="86"/>
      <c r="P22" s="16"/>
      <c r="Q22" s="16"/>
      <c r="R22" s="16"/>
      <c r="S22" s="16"/>
      <c r="T22" s="16"/>
      <c r="U22" s="16"/>
      <c r="V22" s="16"/>
      <c r="W22" s="17"/>
      <c r="X22" s="17"/>
      <c r="Y22" s="17"/>
      <c r="Z22" s="17"/>
      <c r="AA22" s="17"/>
    </row>
    <row r="23" spans="1:27" s="18" customFormat="1" ht="53.25" customHeight="1" x14ac:dyDescent="0.25">
      <c r="A23" s="95"/>
      <c r="B23" s="78"/>
      <c r="C23" s="75"/>
      <c r="D23" s="87"/>
      <c r="E23" s="1" t="s">
        <v>191</v>
      </c>
      <c r="F23" s="1" t="str">
        <f>J23</f>
        <v>-</v>
      </c>
      <c r="G23" s="62" t="s">
        <v>191</v>
      </c>
      <c r="H23" s="62" t="s">
        <v>191</v>
      </c>
      <c r="I23" s="62" t="s">
        <v>191</v>
      </c>
      <c r="J23" s="62" t="s">
        <v>191</v>
      </c>
      <c r="K23" s="62" t="s">
        <v>20</v>
      </c>
      <c r="L23" s="62" t="s">
        <v>20</v>
      </c>
      <c r="M23" s="62" t="s">
        <v>20</v>
      </c>
      <c r="N23" s="62" t="s">
        <v>20</v>
      </c>
      <c r="O23" s="87"/>
      <c r="P23" s="16"/>
      <c r="Q23" s="16"/>
      <c r="R23" s="16"/>
      <c r="S23" s="16"/>
      <c r="T23" s="16"/>
      <c r="U23" s="16"/>
      <c r="V23" s="16"/>
      <c r="W23" s="17"/>
      <c r="X23" s="17"/>
      <c r="Y23" s="17"/>
      <c r="Z23" s="17"/>
      <c r="AA23" s="17"/>
    </row>
    <row r="24" spans="1:27" s="18" customFormat="1" ht="77.25" customHeight="1" x14ac:dyDescent="0.25">
      <c r="A24" s="57" t="s">
        <v>18</v>
      </c>
      <c r="B24" s="50" t="s">
        <v>50</v>
      </c>
      <c r="C24" s="52" t="s">
        <v>254</v>
      </c>
      <c r="D24" s="2" t="s">
        <v>3</v>
      </c>
      <c r="E24" s="62">
        <f>SUM(F24:N24)</f>
        <v>37560</v>
      </c>
      <c r="F24" s="97">
        <f>SUM(F25,F29,F33,F37,F41)</f>
        <v>7512</v>
      </c>
      <c r="G24" s="98"/>
      <c r="H24" s="98"/>
      <c r="I24" s="98"/>
      <c r="J24" s="99"/>
      <c r="K24" s="60">
        <f>SUM(K25,K29,K33,K37,K41)</f>
        <v>7512</v>
      </c>
      <c r="L24" s="60">
        <f t="shared" ref="L24:N24" si="0">SUM(L25,L29,L33,L37,L41)</f>
        <v>7512</v>
      </c>
      <c r="M24" s="62">
        <f t="shared" si="0"/>
        <v>7512</v>
      </c>
      <c r="N24" s="62">
        <f t="shared" si="0"/>
        <v>7512</v>
      </c>
      <c r="O24" s="49" t="s">
        <v>166</v>
      </c>
      <c r="P24" s="16"/>
      <c r="Q24" s="16"/>
      <c r="R24" s="16"/>
      <c r="S24" s="16"/>
      <c r="T24" s="16"/>
      <c r="U24" s="16"/>
      <c r="V24" s="16"/>
      <c r="W24" s="17"/>
      <c r="X24" s="17"/>
      <c r="Y24" s="17"/>
      <c r="Z24" s="17"/>
      <c r="AA24" s="17"/>
    </row>
    <row r="25" spans="1:27" s="18" customFormat="1" ht="91.5" customHeight="1" x14ac:dyDescent="0.25">
      <c r="A25" s="57" t="s">
        <v>10</v>
      </c>
      <c r="B25" s="50" t="s">
        <v>51</v>
      </c>
      <c r="C25" s="52" t="s">
        <v>254</v>
      </c>
      <c r="D25" s="2" t="s">
        <v>3</v>
      </c>
      <c r="E25" s="62">
        <f>SUM(F25:N25)</f>
        <v>0</v>
      </c>
      <c r="F25" s="97">
        <v>0</v>
      </c>
      <c r="G25" s="98"/>
      <c r="H25" s="98"/>
      <c r="I25" s="98"/>
      <c r="J25" s="99"/>
      <c r="K25" s="60">
        <v>0</v>
      </c>
      <c r="L25" s="60">
        <v>0</v>
      </c>
      <c r="M25" s="62">
        <v>0</v>
      </c>
      <c r="N25" s="62">
        <v>0</v>
      </c>
      <c r="O25" s="50" t="s">
        <v>46</v>
      </c>
      <c r="P25" s="16"/>
      <c r="Q25" s="16"/>
      <c r="R25" s="16"/>
      <c r="S25" s="16"/>
      <c r="T25" s="16"/>
      <c r="U25" s="16"/>
      <c r="V25" s="16"/>
      <c r="W25" s="17"/>
      <c r="X25" s="17"/>
      <c r="Y25" s="17"/>
      <c r="Z25" s="17"/>
      <c r="AA25" s="17"/>
    </row>
    <row r="26" spans="1:27" s="18" customFormat="1" ht="21" customHeight="1" x14ac:dyDescent="0.25">
      <c r="A26" s="93"/>
      <c r="B26" s="76" t="s">
        <v>123</v>
      </c>
      <c r="C26" s="73" t="s">
        <v>166</v>
      </c>
      <c r="D26" s="85" t="s">
        <v>166</v>
      </c>
      <c r="E26" s="81" t="s">
        <v>121</v>
      </c>
      <c r="F26" s="83" t="s">
        <v>297</v>
      </c>
      <c r="G26" s="97" t="s">
        <v>296</v>
      </c>
      <c r="H26" s="98"/>
      <c r="I26" s="98"/>
      <c r="J26" s="99"/>
      <c r="K26" s="79" t="s">
        <v>62</v>
      </c>
      <c r="L26" s="79" t="s">
        <v>251</v>
      </c>
      <c r="M26" s="79" t="s">
        <v>252</v>
      </c>
      <c r="N26" s="79" t="s">
        <v>253</v>
      </c>
      <c r="O26" s="85" t="s">
        <v>166</v>
      </c>
      <c r="P26" s="16"/>
      <c r="Q26" s="16"/>
      <c r="R26" s="16"/>
      <c r="S26" s="16"/>
      <c r="T26" s="16"/>
      <c r="U26" s="16"/>
      <c r="V26" s="16"/>
      <c r="W26" s="17"/>
      <c r="X26" s="17"/>
      <c r="Y26" s="17"/>
      <c r="Z26" s="17"/>
      <c r="AA26" s="17"/>
    </row>
    <row r="27" spans="1:27" s="18" customFormat="1" ht="27.75" customHeight="1" x14ac:dyDescent="0.25">
      <c r="A27" s="94"/>
      <c r="B27" s="77"/>
      <c r="C27" s="74"/>
      <c r="D27" s="86"/>
      <c r="E27" s="82"/>
      <c r="F27" s="84"/>
      <c r="G27" s="62" t="s">
        <v>298</v>
      </c>
      <c r="H27" s="62" t="s">
        <v>299</v>
      </c>
      <c r="I27" s="62" t="s">
        <v>300</v>
      </c>
      <c r="J27" s="62" t="s">
        <v>301</v>
      </c>
      <c r="K27" s="80"/>
      <c r="L27" s="80"/>
      <c r="M27" s="80"/>
      <c r="N27" s="80"/>
      <c r="O27" s="86"/>
      <c r="P27" s="16"/>
      <c r="Q27" s="16"/>
      <c r="R27" s="16"/>
      <c r="S27" s="16"/>
      <c r="T27" s="16"/>
      <c r="U27" s="16"/>
      <c r="V27" s="16"/>
      <c r="W27" s="17"/>
      <c r="X27" s="17"/>
      <c r="Y27" s="17"/>
      <c r="Z27" s="17"/>
      <c r="AA27" s="17"/>
    </row>
    <row r="28" spans="1:27" s="18" customFormat="1" ht="17.25" customHeight="1" x14ac:dyDescent="0.25">
      <c r="A28" s="95"/>
      <c r="B28" s="78"/>
      <c r="C28" s="75"/>
      <c r="D28" s="87"/>
      <c r="E28" s="1" t="s">
        <v>191</v>
      </c>
      <c r="F28" s="1" t="str">
        <f>J28</f>
        <v>-</v>
      </c>
      <c r="G28" s="62" t="s">
        <v>191</v>
      </c>
      <c r="H28" s="62" t="s">
        <v>191</v>
      </c>
      <c r="I28" s="62" t="s">
        <v>191</v>
      </c>
      <c r="J28" s="62" t="s">
        <v>191</v>
      </c>
      <c r="K28" s="62" t="s">
        <v>20</v>
      </c>
      <c r="L28" s="62" t="s">
        <v>20</v>
      </c>
      <c r="M28" s="62" t="s">
        <v>20</v>
      </c>
      <c r="N28" s="62" t="s">
        <v>20</v>
      </c>
      <c r="O28" s="87"/>
      <c r="P28" s="16"/>
      <c r="Q28" s="16"/>
      <c r="R28" s="16"/>
      <c r="S28" s="16"/>
      <c r="T28" s="16"/>
      <c r="U28" s="16"/>
      <c r="V28" s="16"/>
      <c r="W28" s="17"/>
      <c r="X28" s="17"/>
      <c r="Y28" s="17"/>
      <c r="Z28" s="17"/>
      <c r="AA28" s="17"/>
    </row>
    <row r="29" spans="1:27" s="18" customFormat="1" ht="60.75" customHeight="1" x14ac:dyDescent="0.25">
      <c r="A29" s="57" t="s">
        <v>23</v>
      </c>
      <c r="B29" s="50" t="s">
        <v>52</v>
      </c>
      <c r="C29" s="52" t="s">
        <v>254</v>
      </c>
      <c r="D29" s="2" t="s">
        <v>3</v>
      </c>
      <c r="E29" s="62">
        <f>SUM(F29:N29)</f>
        <v>37560</v>
      </c>
      <c r="F29" s="97">
        <v>7512</v>
      </c>
      <c r="G29" s="98"/>
      <c r="H29" s="98"/>
      <c r="I29" s="98"/>
      <c r="J29" s="99"/>
      <c r="K29" s="60">
        <v>7512</v>
      </c>
      <c r="L29" s="60">
        <v>7512</v>
      </c>
      <c r="M29" s="62">
        <v>7512</v>
      </c>
      <c r="N29" s="62">
        <v>7512</v>
      </c>
      <c r="O29" s="50" t="s">
        <v>46</v>
      </c>
      <c r="P29" s="16"/>
      <c r="Q29" s="16"/>
      <c r="R29" s="16"/>
      <c r="S29" s="16"/>
      <c r="T29" s="16"/>
      <c r="U29" s="16"/>
      <c r="V29" s="16"/>
      <c r="W29" s="17"/>
      <c r="X29" s="17"/>
      <c r="Y29" s="17"/>
      <c r="Z29" s="17"/>
      <c r="AA29" s="17"/>
    </row>
    <row r="30" spans="1:27" s="18" customFormat="1" ht="21.75" customHeight="1" x14ac:dyDescent="0.25">
      <c r="A30" s="93"/>
      <c r="B30" s="76" t="s">
        <v>124</v>
      </c>
      <c r="C30" s="73" t="s">
        <v>166</v>
      </c>
      <c r="D30" s="85" t="s">
        <v>166</v>
      </c>
      <c r="E30" s="81" t="s">
        <v>121</v>
      </c>
      <c r="F30" s="83" t="s">
        <v>297</v>
      </c>
      <c r="G30" s="97" t="s">
        <v>296</v>
      </c>
      <c r="H30" s="98"/>
      <c r="I30" s="98"/>
      <c r="J30" s="99"/>
      <c r="K30" s="79" t="s">
        <v>62</v>
      </c>
      <c r="L30" s="79" t="s">
        <v>251</v>
      </c>
      <c r="M30" s="79" t="s">
        <v>252</v>
      </c>
      <c r="N30" s="79" t="s">
        <v>253</v>
      </c>
      <c r="O30" s="85" t="s">
        <v>166</v>
      </c>
      <c r="P30" s="16"/>
      <c r="Q30" s="16"/>
      <c r="R30" s="16"/>
      <c r="S30" s="16"/>
      <c r="T30" s="16"/>
      <c r="U30" s="16"/>
      <c r="V30" s="16"/>
      <c r="W30" s="17"/>
      <c r="X30" s="17"/>
      <c r="Y30" s="17"/>
      <c r="Z30" s="17"/>
      <c r="AA30" s="17"/>
    </row>
    <row r="31" spans="1:27" s="18" customFormat="1" ht="18" customHeight="1" x14ac:dyDescent="0.25">
      <c r="A31" s="94"/>
      <c r="B31" s="77"/>
      <c r="C31" s="74"/>
      <c r="D31" s="86"/>
      <c r="E31" s="82"/>
      <c r="F31" s="84"/>
      <c r="G31" s="62" t="s">
        <v>298</v>
      </c>
      <c r="H31" s="62" t="s">
        <v>299</v>
      </c>
      <c r="I31" s="62" t="s">
        <v>300</v>
      </c>
      <c r="J31" s="62" t="s">
        <v>301</v>
      </c>
      <c r="K31" s="80"/>
      <c r="L31" s="80"/>
      <c r="M31" s="80"/>
      <c r="N31" s="80"/>
      <c r="O31" s="86"/>
      <c r="P31" s="16"/>
      <c r="Q31" s="16"/>
      <c r="R31" s="16"/>
      <c r="S31" s="16"/>
      <c r="T31" s="16"/>
      <c r="U31" s="16"/>
      <c r="V31" s="16"/>
      <c r="W31" s="17"/>
      <c r="X31" s="17"/>
      <c r="Y31" s="17"/>
      <c r="Z31" s="17"/>
      <c r="AA31" s="17"/>
    </row>
    <row r="32" spans="1:27" s="18" customFormat="1" ht="51" customHeight="1" x14ac:dyDescent="0.25">
      <c r="A32" s="95"/>
      <c r="B32" s="78"/>
      <c r="C32" s="75"/>
      <c r="D32" s="87"/>
      <c r="E32" s="1">
        <v>68</v>
      </c>
      <c r="F32" s="1">
        <f>J32</f>
        <v>68</v>
      </c>
      <c r="G32" s="1">
        <v>68</v>
      </c>
      <c r="H32" s="1">
        <v>68</v>
      </c>
      <c r="I32" s="1">
        <v>68</v>
      </c>
      <c r="J32" s="1">
        <v>68</v>
      </c>
      <c r="K32" s="1">
        <v>68</v>
      </c>
      <c r="L32" s="1">
        <v>68</v>
      </c>
      <c r="M32" s="1">
        <v>68</v>
      </c>
      <c r="N32" s="1">
        <v>68</v>
      </c>
      <c r="O32" s="87"/>
      <c r="P32" s="16"/>
      <c r="Q32" s="16"/>
      <c r="R32" s="16"/>
      <c r="S32" s="16"/>
      <c r="T32" s="16"/>
      <c r="U32" s="16"/>
      <c r="V32" s="16"/>
      <c r="W32" s="17"/>
      <c r="X32" s="17"/>
      <c r="Y32" s="17"/>
      <c r="Z32" s="17"/>
      <c r="AA32" s="17"/>
    </row>
    <row r="33" spans="1:27" s="18" customFormat="1" ht="65.25" customHeight="1" x14ac:dyDescent="0.25">
      <c r="A33" s="57" t="s">
        <v>31</v>
      </c>
      <c r="B33" s="50" t="s">
        <v>53</v>
      </c>
      <c r="C33" s="52" t="s">
        <v>254</v>
      </c>
      <c r="D33" s="2" t="s">
        <v>3</v>
      </c>
      <c r="E33" s="62">
        <f>SUM(F33:N33)</f>
        <v>0</v>
      </c>
      <c r="F33" s="97">
        <v>0</v>
      </c>
      <c r="G33" s="98"/>
      <c r="H33" s="98"/>
      <c r="I33" s="98"/>
      <c r="J33" s="99"/>
      <c r="K33" s="60">
        <v>0</v>
      </c>
      <c r="L33" s="60">
        <v>0</v>
      </c>
      <c r="M33" s="62">
        <v>0</v>
      </c>
      <c r="N33" s="62">
        <v>0</v>
      </c>
      <c r="O33" s="50" t="s">
        <v>46</v>
      </c>
      <c r="P33" s="16"/>
      <c r="Q33" s="16"/>
      <c r="R33" s="16"/>
      <c r="S33" s="16"/>
      <c r="T33" s="16"/>
      <c r="U33" s="16"/>
      <c r="V33" s="16"/>
      <c r="W33" s="17"/>
      <c r="X33" s="17"/>
      <c r="Y33" s="17"/>
      <c r="Z33" s="17"/>
      <c r="AA33" s="17"/>
    </row>
    <row r="34" spans="1:27" s="18" customFormat="1" ht="21.75" customHeight="1" x14ac:dyDescent="0.25">
      <c r="A34" s="93"/>
      <c r="B34" s="76" t="s">
        <v>125</v>
      </c>
      <c r="C34" s="73" t="s">
        <v>166</v>
      </c>
      <c r="D34" s="85" t="s">
        <v>166</v>
      </c>
      <c r="E34" s="81" t="s">
        <v>121</v>
      </c>
      <c r="F34" s="83" t="s">
        <v>297</v>
      </c>
      <c r="G34" s="97" t="s">
        <v>296</v>
      </c>
      <c r="H34" s="98"/>
      <c r="I34" s="98"/>
      <c r="J34" s="99"/>
      <c r="K34" s="79" t="s">
        <v>62</v>
      </c>
      <c r="L34" s="79" t="s">
        <v>251</v>
      </c>
      <c r="M34" s="79" t="s">
        <v>252</v>
      </c>
      <c r="N34" s="79" t="s">
        <v>253</v>
      </c>
      <c r="O34" s="85" t="s">
        <v>166</v>
      </c>
      <c r="P34" s="16"/>
      <c r="Q34" s="16"/>
      <c r="R34" s="16"/>
      <c r="S34" s="16"/>
      <c r="T34" s="16"/>
      <c r="U34" s="16"/>
      <c r="V34" s="16"/>
      <c r="W34" s="17"/>
      <c r="X34" s="17"/>
      <c r="Y34" s="17"/>
      <c r="Z34" s="17"/>
      <c r="AA34" s="17"/>
    </row>
    <row r="35" spans="1:27" s="18" customFormat="1" ht="20.25" customHeight="1" x14ac:dyDescent="0.25">
      <c r="A35" s="94"/>
      <c r="B35" s="77"/>
      <c r="C35" s="74"/>
      <c r="D35" s="86"/>
      <c r="E35" s="82"/>
      <c r="F35" s="84"/>
      <c r="G35" s="62" t="s">
        <v>298</v>
      </c>
      <c r="H35" s="62" t="s">
        <v>299</v>
      </c>
      <c r="I35" s="62" t="s">
        <v>300</v>
      </c>
      <c r="J35" s="62" t="s">
        <v>301</v>
      </c>
      <c r="K35" s="80"/>
      <c r="L35" s="80"/>
      <c r="M35" s="80"/>
      <c r="N35" s="80"/>
      <c r="O35" s="86"/>
      <c r="P35" s="16"/>
      <c r="Q35" s="16"/>
      <c r="R35" s="16"/>
      <c r="S35" s="16"/>
      <c r="T35" s="16"/>
      <c r="U35" s="16"/>
      <c r="V35" s="16"/>
      <c r="W35" s="17"/>
      <c r="X35" s="17"/>
      <c r="Y35" s="17"/>
      <c r="Z35" s="17"/>
      <c r="AA35" s="17"/>
    </row>
    <row r="36" spans="1:27" s="18" customFormat="1" ht="35.25" customHeight="1" x14ac:dyDescent="0.25">
      <c r="A36" s="95"/>
      <c r="B36" s="78"/>
      <c r="C36" s="75"/>
      <c r="D36" s="87"/>
      <c r="E36" s="1" t="s">
        <v>191</v>
      </c>
      <c r="F36" s="1" t="s">
        <v>191</v>
      </c>
      <c r="G36" s="62" t="s">
        <v>191</v>
      </c>
      <c r="H36" s="62" t="s">
        <v>191</v>
      </c>
      <c r="I36" s="62" t="s">
        <v>191</v>
      </c>
      <c r="J36" s="62" t="s">
        <v>191</v>
      </c>
      <c r="K36" s="62" t="s">
        <v>20</v>
      </c>
      <c r="L36" s="62" t="s">
        <v>20</v>
      </c>
      <c r="M36" s="62" t="s">
        <v>20</v>
      </c>
      <c r="N36" s="62" t="s">
        <v>20</v>
      </c>
      <c r="O36" s="87"/>
      <c r="P36" s="16"/>
      <c r="Q36" s="16"/>
      <c r="R36" s="16"/>
      <c r="S36" s="16"/>
      <c r="T36" s="16"/>
      <c r="U36" s="16"/>
      <c r="V36" s="16"/>
      <c r="W36" s="17"/>
      <c r="X36" s="17"/>
      <c r="Y36" s="17"/>
      <c r="Z36" s="17"/>
      <c r="AA36" s="17"/>
    </row>
    <row r="37" spans="1:27" s="18" customFormat="1" ht="65.25" customHeight="1" x14ac:dyDescent="0.25">
      <c r="A37" s="57" t="s">
        <v>32</v>
      </c>
      <c r="B37" s="50" t="s">
        <v>54</v>
      </c>
      <c r="C37" s="52" t="s">
        <v>254</v>
      </c>
      <c r="D37" s="2" t="s">
        <v>3</v>
      </c>
      <c r="E37" s="62">
        <f>SUM(F37:N37)</f>
        <v>0</v>
      </c>
      <c r="F37" s="97">
        <v>0</v>
      </c>
      <c r="G37" s="98"/>
      <c r="H37" s="98"/>
      <c r="I37" s="98"/>
      <c r="J37" s="99"/>
      <c r="K37" s="60">
        <v>0</v>
      </c>
      <c r="L37" s="60">
        <v>0</v>
      </c>
      <c r="M37" s="62">
        <v>0</v>
      </c>
      <c r="N37" s="62">
        <v>0</v>
      </c>
      <c r="O37" s="50" t="s">
        <v>215</v>
      </c>
      <c r="P37" s="16"/>
      <c r="Q37" s="16"/>
      <c r="R37" s="16"/>
      <c r="S37" s="16"/>
      <c r="T37" s="16"/>
      <c r="U37" s="16"/>
      <c r="V37" s="16"/>
      <c r="W37" s="17"/>
      <c r="X37" s="17"/>
      <c r="Y37" s="17"/>
      <c r="Z37" s="17"/>
      <c r="AA37" s="17"/>
    </row>
    <row r="38" spans="1:27" s="18" customFormat="1" ht="18.75" customHeight="1" x14ac:dyDescent="0.25">
      <c r="A38" s="93"/>
      <c r="B38" s="76" t="s">
        <v>126</v>
      </c>
      <c r="C38" s="73" t="s">
        <v>166</v>
      </c>
      <c r="D38" s="85" t="s">
        <v>166</v>
      </c>
      <c r="E38" s="81" t="s">
        <v>121</v>
      </c>
      <c r="F38" s="83" t="s">
        <v>297</v>
      </c>
      <c r="G38" s="97" t="s">
        <v>296</v>
      </c>
      <c r="H38" s="98"/>
      <c r="I38" s="98"/>
      <c r="J38" s="99"/>
      <c r="K38" s="79" t="s">
        <v>62</v>
      </c>
      <c r="L38" s="79" t="s">
        <v>251</v>
      </c>
      <c r="M38" s="79" t="s">
        <v>252</v>
      </c>
      <c r="N38" s="79" t="s">
        <v>253</v>
      </c>
      <c r="O38" s="85" t="s">
        <v>166</v>
      </c>
      <c r="P38" s="16"/>
      <c r="Q38" s="16"/>
      <c r="R38" s="16"/>
      <c r="S38" s="16"/>
      <c r="T38" s="16"/>
      <c r="U38" s="16"/>
      <c r="V38" s="16"/>
      <c r="W38" s="17"/>
      <c r="X38" s="17"/>
      <c r="Y38" s="17"/>
      <c r="Z38" s="17"/>
      <c r="AA38" s="17"/>
    </row>
    <row r="39" spans="1:27" s="18" customFormat="1" ht="21.75" customHeight="1" x14ac:dyDescent="0.25">
      <c r="A39" s="94"/>
      <c r="B39" s="77"/>
      <c r="C39" s="74"/>
      <c r="D39" s="86"/>
      <c r="E39" s="82"/>
      <c r="F39" s="84"/>
      <c r="G39" s="62" t="s">
        <v>298</v>
      </c>
      <c r="H39" s="62" t="s">
        <v>299</v>
      </c>
      <c r="I39" s="62" t="s">
        <v>300</v>
      </c>
      <c r="J39" s="62" t="s">
        <v>301</v>
      </c>
      <c r="K39" s="80"/>
      <c r="L39" s="80"/>
      <c r="M39" s="80"/>
      <c r="N39" s="80"/>
      <c r="O39" s="86"/>
      <c r="P39" s="16"/>
      <c r="Q39" s="16"/>
      <c r="R39" s="16"/>
      <c r="S39" s="16"/>
      <c r="T39" s="16"/>
      <c r="U39" s="16"/>
      <c r="V39" s="16"/>
      <c r="W39" s="17"/>
      <c r="X39" s="17"/>
      <c r="Y39" s="17"/>
      <c r="Z39" s="17"/>
      <c r="AA39" s="17"/>
    </row>
    <row r="40" spans="1:27" s="18" customFormat="1" ht="24" customHeight="1" x14ac:dyDescent="0.25">
      <c r="A40" s="95"/>
      <c r="B40" s="78"/>
      <c r="C40" s="75"/>
      <c r="D40" s="87"/>
      <c r="E40" s="1" t="s">
        <v>191</v>
      </c>
      <c r="F40" s="1" t="s">
        <v>191</v>
      </c>
      <c r="G40" s="62" t="s">
        <v>191</v>
      </c>
      <c r="H40" s="62" t="s">
        <v>191</v>
      </c>
      <c r="I40" s="62" t="s">
        <v>191</v>
      </c>
      <c r="J40" s="62" t="s">
        <v>191</v>
      </c>
      <c r="K40" s="62" t="s">
        <v>20</v>
      </c>
      <c r="L40" s="62" t="s">
        <v>20</v>
      </c>
      <c r="M40" s="62" t="s">
        <v>20</v>
      </c>
      <c r="N40" s="62" t="s">
        <v>20</v>
      </c>
      <c r="O40" s="87"/>
      <c r="P40" s="16"/>
      <c r="Q40" s="16"/>
      <c r="R40" s="16"/>
      <c r="S40" s="16"/>
      <c r="T40" s="16"/>
      <c r="U40" s="16"/>
      <c r="V40" s="16"/>
      <c r="W40" s="17"/>
      <c r="X40" s="17"/>
      <c r="Y40" s="17"/>
      <c r="Z40" s="17"/>
      <c r="AA40" s="17"/>
    </row>
    <row r="41" spans="1:27" s="18" customFormat="1" ht="77.25" customHeight="1" x14ac:dyDescent="0.25">
      <c r="A41" s="57" t="s">
        <v>33</v>
      </c>
      <c r="B41" s="50" t="s">
        <v>55</v>
      </c>
      <c r="C41" s="52" t="s">
        <v>254</v>
      </c>
      <c r="D41" s="2" t="s">
        <v>3</v>
      </c>
      <c r="E41" s="62">
        <f>SUM(F41:N41)</f>
        <v>0</v>
      </c>
      <c r="F41" s="97">
        <v>0</v>
      </c>
      <c r="G41" s="98"/>
      <c r="H41" s="98"/>
      <c r="I41" s="98"/>
      <c r="J41" s="99"/>
      <c r="K41" s="60">
        <v>0</v>
      </c>
      <c r="L41" s="60">
        <v>0</v>
      </c>
      <c r="M41" s="62">
        <v>0</v>
      </c>
      <c r="N41" s="62">
        <v>0</v>
      </c>
      <c r="O41" s="50" t="s">
        <v>47</v>
      </c>
      <c r="P41" s="16"/>
      <c r="Q41" s="16"/>
      <c r="R41" s="16"/>
      <c r="S41" s="16"/>
      <c r="T41" s="16"/>
      <c r="U41" s="16"/>
      <c r="V41" s="16"/>
      <c r="W41" s="17"/>
      <c r="X41" s="17"/>
      <c r="Y41" s="17"/>
      <c r="Z41" s="17"/>
      <c r="AA41" s="17"/>
    </row>
    <row r="42" spans="1:27" s="18" customFormat="1" ht="15" customHeight="1" x14ac:dyDescent="0.25">
      <c r="A42" s="93"/>
      <c r="B42" s="76" t="s">
        <v>127</v>
      </c>
      <c r="C42" s="73" t="s">
        <v>166</v>
      </c>
      <c r="D42" s="85" t="s">
        <v>166</v>
      </c>
      <c r="E42" s="81" t="s">
        <v>121</v>
      </c>
      <c r="F42" s="83" t="s">
        <v>297</v>
      </c>
      <c r="G42" s="97" t="s">
        <v>296</v>
      </c>
      <c r="H42" s="98"/>
      <c r="I42" s="98"/>
      <c r="J42" s="99"/>
      <c r="K42" s="79" t="s">
        <v>62</v>
      </c>
      <c r="L42" s="79" t="s">
        <v>251</v>
      </c>
      <c r="M42" s="79" t="s">
        <v>252</v>
      </c>
      <c r="N42" s="79" t="s">
        <v>253</v>
      </c>
      <c r="O42" s="85" t="s">
        <v>166</v>
      </c>
      <c r="P42" s="16"/>
      <c r="Q42" s="16"/>
      <c r="R42" s="16"/>
      <c r="S42" s="16"/>
      <c r="T42" s="16"/>
      <c r="U42" s="16"/>
      <c r="V42" s="16"/>
      <c r="W42" s="17"/>
      <c r="X42" s="17"/>
      <c r="Y42" s="17"/>
      <c r="Z42" s="17"/>
      <c r="AA42" s="17"/>
    </row>
    <row r="43" spans="1:27" s="18" customFormat="1" ht="16.5" customHeight="1" x14ac:dyDescent="0.25">
      <c r="A43" s="94"/>
      <c r="B43" s="77"/>
      <c r="C43" s="74"/>
      <c r="D43" s="86"/>
      <c r="E43" s="82"/>
      <c r="F43" s="84"/>
      <c r="G43" s="62" t="s">
        <v>298</v>
      </c>
      <c r="H43" s="62" t="s">
        <v>299</v>
      </c>
      <c r="I43" s="62" t="s">
        <v>300</v>
      </c>
      <c r="J43" s="62" t="s">
        <v>301</v>
      </c>
      <c r="K43" s="80"/>
      <c r="L43" s="80"/>
      <c r="M43" s="80"/>
      <c r="N43" s="80"/>
      <c r="O43" s="86"/>
      <c r="P43" s="16"/>
      <c r="Q43" s="16"/>
      <c r="R43" s="16"/>
      <c r="S43" s="16"/>
      <c r="T43" s="16"/>
      <c r="U43" s="16"/>
      <c r="V43" s="16"/>
      <c r="W43" s="17"/>
      <c r="X43" s="17"/>
      <c r="Y43" s="17"/>
      <c r="Z43" s="17"/>
      <c r="AA43" s="17"/>
    </row>
    <row r="44" spans="1:27" s="18" customFormat="1" ht="15" customHeight="1" x14ac:dyDescent="0.25">
      <c r="A44" s="95"/>
      <c r="B44" s="78"/>
      <c r="C44" s="75"/>
      <c r="D44" s="87"/>
      <c r="E44" s="1" t="s">
        <v>191</v>
      </c>
      <c r="F44" s="1" t="s">
        <v>191</v>
      </c>
      <c r="G44" s="62" t="s">
        <v>191</v>
      </c>
      <c r="H44" s="62" t="s">
        <v>191</v>
      </c>
      <c r="I44" s="62" t="s">
        <v>191</v>
      </c>
      <c r="J44" s="62" t="s">
        <v>191</v>
      </c>
      <c r="K44" s="62" t="s">
        <v>20</v>
      </c>
      <c r="L44" s="62" t="s">
        <v>20</v>
      </c>
      <c r="M44" s="62" t="s">
        <v>20</v>
      </c>
      <c r="N44" s="62" t="s">
        <v>20</v>
      </c>
      <c r="O44" s="87"/>
      <c r="P44" s="16"/>
      <c r="Q44" s="16"/>
      <c r="R44" s="16"/>
      <c r="S44" s="16"/>
      <c r="T44" s="16"/>
      <c r="U44" s="16"/>
      <c r="V44" s="16"/>
      <c r="W44" s="17"/>
      <c r="X44" s="17"/>
      <c r="Y44" s="17"/>
      <c r="Z44" s="17"/>
      <c r="AA44" s="17"/>
    </row>
    <row r="45" spans="1:27" s="18" customFormat="1" ht="90.75" customHeight="1" x14ac:dyDescent="0.25">
      <c r="A45" s="57" t="s">
        <v>11</v>
      </c>
      <c r="B45" s="50" t="s">
        <v>63</v>
      </c>
      <c r="C45" s="52" t="s">
        <v>254</v>
      </c>
      <c r="D45" s="2" t="s">
        <v>3</v>
      </c>
      <c r="E45" s="62">
        <f>SUM(F45:N45)</f>
        <v>250</v>
      </c>
      <c r="F45" s="97">
        <f>F46+F50+F54+F58+F62</f>
        <v>50</v>
      </c>
      <c r="G45" s="98"/>
      <c r="H45" s="98"/>
      <c r="I45" s="98"/>
      <c r="J45" s="99"/>
      <c r="K45" s="60">
        <f>K46+K50+K54+K58+K62</f>
        <v>50</v>
      </c>
      <c r="L45" s="60">
        <f>L46+L50+L54+L58+L62</f>
        <v>50</v>
      </c>
      <c r="M45" s="62">
        <f>M46+M50+M54+M58+M62</f>
        <v>50</v>
      </c>
      <c r="N45" s="62">
        <f>N46+N50+N54+N58+N62</f>
        <v>50</v>
      </c>
      <c r="O45" s="49" t="s">
        <v>166</v>
      </c>
      <c r="P45" s="16"/>
      <c r="Q45" s="16"/>
      <c r="R45" s="16"/>
      <c r="S45" s="16"/>
      <c r="T45" s="16"/>
      <c r="U45" s="16"/>
      <c r="V45" s="16"/>
      <c r="W45" s="17"/>
      <c r="X45" s="17"/>
      <c r="Y45" s="17"/>
      <c r="Z45" s="17"/>
      <c r="AA45" s="17"/>
    </row>
    <row r="46" spans="1:27" s="18" customFormat="1" ht="120.75" customHeight="1" x14ac:dyDescent="0.25">
      <c r="A46" s="57" t="s">
        <v>12</v>
      </c>
      <c r="B46" s="50" t="s">
        <v>64</v>
      </c>
      <c r="C46" s="52" t="s">
        <v>254</v>
      </c>
      <c r="D46" s="2" t="s">
        <v>3</v>
      </c>
      <c r="E46" s="62">
        <f>SUM(F46:N46)</f>
        <v>200</v>
      </c>
      <c r="F46" s="97">
        <v>40</v>
      </c>
      <c r="G46" s="98"/>
      <c r="H46" s="98"/>
      <c r="I46" s="98"/>
      <c r="J46" s="99"/>
      <c r="K46" s="60">
        <v>40</v>
      </c>
      <c r="L46" s="60">
        <v>40</v>
      </c>
      <c r="M46" s="62">
        <v>40</v>
      </c>
      <c r="N46" s="62">
        <v>40</v>
      </c>
      <c r="O46" s="50" t="s">
        <v>266</v>
      </c>
      <c r="P46" s="16"/>
      <c r="Q46" s="16"/>
      <c r="R46" s="16"/>
      <c r="S46" s="16"/>
      <c r="T46" s="16"/>
      <c r="U46" s="16"/>
      <c r="V46" s="16"/>
      <c r="W46" s="17"/>
      <c r="X46" s="17"/>
      <c r="Y46" s="17"/>
      <c r="Z46" s="17"/>
      <c r="AA46" s="17"/>
    </row>
    <row r="47" spans="1:27" s="18" customFormat="1" ht="19.5" customHeight="1" x14ac:dyDescent="0.25">
      <c r="A47" s="93"/>
      <c r="B47" s="76" t="s">
        <v>128</v>
      </c>
      <c r="C47" s="73" t="s">
        <v>166</v>
      </c>
      <c r="D47" s="85" t="s">
        <v>166</v>
      </c>
      <c r="E47" s="81" t="s">
        <v>121</v>
      </c>
      <c r="F47" s="83" t="s">
        <v>297</v>
      </c>
      <c r="G47" s="97" t="s">
        <v>296</v>
      </c>
      <c r="H47" s="98"/>
      <c r="I47" s="98"/>
      <c r="J47" s="99"/>
      <c r="K47" s="79" t="s">
        <v>62</v>
      </c>
      <c r="L47" s="79" t="s">
        <v>251</v>
      </c>
      <c r="M47" s="79" t="s">
        <v>252</v>
      </c>
      <c r="N47" s="79" t="s">
        <v>253</v>
      </c>
      <c r="O47" s="85" t="s">
        <v>166</v>
      </c>
      <c r="P47" s="16"/>
      <c r="Q47" s="16"/>
      <c r="R47" s="16"/>
      <c r="S47" s="16"/>
      <c r="T47" s="16"/>
      <c r="U47" s="16"/>
      <c r="V47" s="16"/>
      <c r="W47" s="17"/>
      <c r="X47" s="17"/>
      <c r="Y47" s="17"/>
      <c r="Z47" s="17"/>
      <c r="AA47" s="17"/>
    </row>
    <row r="48" spans="1:27" s="18" customFormat="1" ht="22.5" customHeight="1" x14ac:dyDescent="0.25">
      <c r="A48" s="94"/>
      <c r="B48" s="77"/>
      <c r="C48" s="74"/>
      <c r="D48" s="86"/>
      <c r="E48" s="82"/>
      <c r="F48" s="84"/>
      <c r="G48" s="62" t="s">
        <v>298</v>
      </c>
      <c r="H48" s="62" t="s">
        <v>299</v>
      </c>
      <c r="I48" s="62" t="s">
        <v>300</v>
      </c>
      <c r="J48" s="62" t="s">
        <v>301</v>
      </c>
      <c r="K48" s="80"/>
      <c r="L48" s="80"/>
      <c r="M48" s="80"/>
      <c r="N48" s="80"/>
      <c r="O48" s="86"/>
      <c r="P48" s="16"/>
      <c r="Q48" s="16"/>
      <c r="R48" s="16"/>
      <c r="S48" s="16"/>
      <c r="T48" s="16"/>
      <c r="U48" s="16"/>
      <c r="V48" s="16"/>
      <c r="W48" s="17"/>
      <c r="X48" s="17"/>
      <c r="Y48" s="17"/>
      <c r="Z48" s="17"/>
      <c r="AA48" s="17"/>
    </row>
    <row r="49" spans="1:27" s="18" customFormat="1" ht="50.25" customHeight="1" x14ac:dyDescent="0.25">
      <c r="A49" s="95"/>
      <c r="B49" s="78"/>
      <c r="C49" s="75"/>
      <c r="D49" s="87"/>
      <c r="E49" s="1">
        <f>F49+K49+L49+M49+N49</f>
        <v>65</v>
      </c>
      <c r="F49" s="1">
        <f>J49</f>
        <v>13</v>
      </c>
      <c r="G49" s="1">
        <v>2</v>
      </c>
      <c r="H49" s="1">
        <v>5</v>
      </c>
      <c r="I49" s="1">
        <v>10</v>
      </c>
      <c r="J49" s="1">
        <v>13</v>
      </c>
      <c r="K49" s="1">
        <v>13</v>
      </c>
      <c r="L49" s="1">
        <v>13</v>
      </c>
      <c r="M49" s="1">
        <v>13</v>
      </c>
      <c r="N49" s="1">
        <v>13</v>
      </c>
      <c r="O49" s="87"/>
      <c r="P49" s="16"/>
      <c r="Q49" s="16"/>
      <c r="R49" s="16"/>
      <c r="S49" s="16"/>
      <c r="T49" s="16"/>
      <c r="U49" s="16"/>
      <c r="V49" s="16"/>
      <c r="W49" s="17"/>
      <c r="X49" s="17"/>
      <c r="Y49" s="17"/>
      <c r="Z49" s="17"/>
      <c r="AA49" s="17"/>
    </row>
    <row r="50" spans="1:27" s="18" customFormat="1" ht="84.75" customHeight="1" x14ac:dyDescent="0.25">
      <c r="A50" s="57" t="s">
        <v>13</v>
      </c>
      <c r="B50" s="50" t="s">
        <v>65</v>
      </c>
      <c r="C50" s="52" t="s">
        <v>254</v>
      </c>
      <c r="D50" s="2" t="s">
        <v>3</v>
      </c>
      <c r="E50" s="62">
        <f>SUM(F50:N50)</f>
        <v>0</v>
      </c>
      <c r="F50" s="97">
        <v>0</v>
      </c>
      <c r="G50" s="98"/>
      <c r="H50" s="98"/>
      <c r="I50" s="98"/>
      <c r="J50" s="99"/>
      <c r="K50" s="60">
        <v>0</v>
      </c>
      <c r="L50" s="60">
        <v>0</v>
      </c>
      <c r="M50" s="62">
        <v>0</v>
      </c>
      <c r="N50" s="62">
        <v>0</v>
      </c>
      <c r="O50" s="50" t="s">
        <v>47</v>
      </c>
      <c r="P50" s="16"/>
      <c r="Q50" s="16"/>
      <c r="R50" s="16"/>
      <c r="S50" s="16"/>
      <c r="T50" s="16"/>
      <c r="U50" s="16"/>
      <c r="V50" s="16"/>
      <c r="W50" s="17"/>
      <c r="X50" s="17"/>
      <c r="Y50" s="17"/>
      <c r="Z50" s="17"/>
      <c r="AA50" s="17"/>
    </row>
    <row r="51" spans="1:27" s="18" customFormat="1" ht="19.5" customHeight="1" x14ac:dyDescent="0.25">
      <c r="A51" s="93"/>
      <c r="B51" s="76" t="s">
        <v>129</v>
      </c>
      <c r="C51" s="73" t="s">
        <v>166</v>
      </c>
      <c r="D51" s="85" t="s">
        <v>166</v>
      </c>
      <c r="E51" s="81" t="s">
        <v>121</v>
      </c>
      <c r="F51" s="83" t="s">
        <v>297</v>
      </c>
      <c r="G51" s="97" t="s">
        <v>296</v>
      </c>
      <c r="H51" s="98"/>
      <c r="I51" s="98"/>
      <c r="J51" s="99"/>
      <c r="K51" s="79" t="s">
        <v>62</v>
      </c>
      <c r="L51" s="79" t="s">
        <v>251</v>
      </c>
      <c r="M51" s="79" t="s">
        <v>252</v>
      </c>
      <c r="N51" s="79" t="s">
        <v>253</v>
      </c>
      <c r="O51" s="85" t="s">
        <v>166</v>
      </c>
      <c r="P51" s="16"/>
      <c r="Q51" s="16"/>
      <c r="R51" s="16"/>
      <c r="S51" s="16"/>
      <c r="T51" s="16"/>
      <c r="U51" s="16"/>
      <c r="V51" s="16"/>
      <c r="W51" s="17"/>
      <c r="X51" s="17"/>
      <c r="Y51" s="17"/>
      <c r="Z51" s="17"/>
      <c r="AA51" s="17"/>
    </row>
    <row r="52" spans="1:27" s="18" customFormat="1" ht="15.75" customHeight="1" x14ac:dyDescent="0.25">
      <c r="A52" s="94"/>
      <c r="B52" s="77"/>
      <c r="C52" s="74"/>
      <c r="D52" s="86"/>
      <c r="E52" s="82"/>
      <c r="F52" s="84"/>
      <c r="G52" s="62" t="s">
        <v>298</v>
      </c>
      <c r="H52" s="62" t="s">
        <v>299</v>
      </c>
      <c r="I52" s="62" t="s">
        <v>300</v>
      </c>
      <c r="J52" s="62" t="s">
        <v>301</v>
      </c>
      <c r="K52" s="80"/>
      <c r="L52" s="80"/>
      <c r="M52" s="80"/>
      <c r="N52" s="80"/>
      <c r="O52" s="86"/>
      <c r="P52" s="16"/>
      <c r="Q52" s="16"/>
      <c r="R52" s="16"/>
      <c r="S52" s="16"/>
      <c r="T52" s="16"/>
      <c r="U52" s="16"/>
      <c r="V52" s="16"/>
      <c r="W52" s="17"/>
      <c r="X52" s="17"/>
      <c r="Y52" s="17"/>
      <c r="Z52" s="17"/>
      <c r="AA52" s="17"/>
    </row>
    <row r="53" spans="1:27" s="18" customFormat="1" ht="18" customHeight="1" x14ac:dyDescent="0.25">
      <c r="A53" s="95"/>
      <c r="B53" s="78"/>
      <c r="C53" s="75"/>
      <c r="D53" s="87"/>
      <c r="E53" s="1">
        <f>F53+K53+L53+M53+N53</f>
        <v>60</v>
      </c>
      <c r="F53" s="1">
        <f>J53</f>
        <v>12</v>
      </c>
      <c r="G53" s="1">
        <v>2</v>
      </c>
      <c r="H53" s="1">
        <v>6</v>
      </c>
      <c r="I53" s="1">
        <v>10</v>
      </c>
      <c r="J53" s="1">
        <v>12</v>
      </c>
      <c r="K53" s="1">
        <v>12</v>
      </c>
      <c r="L53" s="1">
        <v>12</v>
      </c>
      <c r="M53" s="1">
        <v>12</v>
      </c>
      <c r="N53" s="1">
        <v>12</v>
      </c>
      <c r="O53" s="87"/>
      <c r="P53" s="16"/>
      <c r="Q53" s="16"/>
      <c r="R53" s="16"/>
      <c r="S53" s="16"/>
      <c r="T53" s="16"/>
      <c r="U53" s="16"/>
      <c r="V53" s="16"/>
      <c r="W53" s="17"/>
      <c r="X53" s="17"/>
      <c r="Y53" s="17"/>
      <c r="Z53" s="17"/>
      <c r="AA53" s="17"/>
    </row>
    <row r="54" spans="1:27" s="18" customFormat="1" ht="213" customHeight="1" x14ac:dyDescent="0.25">
      <c r="A54" s="57" t="s">
        <v>34</v>
      </c>
      <c r="B54" s="50" t="s">
        <v>196</v>
      </c>
      <c r="C54" s="52" t="s">
        <v>254</v>
      </c>
      <c r="D54" s="2" t="s">
        <v>3</v>
      </c>
      <c r="E54" s="62">
        <f>SUM(F54:N54)</f>
        <v>0</v>
      </c>
      <c r="F54" s="97">
        <v>0</v>
      </c>
      <c r="G54" s="98"/>
      <c r="H54" s="98"/>
      <c r="I54" s="98"/>
      <c r="J54" s="99"/>
      <c r="K54" s="60">
        <v>0</v>
      </c>
      <c r="L54" s="60">
        <v>0</v>
      </c>
      <c r="M54" s="62">
        <v>0</v>
      </c>
      <c r="N54" s="62">
        <v>0</v>
      </c>
      <c r="O54" s="50" t="s">
        <v>46</v>
      </c>
      <c r="P54" s="16"/>
      <c r="Q54" s="16"/>
      <c r="R54" s="16"/>
      <c r="S54" s="16"/>
      <c r="T54" s="16"/>
      <c r="U54" s="16"/>
      <c r="V54" s="16"/>
      <c r="W54" s="17"/>
      <c r="X54" s="17"/>
      <c r="Y54" s="17"/>
      <c r="Z54" s="17"/>
      <c r="AA54" s="17"/>
    </row>
    <row r="55" spans="1:27" s="18" customFormat="1" ht="21.75" customHeight="1" x14ac:dyDescent="0.25">
      <c r="A55" s="93"/>
      <c r="B55" s="76" t="s">
        <v>197</v>
      </c>
      <c r="C55" s="73" t="s">
        <v>166</v>
      </c>
      <c r="D55" s="85" t="s">
        <v>166</v>
      </c>
      <c r="E55" s="81" t="s">
        <v>121</v>
      </c>
      <c r="F55" s="83" t="s">
        <v>297</v>
      </c>
      <c r="G55" s="97" t="s">
        <v>296</v>
      </c>
      <c r="H55" s="98"/>
      <c r="I55" s="98"/>
      <c r="J55" s="99"/>
      <c r="K55" s="79" t="s">
        <v>62</v>
      </c>
      <c r="L55" s="79" t="s">
        <v>251</v>
      </c>
      <c r="M55" s="79" t="s">
        <v>252</v>
      </c>
      <c r="N55" s="79" t="s">
        <v>253</v>
      </c>
      <c r="O55" s="85" t="s">
        <v>166</v>
      </c>
      <c r="P55" s="16"/>
      <c r="Q55" s="16"/>
      <c r="R55" s="16"/>
      <c r="S55" s="16"/>
      <c r="T55" s="16"/>
      <c r="U55" s="16"/>
      <c r="V55" s="16"/>
      <c r="W55" s="17"/>
      <c r="X55" s="17"/>
      <c r="Y55" s="17"/>
      <c r="Z55" s="17"/>
      <c r="AA55" s="17"/>
    </row>
    <row r="56" spans="1:27" s="18" customFormat="1" ht="19.5" customHeight="1" x14ac:dyDescent="0.25">
      <c r="A56" s="94"/>
      <c r="B56" s="77"/>
      <c r="C56" s="74"/>
      <c r="D56" s="86"/>
      <c r="E56" s="82"/>
      <c r="F56" s="84"/>
      <c r="G56" s="62" t="s">
        <v>298</v>
      </c>
      <c r="H56" s="62" t="s">
        <v>299</v>
      </c>
      <c r="I56" s="62" t="s">
        <v>300</v>
      </c>
      <c r="J56" s="62" t="s">
        <v>301</v>
      </c>
      <c r="K56" s="80"/>
      <c r="L56" s="80"/>
      <c r="M56" s="80"/>
      <c r="N56" s="80"/>
      <c r="O56" s="86"/>
      <c r="P56" s="16"/>
      <c r="Q56" s="16"/>
      <c r="R56" s="16"/>
      <c r="S56" s="16"/>
      <c r="T56" s="16"/>
      <c r="U56" s="16"/>
      <c r="V56" s="16"/>
      <c r="W56" s="17"/>
      <c r="X56" s="17"/>
      <c r="Y56" s="17"/>
      <c r="Z56" s="17"/>
      <c r="AA56" s="17"/>
    </row>
    <row r="57" spans="1:27" s="18" customFormat="1" ht="36.75" customHeight="1" x14ac:dyDescent="0.25">
      <c r="A57" s="95"/>
      <c r="B57" s="78"/>
      <c r="C57" s="75"/>
      <c r="D57" s="87"/>
      <c r="E57" s="1">
        <f>F57+K57+L57+M57+N57</f>
        <v>25</v>
      </c>
      <c r="F57" s="1">
        <f>J57</f>
        <v>5</v>
      </c>
      <c r="G57" s="1" t="s">
        <v>20</v>
      </c>
      <c r="H57" s="1">
        <v>2</v>
      </c>
      <c r="I57" s="1">
        <v>2</v>
      </c>
      <c r="J57" s="1">
        <v>5</v>
      </c>
      <c r="K57" s="1">
        <v>5</v>
      </c>
      <c r="L57" s="1">
        <v>5</v>
      </c>
      <c r="M57" s="1">
        <v>5</v>
      </c>
      <c r="N57" s="1">
        <v>5</v>
      </c>
      <c r="O57" s="87"/>
      <c r="P57" s="16"/>
      <c r="Q57" s="16"/>
      <c r="R57" s="16"/>
      <c r="S57" s="16"/>
      <c r="T57" s="16"/>
      <c r="U57" s="16"/>
      <c r="V57" s="16"/>
      <c r="W57" s="17"/>
      <c r="X57" s="17"/>
      <c r="Y57" s="17"/>
      <c r="Z57" s="17"/>
      <c r="AA57" s="17"/>
    </row>
    <row r="58" spans="1:27" s="18" customFormat="1" ht="154.5" customHeight="1" x14ac:dyDescent="0.25">
      <c r="A58" s="57" t="s">
        <v>38</v>
      </c>
      <c r="B58" s="50" t="s">
        <v>66</v>
      </c>
      <c r="C58" s="52" t="s">
        <v>254</v>
      </c>
      <c r="D58" s="2" t="s">
        <v>3</v>
      </c>
      <c r="E58" s="62">
        <f>SUM(F58:N58)</f>
        <v>0</v>
      </c>
      <c r="F58" s="97">
        <v>0</v>
      </c>
      <c r="G58" s="98"/>
      <c r="H58" s="98"/>
      <c r="I58" s="98"/>
      <c r="J58" s="99"/>
      <c r="K58" s="60">
        <v>0</v>
      </c>
      <c r="L58" s="60">
        <v>0</v>
      </c>
      <c r="M58" s="62">
        <v>0</v>
      </c>
      <c r="N58" s="62">
        <v>0</v>
      </c>
      <c r="O58" s="50" t="s">
        <v>47</v>
      </c>
      <c r="P58" s="16"/>
      <c r="Q58" s="16"/>
      <c r="R58" s="16"/>
      <c r="S58" s="16"/>
      <c r="T58" s="16"/>
      <c r="U58" s="16"/>
      <c r="V58" s="16"/>
      <c r="W58" s="17"/>
      <c r="X58" s="17"/>
      <c r="Y58" s="17"/>
      <c r="Z58" s="17"/>
      <c r="AA58" s="17"/>
    </row>
    <row r="59" spans="1:27" s="18" customFormat="1" ht="24" customHeight="1" x14ac:dyDescent="0.25">
      <c r="A59" s="93"/>
      <c r="B59" s="76" t="s">
        <v>130</v>
      </c>
      <c r="C59" s="73" t="s">
        <v>166</v>
      </c>
      <c r="D59" s="85" t="s">
        <v>166</v>
      </c>
      <c r="E59" s="81" t="s">
        <v>121</v>
      </c>
      <c r="F59" s="83" t="s">
        <v>297</v>
      </c>
      <c r="G59" s="97" t="s">
        <v>296</v>
      </c>
      <c r="H59" s="98"/>
      <c r="I59" s="98"/>
      <c r="J59" s="99"/>
      <c r="K59" s="79" t="s">
        <v>62</v>
      </c>
      <c r="L59" s="79" t="s">
        <v>251</v>
      </c>
      <c r="M59" s="79" t="s">
        <v>252</v>
      </c>
      <c r="N59" s="79" t="s">
        <v>253</v>
      </c>
      <c r="O59" s="85" t="s">
        <v>166</v>
      </c>
      <c r="P59" s="16"/>
      <c r="Q59" s="16"/>
      <c r="R59" s="16"/>
      <c r="S59" s="16"/>
      <c r="T59" s="16"/>
      <c r="U59" s="16"/>
      <c r="V59" s="16"/>
      <c r="W59" s="17"/>
      <c r="X59" s="17"/>
      <c r="Y59" s="17"/>
      <c r="Z59" s="17"/>
      <c r="AA59" s="17"/>
    </row>
    <row r="60" spans="1:27" s="18" customFormat="1" ht="19.5" customHeight="1" x14ac:dyDescent="0.25">
      <c r="A60" s="94"/>
      <c r="B60" s="77"/>
      <c r="C60" s="74"/>
      <c r="D60" s="86"/>
      <c r="E60" s="82"/>
      <c r="F60" s="84"/>
      <c r="G60" s="62" t="s">
        <v>298</v>
      </c>
      <c r="H60" s="62" t="s">
        <v>299</v>
      </c>
      <c r="I60" s="62" t="s">
        <v>300</v>
      </c>
      <c r="J60" s="62" t="s">
        <v>301</v>
      </c>
      <c r="K60" s="80"/>
      <c r="L60" s="80"/>
      <c r="M60" s="80"/>
      <c r="N60" s="80"/>
      <c r="O60" s="86"/>
      <c r="P60" s="16"/>
      <c r="Q60" s="16"/>
      <c r="R60" s="16"/>
      <c r="S60" s="16"/>
      <c r="T60" s="16"/>
      <c r="U60" s="16"/>
      <c r="V60" s="16"/>
      <c r="W60" s="17"/>
      <c r="X60" s="17"/>
      <c r="Y60" s="17"/>
      <c r="Z60" s="17"/>
      <c r="AA60" s="17"/>
    </row>
    <row r="61" spans="1:27" s="18" customFormat="1" ht="81" customHeight="1" x14ac:dyDescent="0.25">
      <c r="A61" s="95"/>
      <c r="B61" s="78"/>
      <c r="C61" s="75"/>
      <c r="D61" s="87"/>
      <c r="E61" s="1">
        <f>F61+K61+L61+M61+N61</f>
        <v>60</v>
      </c>
      <c r="F61" s="1">
        <f>J61</f>
        <v>12</v>
      </c>
      <c r="G61" s="1">
        <v>2</v>
      </c>
      <c r="H61" s="1">
        <v>5</v>
      </c>
      <c r="I61" s="1">
        <v>10</v>
      </c>
      <c r="J61" s="1">
        <v>12</v>
      </c>
      <c r="K61" s="1">
        <v>12</v>
      </c>
      <c r="L61" s="1">
        <v>12</v>
      </c>
      <c r="M61" s="1">
        <v>12</v>
      </c>
      <c r="N61" s="1">
        <v>12</v>
      </c>
      <c r="O61" s="87"/>
      <c r="P61" s="16"/>
      <c r="Q61" s="16"/>
      <c r="R61" s="16"/>
      <c r="S61" s="16"/>
      <c r="T61" s="16"/>
      <c r="U61" s="16"/>
      <c r="V61" s="16"/>
      <c r="W61" s="17"/>
      <c r="X61" s="17"/>
      <c r="Y61" s="17"/>
      <c r="Z61" s="17"/>
      <c r="AA61" s="17"/>
    </row>
    <row r="62" spans="1:27" s="18" customFormat="1" ht="139.5" customHeight="1" x14ac:dyDescent="0.25">
      <c r="A62" s="51" t="s">
        <v>80</v>
      </c>
      <c r="B62" s="47" t="s">
        <v>243</v>
      </c>
      <c r="C62" s="52" t="s">
        <v>254</v>
      </c>
      <c r="D62" s="2" t="s">
        <v>3</v>
      </c>
      <c r="E62" s="62">
        <f>SUM(F62:N62)</f>
        <v>50</v>
      </c>
      <c r="F62" s="97">
        <v>10</v>
      </c>
      <c r="G62" s="98"/>
      <c r="H62" s="98"/>
      <c r="I62" s="98"/>
      <c r="J62" s="99"/>
      <c r="K62" s="60">
        <v>10</v>
      </c>
      <c r="L62" s="60">
        <v>10</v>
      </c>
      <c r="M62" s="62">
        <v>10</v>
      </c>
      <c r="N62" s="62">
        <v>10</v>
      </c>
      <c r="O62" s="50" t="s">
        <v>47</v>
      </c>
      <c r="P62" s="16"/>
      <c r="Q62" s="16"/>
      <c r="R62" s="16"/>
      <c r="S62" s="16"/>
      <c r="T62" s="16"/>
      <c r="U62" s="16"/>
      <c r="V62" s="16"/>
      <c r="W62" s="17"/>
      <c r="X62" s="17"/>
      <c r="Y62" s="17"/>
      <c r="Z62" s="17"/>
      <c r="AA62" s="17"/>
    </row>
    <row r="63" spans="1:27" s="18" customFormat="1" ht="21" customHeight="1" x14ac:dyDescent="0.25">
      <c r="A63" s="93"/>
      <c r="B63" s="76" t="s">
        <v>244</v>
      </c>
      <c r="C63" s="73" t="s">
        <v>166</v>
      </c>
      <c r="D63" s="85" t="s">
        <v>166</v>
      </c>
      <c r="E63" s="81" t="s">
        <v>121</v>
      </c>
      <c r="F63" s="83" t="s">
        <v>297</v>
      </c>
      <c r="G63" s="97" t="s">
        <v>296</v>
      </c>
      <c r="H63" s="98"/>
      <c r="I63" s="98"/>
      <c r="J63" s="99"/>
      <c r="K63" s="79" t="s">
        <v>62</v>
      </c>
      <c r="L63" s="79" t="s">
        <v>251</v>
      </c>
      <c r="M63" s="79" t="s">
        <v>252</v>
      </c>
      <c r="N63" s="79" t="s">
        <v>253</v>
      </c>
      <c r="O63" s="85" t="s">
        <v>166</v>
      </c>
      <c r="P63" s="16"/>
      <c r="Q63" s="16"/>
      <c r="R63" s="16"/>
      <c r="S63" s="16"/>
      <c r="T63" s="16"/>
      <c r="U63" s="16"/>
      <c r="V63" s="16"/>
      <c r="W63" s="17"/>
      <c r="X63" s="17"/>
      <c r="Y63" s="17"/>
      <c r="Z63" s="17"/>
      <c r="AA63" s="17"/>
    </row>
    <row r="64" spans="1:27" s="18" customFormat="1" ht="18.75" customHeight="1" x14ac:dyDescent="0.25">
      <c r="A64" s="94"/>
      <c r="B64" s="77"/>
      <c r="C64" s="74"/>
      <c r="D64" s="86"/>
      <c r="E64" s="82"/>
      <c r="F64" s="84"/>
      <c r="G64" s="62" t="s">
        <v>298</v>
      </c>
      <c r="H64" s="62" t="s">
        <v>299</v>
      </c>
      <c r="I64" s="62" t="s">
        <v>300</v>
      </c>
      <c r="J64" s="62" t="s">
        <v>301</v>
      </c>
      <c r="K64" s="80"/>
      <c r="L64" s="80"/>
      <c r="M64" s="80"/>
      <c r="N64" s="80"/>
      <c r="O64" s="86"/>
      <c r="P64" s="16"/>
      <c r="Q64" s="16"/>
      <c r="R64" s="16"/>
      <c r="S64" s="16"/>
      <c r="T64" s="16"/>
      <c r="U64" s="16"/>
      <c r="V64" s="16"/>
      <c r="W64" s="17"/>
      <c r="X64" s="17"/>
      <c r="Y64" s="17"/>
      <c r="Z64" s="17"/>
      <c r="AA64" s="17"/>
    </row>
    <row r="65" spans="1:27" s="18" customFormat="1" ht="40.5" customHeight="1" x14ac:dyDescent="0.25">
      <c r="A65" s="95"/>
      <c r="B65" s="78"/>
      <c r="C65" s="75"/>
      <c r="D65" s="87"/>
      <c r="E65" s="1">
        <f>F65+K65+L65+M65+N65</f>
        <v>12600</v>
      </c>
      <c r="F65" s="1">
        <f>J65</f>
        <v>2520</v>
      </c>
      <c r="G65" s="1" t="s">
        <v>191</v>
      </c>
      <c r="H65" s="1">
        <v>2520</v>
      </c>
      <c r="I65" s="1">
        <v>2520</v>
      </c>
      <c r="J65" s="1">
        <v>2520</v>
      </c>
      <c r="K65" s="1">
        <v>2520</v>
      </c>
      <c r="L65" s="1">
        <v>2520</v>
      </c>
      <c r="M65" s="1">
        <v>2520</v>
      </c>
      <c r="N65" s="1">
        <v>2520</v>
      </c>
      <c r="O65" s="87"/>
      <c r="P65" s="16"/>
      <c r="Q65" s="16"/>
      <c r="R65" s="16"/>
      <c r="S65" s="16"/>
      <c r="T65" s="16"/>
      <c r="U65" s="16"/>
      <c r="V65" s="16"/>
      <c r="W65" s="17"/>
      <c r="X65" s="17"/>
      <c r="Y65" s="17"/>
      <c r="Z65" s="17"/>
      <c r="AA65" s="17"/>
    </row>
    <row r="66" spans="1:27" s="18" customFormat="1" ht="94.5" customHeight="1" x14ac:dyDescent="0.25">
      <c r="A66" s="51" t="s">
        <v>228</v>
      </c>
      <c r="B66" s="50" t="s">
        <v>260</v>
      </c>
      <c r="C66" s="52" t="s">
        <v>254</v>
      </c>
      <c r="D66" s="2" t="s">
        <v>3</v>
      </c>
      <c r="E66" s="62">
        <f>SUM(F66:N66)</f>
        <v>0</v>
      </c>
      <c r="F66" s="88">
        <v>0</v>
      </c>
      <c r="G66" s="88"/>
      <c r="H66" s="88"/>
      <c r="I66" s="88"/>
      <c r="J66" s="88"/>
      <c r="K66" s="62">
        <v>0</v>
      </c>
      <c r="L66" s="62">
        <v>0</v>
      </c>
      <c r="M66" s="62">
        <v>0</v>
      </c>
      <c r="N66" s="62">
        <v>0</v>
      </c>
      <c r="O66" s="50" t="s">
        <v>47</v>
      </c>
      <c r="P66" s="16"/>
      <c r="Q66" s="16"/>
      <c r="R66" s="16"/>
      <c r="S66" s="16"/>
      <c r="T66" s="16"/>
      <c r="U66" s="16"/>
      <c r="V66" s="16"/>
      <c r="W66" s="17"/>
      <c r="X66" s="17"/>
      <c r="Y66" s="17"/>
      <c r="Z66" s="17"/>
      <c r="AA66" s="17"/>
    </row>
    <row r="67" spans="1:27" s="18" customFormat="1" ht="20.25" customHeight="1" x14ac:dyDescent="0.25">
      <c r="A67" s="93"/>
      <c r="B67" s="90" t="s">
        <v>261</v>
      </c>
      <c r="C67" s="91" t="s">
        <v>166</v>
      </c>
      <c r="D67" s="89" t="s">
        <v>166</v>
      </c>
      <c r="E67" s="152" t="s">
        <v>121</v>
      </c>
      <c r="F67" s="83" t="s">
        <v>297</v>
      </c>
      <c r="G67" s="97" t="s">
        <v>296</v>
      </c>
      <c r="H67" s="98"/>
      <c r="I67" s="98"/>
      <c r="J67" s="99"/>
      <c r="K67" s="142" t="s">
        <v>62</v>
      </c>
      <c r="L67" s="142" t="s">
        <v>251</v>
      </c>
      <c r="M67" s="142" t="s">
        <v>252</v>
      </c>
      <c r="N67" s="79" t="s">
        <v>253</v>
      </c>
      <c r="O67" s="85" t="s">
        <v>166</v>
      </c>
      <c r="P67" s="16"/>
      <c r="Q67" s="16"/>
      <c r="R67" s="16"/>
      <c r="S67" s="16"/>
      <c r="T67" s="16"/>
      <c r="U67" s="16"/>
      <c r="V67" s="16"/>
      <c r="W67" s="17"/>
      <c r="X67" s="17"/>
      <c r="Y67" s="17"/>
      <c r="Z67" s="17"/>
      <c r="AA67" s="17"/>
    </row>
    <row r="68" spans="1:27" s="18" customFormat="1" ht="20.25" customHeight="1" x14ac:dyDescent="0.25">
      <c r="A68" s="94"/>
      <c r="B68" s="90"/>
      <c r="C68" s="91"/>
      <c r="D68" s="89"/>
      <c r="E68" s="152"/>
      <c r="F68" s="84"/>
      <c r="G68" s="62" t="s">
        <v>298</v>
      </c>
      <c r="H68" s="62" t="s">
        <v>299</v>
      </c>
      <c r="I68" s="62" t="s">
        <v>300</v>
      </c>
      <c r="J68" s="62" t="s">
        <v>301</v>
      </c>
      <c r="K68" s="142"/>
      <c r="L68" s="142"/>
      <c r="M68" s="142"/>
      <c r="N68" s="80"/>
      <c r="O68" s="86"/>
      <c r="P68" s="16"/>
      <c r="Q68" s="16"/>
      <c r="R68" s="16"/>
      <c r="S68" s="16"/>
      <c r="T68" s="16"/>
      <c r="U68" s="16"/>
      <c r="V68" s="16"/>
      <c r="W68" s="17"/>
      <c r="X68" s="17"/>
      <c r="Y68" s="17"/>
      <c r="Z68" s="17"/>
      <c r="AA68" s="17"/>
    </row>
    <row r="69" spans="1:27" s="18" customFormat="1" ht="56.25" customHeight="1" x14ac:dyDescent="0.25">
      <c r="A69" s="95"/>
      <c r="B69" s="90"/>
      <c r="C69" s="91"/>
      <c r="D69" s="89"/>
      <c r="E69" s="1" t="s">
        <v>191</v>
      </c>
      <c r="F69" s="1" t="s">
        <v>191</v>
      </c>
      <c r="G69" s="1" t="s">
        <v>191</v>
      </c>
      <c r="H69" s="1" t="s">
        <v>191</v>
      </c>
      <c r="I69" s="1" t="s">
        <v>191</v>
      </c>
      <c r="J69" s="1" t="s">
        <v>191</v>
      </c>
      <c r="K69" s="1" t="s">
        <v>191</v>
      </c>
      <c r="L69" s="1" t="s">
        <v>191</v>
      </c>
      <c r="M69" s="1" t="s">
        <v>191</v>
      </c>
      <c r="N69" s="1" t="s">
        <v>191</v>
      </c>
      <c r="O69" s="87"/>
      <c r="P69" s="16"/>
      <c r="Q69" s="16"/>
      <c r="R69" s="16"/>
      <c r="S69" s="16"/>
      <c r="T69" s="16"/>
      <c r="U69" s="16"/>
      <c r="V69" s="16"/>
      <c r="W69" s="17"/>
      <c r="X69" s="17"/>
      <c r="Y69" s="17"/>
      <c r="Z69" s="17"/>
      <c r="AA69" s="17"/>
    </row>
    <row r="70" spans="1:27" s="18" customFormat="1" ht="34.5" customHeight="1" x14ac:dyDescent="0.25">
      <c r="A70" s="116" t="s">
        <v>14</v>
      </c>
      <c r="B70" s="90" t="s">
        <v>267</v>
      </c>
      <c r="C70" s="91" t="s">
        <v>254</v>
      </c>
      <c r="D70" s="2" t="s">
        <v>30</v>
      </c>
      <c r="E70" s="62">
        <f>SUM(F70:N70)</f>
        <v>1305072</v>
      </c>
      <c r="F70" s="97">
        <f>SUM(F71:F72)</f>
        <v>302088</v>
      </c>
      <c r="G70" s="98"/>
      <c r="H70" s="98"/>
      <c r="I70" s="98"/>
      <c r="J70" s="99"/>
      <c r="K70" s="60">
        <f>SUM(K71:K72)</f>
        <v>250746</v>
      </c>
      <c r="L70" s="60">
        <f t="shared" ref="L70:N70" si="1">SUM(L71:L72)</f>
        <v>250746</v>
      </c>
      <c r="M70" s="62">
        <f t="shared" si="1"/>
        <v>250746</v>
      </c>
      <c r="N70" s="62">
        <f t="shared" si="1"/>
        <v>250746</v>
      </c>
      <c r="O70" s="89" t="s">
        <v>166</v>
      </c>
      <c r="P70" s="16"/>
      <c r="Q70" s="16"/>
      <c r="R70" s="16"/>
      <c r="S70" s="16"/>
      <c r="T70" s="16"/>
      <c r="U70" s="16"/>
      <c r="V70" s="16"/>
      <c r="W70" s="17"/>
      <c r="X70" s="17"/>
      <c r="Y70" s="17"/>
      <c r="Z70" s="17"/>
      <c r="AA70" s="17"/>
    </row>
    <row r="71" spans="1:27" s="18" customFormat="1" ht="48.75" customHeight="1" x14ac:dyDescent="0.25">
      <c r="A71" s="116"/>
      <c r="B71" s="90"/>
      <c r="C71" s="91"/>
      <c r="D71" s="2" t="s">
        <v>19</v>
      </c>
      <c r="E71" s="62">
        <f>SUM(F71:N71)</f>
        <v>31934.720000000001</v>
      </c>
      <c r="F71" s="97">
        <f>F91</f>
        <v>31934.720000000001</v>
      </c>
      <c r="G71" s="98"/>
      <c r="H71" s="98"/>
      <c r="I71" s="98"/>
      <c r="J71" s="99"/>
      <c r="K71" s="60">
        <f>K91</f>
        <v>0</v>
      </c>
      <c r="L71" s="60">
        <f t="shared" ref="L71:N71" si="2">L91</f>
        <v>0</v>
      </c>
      <c r="M71" s="62">
        <f t="shared" si="2"/>
        <v>0</v>
      </c>
      <c r="N71" s="62">
        <f t="shared" si="2"/>
        <v>0</v>
      </c>
      <c r="O71" s="89"/>
      <c r="P71" s="16"/>
      <c r="Q71" s="16"/>
      <c r="R71" s="16"/>
      <c r="S71" s="16"/>
      <c r="T71" s="16"/>
      <c r="U71" s="16"/>
      <c r="V71" s="16"/>
      <c r="W71" s="17"/>
      <c r="X71" s="17"/>
      <c r="Y71" s="17"/>
      <c r="Z71" s="17"/>
      <c r="AA71" s="17"/>
    </row>
    <row r="72" spans="1:27" s="18" customFormat="1" ht="48.75" customHeight="1" x14ac:dyDescent="0.25">
      <c r="A72" s="116"/>
      <c r="B72" s="90"/>
      <c r="C72" s="91"/>
      <c r="D72" s="2" t="s">
        <v>3</v>
      </c>
      <c r="E72" s="62">
        <f>SUM(F72:N72)</f>
        <v>1273137.28</v>
      </c>
      <c r="F72" s="97">
        <f>SUM(F74,F82,F92)</f>
        <v>270153.28000000003</v>
      </c>
      <c r="G72" s="98"/>
      <c r="H72" s="98"/>
      <c r="I72" s="98"/>
      <c r="J72" s="99"/>
      <c r="K72" s="60">
        <f>SUM(K74,K82,K92)</f>
        <v>250746</v>
      </c>
      <c r="L72" s="60">
        <f t="shared" ref="L72:N72" si="3">SUM(L74,L82,L92)</f>
        <v>250746</v>
      </c>
      <c r="M72" s="62">
        <f t="shared" si="3"/>
        <v>250746</v>
      </c>
      <c r="N72" s="62">
        <f t="shared" si="3"/>
        <v>250746</v>
      </c>
      <c r="O72" s="89"/>
      <c r="P72" s="16"/>
      <c r="Q72" s="16"/>
      <c r="R72" s="16"/>
      <c r="S72" s="16"/>
      <c r="T72" s="16"/>
      <c r="U72" s="16"/>
      <c r="V72" s="16"/>
      <c r="W72" s="17"/>
      <c r="X72" s="17"/>
      <c r="Y72" s="17"/>
      <c r="Z72" s="17"/>
      <c r="AA72" s="17"/>
    </row>
    <row r="73" spans="1:27" s="18" customFormat="1" ht="32.25" customHeight="1" x14ac:dyDescent="0.25">
      <c r="A73" s="116"/>
      <c r="B73" s="90"/>
      <c r="C73" s="91"/>
      <c r="D73" s="2" t="s">
        <v>22</v>
      </c>
      <c r="E73" s="92" t="s">
        <v>112</v>
      </c>
      <c r="F73" s="92"/>
      <c r="G73" s="92"/>
      <c r="H73" s="92"/>
      <c r="I73" s="92"/>
      <c r="J73" s="92"/>
      <c r="K73" s="92"/>
      <c r="L73" s="92"/>
      <c r="M73" s="92"/>
      <c r="N73" s="92"/>
      <c r="O73" s="89"/>
      <c r="P73" s="16"/>
      <c r="Q73" s="16"/>
      <c r="R73" s="16"/>
      <c r="S73" s="16"/>
      <c r="T73" s="16"/>
      <c r="U73" s="16"/>
      <c r="V73" s="16"/>
      <c r="W73" s="17"/>
      <c r="X73" s="17"/>
      <c r="Y73" s="17"/>
      <c r="Z73" s="17"/>
      <c r="AA73" s="17"/>
    </row>
    <row r="74" spans="1:27" s="18" customFormat="1" ht="210.75" customHeight="1" x14ac:dyDescent="0.25">
      <c r="A74" s="57" t="s">
        <v>15</v>
      </c>
      <c r="B74" s="50" t="s">
        <v>302</v>
      </c>
      <c r="C74" s="52" t="s">
        <v>254</v>
      </c>
      <c r="D74" s="2" t="s">
        <v>3</v>
      </c>
      <c r="E74" s="62">
        <f>SUM(F74:N74)</f>
        <v>1253730</v>
      </c>
      <c r="F74" s="97">
        <v>250746</v>
      </c>
      <c r="G74" s="98"/>
      <c r="H74" s="98"/>
      <c r="I74" s="98"/>
      <c r="J74" s="99"/>
      <c r="K74" s="60">
        <v>250746</v>
      </c>
      <c r="L74" s="60">
        <v>250746</v>
      </c>
      <c r="M74" s="62">
        <v>250746</v>
      </c>
      <c r="N74" s="62">
        <v>250746</v>
      </c>
      <c r="O74" s="50" t="s">
        <v>46</v>
      </c>
      <c r="P74" s="16"/>
      <c r="Q74" s="16"/>
      <c r="R74" s="16"/>
      <c r="S74" s="16"/>
      <c r="T74" s="16"/>
      <c r="U74" s="16"/>
      <c r="V74" s="16"/>
      <c r="W74" s="17"/>
      <c r="X74" s="17"/>
      <c r="Y74" s="17"/>
      <c r="Z74" s="17"/>
      <c r="AA74" s="17"/>
    </row>
    <row r="75" spans="1:27" s="18" customFormat="1" ht="18" customHeight="1" x14ac:dyDescent="0.25">
      <c r="A75" s="93"/>
      <c r="B75" s="76" t="s">
        <v>291</v>
      </c>
      <c r="C75" s="73" t="s">
        <v>166</v>
      </c>
      <c r="D75" s="85" t="s">
        <v>166</v>
      </c>
      <c r="E75" s="81" t="s">
        <v>121</v>
      </c>
      <c r="F75" s="83" t="s">
        <v>297</v>
      </c>
      <c r="G75" s="97" t="s">
        <v>296</v>
      </c>
      <c r="H75" s="98"/>
      <c r="I75" s="98"/>
      <c r="J75" s="99"/>
      <c r="K75" s="79" t="s">
        <v>62</v>
      </c>
      <c r="L75" s="79" t="s">
        <v>251</v>
      </c>
      <c r="M75" s="79" t="s">
        <v>252</v>
      </c>
      <c r="N75" s="79" t="s">
        <v>253</v>
      </c>
      <c r="O75" s="85" t="s">
        <v>166</v>
      </c>
      <c r="P75" s="16"/>
      <c r="Q75" s="16"/>
      <c r="R75" s="16"/>
      <c r="S75" s="16"/>
      <c r="T75" s="16"/>
      <c r="U75" s="16"/>
      <c r="V75" s="16"/>
      <c r="W75" s="17"/>
      <c r="X75" s="17"/>
      <c r="Y75" s="17"/>
      <c r="Z75" s="17"/>
      <c r="AA75" s="17"/>
    </row>
    <row r="76" spans="1:27" s="18" customFormat="1" ht="32.25" customHeight="1" x14ac:dyDescent="0.25">
      <c r="A76" s="94"/>
      <c r="B76" s="77"/>
      <c r="C76" s="74"/>
      <c r="D76" s="86"/>
      <c r="E76" s="82"/>
      <c r="F76" s="84"/>
      <c r="G76" s="62" t="s">
        <v>298</v>
      </c>
      <c r="H76" s="62" t="s">
        <v>299</v>
      </c>
      <c r="I76" s="62" t="s">
        <v>300</v>
      </c>
      <c r="J76" s="62" t="s">
        <v>301</v>
      </c>
      <c r="K76" s="80"/>
      <c r="L76" s="80"/>
      <c r="M76" s="80"/>
      <c r="N76" s="80"/>
      <c r="O76" s="86"/>
      <c r="P76" s="16"/>
      <c r="Q76" s="16"/>
      <c r="R76" s="16"/>
      <c r="S76" s="16"/>
      <c r="T76" s="16"/>
      <c r="U76" s="16"/>
      <c r="V76" s="16"/>
      <c r="W76" s="17"/>
      <c r="X76" s="17"/>
      <c r="Y76" s="17"/>
      <c r="Z76" s="17"/>
      <c r="AA76" s="17"/>
    </row>
    <row r="77" spans="1:27" s="18" customFormat="1" ht="211.5" customHeight="1" x14ac:dyDescent="0.25">
      <c r="A77" s="95"/>
      <c r="B77" s="78"/>
      <c r="C77" s="75"/>
      <c r="D77" s="87"/>
      <c r="E77" s="1">
        <f>F77+K77+L77+M77+N77</f>
        <v>10235</v>
      </c>
      <c r="F77" s="1">
        <f>J77</f>
        <v>2047</v>
      </c>
      <c r="G77" s="1">
        <v>2010</v>
      </c>
      <c r="H77" s="1">
        <v>2010</v>
      </c>
      <c r="I77" s="1">
        <v>2047</v>
      </c>
      <c r="J77" s="1">
        <v>2047</v>
      </c>
      <c r="K77" s="1">
        <v>2047</v>
      </c>
      <c r="L77" s="1">
        <v>2047</v>
      </c>
      <c r="M77" s="1">
        <v>2047</v>
      </c>
      <c r="N77" s="1">
        <v>2047</v>
      </c>
      <c r="O77" s="87"/>
      <c r="P77" s="16"/>
      <c r="Q77" s="16"/>
      <c r="R77" s="16"/>
      <c r="S77" s="16"/>
      <c r="T77" s="16"/>
      <c r="U77" s="16"/>
      <c r="V77" s="16"/>
      <c r="W77" s="17"/>
      <c r="X77" s="17"/>
      <c r="Y77" s="17"/>
      <c r="Z77" s="17"/>
      <c r="AA77" s="17"/>
    </row>
    <row r="78" spans="1:27" s="18" customFormat="1" ht="219" customHeight="1" x14ac:dyDescent="0.25">
      <c r="A78" s="57" t="s">
        <v>35</v>
      </c>
      <c r="B78" s="50" t="s">
        <v>246</v>
      </c>
      <c r="C78" s="52" t="s">
        <v>254</v>
      </c>
      <c r="D78" s="2" t="s">
        <v>3</v>
      </c>
      <c r="E78" s="101" t="s">
        <v>27</v>
      </c>
      <c r="F78" s="101"/>
      <c r="G78" s="101"/>
      <c r="H78" s="101"/>
      <c r="I78" s="101"/>
      <c r="J78" s="101"/>
      <c r="K78" s="101"/>
      <c r="L78" s="101"/>
      <c r="M78" s="101"/>
      <c r="N78" s="101"/>
      <c r="O78" s="50" t="s">
        <v>46</v>
      </c>
      <c r="P78" s="16"/>
      <c r="Q78" s="16"/>
      <c r="R78" s="16"/>
      <c r="S78" s="16"/>
      <c r="T78" s="16"/>
      <c r="U78" s="16"/>
      <c r="V78" s="16"/>
      <c r="W78" s="17"/>
      <c r="X78" s="17"/>
      <c r="Y78" s="17"/>
      <c r="Z78" s="17"/>
      <c r="AA78" s="17"/>
    </row>
    <row r="79" spans="1:27" s="18" customFormat="1" ht="19.5" customHeight="1" x14ac:dyDescent="0.25">
      <c r="A79" s="93"/>
      <c r="B79" s="76" t="s">
        <v>247</v>
      </c>
      <c r="C79" s="73" t="s">
        <v>166</v>
      </c>
      <c r="D79" s="85" t="s">
        <v>166</v>
      </c>
      <c r="E79" s="81" t="s">
        <v>121</v>
      </c>
      <c r="F79" s="83" t="s">
        <v>297</v>
      </c>
      <c r="G79" s="97" t="s">
        <v>296</v>
      </c>
      <c r="H79" s="98"/>
      <c r="I79" s="98"/>
      <c r="J79" s="99"/>
      <c r="K79" s="79" t="s">
        <v>62</v>
      </c>
      <c r="L79" s="79" t="s">
        <v>251</v>
      </c>
      <c r="M79" s="79" t="s">
        <v>252</v>
      </c>
      <c r="N79" s="79" t="s">
        <v>253</v>
      </c>
      <c r="O79" s="85" t="s">
        <v>166</v>
      </c>
      <c r="P79" s="16"/>
      <c r="Q79" s="16"/>
      <c r="R79" s="16"/>
      <c r="S79" s="16"/>
      <c r="T79" s="16"/>
      <c r="U79" s="16"/>
      <c r="V79" s="16"/>
      <c r="W79" s="17"/>
      <c r="X79" s="17"/>
      <c r="Y79" s="17"/>
      <c r="Z79" s="17"/>
      <c r="AA79" s="17"/>
    </row>
    <row r="80" spans="1:27" s="18" customFormat="1" ht="24" customHeight="1" x14ac:dyDescent="0.25">
      <c r="A80" s="94"/>
      <c r="B80" s="77"/>
      <c r="C80" s="74"/>
      <c r="D80" s="86"/>
      <c r="E80" s="82"/>
      <c r="F80" s="84"/>
      <c r="G80" s="62" t="s">
        <v>298</v>
      </c>
      <c r="H80" s="62" t="s">
        <v>299</v>
      </c>
      <c r="I80" s="62" t="s">
        <v>300</v>
      </c>
      <c r="J80" s="62" t="s">
        <v>301</v>
      </c>
      <c r="K80" s="80"/>
      <c r="L80" s="80"/>
      <c r="M80" s="80"/>
      <c r="N80" s="80"/>
      <c r="O80" s="86"/>
      <c r="P80" s="16"/>
      <c r="Q80" s="16"/>
      <c r="R80" s="16"/>
      <c r="S80" s="16"/>
      <c r="T80" s="16"/>
      <c r="U80" s="16"/>
      <c r="V80" s="16"/>
      <c r="W80" s="17"/>
      <c r="X80" s="17"/>
      <c r="Y80" s="17"/>
      <c r="Z80" s="17"/>
      <c r="AA80" s="17"/>
    </row>
    <row r="81" spans="1:27" s="18" customFormat="1" ht="66.75" customHeight="1" x14ac:dyDescent="0.25">
      <c r="A81" s="95"/>
      <c r="B81" s="78"/>
      <c r="C81" s="75"/>
      <c r="D81" s="87"/>
      <c r="E81" s="1">
        <f>F81+K81+L81+M81+N81</f>
        <v>15990</v>
      </c>
      <c r="F81" s="1">
        <f>J81</f>
        <v>3198</v>
      </c>
      <c r="G81" s="1">
        <v>3120</v>
      </c>
      <c r="H81" s="1">
        <f>2965+155</f>
        <v>3120</v>
      </c>
      <c r="I81" s="1">
        <v>3198</v>
      </c>
      <c r="J81" s="1">
        <v>3198</v>
      </c>
      <c r="K81" s="1">
        <v>3198</v>
      </c>
      <c r="L81" s="1">
        <v>3198</v>
      </c>
      <c r="M81" s="1">
        <v>3198</v>
      </c>
      <c r="N81" s="1">
        <v>3198</v>
      </c>
      <c r="O81" s="87"/>
      <c r="P81" s="16"/>
      <c r="Q81" s="16"/>
      <c r="R81" s="16"/>
      <c r="S81" s="16"/>
      <c r="T81" s="16"/>
      <c r="U81" s="16"/>
      <c r="V81" s="16"/>
      <c r="W81" s="17"/>
      <c r="X81" s="17"/>
      <c r="Y81" s="17"/>
      <c r="Z81" s="17"/>
      <c r="AA81" s="17"/>
    </row>
    <row r="82" spans="1:27" s="18" customFormat="1" ht="64.5" customHeight="1" x14ac:dyDescent="0.25">
      <c r="A82" s="57" t="s">
        <v>36</v>
      </c>
      <c r="B82" s="50" t="s">
        <v>268</v>
      </c>
      <c r="C82" s="52" t="s">
        <v>254</v>
      </c>
      <c r="D82" s="2" t="s">
        <v>3</v>
      </c>
      <c r="E82" s="62">
        <f>SUM(F82:N82)</f>
        <v>0</v>
      </c>
      <c r="F82" s="97">
        <v>0</v>
      </c>
      <c r="G82" s="98"/>
      <c r="H82" s="98"/>
      <c r="I82" s="98"/>
      <c r="J82" s="99"/>
      <c r="K82" s="60">
        <f>6900-6900</f>
        <v>0</v>
      </c>
      <c r="L82" s="60">
        <v>0</v>
      </c>
      <c r="M82" s="62">
        <v>0</v>
      </c>
      <c r="N82" s="62">
        <v>0</v>
      </c>
      <c r="O82" s="50" t="s">
        <v>46</v>
      </c>
      <c r="P82" s="16"/>
      <c r="Q82" s="16"/>
      <c r="R82" s="16"/>
      <c r="S82" s="16"/>
      <c r="T82" s="16"/>
      <c r="U82" s="16"/>
      <c r="V82" s="16"/>
      <c r="W82" s="17"/>
      <c r="X82" s="17"/>
      <c r="Y82" s="17"/>
      <c r="Z82" s="17"/>
      <c r="AA82" s="17"/>
    </row>
    <row r="83" spans="1:27" s="18" customFormat="1" ht="29.25" customHeight="1" x14ac:dyDescent="0.25">
      <c r="A83" s="93"/>
      <c r="B83" s="76" t="s">
        <v>269</v>
      </c>
      <c r="C83" s="73" t="s">
        <v>166</v>
      </c>
      <c r="D83" s="85" t="s">
        <v>166</v>
      </c>
      <c r="E83" s="81" t="s">
        <v>121</v>
      </c>
      <c r="F83" s="83" t="s">
        <v>297</v>
      </c>
      <c r="G83" s="97" t="s">
        <v>296</v>
      </c>
      <c r="H83" s="98"/>
      <c r="I83" s="98"/>
      <c r="J83" s="99"/>
      <c r="K83" s="79" t="s">
        <v>62</v>
      </c>
      <c r="L83" s="79" t="s">
        <v>251</v>
      </c>
      <c r="M83" s="79" t="s">
        <v>252</v>
      </c>
      <c r="N83" s="79" t="s">
        <v>253</v>
      </c>
      <c r="O83" s="85" t="s">
        <v>166</v>
      </c>
      <c r="P83" s="16"/>
      <c r="Q83" s="16"/>
      <c r="R83" s="16"/>
      <c r="S83" s="16"/>
      <c r="T83" s="16"/>
      <c r="U83" s="16"/>
      <c r="V83" s="16"/>
      <c r="W83" s="17"/>
      <c r="X83" s="17"/>
      <c r="Y83" s="17"/>
      <c r="Z83" s="17"/>
      <c r="AA83" s="17"/>
    </row>
    <row r="84" spans="1:27" s="18" customFormat="1" ht="27" customHeight="1" x14ac:dyDescent="0.25">
      <c r="A84" s="94"/>
      <c r="B84" s="77"/>
      <c r="C84" s="74"/>
      <c r="D84" s="86"/>
      <c r="E84" s="82"/>
      <c r="F84" s="84"/>
      <c r="G84" s="62" t="s">
        <v>298</v>
      </c>
      <c r="H84" s="62" t="s">
        <v>299</v>
      </c>
      <c r="I84" s="62" t="s">
        <v>300</v>
      </c>
      <c r="J84" s="62" t="s">
        <v>301</v>
      </c>
      <c r="K84" s="80"/>
      <c r="L84" s="80"/>
      <c r="M84" s="80"/>
      <c r="N84" s="80"/>
      <c r="O84" s="86"/>
      <c r="P84" s="16"/>
      <c r="Q84" s="16"/>
      <c r="R84" s="16"/>
      <c r="S84" s="16"/>
      <c r="T84" s="16"/>
      <c r="U84" s="16"/>
      <c r="V84" s="16"/>
      <c r="W84" s="17"/>
      <c r="X84" s="17"/>
      <c r="Y84" s="17"/>
      <c r="Z84" s="17"/>
      <c r="AA84" s="17"/>
    </row>
    <row r="85" spans="1:27" s="18" customFormat="1" ht="196.5" customHeight="1" x14ac:dyDescent="0.25">
      <c r="A85" s="95"/>
      <c r="B85" s="78"/>
      <c r="C85" s="75"/>
      <c r="D85" s="87"/>
      <c r="E85" s="1" t="s">
        <v>191</v>
      </c>
      <c r="F85" s="1" t="str">
        <f>J85</f>
        <v>-</v>
      </c>
      <c r="G85" s="1" t="s">
        <v>191</v>
      </c>
      <c r="H85" s="1" t="s">
        <v>191</v>
      </c>
      <c r="I85" s="1" t="s">
        <v>191</v>
      </c>
      <c r="J85" s="1" t="s">
        <v>191</v>
      </c>
      <c r="K85" s="1" t="s">
        <v>191</v>
      </c>
      <c r="L85" s="1" t="s">
        <v>191</v>
      </c>
      <c r="M85" s="1" t="s">
        <v>191</v>
      </c>
      <c r="N85" s="1" t="s">
        <v>191</v>
      </c>
      <c r="O85" s="87"/>
      <c r="P85" s="16"/>
      <c r="Q85" s="16"/>
      <c r="R85" s="16"/>
      <c r="S85" s="16"/>
      <c r="T85" s="16"/>
      <c r="U85" s="16"/>
      <c r="V85" s="16"/>
      <c r="W85" s="17"/>
      <c r="X85" s="17"/>
      <c r="Y85" s="17"/>
      <c r="Z85" s="17"/>
      <c r="AA85" s="17"/>
    </row>
    <row r="86" spans="1:27" s="18" customFormat="1" ht="76.5" customHeight="1" x14ac:dyDescent="0.25">
      <c r="A86" s="57" t="s">
        <v>37</v>
      </c>
      <c r="B86" s="50" t="s">
        <v>270</v>
      </c>
      <c r="C86" s="52" t="s">
        <v>254</v>
      </c>
      <c r="D86" s="2" t="s">
        <v>22</v>
      </c>
      <c r="E86" s="92" t="s">
        <v>112</v>
      </c>
      <c r="F86" s="92"/>
      <c r="G86" s="92"/>
      <c r="H86" s="92"/>
      <c r="I86" s="92"/>
      <c r="J86" s="92"/>
      <c r="K86" s="92"/>
      <c r="L86" s="92"/>
      <c r="M86" s="92"/>
      <c r="N86" s="92"/>
      <c r="O86" s="50" t="s">
        <v>46</v>
      </c>
      <c r="P86" s="16"/>
      <c r="Q86" s="16"/>
      <c r="R86" s="16"/>
      <c r="S86" s="16"/>
      <c r="T86" s="16"/>
      <c r="U86" s="16"/>
      <c r="V86" s="16"/>
      <c r="W86" s="17"/>
      <c r="X86" s="17"/>
      <c r="Y86" s="17"/>
      <c r="Z86" s="17"/>
      <c r="AA86" s="17"/>
    </row>
    <row r="87" spans="1:27" s="18" customFormat="1" ht="21" customHeight="1" x14ac:dyDescent="0.25">
      <c r="A87" s="93"/>
      <c r="B87" s="76" t="s">
        <v>271</v>
      </c>
      <c r="C87" s="73" t="s">
        <v>166</v>
      </c>
      <c r="D87" s="85" t="s">
        <v>166</v>
      </c>
      <c r="E87" s="81" t="s">
        <v>121</v>
      </c>
      <c r="F87" s="83" t="s">
        <v>297</v>
      </c>
      <c r="G87" s="97" t="s">
        <v>296</v>
      </c>
      <c r="H87" s="98"/>
      <c r="I87" s="98"/>
      <c r="J87" s="99"/>
      <c r="K87" s="79" t="s">
        <v>62</v>
      </c>
      <c r="L87" s="79" t="s">
        <v>251</v>
      </c>
      <c r="M87" s="79" t="s">
        <v>252</v>
      </c>
      <c r="N87" s="79" t="s">
        <v>253</v>
      </c>
      <c r="O87" s="85" t="s">
        <v>166</v>
      </c>
      <c r="P87" s="16"/>
      <c r="Q87" s="16"/>
      <c r="R87" s="16"/>
      <c r="S87" s="16"/>
      <c r="T87" s="16"/>
      <c r="U87" s="16"/>
      <c r="V87" s="16"/>
      <c r="W87" s="17"/>
      <c r="X87" s="17"/>
      <c r="Y87" s="17"/>
      <c r="Z87" s="17"/>
      <c r="AA87" s="17"/>
    </row>
    <row r="88" spans="1:27" s="18" customFormat="1" ht="27" customHeight="1" x14ac:dyDescent="0.25">
      <c r="A88" s="94"/>
      <c r="B88" s="77"/>
      <c r="C88" s="74"/>
      <c r="D88" s="86"/>
      <c r="E88" s="82"/>
      <c r="F88" s="84"/>
      <c r="G88" s="62" t="s">
        <v>298</v>
      </c>
      <c r="H88" s="62" t="s">
        <v>299</v>
      </c>
      <c r="I88" s="62" t="s">
        <v>300</v>
      </c>
      <c r="J88" s="62" t="s">
        <v>301</v>
      </c>
      <c r="K88" s="80"/>
      <c r="L88" s="80"/>
      <c r="M88" s="80"/>
      <c r="N88" s="80"/>
      <c r="O88" s="86"/>
      <c r="P88" s="16"/>
      <c r="Q88" s="16"/>
      <c r="R88" s="16"/>
      <c r="S88" s="16"/>
      <c r="T88" s="16"/>
      <c r="U88" s="16"/>
      <c r="V88" s="16"/>
      <c r="W88" s="17"/>
      <c r="X88" s="17"/>
      <c r="Y88" s="17"/>
      <c r="Z88" s="17"/>
      <c r="AA88" s="17"/>
    </row>
    <row r="89" spans="1:27" s="18" customFormat="1" ht="30" customHeight="1" x14ac:dyDescent="0.25">
      <c r="A89" s="95"/>
      <c r="B89" s="78"/>
      <c r="C89" s="75"/>
      <c r="D89" s="87"/>
      <c r="E89" s="1" t="s">
        <v>191</v>
      </c>
      <c r="F89" s="1" t="str">
        <f>J89</f>
        <v>-</v>
      </c>
      <c r="G89" s="62" t="s">
        <v>191</v>
      </c>
      <c r="H89" s="62" t="s">
        <v>191</v>
      </c>
      <c r="I89" s="62" t="s">
        <v>191</v>
      </c>
      <c r="J89" s="62" t="s">
        <v>191</v>
      </c>
      <c r="K89" s="62" t="s">
        <v>165</v>
      </c>
      <c r="L89" s="62" t="s">
        <v>165</v>
      </c>
      <c r="M89" s="62" t="s">
        <v>165</v>
      </c>
      <c r="N89" s="62" t="s">
        <v>165</v>
      </c>
      <c r="O89" s="87"/>
      <c r="P89" s="16"/>
      <c r="Q89" s="16"/>
      <c r="R89" s="16"/>
      <c r="S89" s="16"/>
      <c r="T89" s="16"/>
      <c r="U89" s="16"/>
      <c r="V89" s="16"/>
      <c r="W89" s="17"/>
      <c r="X89" s="17"/>
      <c r="Y89" s="17"/>
      <c r="Z89" s="17"/>
      <c r="AA89" s="17"/>
    </row>
    <row r="90" spans="1:27" s="18" customFormat="1" ht="45" customHeight="1" x14ac:dyDescent="0.25">
      <c r="A90" s="116" t="s">
        <v>60</v>
      </c>
      <c r="B90" s="90" t="s">
        <v>213</v>
      </c>
      <c r="C90" s="91" t="s">
        <v>254</v>
      </c>
      <c r="D90" s="2" t="s">
        <v>30</v>
      </c>
      <c r="E90" s="62">
        <f>SUM(F90:N90)</f>
        <v>51342</v>
      </c>
      <c r="F90" s="122">
        <f>SUM(F91:F92)</f>
        <v>51342</v>
      </c>
      <c r="G90" s="123"/>
      <c r="H90" s="123"/>
      <c r="I90" s="123"/>
      <c r="J90" s="124"/>
      <c r="K90" s="69">
        <f>SUM(K91:K92)</f>
        <v>0</v>
      </c>
      <c r="L90" s="69">
        <f t="shared" ref="L90:N90" si="4">SUM(L91:L92)</f>
        <v>0</v>
      </c>
      <c r="M90" s="67">
        <f t="shared" si="4"/>
        <v>0</v>
      </c>
      <c r="N90" s="67">
        <f t="shared" si="4"/>
        <v>0</v>
      </c>
      <c r="O90" s="90" t="s">
        <v>46</v>
      </c>
      <c r="P90" s="16"/>
      <c r="Q90" s="16"/>
      <c r="R90" s="16"/>
      <c r="S90" s="16"/>
      <c r="T90" s="16"/>
      <c r="U90" s="16"/>
      <c r="V90" s="16"/>
      <c r="W90" s="17"/>
      <c r="X90" s="17"/>
      <c r="Y90" s="17"/>
      <c r="Z90" s="17"/>
      <c r="AA90" s="17"/>
    </row>
    <row r="91" spans="1:27" s="18" customFormat="1" ht="42.75" customHeight="1" x14ac:dyDescent="0.25">
      <c r="A91" s="116"/>
      <c r="B91" s="90"/>
      <c r="C91" s="91"/>
      <c r="D91" s="2" t="s">
        <v>19</v>
      </c>
      <c r="E91" s="62">
        <f>SUM(F91:N91)</f>
        <v>31934.720000000001</v>
      </c>
      <c r="F91" s="122">
        <v>31934.720000000001</v>
      </c>
      <c r="G91" s="123"/>
      <c r="H91" s="123"/>
      <c r="I91" s="123"/>
      <c r="J91" s="124"/>
      <c r="K91" s="69">
        <v>0</v>
      </c>
      <c r="L91" s="69">
        <v>0</v>
      </c>
      <c r="M91" s="67">
        <v>0</v>
      </c>
      <c r="N91" s="67">
        <v>0</v>
      </c>
      <c r="O91" s="90"/>
      <c r="P91" s="16"/>
      <c r="Q91" s="16"/>
      <c r="R91" s="16"/>
      <c r="S91" s="16"/>
      <c r="T91" s="16"/>
      <c r="U91" s="16"/>
      <c r="V91" s="16"/>
      <c r="W91" s="17"/>
      <c r="X91" s="17"/>
      <c r="Y91" s="17"/>
      <c r="Z91" s="17"/>
      <c r="AA91" s="17"/>
    </row>
    <row r="92" spans="1:27" s="18" customFormat="1" ht="50.25" customHeight="1" x14ac:dyDescent="0.25">
      <c r="A92" s="116"/>
      <c r="B92" s="90"/>
      <c r="C92" s="91"/>
      <c r="D92" s="2" t="s">
        <v>3</v>
      </c>
      <c r="E92" s="62">
        <f>SUM(F92:N92)</f>
        <v>19407.28</v>
      </c>
      <c r="F92" s="122">
        <v>19407.28</v>
      </c>
      <c r="G92" s="123"/>
      <c r="H92" s="123"/>
      <c r="I92" s="123"/>
      <c r="J92" s="124"/>
      <c r="K92" s="69">
        <v>0</v>
      </c>
      <c r="L92" s="69">
        <v>0</v>
      </c>
      <c r="M92" s="67">
        <v>0</v>
      </c>
      <c r="N92" s="67">
        <v>0</v>
      </c>
      <c r="O92" s="90"/>
      <c r="P92" s="16"/>
      <c r="Q92" s="16"/>
      <c r="R92" s="16"/>
      <c r="S92" s="16"/>
      <c r="T92" s="16"/>
      <c r="U92" s="16"/>
      <c r="V92" s="16"/>
      <c r="W92" s="17"/>
      <c r="X92" s="17"/>
      <c r="Y92" s="17"/>
      <c r="Z92" s="17"/>
      <c r="AA92" s="17"/>
    </row>
    <row r="93" spans="1:27" s="18" customFormat="1" ht="23.25" customHeight="1" x14ac:dyDescent="0.25">
      <c r="A93" s="93"/>
      <c r="B93" s="76" t="s">
        <v>217</v>
      </c>
      <c r="C93" s="73" t="s">
        <v>166</v>
      </c>
      <c r="D93" s="85" t="s">
        <v>166</v>
      </c>
      <c r="E93" s="81" t="s">
        <v>121</v>
      </c>
      <c r="F93" s="83" t="s">
        <v>297</v>
      </c>
      <c r="G93" s="97" t="s">
        <v>296</v>
      </c>
      <c r="H93" s="98"/>
      <c r="I93" s="98"/>
      <c r="J93" s="99"/>
      <c r="K93" s="79" t="s">
        <v>62</v>
      </c>
      <c r="L93" s="79" t="s">
        <v>251</v>
      </c>
      <c r="M93" s="79" t="s">
        <v>252</v>
      </c>
      <c r="N93" s="79" t="s">
        <v>253</v>
      </c>
      <c r="O93" s="85" t="s">
        <v>166</v>
      </c>
      <c r="P93" s="16"/>
      <c r="Q93" s="16"/>
      <c r="R93" s="16"/>
      <c r="S93" s="16"/>
      <c r="T93" s="16"/>
      <c r="U93" s="16"/>
      <c r="V93" s="16"/>
      <c r="W93" s="17"/>
      <c r="X93" s="17"/>
      <c r="Y93" s="17"/>
      <c r="Z93" s="17"/>
      <c r="AA93" s="17"/>
    </row>
    <row r="94" spans="1:27" s="18" customFormat="1" ht="20.25" customHeight="1" x14ac:dyDescent="0.25">
      <c r="A94" s="94"/>
      <c r="B94" s="77"/>
      <c r="C94" s="74"/>
      <c r="D94" s="86"/>
      <c r="E94" s="82"/>
      <c r="F94" s="84"/>
      <c r="G94" s="62" t="s">
        <v>298</v>
      </c>
      <c r="H94" s="62" t="s">
        <v>299</v>
      </c>
      <c r="I94" s="62" t="s">
        <v>300</v>
      </c>
      <c r="J94" s="62" t="s">
        <v>301</v>
      </c>
      <c r="K94" s="80"/>
      <c r="L94" s="80"/>
      <c r="M94" s="80"/>
      <c r="N94" s="80"/>
      <c r="O94" s="86"/>
      <c r="P94" s="16"/>
      <c r="Q94" s="16"/>
      <c r="R94" s="16"/>
      <c r="S94" s="16"/>
      <c r="T94" s="16"/>
      <c r="U94" s="16"/>
      <c r="V94" s="16"/>
      <c r="W94" s="17"/>
      <c r="X94" s="17"/>
      <c r="Y94" s="17"/>
      <c r="Z94" s="17"/>
      <c r="AA94" s="17"/>
    </row>
    <row r="95" spans="1:27" s="18" customFormat="1" ht="67.5" customHeight="1" x14ac:dyDescent="0.25">
      <c r="A95" s="95"/>
      <c r="B95" s="78"/>
      <c r="C95" s="75"/>
      <c r="D95" s="87"/>
      <c r="E95" s="1">
        <f>F95</f>
        <v>1323</v>
      </c>
      <c r="F95" s="1">
        <f>J95</f>
        <v>1323</v>
      </c>
      <c r="G95" s="1">
        <v>1323</v>
      </c>
      <c r="H95" s="1">
        <v>1323</v>
      </c>
      <c r="I95" s="1">
        <v>1323</v>
      </c>
      <c r="J95" s="1">
        <v>1323</v>
      </c>
      <c r="K95" s="1" t="s">
        <v>191</v>
      </c>
      <c r="L95" s="1" t="s">
        <v>191</v>
      </c>
      <c r="M95" s="1" t="s">
        <v>191</v>
      </c>
      <c r="N95" s="1" t="s">
        <v>191</v>
      </c>
      <c r="O95" s="87"/>
      <c r="P95" s="16"/>
      <c r="Q95" s="16"/>
      <c r="R95" s="16"/>
      <c r="S95" s="16"/>
      <c r="T95" s="16"/>
      <c r="U95" s="16"/>
      <c r="V95" s="16"/>
      <c r="W95" s="17"/>
      <c r="X95" s="17"/>
      <c r="Y95" s="17"/>
      <c r="Z95" s="17"/>
      <c r="AA95" s="17"/>
    </row>
    <row r="96" spans="1:27" s="18" customFormat="1" ht="31.5" customHeight="1" x14ac:dyDescent="0.25">
      <c r="A96" s="93" t="s">
        <v>248</v>
      </c>
      <c r="B96" s="76" t="s">
        <v>249</v>
      </c>
      <c r="C96" s="91" t="s">
        <v>254</v>
      </c>
      <c r="D96" s="2" t="s">
        <v>30</v>
      </c>
      <c r="E96" s="62">
        <f>SUM(F96:N96)</f>
        <v>0</v>
      </c>
      <c r="F96" s="97">
        <v>0</v>
      </c>
      <c r="G96" s="98"/>
      <c r="H96" s="98"/>
      <c r="I96" s="98"/>
      <c r="J96" s="99"/>
      <c r="K96" s="60">
        <v>0</v>
      </c>
      <c r="L96" s="60">
        <v>0</v>
      </c>
      <c r="M96" s="62">
        <v>0</v>
      </c>
      <c r="N96" s="62">
        <v>0</v>
      </c>
      <c r="O96" s="76" t="s">
        <v>46</v>
      </c>
      <c r="P96" s="16"/>
      <c r="Q96" s="16"/>
      <c r="R96" s="16"/>
      <c r="S96" s="16"/>
      <c r="T96" s="16"/>
      <c r="U96" s="16"/>
      <c r="V96" s="16"/>
      <c r="W96" s="17"/>
      <c r="X96" s="17"/>
      <c r="Y96" s="17"/>
      <c r="Z96" s="17"/>
      <c r="AA96" s="17"/>
    </row>
    <row r="97" spans="1:27" s="18" customFormat="1" ht="60.75" customHeight="1" x14ac:dyDescent="0.25">
      <c r="A97" s="94"/>
      <c r="B97" s="77"/>
      <c r="C97" s="91"/>
      <c r="D97" s="2" t="s">
        <v>3</v>
      </c>
      <c r="E97" s="62">
        <f>SUM(F97:N97)</f>
        <v>0</v>
      </c>
      <c r="F97" s="97">
        <v>0</v>
      </c>
      <c r="G97" s="98"/>
      <c r="H97" s="98"/>
      <c r="I97" s="98"/>
      <c r="J97" s="99"/>
      <c r="K97" s="60">
        <v>0</v>
      </c>
      <c r="L97" s="60">
        <v>0</v>
      </c>
      <c r="M97" s="62">
        <v>0</v>
      </c>
      <c r="N97" s="62">
        <v>0</v>
      </c>
      <c r="O97" s="77"/>
      <c r="P97" s="16"/>
      <c r="Q97" s="16"/>
      <c r="R97" s="16"/>
      <c r="S97" s="16"/>
      <c r="T97" s="16"/>
      <c r="U97" s="16"/>
      <c r="V97" s="16"/>
      <c r="W97" s="17"/>
      <c r="X97" s="17"/>
      <c r="Y97" s="17"/>
      <c r="Z97" s="17"/>
      <c r="AA97" s="17"/>
    </row>
    <row r="98" spans="1:27" s="18" customFormat="1" ht="89.25" customHeight="1" x14ac:dyDescent="0.25">
      <c r="A98" s="95"/>
      <c r="B98" s="78"/>
      <c r="C98" s="91"/>
      <c r="D98" s="2" t="s">
        <v>22</v>
      </c>
      <c r="E98" s="62">
        <f>SUM(F98:N98)</f>
        <v>0</v>
      </c>
      <c r="F98" s="97">
        <v>0</v>
      </c>
      <c r="G98" s="98"/>
      <c r="H98" s="98"/>
      <c r="I98" s="98"/>
      <c r="J98" s="99"/>
      <c r="K98" s="60">
        <v>0</v>
      </c>
      <c r="L98" s="60">
        <v>0</v>
      </c>
      <c r="M98" s="62">
        <v>0</v>
      </c>
      <c r="N98" s="62">
        <v>0</v>
      </c>
      <c r="O98" s="78"/>
      <c r="P98" s="16"/>
      <c r="Q98" s="16"/>
      <c r="R98" s="16"/>
      <c r="S98" s="16"/>
      <c r="T98" s="16"/>
      <c r="U98" s="16"/>
      <c r="V98" s="16"/>
      <c r="W98" s="17"/>
      <c r="X98" s="17"/>
      <c r="Y98" s="17"/>
      <c r="Z98" s="17"/>
      <c r="AA98" s="17"/>
    </row>
    <row r="99" spans="1:27" s="18" customFormat="1" ht="19.5" customHeight="1" x14ac:dyDescent="0.25">
      <c r="A99" s="93"/>
      <c r="B99" s="76" t="s">
        <v>256</v>
      </c>
      <c r="C99" s="73" t="s">
        <v>166</v>
      </c>
      <c r="D99" s="85" t="s">
        <v>166</v>
      </c>
      <c r="E99" s="81" t="s">
        <v>121</v>
      </c>
      <c r="F99" s="83" t="s">
        <v>297</v>
      </c>
      <c r="G99" s="97" t="s">
        <v>296</v>
      </c>
      <c r="H99" s="98"/>
      <c r="I99" s="98"/>
      <c r="J99" s="99"/>
      <c r="K99" s="79" t="s">
        <v>62</v>
      </c>
      <c r="L99" s="79" t="s">
        <v>251</v>
      </c>
      <c r="M99" s="79" t="s">
        <v>252</v>
      </c>
      <c r="N99" s="79" t="s">
        <v>253</v>
      </c>
      <c r="O99" s="85" t="s">
        <v>166</v>
      </c>
      <c r="P99" s="16"/>
      <c r="Q99" s="16"/>
      <c r="R99" s="16"/>
      <c r="S99" s="16"/>
      <c r="T99" s="16"/>
      <c r="U99" s="16"/>
      <c r="V99" s="16"/>
      <c r="W99" s="17"/>
      <c r="X99" s="17"/>
      <c r="Y99" s="17"/>
      <c r="Z99" s="17"/>
      <c r="AA99" s="17"/>
    </row>
    <row r="100" spans="1:27" s="18" customFormat="1" ht="21" customHeight="1" x14ac:dyDescent="0.25">
      <c r="A100" s="94"/>
      <c r="B100" s="77"/>
      <c r="C100" s="74"/>
      <c r="D100" s="86"/>
      <c r="E100" s="82"/>
      <c r="F100" s="84"/>
      <c r="G100" s="62" t="s">
        <v>298</v>
      </c>
      <c r="H100" s="62" t="s">
        <v>299</v>
      </c>
      <c r="I100" s="62" t="s">
        <v>300</v>
      </c>
      <c r="J100" s="62" t="s">
        <v>301</v>
      </c>
      <c r="K100" s="80"/>
      <c r="L100" s="80"/>
      <c r="M100" s="80"/>
      <c r="N100" s="80"/>
      <c r="O100" s="86"/>
      <c r="P100" s="16"/>
      <c r="Q100" s="16"/>
      <c r="R100" s="16"/>
      <c r="S100" s="16"/>
      <c r="T100" s="16"/>
      <c r="U100" s="16"/>
      <c r="V100" s="16"/>
      <c r="W100" s="17"/>
      <c r="X100" s="17"/>
      <c r="Y100" s="17"/>
      <c r="Z100" s="17"/>
      <c r="AA100" s="17"/>
    </row>
    <row r="101" spans="1:27" s="18" customFormat="1" ht="52.5" customHeight="1" x14ac:dyDescent="0.25">
      <c r="A101" s="95"/>
      <c r="B101" s="78"/>
      <c r="C101" s="75"/>
      <c r="D101" s="87"/>
      <c r="E101" s="1" t="s">
        <v>191</v>
      </c>
      <c r="F101" s="1" t="str">
        <f>J101</f>
        <v>-</v>
      </c>
      <c r="G101" s="62" t="s">
        <v>191</v>
      </c>
      <c r="H101" s="62" t="s">
        <v>191</v>
      </c>
      <c r="I101" s="62" t="s">
        <v>191</v>
      </c>
      <c r="J101" s="62" t="s">
        <v>191</v>
      </c>
      <c r="K101" s="62" t="s">
        <v>165</v>
      </c>
      <c r="L101" s="62" t="s">
        <v>165</v>
      </c>
      <c r="M101" s="62" t="s">
        <v>165</v>
      </c>
      <c r="N101" s="62" t="s">
        <v>165</v>
      </c>
      <c r="O101" s="87"/>
      <c r="P101" s="16"/>
      <c r="Q101" s="16"/>
      <c r="R101" s="16"/>
      <c r="S101" s="16"/>
      <c r="T101" s="16"/>
      <c r="U101" s="16"/>
      <c r="V101" s="16"/>
      <c r="W101" s="17"/>
      <c r="X101" s="17"/>
      <c r="Y101" s="17"/>
      <c r="Z101" s="17"/>
      <c r="AA101" s="17"/>
    </row>
    <row r="102" spans="1:27" s="18" customFormat="1" ht="227.25" customHeight="1" x14ac:dyDescent="0.25">
      <c r="A102" s="57" t="s">
        <v>16</v>
      </c>
      <c r="B102" s="50" t="s">
        <v>56</v>
      </c>
      <c r="C102" s="52" t="s">
        <v>254</v>
      </c>
      <c r="D102" s="2" t="s">
        <v>3</v>
      </c>
      <c r="E102" s="62">
        <f>SUM(F102:N102)</f>
        <v>0</v>
      </c>
      <c r="F102" s="97">
        <f>SUM(F103,F115)</f>
        <v>0</v>
      </c>
      <c r="G102" s="98"/>
      <c r="H102" s="98"/>
      <c r="I102" s="98"/>
      <c r="J102" s="99"/>
      <c r="K102" s="60">
        <f>SUM(K103,K115)</f>
        <v>0</v>
      </c>
      <c r="L102" s="60">
        <f t="shared" ref="L102:N102" si="5">SUM(L103,L115)</f>
        <v>0</v>
      </c>
      <c r="M102" s="62">
        <f t="shared" si="5"/>
        <v>0</v>
      </c>
      <c r="N102" s="62">
        <f t="shared" si="5"/>
        <v>0</v>
      </c>
      <c r="O102" s="49" t="s">
        <v>166</v>
      </c>
      <c r="P102" s="16"/>
      <c r="Q102" s="16"/>
      <c r="R102" s="16"/>
      <c r="S102" s="16"/>
      <c r="T102" s="16"/>
      <c r="U102" s="16"/>
      <c r="V102" s="16"/>
      <c r="W102" s="17"/>
      <c r="X102" s="17"/>
      <c r="Y102" s="17"/>
      <c r="Z102" s="17"/>
      <c r="AA102" s="17"/>
    </row>
    <row r="103" spans="1:27" s="18" customFormat="1" ht="165.75" customHeight="1" x14ac:dyDescent="0.25">
      <c r="A103" s="57" t="s">
        <v>17</v>
      </c>
      <c r="B103" s="50" t="s">
        <v>57</v>
      </c>
      <c r="C103" s="52" t="s">
        <v>254</v>
      </c>
      <c r="D103" s="2" t="s">
        <v>3</v>
      </c>
      <c r="E103" s="62">
        <f>SUM(F103:N103)</f>
        <v>0</v>
      </c>
      <c r="F103" s="97">
        <v>0</v>
      </c>
      <c r="G103" s="98"/>
      <c r="H103" s="98"/>
      <c r="I103" s="98"/>
      <c r="J103" s="99"/>
      <c r="K103" s="60">
        <v>0</v>
      </c>
      <c r="L103" s="60">
        <v>0</v>
      </c>
      <c r="M103" s="62">
        <v>0</v>
      </c>
      <c r="N103" s="62">
        <v>0</v>
      </c>
      <c r="O103" s="50" t="s">
        <v>28</v>
      </c>
      <c r="P103" s="16"/>
      <c r="Q103" s="16"/>
      <c r="R103" s="16"/>
      <c r="S103" s="16"/>
      <c r="T103" s="16"/>
      <c r="U103" s="16"/>
      <c r="V103" s="16"/>
      <c r="W103" s="17"/>
      <c r="X103" s="17"/>
      <c r="Y103" s="17"/>
      <c r="Z103" s="17"/>
      <c r="AA103" s="17"/>
    </row>
    <row r="104" spans="1:27" s="18" customFormat="1" ht="20.25" customHeight="1" x14ac:dyDescent="0.25">
      <c r="A104" s="93"/>
      <c r="B104" s="76" t="s">
        <v>131</v>
      </c>
      <c r="C104" s="73" t="s">
        <v>166</v>
      </c>
      <c r="D104" s="85" t="s">
        <v>166</v>
      </c>
      <c r="E104" s="81" t="s">
        <v>121</v>
      </c>
      <c r="F104" s="83" t="s">
        <v>297</v>
      </c>
      <c r="G104" s="97" t="s">
        <v>296</v>
      </c>
      <c r="H104" s="98"/>
      <c r="I104" s="98"/>
      <c r="J104" s="99"/>
      <c r="K104" s="79" t="s">
        <v>62</v>
      </c>
      <c r="L104" s="79" t="s">
        <v>251</v>
      </c>
      <c r="M104" s="79" t="s">
        <v>252</v>
      </c>
      <c r="N104" s="79" t="s">
        <v>253</v>
      </c>
      <c r="O104" s="85" t="s">
        <v>166</v>
      </c>
      <c r="P104" s="16"/>
      <c r="Q104" s="16"/>
      <c r="R104" s="16"/>
      <c r="S104" s="16"/>
      <c r="T104" s="16"/>
      <c r="U104" s="16"/>
      <c r="V104" s="16"/>
      <c r="W104" s="17"/>
      <c r="X104" s="17"/>
      <c r="Y104" s="17"/>
      <c r="Z104" s="17"/>
      <c r="AA104" s="17"/>
    </row>
    <row r="105" spans="1:27" s="18" customFormat="1" ht="23.25" customHeight="1" x14ac:dyDescent="0.25">
      <c r="A105" s="94"/>
      <c r="B105" s="77"/>
      <c r="C105" s="74"/>
      <c r="D105" s="86"/>
      <c r="E105" s="82"/>
      <c r="F105" s="84"/>
      <c r="G105" s="62" t="s">
        <v>298</v>
      </c>
      <c r="H105" s="62" t="s">
        <v>299</v>
      </c>
      <c r="I105" s="62" t="s">
        <v>300</v>
      </c>
      <c r="J105" s="62" t="s">
        <v>301</v>
      </c>
      <c r="K105" s="80"/>
      <c r="L105" s="80"/>
      <c r="M105" s="80"/>
      <c r="N105" s="80"/>
      <c r="O105" s="86"/>
      <c r="P105" s="16"/>
      <c r="Q105" s="16"/>
      <c r="R105" s="16"/>
      <c r="S105" s="16"/>
      <c r="T105" s="16"/>
      <c r="U105" s="16"/>
      <c r="V105" s="16"/>
      <c r="W105" s="17"/>
      <c r="X105" s="17"/>
      <c r="Y105" s="17"/>
      <c r="Z105" s="17"/>
      <c r="AA105" s="17"/>
    </row>
    <row r="106" spans="1:27" s="18" customFormat="1" ht="75.75" customHeight="1" x14ac:dyDescent="0.25">
      <c r="A106" s="95"/>
      <c r="B106" s="78"/>
      <c r="C106" s="75"/>
      <c r="D106" s="87"/>
      <c r="E106" s="1">
        <f>F106+K106+L106+M106+N106</f>
        <v>35000</v>
      </c>
      <c r="F106" s="1">
        <f>J106</f>
        <v>7000</v>
      </c>
      <c r="G106" s="1" t="s">
        <v>20</v>
      </c>
      <c r="H106" s="1">
        <v>3500</v>
      </c>
      <c r="I106" s="1">
        <v>3500</v>
      </c>
      <c r="J106" s="1">
        <v>7000</v>
      </c>
      <c r="K106" s="1">
        <v>7000</v>
      </c>
      <c r="L106" s="1">
        <v>7000</v>
      </c>
      <c r="M106" s="1">
        <v>7000</v>
      </c>
      <c r="N106" s="1">
        <v>7000</v>
      </c>
      <c r="O106" s="87"/>
      <c r="P106" s="16"/>
      <c r="Q106" s="16"/>
      <c r="R106" s="16"/>
      <c r="S106" s="16"/>
      <c r="T106" s="16"/>
      <c r="U106" s="16"/>
      <c r="V106" s="16"/>
      <c r="W106" s="17"/>
      <c r="X106" s="17"/>
      <c r="Y106" s="17"/>
      <c r="Z106" s="17"/>
      <c r="AA106" s="17"/>
    </row>
    <row r="107" spans="1:27" s="18" customFormat="1" ht="134.25" customHeight="1" x14ac:dyDescent="0.25">
      <c r="A107" s="57" t="s">
        <v>40</v>
      </c>
      <c r="B107" s="50" t="s">
        <v>58</v>
      </c>
      <c r="C107" s="52" t="s">
        <v>254</v>
      </c>
      <c r="D107" s="2" t="s">
        <v>3</v>
      </c>
      <c r="E107" s="101" t="s">
        <v>29</v>
      </c>
      <c r="F107" s="101"/>
      <c r="G107" s="101"/>
      <c r="H107" s="101"/>
      <c r="I107" s="101"/>
      <c r="J107" s="101"/>
      <c r="K107" s="101"/>
      <c r="L107" s="101"/>
      <c r="M107" s="101"/>
      <c r="N107" s="101"/>
      <c r="O107" s="50" t="s">
        <v>28</v>
      </c>
      <c r="P107" s="16"/>
      <c r="Q107" s="16"/>
      <c r="R107" s="16"/>
      <c r="S107" s="16"/>
      <c r="T107" s="16"/>
      <c r="U107" s="16"/>
      <c r="V107" s="16"/>
      <c r="W107" s="17"/>
      <c r="X107" s="17"/>
      <c r="Y107" s="17"/>
      <c r="Z107" s="17"/>
      <c r="AA107" s="17"/>
    </row>
    <row r="108" spans="1:27" s="18" customFormat="1" ht="23.25" customHeight="1" x14ac:dyDescent="0.25">
      <c r="A108" s="93"/>
      <c r="B108" s="76" t="s">
        <v>132</v>
      </c>
      <c r="C108" s="73" t="s">
        <v>166</v>
      </c>
      <c r="D108" s="85" t="s">
        <v>166</v>
      </c>
      <c r="E108" s="81" t="s">
        <v>121</v>
      </c>
      <c r="F108" s="83" t="s">
        <v>297</v>
      </c>
      <c r="G108" s="97" t="s">
        <v>296</v>
      </c>
      <c r="H108" s="98"/>
      <c r="I108" s="98"/>
      <c r="J108" s="99"/>
      <c r="K108" s="79" t="s">
        <v>62</v>
      </c>
      <c r="L108" s="79" t="s">
        <v>251</v>
      </c>
      <c r="M108" s="79" t="s">
        <v>252</v>
      </c>
      <c r="N108" s="79" t="s">
        <v>253</v>
      </c>
      <c r="O108" s="85" t="s">
        <v>166</v>
      </c>
      <c r="P108" s="16"/>
      <c r="Q108" s="16"/>
      <c r="R108" s="16"/>
      <c r="S108" s="16"/>
      <c r="T108" s="16"/>
      <c r="U108" s="16"/>
      <c r="V108" s="16"/>
      <c r="W108" s="17"/>
      <c r="X108" s="17"/>
      <c r="Y108" s="17"/>
      <c r="Z108" s="17"/>
      <c r="AA108" s="17"/>
    </row>
    <row r="109" spans="1:27" s="18" customFormat="1" ht="25.5" customHeight="1" x14ac:dyDescent="0.25">
      <c r="A109" s="94"/>
      <c r="B109" s="77"/>
      <c r="C109" s="74"/>
      <c r="D109" s="86"/>
      <c r="E109" s="82"/>
      <c r="F109" s="84"/>
      <c r="G109" s="62" t="s">
        <v>298</v>
      </c>
      <c r="H109" s="62" t="s">
        <v>299</v>
      </c>
      <c r="I109" s="62" t="s">
        <v>300</v>
      </c>
      <c r="J109" s="62" t="s">
        <v>301</v>
      </c>
      <c r="K109" s="80"/>
      <c r="L109" s="80"/>
      <c r="M109" s="80"/>
      <c r="N109" s="80"/>
      <c r="O109" s="86"/>
      <c r="P109" s="16"/>
      <c r="Q109" s="16"/>
      <c r="R109" s="16"/>
      <c r="S109" s="16"/>
      <c r="T109" s="16"/>
      <c r="U109" s="16"/>
      <c r="V109" s="16"/>
      <c r="W109" s="17"/>
      <c r="X109" s="17"/>
      <c r="Y109" s="17"/>
      <c r="Z109" s="17"/>
      <c r="AA109" s="17"/>
    </row>
    <row r="110" spans="1:27" s="18" customFormat="1" ht="48.75" customHeight="1" x14ac:dyDescent="0.25">
      <c r="A110" s="95"/>
      <c r="B110" s="78"/>
      <c r="C110" s="75"/>
      <c r="D110" s="87"/>
      <c r="E110" s="1">
        <f>F110+K110+L110+M110+N110</f>
        <v>15</v>
      </c>
      <c r="F110" s="1">
        <f>J110</f>
        <v>3</v>
      </c>
      <c r="G110" s="1">
        <v>1</v>
      </c>
      <c r="H110" s="1">
        <v>2</v>
      </c>
      <c r="I110" s="1">
        <v>3</v>
      </c>
      <c r="J110" s="1">
        <v>3</v>
      </c>
      <c r="K110" s="1">
        <v>3</v>
      </c>
      <c r="L110" s="1">
        <v>3</v>
      </c>
      <c r="M110" s="1">
        <v>3</v>
      </c>
      <c r="N110" s="1">
        <v>3</v>
      </c>
      <c r="O110" s="87"/>
      <c r="P110" s="16"/>
      <c r="Q110" s="16"/>
      <c r="R110" s="16"/>
      <c r="S110" s="16"/>
      <c r="T110" s="16"/>
      <c r="U110" s="16"/>
      <c r="V110" s="16"/>
      <c r="W110" s="17"/>
      <c r="X110" s="17"/>
      <c r="Y110" s="17"/>
      <c r="Z110" s="17"/>
      <c r="AA110" s="17"/>
    </row>
    <row r="111" spans="1:27" s="18" customFormat="1" ht="125.25" customHeight="1" x14ac:dyDescent="0.25">
      <c r="A111" s="57" t="s">
        <v>41</v>
      </c>
      <c r="B111" s="50" t="s">
        <v>59</v>
      </c>
      <c r="C111" s="52" t="s">
        <v>254</v>
      </c>
      <c r="D111" s="2" t="s">
        <v>3</v>
      </c>
      <c r="E111" s="101" t="s">
        <v>29</v>
      </c>
      <c r="F111" s="101"/>
      <c r="G111" s="101"/>
      <c r="H111" s="101"/>
      <c r="I111" s="101"/>
      <c r="J111" s="101"/>
      <c r="K111" s="101"/>
      <c r="L111" s="101"/>
      <c r="M111" s="101"/>
      <c r="N111" s="101"/>
      <c r="O111" s="50" t="s">
        <v>28</v>
      </c>
      <c r="P111" s="16"/>
      <c r="Q111" s="16"/>
      <c r="R111" s="16"/>
      <c r="S111" s="16"/>
      <c r="T111" s="16"/>
      <c r="U111" s="16"/>
      <c r="V111" s="16"/>
      <c r="W111" s="17"/>
      <c r="X111" s="17"/>
      <c r="Y111" s="17"/>
      <c r="Z111" s="17"/>
      <c r="AA111" s="17"/>
    </row>
    <row r="112" spans="1:27" s="18" customFormat="1" ht="21" customHeight="1" x14ac:dyDescent="0.25">
      <c r="A112" s="93"/>
      <c r="B112" s="76" t="s">
        <v>133</v>
      </c>
      <c r="C112" s="73" t="s">
        <v>166</v>
      </c>
      <c r="D112" s="85" t="s">
        <v>166</v>
      </c>
      <c r="E112" s="81" t="s">
        <v>121</v>
      </c>
      <c r="F112" s="83" t="s">
        <v>297</v>
      </c>
      <c r="G112" s="97" t="s">
        <v>296</v>
      </c>
      <c r="H112" s="98"/>
      <c r="I112" s="98"/>
      <c r="J112" s="99"/>
      <c r="K112" s="79" t="s">
        <v>62</v>
      </c>
      <c r="L112" s="79" t="s">
        <v>251</v>
      </c>
      <c r="M112" s="79" t="s">
        <v>252</v>
      </c>
      <c r="N112" s="79" t="s">
        <v>253</v>
      </c>
      <c r="O112" s="85" t="s">
        <v>166</v>
      </c>
      <c r="P112" s="16"/>
      <c r="Q112" s="16"/>
      <c r="R112" s="16"/>
      <c r="S112" s="16"/>
      <c r="T112" s="16"/>
      <c r="U112" s="16"/>
      <c r="V112" s="16"/>
      <c r="W112" s="17"/>
      <c r="X112" s="17"/>
      <c r="Y112" s="17"/>
      <c r="Z112" s="17"/>
      <c r="AA112" s="17"/>
    </row>
    <row r="113" spans="1:27" s="18" customFormat="1" ht="25.5" customHeight="1" x14ac:dyDescent="0.25">
      <c r="A113" s="94"/>
      <c r="B113" s="77"/>
      <c r="C113" s="74"/>
      <c r="D113" s="86"/>
      <c r="E113" s="82"/>
      <c r="F113" s="84"/>
      <c r="G113" s="62" t="s">
        <v>298</v>
      </c>
      <c r="H113" s="62" t="s">
        <v>299</v>
      </c>
      <c r="I113" s="62" t="s">
        <v>300</v>
      </c>
      <c r="J113" s="62" t="s">
        <v>301</v>
      </c>
      <c r="K113" s="80"/>
      <c r="L113" s="80"/>
      <c r="M113" s="80"/>
      <c r="N113" s="80"/>
      <c r="O113" s="86"/>
      <c r="P113" s="16"/>
      <c r="Q113" s="16"/>
      <c r="R113" s="16"/>
      <c r="S113" s="16"/>
      <c r="T113" s="16"/>
      <c r="U113" s="16"/>
      <c r="V113" s="16"/>
      <c r="W113" s="17"/>
      <c r="X113" s="17"/>
      <c r="Y113" s="17"/>
      <c r="Z113" s="17"/>
      <c r="AA113" s="17"/>
    </row>
    <row r="114" spans="1:27" s="18" customFormat="1" ht="36.75" customHeight="1" x14ac:dyDescent="0.25">
      <c r="A114" s="95"/>
      <c r="B114" s="78"/>
      <c r="C114" s="75"/>
      <c r="D114" s="87"/>
      <c r="E114" s="1">
        <f>F114+K114+L114+M114+N114</f>
        <v>270</v>
      </c>
      <c r="F114" s="1">
        <f>J114</f>
        <v>54</v>
      </c>
      <c r="G114" s="1" t="s">
        <v>20</v>
      </c>
      <c r="H114" s="1">
        <v>20</v>
      </c>
      <c r="I114" s="1">
        <v>20</v>
      </c>
      <c r="J114" s="1">
        <v>54</v>
      </c>
      <c r="K114" s="1">
        <v>54</v>
      </c>
      <c r="L114" s="1">
        <v>54</v>
      </c>
      <c r="M114" s="1">
        <v>54</v>
      </c>
      <c r="N114" s="1">
        <v>54</v>
      </c>
      <c r="O114" s="87"/>
      <c r="P114" s="16"/>
      <c r="Q114" s="16"/>
      <c r="R114" s="16"/>
      <c r="S114" s="16"/>
      <c r="T114" s="16"/>
      <c r="U114" s="16"/>
      <c r="V114" s="16"/>
      <c r="W114" s="17"/>
      <c r="X114" s="17"/>
      <c r="Y114" s="17"/>
      <c r="Z114" s="17"/>
      <c r="AA114" s="17"/>
    </row>
    <row r="115" spans="1:27" s="18" customFormat="1" ht="327.75" customHeight="1" x14ac:dyDescent="0.25">
      <c r="A115" s="57" t="s">
        <v>42</v>
      </c>
      <c r="B115" s="39" t="s">
        <v>67</v>
      </c>
      <c r="C115" s="52" t="s">
        <v>254</v>
      </c>
      <c r="D115" s="2" t="s">
        <v>3</v>
      </c>
      <c r="E115" s="62">
        <f>SUM(F115:N115)</f>
        <v>0</v>
      </c>
      <c r="F115" s="97">
        <v>0</v>
      </c>
      <c r="G115" s="98"/>
      <c r="H115" s="98"/>
      <c r="I115" s="98"/>
      <c r="J115" s="99"/>
      <c r="K115" s="60">
        <v>0</v>
      </c>
      <c r="L115" s="60">
        <v>0</v>
      </c>
      <c r="M115" s="62">
        <v>0</v>
      </c>
      <c r="N115" s="62">
        <v>0</v>
      </c>
      <c r="O115" s="50" t="s">
        <v>237</v>
      </c>
      <c r="P115" s="16"/>
      <c r="Q115" s="16"/>
      <c r="R115" s="16"/>
      <c r="S115" s="16"/>
      <c r="T115" s="16"/>
      <c r="U115" s="16"/>
      <c r="V115" s="16"/>
      <c r="W115" s="17"/>
      <c r="X115" s="17"/>
      <c r="Y115" s="17"/>
      <c r="Z115" s="17"/>
      <c r="AA115" s="17"/>
    </row>
    <row r="116" spans="1:27" s="18" customFormat="1" ht="22.5" customHeight="1" x14ac:dyDescent="0.25">
      <c r="A116" s="93"/>
      <c r="B116" s="76" t="s">
        <v>134</v>
      </c>
      <c r="C116" s="73" t="s">
        <v>166</v>
      </c>
      <c r="D116" s="85" t="s">
        <v>166</v>
      </c>
      <c r="E116" s="81" t="s">
        <v>121</v>
      </c>
      <c r="F116" s="83" t="s">
        <v>297</v>
      </c>
      <c r="G116" s="97" t="s">
        <v>296</v>
      </c>
      <c r="H116" s="98"/>
      <c r="I116" s="98"/>
      <c r="J116" s="99"/>
      <c r="K116" s="79" t="s">
        <v>62</v>
      </c>
      <c r="L116" s="79" t="s">
        <v>251</v>
      </c>
      <c r="M116" s="79" t="s">
        <v>252</v>
      </c>
      <c r="N116" s="79" t="s">
        <v>253</v>
      </c>
      <c r="O116" s="85" t="s">
        <v>166</v>
      </c>
      <c r="P116" s="16"/>
      <c r="Q116" s="16"/>
      <c r="R116" s="16"/>
      <c r="S116" s="16"/>
      <c r="T116" s="16"/>
      <c r="U116" s="16"/>
      <c r="V116" s="16"/>
      <c r="W116" s="17"/>
      <c r="X116" s="17"/>
      <c r="Y116" s="17"/>
      <c r="Z116" s="17"/>
      <c r="AA116" s="17"/>
    </row>
    <row r="117" spans="1:27" s="18" customFormat="1" ht="18.75" customHeight="1" x14ac:dyDescent="0.25">
      <c r="A117" s="94"/>
      <c r="B117" s="77"/>
      <c r="C117" s="74"/>
      <c r="D117" s="86"/>
      <c r="E117" s="82"/>
      <c r="F117" s="84"/>
      <c r="G117" s="62" t="s">
        <v>298</v>
      </c>
      <c r="H117" s="62" t="s">
        <v>299</v>
      </c>
      <c r="I117" s="62" t="s">
        <v>300</v>
      </c>
      <c r="J117" s="62" t="s">
        <v>301</v>
      </c>
      <c r="K117" s="80"/>
      <c r="L117" s="80"/>
      <c r="M117" s="80"/>
      <c r="N117" s="80"/>
      <c r="O117" s="86"/>
      <c r="P117" s="16"/>
      <c r="Q117" s="16"/>
      <c r="R117" s="16"/>
      <c r="S117" s="16"/>
      <c r="T117" s="16"/>
      <c r="U117" s="16"/>
      <c r="V117" s="16"/>
      <c r="W117" s="17"/>
      <c r="X117" s="17"/>
      <c r="Y117" s="17"/>
      <c r="Z117" s="17"/>
      <c r="AA117" s="17"/>
    </row>
    <row r="118" spans="1:27" s="18" customFormat="1" ht="41.25" customHeight="1" x14ac:dyDescent="0.25">
      <c r="A118" s="95"/>
      <c r="B118" s="78"/>
      <c r="C118" s="75"/>
      <c r="D118" s="87"/>
      <c r="E118" s="1" t="s">
        <v>191</v>
      </c>
      <c r="F118" s="1" t="s">
        <v>191</v>
      </c>
      <c r="G118" s="1" t="s">
        <v>191</v>
      </c>
      <c r="H118" s="1" t="s">
        <v>191</v>
      </c>
      <c r="I118" s="1" t="s">
        <v>191</v>
      </c>
      <c r="J118" s="1" t="s">
        <v>191</v>
      </c>
      <c r="K118" s="1" t="s">
        <v>20</v>
      </c>
      <c r="L118" s="1" t="s">
        <v>20</v>
      </c>
      <c r="M118" s="1" t="s">
        <v>20</v>
      </c>
      <c r="N118" s="1" t="s">
        <v>20</v>
      </c>
      <c r="O118" s="87"/>
      <c r="P118" s="16"/>
      <c r="Q118" s="16"/>
      <c r="R118" s="16"/>
      <c r="S118" s="16"/>
      <c r="T118" s="16"/>
      <c r="U118" s="16"/>
      <c r="V118" s="16"/>
      <c r="W118" s="17"/>
      <c r="X118" s="17"/>
      <c r="Y118" s="17"/>
      <c r="Z118" s="17"/>
      <c r="AA118" s="17"/>
    </row>
    <row r="119" spans="1:27" s="18" customFormat="1" ht="205.5" customHeight="1" x14ac:dyDescent="0.25">
      <c r="A119" s="57" t="s">
        <v>43</v>
      </c>
      <c r="B119" s="50" t="s">
        <v>240</v>
      </c>
      <c r="C119" s="52" t="s">
        <v>254</v>
      </c>
      <c r="D119" s="2" t="s">
        <v>3</v>
      </c>
      <c r="E119" s="96" t="s">
        <v>44</v>
      </c>
      <c r="F119" s="96"/>
      <c r="G119" s="96"/>
      <c r="H119" s="96"/>
      <c r="I119" s="96"/>
      <c r="J119" s="96"/>
      <c r="K119" s="96"/>
      <c r="L119" s="96"/>
      <c r="M119" s="96"/>
      <c r="N119" s="96"/>
      <c r="O119" s="50" t="s">
        <v>48</v>
      </c>
      <c r="P119" s="16"/>
      <c r="Q119" s="16"/>
      <c r="R119" s="16"/>
      <c r="S119" s="16"/>
      <c r="T119" s="16"/>
      <c r="U119" s="16"/>
      <c r="V119" s="16"/>
      <c r="W119" s="17"/>
      <c r="X119" s="17"/>
      <c r="Y119" s="17"/>
      <c r="Z119" s="17"/>
      <c r="AA119" s="17"/>
    </row>
    <row r="120" spans="1:27" s="18" customFormat="1" ht="23.25" customHeight="1" x14ac:dyDescent="0.25">
      <c r="A120" s="93"/>
      <c r="B120" s="76" t="s">
        <v>135</v>
      </c>
      <c r="C120" s="73" t="s">
        <v>166</v>
      </c>
      <c r="D120" s="85" t="s">
        <v>166</v>
      </c>
      <c r="E120" s="81" t="s">
        <v>121</v>
      </c>
      <c r="F120" s="83" t="s">
        <v>297</v>
      </c>
      <c r="G120" s="97" t="s">
        <v>296</v>
      </c>
      <c r="H120" s="98"/>
      <c r="I120" s="98"/>
      <c r="J120" s="99"/>
      <c r="K120" s="79" t="s">
        <v>62</v>
      </c>
      <c r="L120" s="79" t="s">
        <v>251</v>
      </c>
      <c r="M120" s="79" t="s">
        <v>252</v>
      </c>
      <c r="N120" s="79" t="s">
        <v>253</v>
      </c>
      <c r="O120" s="85" t="s">
        <v>166</v>
      </c>
      <c r="P120" s="16"/>
      <c r="Q120" s="16"/>
      <c r="R120" s="16"/>
      <c r="S120" s="16"/>
      <c r="T120" s="16"/>
      <c r="U120" s="16"/>
      <c r="V120" s="16"/>
      <c r="W120" s="17"/>
      <c r="X120" s="17"/>
      <c r="Y120" s="17"/>
      <c r="Z120" s="17"/>
      <c r="AA120" s="17"/>
    </row>
    <row r="121" spans="1:27" s="18" customFormat="1" ht="23.25" customHeight="1" x14ac:dyDescent="0.25">
      <c r="A121" s="94"/>
      <c r="B121" s="77"/>
      <c r="C121" s="74"/>
      <c r="D121" s="86"/>
      <c r="E121" s="82"/>
      <c r="F121" s="84"/>
      <c r="G121" s="62" t="s">
        <v>298</v>
      </c>
      <c r="H121" s="62" t="s">
        <v>299</v>
      </c>
      <c r="I121" s="62" t="s">
        <v>300</v>
      </c>
      <c r="J121" s="62" t="s">
        <v>301</v>
      </c>
      <c r="K121" s="80"/>
      <c r="L121" s="80"/>
      <c r="M121" s="80"/>
      <c r="N121" s="80"/>
      <c r="O121" s="86"/>
      <c r="P121" s="16"/>
      <c r="Q121" s="16"/>
      <c r="R121" s="16"/>
      <c r="S121" s="16"/>
      <c r="T121" s="16"/>
      <c r="U121" s="16"/>
      <c r="V121" s="16"/>
      <c r="W121" s="17"/>
      <c r="X121" s="17"/>
      <c r="Y121" s="17"/>
      <c r="Z121" s="17"/>
      <c r="AA121" s="17"/>
    </row>
    <row r="122" spans="1:27" s="18" customFormat="1" ht="19.5" customHeight="1" x14ac:dyDescent="0.25">
      <c r="A122" s="95"/>
      <c r="B122" s="78"/>
      <c r="C122" s="75"/>
      <c r="D122" s="87"/>
      <c r="E122" s="1">
        <f>F122+K122+L122+M122+N122</f>
        <v>900</v>
      </c>
      <c r="F122" s="1">
        <f>J122</f>
        <v>180</v>
      </c>
      <c r="G122" s="1" t="s">
        <v>20</v>
      </c>
      <c r="H122" s="1">
        <v>97</v>
      </c>
      <c r="I122" s="1">
        <v>97</v>
      </c>
      <c r="J122" s="1">
        <v>180</v>
      </c>
      <c r="K122" s="1">
        <v>180</v>
      </c>
      <c r="L122" s="1">
        <v>180</v>
      </c>
      <c r="M122" s="1">
        <v>180</v>
      </c>
      <c r="N122" s="1">
        <v>180</v>
      </c>
      <c r="O122" s="87"/>
      <c r="P122" s="16"/>
      <c r="Q122" s="16"/>
      <c r="R122" s="16"/>
      <c r="S122" s="16"/>
      <c r="T122" s="16"/>
      <c r="U122" s="16"/>
      <c r="V122" s="16"/>
      <c r="W122" s="17"/>
      <c r="X122" s="17"/>
      <c r="Y122" s="17"/>
      <c r="Z122" s="17"/>
      <c r="AA122" s="17"/>
    </row>
    <row r="123" spans="1:27" s="18" customFormat="1" ht="19.5" customHeight="1" x14ac:dyDescent="0.25">
      <c r="A123" s="89" t="s">
        <v>120</v>
      </c>
      <c r="B123" s="90" t="s">
        <v>68</v>
      </c>
      <c r="C123" s="73" t="s">
        <v>254</v>
      </c>
      <c r="D123" s="2" t="s">
        <v>30</v>
      </c>
      <c r="E123" s="62">
        <f>SUM(F123:N123)</f>
        <v>633680.83932000003</v>
      </c>
      <c r="F123" s="97">
        <f>SUM(F124:F125)</f>
        <v>149458.83932</v>
      </c>
      <c r="G123" s="98"/>
      <c r="H123" s="98"/>
      <c r="I123" s="98"/>
      <c r="J123" s="99"/>
      <c r="K123" s="60">
        <f>SUM(K124:K125)</f>
        <v>124820</v>
      </c>
      <c r="L123" s="60">
        <f t="shared" ref="L123:N123" si="6">SUM(L124:L125)</f>
        <v>124820</v>
      </c>
      <c r="M123" s="60">
        <f t="shared" si="6"/>
        <v>117291</v>
      </c>
      <c r="N123" s="60">
        <f t="shared" si="6"/>
        <v>117291</v>
      </c>
      <c r="O123" s="89" t="s">
        <v>166</v>
      </c>
      <c r="Q123" s="16"/>
      <c r="R123" s="16"/>
      <c r="S123" s="16"/>
      <c r="T123" s="16"/>
      <c r="U123" s="16"/>
      <c r="V123" s="16"/>
      <c r="W123" s="17"/>
      <c r="X123" s="17"/>
      <c r="Y123" s="17"/>
      <c r="Z123" s="17"/>
      <c r="AA123" s="17"/>
    </row>
    <row r="124" spans="1:27" s="18" customFormat="1" ht="50.25" customHeight="1" x14ac:dyDescent="0.25">
      <c r="A124" s="89"/>
      <c r="B124" s="90"/>
      <c r="C124" s="74"/>
      <c r="D124" s="2" t="s">
        <v>19</v>
      </c>
      <c r="E124" s="62">
        <f>SUM(F124:N124)</f>
        <v>23238.275819999999</v>
      </c>
      <c r="F124" s="97">
        <f>SUM(F126,F139)</f>
        <v>8180.2758199999998</v>
      </c>
      <c r="G124" s="98"/>
      <c r="H124" s="98"/>
      <c r="I124" s="98"/>
      <c r="J124" s="99"/>
      <c r="K124" s="60">
        <f>SUM(K126,K139)</f>
        <v>7529</v>
      </c>
      <c r="L124" s="60">
        <f>SUM(L126,L139)</f>
        <v>7529</v>
      </c>
      <c r="M124" s="60">
        <f>SUM(M126,M139)</f>
        <v>0</v>
      </c>
      <c r="N124" s="60">
        <f>SUM(N126,N139)</f>
        <v>0</v>
      </c>
      <c r="O124" s="89"/>
      <c r="Q124" s="16"/>
      <c r="R124" s="16"/>
      <c r="S124" s="16"/>
      <c r="T124" s="16"/>
      <c r="U124" s="16"/>
      <c r="V124" s="16"/>
      <c r="W124" s="17"/>
      <c r="X124" s="17"/>
      <c r="Y124" s="17"/>
      <c r="Z124" s="17"/>
      <c r="AA124" s="17"/>
    </row>
    <row r="125" spans="1:27" s="18" customFormat="1" ht="52.5" customHeight="1" x14ac:dyDescent="0.25">
      <c r="A125" s="89"/>
      <c r="B125" s="90"/>
      <c r="C125" s="75"/>
      <c r="D125" s="2" t="s">
        <v>3</v>
      </c>
      <c r="E125" s="62">
        <f>SUM(F125:N125)</f>
        <v>610442.56349999993</v>
      </c>
      <c r="F125" s="97">
        <f>SUM(F130,F134,F140,F144,F148,F152,F156,F160,F164)</f>
        <v>141278.56349999999</v>
      </c>
      <c r="G125" s="98"/>
      <c r="H125" s="98"/>
      <c r="I125" s="98"/>
      <c r="J125" s="99"/>
      <c r="K125" s="60">
        <f>SUM(K130,K134,K140,K144,K148,K152,K156,K160,K164)</f>
        <v>117291</v>
      </c>
      <c r="L125" s="60">
        <f t="shared" ref="L125:N125" si="7">SUM(L130,L134,L140,L144,L148,L152,L156,L160,L164)</f>
        <v>117291</v>
      </c>
      <c r="M125" s="60">
        <f t="shared" si="7"/>
        <v>117291</v>
      </c>
      <c r="N125" s="60">
        <f t="shared" si="7"/>
        <v>117291</v>
      </c>
      <c r="O125" s="89"/>
      <c r="Q125" s="16"/>
      <c r="R125" s="16"/>
      <c r="S125" s="16"/>
      <c r="T125" s="16"/>
      <c r="U125" s="16"/>
      <c r="V125" s="16"/>
      <c r="W125" s="17"/>
      <c r="X125" s="17"/>
      <c r="Y125" s="17"/>
      <c r="Z125" s="17"/>
      <c r="AA125" s="17"/>
    </row>
    <row r="126" spans="1:27" s="18" customFormat="1" ht="135.75" customHeight="1" x14ac:dyDescent="0.25">
      <c r="A126" s="49" t="s">
        <v>113</v>
      </c>
      <c r="B126" s="50" t="s">
        <v>262</v>
      </c>
      <c r="C126" s="52" t="s">
        <v>254</v>
      </c>
      <c r="D126" s="2" t="s">
        <v>19</v>
      </c>
      <c r="E126" s="62">
        <f>SUM(F126:N126)</f>
        <v>23238.275819999999</v>
      </c>
      <c r="F126" s="97">
        <f>7529+651.27582</f>
        <v>8180.2758199999998</v>
      </c>
      <c r="G126" s="98"/>
      <c r="H126" s="98"/>
      <c r="I126" s="98"/>
      <c r="J126" s="99"/>
      <c r="K126" s="60">
        <v>7529</v>
      </c>
      <c r="L126" s="60">
        <v>7529</v>
      </c>
      <c r="M126" s="62">
        <v>0</v>
      </c>
      <c r="N126" s="62">
        <v>0</v>
      </c>
      <c r="O126" s="50" t="s">
        <v>45</v>
      </c>
      <c r="Q126" s="16"/>
      <c r="R126" s="16"/>
      <c r="S126" s="16"/>
      <c r="T126" s="16"/>
      <c r="U126" s="16"/>
      <c r="V126" s="16"/>
      <c r="W126" s="17"/>
      <c r="X126" s="17"/>
      <c r="Y126" s="17"/>
      <c r="Z126" s="17"/>
      <c r="AA126" s="17"/>
    </row>
    <row r="127" spans="1:27" s="18" customFormat="1" ht="22.5" customHeight="1" x14ac:dyDescent="0.25">
      <c r="A127" s="93"/>
      <c r="B127" s="76" t="s">
        <v>136</v>
      </c>
      <c r="C127" s="73" t="s">
        <v>166</v>
      </c>
      <c r="D127" s="85" t="s">
        <v>166</v>
      </c>
      <c r="E127" s="81" t="s">
        <v>121</v>
      </c>
      <c r="F127" s="83" t="s">
        <v>297</v>
      </c>
      <c r="G127" s="97" t="s">
        <v>296</v>
      </c>
      <c r="H127" s="98"/>
      <c r="I127" s="98"/>
      <c r="J127" s="99"/>
      <c r="K127" s="79" t="s">
        <v>62</v>
      </c>
      <c r="L127" s="79" t="s">
        <v>251</v>
      </c>
      <c r="M127" s="79" t="s">
        <v>252</v>
      </c>
      <c r="N127" s="79" t="s">
        <v>253</v>
      </c>
      <c r="O127" s="85" t="s">
        <v>166</v>
      </c>
      <c r="Q127" s="16"/>
      <c r="R127" s="16"/>
      <c r="S127" s="16"/>
      <c r="T127" s="16"/>
      <c r="U127" s="16"/>
      <c r="V127" s="16"/>
      <c r="W127" s="17"/>
      <c r="X127" s="17"/>
      <c r="Y127" s="17"/>
      <c r="Z127" s="17"/>
      <c r="AA127" s="17"/>
    </row>
    <row r="128" spans="1:27" s="18" customFormat="1" ht="24" customHeight="1" x14ac:dyDescent="0.25">
      <c r="A128" s="94"/>
      <c r="B128" s="77"/>
      <c r="C128" s="74"/>
      <c r="D128" s="86"/>
      <c r="E128" s="82"/>
      <c r="F128" s="84"/>
      <c r="G128" s="62" t="s">
        <v>298</v>
      </c>
      <c r="H128" s="62" t="s">
        <v>299</v>
      </c>
      <c r="I128" s="62" t="s">
        <v>300</v>
      </c>
      <c r="J128" s="62" t="s">
        <v>301</v>
      </c>
      <c r="K128" s="80"/>
      <c r="L128" s="80"/>
      <c r="M128" s="80"/>
      <c r="N128" s="80"/>
      <c r="O128" s="86"/>
      <c r="Q128" s="16"/>
      <c r="R128" s="16"/>
      <c r="S128" s="16"/>
      <c r="T128" s="16"/>
      <c r="U128" s="16"/>
      <c r="V128" s="16"/>
      <c r="W128" s="17"/>
      <c r="X128" s="17"/>
      <c r="Y128" s="17"/>
      <c r="Z128" s="17"/>
      <c r="AA128" s="17"/>
    </row>
    <row r="129" spans="1:27" s="18" customFormat="1" ht="96.75" customHeight="1" x14ac:dyDescent="0.25">
      <c r="A129" s="95"/>
      <c r="B129" s="78"/>
      <c r="C129" s="75"/>
      <c r="D129" s="87"/>
      <c r="E129" s="1">
        <v>100</v>
      </c>
      <c r="F129" s="1">
        <f>J129</f>
        <v>100</v>
      </c>
      <c r="G129" s="1">
        <v>100</v>
      </c>
      <c r="H129" s="1">
        <v>100</v>
      </c>
      <c r="I129" s="1">
        <v>100</v>
      </c>
      <c r="J129" s="1">
        <v>100</v>
      </c>
      <c r="K129" s="1">
        <v>100</v>
      </c>
      <c r="L129" s="1">
        <v>100</v>
      </c>
      <c r="M129" s="1" t="s">
        <v>191</v>
      </c>
      <c r="N129" s="1" t="s">
        <v>191</v>
      </c>
      <c r="O129" s="87"/>
      <c r="Q129" s="16"/>
      <c r="R129" s="16"/>
      <c r="S129" s="16"/>
      <c r="T129" s="16"/>
      <c r="U129" s="16"/>
      <c r="V129" s="16"/>
      <c r="W129" s="17"/>
      <c r="X129" s="17"/>
      <c r="Y129" s="17"/>
      <c r="Z129" s="17"/>
      <c r="AA129" s="17"/>
    </row>
    <row r="130" spans="1:27" s="18" customFormat="1" ht="63" customHeight="1" x14ac:dyDescent="0.25">
      <c r="A130" s="49" t="s">
        <v>114</v>
      </c>
      <c r="B130" s="50" t="s">
        <v>92</v>
      </c>
      <c r="C130" s="52" t="s">
        <v>254</v>
      </c>
      <c r="D130" s="2" t="s">
        <v>3</v>
      </c>
      <c r="E130" s="62">
        <f>SUM(F130:N130)</f>
        <v>231495</v>
      </c>
      <c r="F130" s="97">
        <v>46299</v>
      </c>
      <c r="G130" s="98"/>
      <c r="H130" s="98"/>
      <c r="I130" s="98"/>
      <c r="J130" s="99"/>
      <c r="K130" s="60">
        <v>46299</v>
      </c>
      <c r="L130" s="60">
        <v>46299</v>
      </c>
      <c r="M130" s="60">
        <v>46299</v>
      </c>
      <c r="N130" s="60">
        <v>46299</v>
      </c>
      <c r="O130" s="50" t="s">
        <v>45</v>
      </c>
      <c r="Q130" s="16"/>
      <c r="R130" s="16"/>
      <c r="S130" s="16"/>
      <c r="T130" s="16"/>
      <c r="U130" s="16"/>
      <c r="V130" s="16"/>
      <c r="W130" s="17"/>
      <c r="X130" s="17"/>
      <c r="Y130" s="17"/>
      <c r="Z130" s="17"/>
      <c r="AA130" s="17"/>
    </row>
    <row r="131" spans="1:27" s="18" customFormat="1" ht="22.5" customHeight="1" x14ac:dyDescent="0.25">
      <c r="A131" s="93"/>
      <c r="B131" s="76" t="s">
        <v>274</v>
      </c>
      <c r="C131" s="73" t="s">
        <v>166</v>
      </c>
      <c r="D131" s="85" t="s">
        <v>166</v>
      </c>
      <c r="E131" s="81" t="s">
        <v>121</v>
      </c>
      <c r="F131" s="83" t="s">
        <v>297</v>
      </c>
      <c r="G131" s="97" t="s">
        <v>296</v>
      </c>
      <c r="H131" s="98"/>
      <c r="I131" s="98"/>
      <c r="J131" s="99"/>
      <c r="K131" s="79" t="s">
        <v>62</v>
      </c>
      <c r="L131" s="79" t="s">
        <v>251</v>
      </c>
      <c r="M131" s="79" t="s">
        <v>252</v>
      </c>
      <c r="N131" s="79" t="s">
        <v>253</v>
      </c>
      <c r="O131" s="85" t="s">
        <v>166</v>
      </c>
      <c r="Q131" s="16"/>
      <c r="R131" s="16"/>
      <c r="S131" s="16"/>
      <c r="T131" s="16"/>
      <c r="U131" s="16"/>
      <c r="V131" s="16"/>
      <c r="W131" s="17"/>
      <c r="X131" s="17"/>
      <c r="Y131" s="17"/>
      <c r="Z131" s="17"/>
      <c r="AA131" s="17"/>
    </row>
    <row r="132" spans="1:27" s="18" customFormat="1" ht="15" customHeight="1" x14ac:dyDescent="0.25">
      <c r="A132" s="94"/>
      <c r="B132" s="77"/>
      <c r="C132" s="74"/>
      <c r="D132" s="86"/>
      <c r="E132" s="82"/>
      <c r="F132" s="84"/>
      <c r="G132" s="62" t="s">
        <v>298</v>
      </c>
      <c r="H132" s="62" t="s">
        <v>299</v>
      </c>
      <c r="I132" s="62" t="s">
        <v>300</v>
      </c>
      <c r="J132" s="62" t="s">
        <v>301</v>
      </c>
      <c r="K132" s="80"/>
      <c r="L132" s="80"/>
      <c r="M132" s="80"/>
      <c r="N132" s="80"/>
      <c r="O132" s="86"/>
      <c r="Q132" s="16"/>
      <c r="R132" s="16"/>
      <c r="S132" s="16"/>
      <c r="T132" s="16"/>
      <c r="U132" s="16"/>
      <c r="V132" s="16"/>
      <c r="W132" s="17"/>
      <c r="X132" s="17"/>
      <c r="Y132" s="17"/>
      <c r="Z132" s="17"/>
      <c r="AA132" s="17"/>
    </row>
    <row r="133" spans="1:27" s="18" customFormat="1" ht="24.75" customHeight="1" x14ac:dyDescent="0.25">
      <c r="A133" s="95"/>
      <c r="B133" s="78"/>
      <c r="C133" s="75"/>
      <c r="D133" s="87"/>
      <c r="E133" s="1">
        <v>100</v>
      </c>
      <c r="F133" s="1">
        <f>J133</f>
        <v>100</v>
      </c>
      <c r="G133" s="1">
        <v>25</v>
      </c>
      <c r="H133" s="1">
        <v>50</v>
      </c>
      <c r="I133" s="1">
        <v>75</v>
      </c>
      <c r="J133" s="1">
        <v>100</v>
      </c>
      <c r="K133" s="1">
        <v>100</v>
      </c>
      <c r="L133" s="1">
        <v>100</v>
      </c>
      <c r="M133" s="1">
        <v>100</v>
      </c>
      <c r="N133" s="1">
        <v>100</v>
      </c>
      <c r="O133" s="87"/>
      <c r="Q133" s="16"/>
      <c r="R133" s="16"/>
      <c r="S133" s="16"/>
      <c r="T133" s="16"/>
      <c r="U133" s="16"/>
      <c r="V133" s="16"/>
      <c r="W133" s="17"/>
      <c r="X133" s="17"/>
      <c r="Y133" s="17"/>
      <c r="Z133" s="17"/>
      <c r="AA133" s="17"/>
    </row>
    <row r="134" spans="1:27" s="18" customFormat="1" ht="96.75" customHeight="1" x14ac:dyDescent="0.25">
      <c r="A134" s="49" t="s">
        <v>115</v>
      </c>
      <c r="B134" s="50" t="s">
        <v>275</v>
      </c>
      <c r="C134" s="52" t="s">
        <v>254</v>
      </c>
      <c r="D134" s="2" t="s">
        <v>3</v>
      </c>
      <c r="E134" s="62">
        <f>SUM(F134:N134)</f>
        <v>0</v>
      </c>
      <c r="F134" s="97">
        <v>0</v>
      </c>
      <c r="G134" s="98"/>
      <c r="H134" s="98"/>
      <c r="I134" s="98"/>
      <c r="J134" s="99"/>
      <c r="K134" s="60">
        <v>0</v>
      </c>
      <c r="L134" s="60">
        <v>0</v>
      </c>
      <c r="M134" s="62">
        <v>0</v>
      </c>
      <c r="N134" s="62">
        <v>0</v>
      </c>
      <c r="O134" s="50" t="s">
        <v>45</v>
      </c>
      <c r="Q134" s="16"/>
      <c r="R134" s="16"/>
      <c r="S134" s="16"/>
      <c r="T134" s="16"/>
      <c r="U134" s="16"/>
      <c r="V134" s="16"/>
      <c r="W134" s="17"/>
      <c r="X134" s="17"/>
      <c r="Y134" s="17"/>
      <c r="Z134" s="17"/>
      <c r="AA134" s="17"/>
    </row>
    <row r="135" spans="1:27" s="18" customFormat="1" ht="19.5" customHeight="1" x14ac:dyDescent="0.25">
      <c r="A135" s="93"/>
      <c r="B135" s="76" t="s">
        <v>276</v>
      </c>
      <c r="C135" s="73" t="s">
        <v>166</v>
      </c>
      <c r="D135" s="85" t="s">
        <v>166</v>
      </c>
      <c r="E135" s="81" t="s">
        <v>121</v>
      </c>
      <c r="F135" s="83" t="s">
        <v>297</v>
      </c>
      <c r="G135" s="97" t="s">
        <v>296</v>
      </c>
      <c r="H135" s="98"/>
      <c r="I135" s="98"/>
      <c r="J135" s="99"/>
      <c r="K135" s="79" t="s">
        <v>62</v>
      </c>
      <c r="L135" s="79" t="s">
        <v>251</v>
      </c>
      <c r="M135" s="79" t="s">
        <v>252</v>
      </c>
      <c r="N135" s="79" t="s">
        <v>253</v>
      </c>
      <c r="O135" s="85" t="s">
        <v>166</v>
      </c>
      <c r="Q135" s="16"/>
      <c r="R135" s="16"/>
      <c r="S135" s="16"/>
      <c r="T135" s="16"/>
      <c r="U135" s="16"/>
      <c r="V135" s="16"/>
      <c r="W135" s="17"/>
      <c r="X135" s="17"/>
      <c r="Y135" s="17"/>
      <c r="Z135" s="17"/>
      <c r="AA135" s="17"/>
    </row>
    <row r="136" spans="1:27" s="18" customFormat="1" ht="20.25" customHeight="1" x14ac:dyDescent="0.25">
      <c r="A136" s="94"/>
      <c r="B136" s="77"/>
      <c r="C136" s="74"/>
      <c r="D136" s="86"/>
      <c r="E136" s="82"/>
      <c r="F136" s="84"/>
      <c r="G136" s="62" t="s">
        <v>298</v>
      </c>
      <c r="H136" s="62" t="s">
        <v>299</v>
      </c>
      <c r="I136" s="62" t="s">
        <v>300</v>
      </c>
      <c r="J136" s="62" t="s">
        <v>301</v>
      </c>
      <c r="K136" s="80"/>
      <c r="L136" s="80"/>
      <c r="M136" s="80"/>
      <c r="N136" s="80"/>
      <c r="O136" s="86"/>
      <c r="Q136" s="16"/>
      <c r="R136" s="16"/>
      <c r="S136" s="16"/>
      <c r="T136" s="16"/>
      <c r="U136" s="16"/>
      <c r="V136" s="16"/>
      <c r="W136" s="17"/>
      <c r="X136" s="17"/>
      <c r="Y136" s="17"/>
      <c r="Z136" s="17"/>
      <c r="AA136" s="17"/>
    </row>
    <row r="137" spans="1:27" s="18" customFormat="1" ht="51" customHeight="1" x14ac:dyDescent="0.25">
      <c r="A137" s="95"/>
      <c r="B137" s="78"/>
      <c r="C137" s="75"/>
      <c r="D137" s="87"/>
      <c r="E137" s="1" t="s">
        <v>191</v>
      </c>
      <c r="F137" s="1" t="s">
        <v>191</v>
      </c>
      <c r="G137" s="5" t="s">
        <v>191</v>
      </c>
      <c r="H137" s="5" t="s">
        <v>191</v>
      </c>
      <c r="I137" s="5" t="s">
        <v>191</v>
      </c>
      <c r="J137" s="5" t="s">
        <v>191</v>
      </c>
      <c r="K137" s="62" t="s">
        <v>20</v>
      </c>
      <c r="L137" s="62" t="s">
        <v>20</v>
      </c>
      <c r="M137" s="62" t="s">
        <v>20</v>
      </c>
      <c r="N137" s="62" t="s">
        <v>20</v>
      </c>
      <c r="O137" s="87"/>
      <c r="Q137" s="16"/>
      <c r="R137" s="16"/>
      <c r="S137" s="16"/>
      <c r="T137" s="16"/>
      <c r="U137" s="16"/>
      <c r="V137" s="16"/>
      <c r="W137" s="17"/>
      <c r="X137" s="17"/>
      <c r="Y137" s="17"/>
      <c r="Z137" s="17"/>
      <c r="AA137" s="17"/>
    </row>
    <row r="138" spans="1:27" s="18" customFormat="1" ht="24" customHeight="1" x14ac:dyDescent="0.25">
      <c r="A138" s="85" t="s">
        <v>116</v>
      </c>
      <c r="B138" s="76" t="s">
        <v>235</v>
      </c>
      <c r="C138" s="73" t="s">
        <v>254</v>
      </c>
      <c r="D138" s="2" t="s">
        <v>30</v>
      </c>
      <c r="E138" s="62">
        <f>SUM(F138:N138)</f>
        <v>366447.56349999999</v>
      </c>
      <c r="F138" s="97">
        <f>SUM(F139:F140)</f>
        <v>92479.563500000004</v>
      </c>
      <c r="G138" s="98"/>
      <c r="H138" s="98"/>
      <c r="I138" s="98"/>
      <c r="J138" s="99"/>
      <c r="K138" s="60">
        <f>SUM(K139:K140)</f>
        <v>68492</v>
      </c>
      <c r="L138" s="60">
        <f>SUM(L139:L140)</f>
        <v>68492</v>
      </c>
      <c r="M138" s="62">
        <f t="shared" ref="M138:N138" si="8">SUM(M139:M140)</f>
        <v>68492</v>
      </c>
      <c r="N138" s="62">
        <f t="shared" si="8"/>
        <v>68492</v>
      </c>
      <c r="O138" s="76" t="s">
        <v>45</v>
      </c>
      <c r="Q138" s="16"/>
      <c r="R138" s="16"/>
      <c r="S138" s="16"/>
      <c r="T138" s="16"/>
      <c r="U138" s="16"/>
      <c r="V138" s="16"/>
      <c r="W138" s="17"/>
      <c r="X138" s="17"/>
      <c r="Y138" s="17"/>
      <c r="Z138" s="17"/>
      <c r="AA138" s="17"/>
    </row>
    <row r="139" spans="1:27" s="18" customFormat="1" ht="46.5" customHeight="1" x14ac:dyDescent="0.25">
      <c r="A139" s="86"/>
      <c r="B139" s="77"/>
      <c r="C139" s="74"/>
      <c r="D139" s="2" t="s">
        <v>19</v>
      </c>
      <c r="E139" s="62">
        <f>SUM(F139:N139)</f>
        <v>0</v>
      </c>
      <c r="F139" s="97">
        <v>0</v>
      </c>
      <c r="G139" s="98"/>
      <c r="H139" s="98"/>
      <c r="I139" s="98"/>
      <c r="J139" s="99"/>
      <c r="K139" s="60">
        <v>0</v>
      </c>
      <c r="L139" s="60">
        <v>0</v>
      </c>
      <c r="M139" s="41">
        <v>0</v>
      </c>
      <c r="N139" s="41">
        <v>0</v>
      </c>
      <c r="O139" s="77"/>
      <c r="Q139" s="16"/>
      <c r="R139" s="16"/>
      <c r="S139" s="16"/>
      <c r="T139" s="16"/>
      <c r="U139" s="16"/>
      <c r="V139" s="16"/>
      <c r="W139" s="17"/>
      <c r="X139" s="17"/>
      <c r="Y139" s="17"/>
      <c r="Z139" s="17"/>
      <c r="AA139" s="17"/>
    </row>
    <row r="140" spans="1:27" s="18" customFormat="1" ht="46.5" customHeight="1" x14ac:dyDescent="0.25">
      <c r="A140" s="87"/>
      <c r="B140" s="78"/>
      <c r="C140" s="75"/>
      <c r="D140" s="2" t="s">
        <v>3</v>
      </c>
      <c r="E140" s="62">
        <f>SUM(F140:N140)</f>
        <v>366447.56349999999</v>
      </c>
      <c r="F140" s="97">
        <f>68492+23987.5635</f>
        <v>92479.563500000004</v>
      </c>
      <c r="G140" s="98"/>
      <c r="H140" s="98"/>
      <c r="I140" s="98"/>
      <c r="J140" s="99"/>
      <c r="K140" s="60">
        <v>68492</v>
      </c>
      <c r="L140" s="60">
        <v>68492</v>
      </c>
      <c r="M140" s="60">
        <v>68492</v>
      </c>
      <c r="N140" s="60">
        <v>68492</v>
      </c>
      <c r="O140" s="78"/>
      <c r="Q140" s="16"/>
      <c r="R140" s="16"/>
      <c r="S140" s="16"/>
      <c r="T140" s="16"/>
      <c r="U140" s="16"/>
      <c r="V140" s="16"/>
      <c r="W140" s="17"/>
      <c r="X140" s="17"/>
      <c r="Y140" s="17"/>
      <c r="Z140" s="17"/>
      <c r="AA140" s="17"/>
    </row>
    <row r="141" spans="1:27" s="18" customFormat="1" ht="21.75" customHeight="1" x14ac:dyDescent="0.25">
      <c r="A141" s="93"/>
      <c r="B141" s="76" t="s">
        <v>277</v>
      </c>
      <c r="C141" s="73" t="s">
        <v>166</v>
      </c>
      <c r="D141" s="85" t="s">
        <v>166</v>
      </c>
      <c r="E141" s="81" t="s">
        <v>121</v>
      </c>
      <c r="F141" s="83" t="s">
        <v>297</v>
      </c>
      <c r="G141" s="97" t="s">
        <v>296</v>
      </c>
      <c r="H141" s="98"/>
      <c r="I141" s="98"/>
      <c r="J141" s="99"/>
      <c r="K141" s="79" t="s">
        <v>62</v>
      </c>
      <c r="L141" s="79" t="s">
        <v>251</v>
      </c>
      <c r="M141" s="79" t="s">
        <v>252</v>
      </c>
      <c r="N141" s="79" t="s">
        <v>253</v>
      </c>
      <c r="O141" s="85" t="s">
        <v>166</v>
      </c>
      <c r="Q141" s="16"/>
      <c r="R141" s="16"/>
      <c r="S141" s="16"/>
      <c r="T141" s="16"/>
      <c r="U141" s="16"/>
      <c r="V141" s="16"/>
      <c r="W141" s="17"/>
      <c r="X141" s="17"/>
      <c r="Y141" s="17"/>
      <c r="Z141" s="17"/>
      <c r="AA141" s="17"/>
    </row>
    <row r="142" spans="1:27" s="18" customFormat="1" ht="21" customHeight="1" x14ac:dyDescent="0.25">
      <c r="A142" s="94"/>
      <c r="B142" s="77"/>
      <c r="C142" s="74"/>
      <c r="D142" s="86"/>
      <c r="E142" s="82"/>
      <c r="F142" s="84"/>
      <c r="G142" s="62" t="s">
        <v>298</v>
      </c>
      <c r="H142" s="62" t="s">
        <v>299</v>
      </c>
      <c r="I142" s="62" t="s">
        <v>300</v>
      </c>
      <c r="J142" s="62" t="s">
        <v>301</v>
      </c>
      <c r="K142" s="80"/>
      <c r="L142" s="80"/>
      <c r="M142" s="80"/>
      <c r="N142" s="80"/>
      <c r="O142" s="86"/>
      <c r="Q142" s="16"/>
      <c r="R142" s="16"/>
      <c r="S142" s="16"/>
      <c r="T142" s="16"/>
      <c r="U142" s="16"/>
      <c r="V142" s="16"/>
      <c r="W142" s="17"/>
      <c r="X142" s="17"/>
      <c r="Y142" s="17"/>
      <c r="Z142" s="17"/>
      <c r="AA142" s="17"/>
    </row>
    <row r="143" spans="1:27" s="18" customFormat="1" ht="48.75" customHeight="1" x14ac:dyDescent="0.25">
      <c r="A143" s="95"/>
      <c r="B143" s="78"/>
      <c r="C143" s="75"/>
      <c r="D143" s="87"/>
      <c r="E143" s="1">
        <v>48</v>
      </c>
      <c r="F143" s="1">
        <f>J143</f>
        <v>48</v>
      </c>
      <c r="G143" s="1">
        <v>48</v>
      </c>
      <c r="H143" s="1">
        <v>48</v>
      </c>
      <c r="I143" s="1">
        <v>48</v>
      </c>
      <c r="J143" s="1">
        <v>48</v>
      </c>
      <c r="K143" s="1">
        <v>48</v>
      </c>
      <c r="L143" s="1">
        <v>48</v>
      </c>
      <c r="M143" s="1">
        <v>48</v>
      </c>
      <c r="N143" s="1">
        <v>48</v>
      </c>
      <c r="O143" s="87"/>
      <c r="Q143" s="16"/>
      <c r="R143" s="16"/>
      <c r="S143" s="16"/>
      <c r="T143" s="16"/>
      <c r="U143" s="16"/>
      <c r="V143" s="16"/>
      <c r="W143" s="17"/>
      <c r="X143" s="17"/>
      <c r="Y143" s="17"/>
      <c r="Z143" s="17"/>
      <c r="AA143" s="17"/>
    </row>
    <row r="144" spans="1:27" s="18" customFormat="1" ht="199.5" customHeight="1" x14ac:dyDescent="0.25">
      <c r="A144" s="49" t="s">
        <v>117</v>
      </c>
      <c r="B144" s="50" t="s">
        <v>278</v>
      </c>
      <c r="C144" s="52" t="s">
        <v>254</v>
      </c>
      <c r="D144" s="2" t="s">
        <v>3</v>
      </c>
      <c r="E144" s="62">
        <f>SUM(F144:N144)</f>
        <v>0</v>
      </c>
      <c r="F144" s="97">
        <v>0</v>
      </c>
      <c r="G144" s="98"/>
      <c r="H144" s="98"/>
      <c r="I144" s="98"/>
      <c r="J144" s="99"/>
      <c r="K144" s="60">
        <v>0</v>
      </c>
      <c r="L144" s="60">
        <v>0</v>
      </c>
      <c r="M144" s="62">
        <v>0</v>
      </c>
      <c r="N144" s="62">
        <v>0</v>
      </c>
      <c r="O144" s="50" t="s">
        <v>45</v>
      </c>
      <c r="Q144" s="16"/>
      <c r="R144" s="16"/>
      <c r="S144" s="16"/>
      <c r="T144" s="16"/>
      <c r="U144" s="16"/>
      <c r="V144" s="16"/>
      <c r="W144" s="17"/>
      <c r="X144" s="17"/>
      <c r="Y144" s="17"/>
      <c r="Z144" s="17"/>
      <c r="AA144" s="17"/>
    </row>
    <row r="145" spans="1:27" s="18" customFormat="1" ht="22.5" customHeight="1" x14ac:dyDescent="0.25">
      <c r="A145" s="93"/>
      <c r="B145" s="76" t="s">
        <v>279</v>
      </c>
      <c r="C145" s="73" t="s">
        <v>166</v>
      </c>
      <c r="D145" s="85" t="s">
        <v>166</v>
      </c>
      <c r="E145" s="81" t="s">
        <v>121</v>
      </c>
      <c r="F145" s="83" t="s">
        <v>297</v>
      </c>
      <c r="G145" s="97" t="s">
        <v>296</v>
      </c>
      <c r="H145" s="98"/>
      <c r="I145" s="98"/>
      <c r="J145" s="99"/>
      <c r="K145" s="79" t="s">
        <v>62</v>
      </c>
      <c r="L145" s="79" t="s">
        <v>251</v>
      </c>
      <c r="M145" s="79" t="s">
        <v>252</v>
      </c>
      <c r="N145" s="79" t="s">
        <v>253</v>
      </c>
      <c r="O145" s="85" t="s">
        <v>166</v>
      </c>
      <c r="Q145" s="16"/>
      <c r="R145" s="16"/>
      <c r="S145" s="16"/>
      <c r="T145" s="16"/>
      <c r="U145" s="16"/>
      <c r="V145" s="16"/>
      <c r="W145" s="17"/>
      <c r="X145" s="17"/>
      <c r="Y145" s="17"/>
      <c r="Z145" s="17"/>
      <c r="AA145" s="17"/>
    </row>
    <row r="146" spans="1:27" s="18" customFormat="1" ht="23.25" customHeight="1" x14ac:dyDescent="0.25">
      <c r="A146" s="94"/>
      <c r="B146" s="77"/>
      <c r="C146" s="74"/>
      <c r="D146" s="86"/>
      <c r="E146" s="82"/>
      <c r="F146" s="84"/>
      <c r="G146" s="62" t="s">
        <v>298</v>
      </c>
      <c r="H146" s="62" t="s">
        <v>299</v>
      </c>
      <c r="I146" s="62" t="s">
        <v>300</v>
      </c>
      <c r="J146" s="62" t="s">
        <v>301</v>
      </c>
      <c r="K146" s="80"/>
      <c r="L146" s="80"/>
      <c r="M146" s="80"/>
      <c r="N146" s="80"/>
      <c r="O146" s="86"/>
      <c r="Q146" s="16"/>
      <c r="R146" s="16"/>
      <c r="S146" s="16"/>
      <c r="T146" s="16"/>
      <c r="U146" s="16"/>
      <c r="V146" s="16"/>
      <c r="W146" s="17"/>
      <c r="X146" s="17"/>
      <c r="Y146" s="17"/>
      <c r="Z146" s="17"/>
      <c r="AA146" s="17"/>
    </row>
    <row r="147" spans="1:27" s="18" customFormat="1" ht="180" customHeight="1" x14ac:dyDescent="0.25">
      <c r="A147" s="95"/>
      <c r="B147" s="78"/>
      <c r="C147" s="75"/>
      <c r="D147" s="87"/>
      <c r="E147" s="1" t="s">
        <v>191</v>
      </c>
      <c r="F147" s="1" t="str">
        <f>J147</f>
        <v>-</v>
      </c>
      <c r="G147" s="62" t="s">
        <v>191</v>
      </c>
      <c r="H147" s="62" t="s">
        <v>191</v>
      </c>
      <c r="I147" s="62" t="s">
        <v>191</v>
      </c>
      <c r="J147" s="62" t="s">
        <v>191</v>
      </c>
      <c r="K147" s="62" t="s">
        <v>20</v>
      </c>
      <c r="L147" s="62" t="s">
        <v>20</v>
      </c>
      <c r="M147" s="62" t="s">
        <v>20</v>
      </c>
      <c r="N147" s="62" t="s">
        <v>20</v>
      </c>
      <c r="O147" s="87"/>
      <c r="Q147" s="16"/>
      <c r="R147" s="16"/>
      <c r="S147" s="16"/>
      <c r="T147" s="16"/>
      <c r="U147" s="16"/>
      <c r="V147" s="16"/>
      <c r="W147" s="17"/>
      <c r="X147" s="17"/>
      <c r="Y147" s="17"/>
      <c r="Z147" s="17"/>
      <c r="AA147" s="17"/>
    </row>
    <row r="148" spans="1:27" s="18" customFormat="1" ht="154.5" customHeight="1" x14ac:dyDescent="0.25">
      <c r="A148" s="49" t="s">
        <v>118</v>
      </c>
      <c r="B148" s="50" t="s">
        <v>280</v>
      </c>
      <c r="C148" s="52" t="s">
        <v>254</v>
      </c>
      <c r="D148" s="2" t="s">
        <v>3</v>
      </c>
      <c r="E148" s="62">
        <f>SUM(F148:N148)</f>
        <v>0</v>
      </c>
      <c r="F148" s="97">
        <v>0</v>
      </c>
      <c r="G148" s="98"/>
      <c r="H148" s="98"/>
      <c r="I148" s="98"/>
      <c r="J148" s="99"/>
      <c r="K148" s="60">
        <v>0</v>
      </c>
      <c r="L148" s="60">
        <v>0</v>
      </c>
      <c r="M148" s="62">
        <v>0</v>
      </c>
      <c r="N148" s="62">
        <v>0</v>
      </c>
      <c r="O148" s="50" t="s">
        <v>45</v>
      </c>
      <c r="Q148" s="16"/>
      <c r="R148" s="16"/>
      <c r="S148" s="16"/>
      <c r="T148" s="16"/>
      <c r="U148" s="16"/>
      <c r="V148" s="16"/>
      <c r="W148" s="17"/>
      <c r="X148" s="17"/>
      <c r="Y148" s="17"/>
      <c r="Z148" s="17"/>
      <c r="AA148" s="17"/>
    </row>
    <row r="149" spans="1:27" s="18" customFormat="1" ht="20.25" customHeight="1" x14ac:dyDescent="0.25">
      <c r="A149" s="93"/>
      <c r="B149" s="76" t="s">
        <v>281</v>
      </c>
      <c r="C149" s="73" t="s">
        <v>166</v>
      </c>
      <c r="D149" s="85" t="s">
        <v>166</v>
      </c>
      <c r="E149" s="81" t="s">
        <v>121</v>
      </c>
      <c r="F149" s="83" t="s">
        <v>297</v>
      </c>
      <c r="G149" s="97" t="s">
        <v>296</v>
      </c>
      <c r="H149" s="98"/>
      <c r="I149" s="98"/>
      <c r="J149" s="99"/>
      <c r="K149" s="79" t="s">
        <v>62</v>
      </c>
      <c r="L149" s="79" t="s">
        <v>251</v>
      </c>
      <c r="M149" s="79" t="s">
        <v>252</v>
      </c>
      <c r="N149" s="79" t="s">
        <v>253</v>
      </c>
      <c r="O149" s="85" t="s">
        <v>166</v>
      </c>
      <c r="Q149" s="16"/>
      <c r="R149" s="16"/>
      <c r="S149" s="16"/>
      <c r="T149" s="16"/>
      <c r="U149" s="16"/>
      <c r="V149" s="16"/>
      <c r="W149" s="17"/>
      <c r="X149" s="17"/>
      <c r="Y149" s="17"/>
      <c r="Z149" s="17"/>
      <c r="AA149" s="17"/>
    </row>
    <row r="150" spans="1:27" s="18" customFormat="1" ht="24.75" customHeight="1" x14ac:dyDescent="0.25">
      <c r="A150" s="94"/>
      <c r="B150" s="77"/>
      <c r="C150" s="74"/>
      <c r="D150" s="86"/>
      <c r="E150" s="82"/>
      <c r="F150" s="84"/>
      <c r="G150" s="62" t="s">
        <v>298</v>
      </c>
      <c r="H150" s="62" t="s">
        <v>299</v>
      </c>
      <c r="I150" s="62" t="s">
        <v>300</v>
      </c>
      <c r="J150" s="62" t="s">
        <v>301</v>
      </c>
      <c r="K150" s="80"/>
      <c r="L150" s="80"/>
      <c r="M150" s="80"/>
      <c r="N150" s="80"/>
      <c r="O150" s="86"/>
      <c r="Q150" s="16"/>
      <c r="R150" s="16"/>
      <c r="S150" s="16"/>
      <c r="T150" s="16"/>
      <c r="U150" s="16"/>
      <c r="V150" s="16"/>
      <c r="W150" s="17"/>
      <c r="X150" s="17"/>
      <c r="Y150" s="17"/>
      <c r="Z150" s="17"/>
      <c r="AA150" s="17"/>
    </row>
    <row r="151" spans="1:27" s="18" customFormat="1" ht="91.5" customHeight="1" x14ac:dyDescent="0.25">
      <c r="A151" s="95"/>
      <c r="B151" s="78"/>
      <c r="C151" s="75"/>
      <c r="D151" s="87"/>
      <c r="E151" s="1" t="s">
        <v>191</v>
      </c>
      <c r="F151" s="1" t="s">
        <v>191</v>
      </c>
      <c r="G151" s="1" t="s">
        <v>191</v>
      </c>
      <c r="H151" s="1" t="s">
        <v>191</v>
      </c>
      <c r="I151" s="1" t="s">
        <v>191</v>
      </c>
      <c r="J151" s="1" t="s">
        <v>191</v>
      </c>
      <c r="K151" s="1" t="s">
        <v>191</v>
      </c>
      <c r="L151" s="62" t="s">
        <v>20</v>
      </c>
      <c r="M151" s="62" t="s">
        <v>20</v>
      </c>
      <c r="N151" s="62" t="s">
        <v>20</v>
      </c>
      <c r="O151" s="87"/>
      <c r="Q151" s="16"/>
      <c r="R151" s="16"/>
      <c r="S151" s="16"/>
      <c r="T151" s="16"/>
      <c r="U151" s="16"/>
      <c r="V151" s="16"/>
      <c r="W151" s="17"/>
      <c r="X151" s="17"/>
      <c r="Y151" s="17"/>
      <c r="Z151" s="17"/>
      <c r="AA151" s="17"/>
    </row>
    <row r="152" spans="1:27" s="18" customFormat="1" ht="52.5" customHeight="1" x14ac:dyDescent="0.25">
      <c r="A152" s="49" t="s">
        <v>119</v>
      </c>
      <c r="B152" s="50" t="s">
        <v>93</v>
      </c>
      <c r="C152" s="52" t="s">
        <v>254</v>
      </c>
      <c r="D152" s="2" t="s">
        <v>3</v>
      </c>
      <c r="E152" s="62">
        <f>SUM(F152:N152)</f>
        <v>12500</v>
      </c>
      <c r="F152" s="97">
        <v>2500</v>
      </c>
      <c r="G152" s="98"/>
      <c r="H152" s="98"/>
      <c r="I152" s="98"/>
      <c r="J152" s="99"/>
      <c r="K152" s="60">
        <v>2500</v>
      </c>
      <c r="L152" s="60">
        <v>2500</v>
      </c>
      <c r="M152" s="62">
        <v>2500</v>
      </c>
      <c r="N152" s="62">
        <v>2500</v>
      </c>
      <c r="O152" s="50" t="s">
        <v>45</v>
      </c>
      <c r="Q152" s="16"/>
      <c r="R152" s="16"/>
      <c r="S152" s="16"/>
      <c r="T152" s="16"/>
      <c r="U152" s="16"/>
      <c r="V152" s="16"/>
      <c r="W152" s="17"/>
      <c r="X152" s="17"/>
      <c r="Y152" s="17"/>
      <c r="Z152" s="17"/>
      <c r="AA152" s="17"/>
    </row>
    <row r="153" spans="1:27" s="18" customFormat="1" ht="18" customHeight="1" x14ac:dyDescent="0.25">
      <c r="A153" s="93"/>
      <c r="B153" s="76" t="s">
        <v>292</v>
      </c>
      <c r="C153" s="73" t="s">
        <v>166</v>
      </c>
      <c r="D153" s="85" t="s">
        <v>166</v>
      </c>
      <c r="E153" s="81" t="s">
        <v>121</v>
      </c>
      <c r="F153" s="83" t="s">
        <v>297</v>
      </c>
      <c r="G153" s="97" t="s">
        <v>296</v>
      </c>
      <c r="H153" s="98"/>
      <c r="I153" s="98"/>
      <c r="J153" s="99"/>
      <c r="K153" s="79" t="s">
        <v>62</v>
      </c>
      <c r="L153" s="79" t="s">
        <v>251</v>
      </c>
      <c r="M153" s="79" t="s">
        <v>252</v>
      </c>
      <c r="N153" s="79" t="s">
        <v>253</v>
      </c>
      <c r="O153" s="85" t="s">
        <v>166</v>
      </c>
      <c r="Q153" s="16"/>
      <c r="R153" s="16"/>
      <c r="S153" s="16"/>
      <c r="T153" s="16"/>
      <c r="U153" s="16"/>
      <c r="V153" s="16"/>
      <c r="W153" s="17"/>
      <c r="X153" s="17"/>
      <c r="Y153" s="17"/>
      <c r="Z153" s="17"/>
      <c r="AA153" s="17"/>
    </row>
    <row r="154" spans="1:27" s="18" customFormat="1" ht="21" customHeight="1" x14ac:dyDescent="0.25">
      <c r="A154" s="94"/>
      <c r="B154" s="77"/>
      <c r="C154" s="74"/>
      <c r="D154" s="86"/>
      <c r="E154" s="82"/>
      <c r="F154" s="84"/>
      <c r="G154" s="62" t="s">
        <v>298</v>
      </c>
      <c r="H154" s="62" t="s">
        <v>299</v>
      </c>
      <c r="I154" s="62" t="s">
        <v>300</v>
      </c>
      <c r="J154" s="62" t="s">
        <v>301</v>
      </c>
      <c r="K154" s="80"/>
      <c r="L154" s="80"/>
      <c r="M154" s="80"/>
      <c r="N154" s="80"/>
      <c r="O154" s="86"/>
      <c r="Q154" s="16"/>
      <c r="R154" s="16"/>
      <c r="S154" s="16"/>
      <c r="T154" s="16"/>
      <c r="U154" s="16"/>
      <c r="V154" s="16"/>
      <c r="W154" s="17"/>
      <c r="X154" s="17"/>
      <c r="Y154" s="17"/>
      <c r="Z154" s="17"/>
      <c r="AA154" s="17"/>
    </row>
    <row r="155" spans="1:27" s="18" customFormat="1" ht="17.25" customHeight="1" x14ac:dyDescent="0.25">
      <c r="A155" s="95"/>
      <c r="B155" s="78"/>
      <c r="C155" s="75"/>
      <c r="D155" s="87"/>
      <c r="E155" s="1">
        <v>100</v>
      </c>
      <c r="F155" s="1">
        <f>J155</f>
        <v>100</v>
      </c>
      <c r="G155" s="1">
        <v>100</v>
      </c>
      <c r="H155" s="1">
        <v>100</v>
      </c>
      <c r="I155" s="1">
        <v>100</v>
      </c>
      <c r="J155" s="1">
        <v>100</v>
      </c>
      <c r="K155" s="1">
        <v>100</v>
      </c>
      <c r="L155" s="1">
        <v>100</v>
      </c>
      <c r="M155" s="1">
        <v>100</v>
      </c>
      <c r="N155" s="1">
        <v>100</v>
      </c>
      <c r="O155" s="87"/>
      <c r="Q155" s="16"/>
      <c r="R155" s="16"/>
      <c r="S155" s="16"/>
      <c r="T155" s="16"/>
      <c r="U155" s="16"/>
      <c r="V155" s="16"/>
      <c r="W155" s="17"/>
      <c r="X155" s="17"/>
      <c r="Y155" s="17"/>
      <c r="Z155" s="17"/>
      <c r="AA155" s="17"/>
    </row>
    <row r="156" spans="1:27" s="43" customFormat="1" ht="171" customHeight="1" x14ac:dyDescent="0.25">
      <c r="A156" s="49" t="s">
        <v>282</v>
      </c>
      <c r="B156" s="50" t="s">
        <v>283</v>
      </c>
      <c r="C156" s="52" t="s">
        <v>254</v>
      </c>
      <c r="D156" s="2" t="s">
        <v>3</v>
      </c>
      <c r="E156" s="62">
        <f>SUM(F156:N156)</f>
        <v>0</v>
      </c>
      <c r="F156" s="97">
        <v>0</v>
      </c>
      <c r="G156" s="98"/>
      <c r="H156" s="98"/>
      <c r="I156" s="98"/>
      <c r="J156" s="99"/>
      <c r="K156" s="60">
        <v>0</v>
      </c>
      <c r="L156" s="60">
        <v>0</v>
      </c>
      <c r="M156" s="62">
        <v>0</v>
      </c>
      <c r="N156" s="62">
        <v>0</v>
      </c>
      <c r="O156" s="50" t="s">
        <v>45</v>
      </c>
      <c r="Q156" s="44"/>
      <c r="R156" s="44"/>
      <c r="S156" s="44"/>
      <c r="T156" s="44"/>
      <c r="U156" s="44"/>
      <c r="V156" s="44"/>
      <c r="W156" s="45"/>
      <c r="X156" s="45"/>
      <c r="Y156" s="45"/>
      <c r="Z156" s="45"/>
      <c r="AA156" s="45"/>
    </row>
    <row r="157" spans="1:27" s="43" customFormat="1" ht="17.25" customHeight="1" x14ac:dyDescent="0.25">
      <c r="A157" s="93"/>
      <c r="B157" s="76" t="s">
        <v>284</v>
      </c>
      <c r="C157" s="73" t="s">
        <v>166</v>
      </c>
      <c r="D157" s="85" t="s">
        <v>166</v>
      </c>
      <c r="E157" s="81" t="s">
        <v>121</v>
      </c>
      <c r="F157" s="83" t="s">
        <v>297</v>
      </c>
      <c r="G157" s="97" t="s">
        <v>296</v>
      </c>
      <c r="H157" s="98"/>
      <c r="I157" s="98"/>
      <c r="J157" s="99"/>
      <c r="K157" s="79" t="s">
        <v>62</v>
      </c>
      <c r="L157" s="79" t="s">
        <v>251</v>
      </c>
      <c r="M157" s="79" t="s">
        <v>252</v>
      </c>
      <c r="N157" s="79" t="s">
        <v>253</v>
      </c>
      <c r="O157" s="85" t="s">
        <v>166</v>
      </c>
      <c r="Q157" s="44"/>
      <c r="R157" s="44"/>
      <c r="S157" s="44"/>
      <c r="T157" s="44"/>
      <c r="U157" s="44"/>
      <c r="V157" s="44"/>
      <c r="W157" s="45"/>
      <c r="X157" s="45"/>
      <c r="Y157" s="45"/>
      <c r="Z157" s="45"/>
      <c r="AA157" s="45"/>
    </row>
    <row r="158" spans="1:27" s="43" customFormat="1" ht="17.25" customHeight="1" x14ac:dyDescent="0.25">
      <c r="A158" s="94"/>
      <c r="B158" s="77"/>
      <c r="C158" s="74"/>
      <c r="D158" s="86"/>
      <c r="E158" s="82"/>
      <c r="F158" s="84"/>
      <c r="G158" s="62" t="s">
        <v>298</v>
      </c>
      <c r="H158" s="62" t="s">
        <v>299</v>
      </c>
      <c r="I158" s="62" t="s">
        <v>300</v>
      </c>
      <c r="J158" s="62" t="s">
        <v>301</v>
      </c>
      <c r="K158" s="80"/>
      <c r="L158" s="80"/>
      <c r="M158" s="80"/>
      <c r="N158" s="80"/>
      <c r="O158" s="86"/>
      <c r="Q158" s="44"/>
      <c r="R158" s="44"/>
      <c r="S158" s="44"/>
      <c r="T158" s="44"/>
      <c r="U158" s="44"/>
      <c r="V158" s="44"/>
      <c r="W158" s="45"/>
      <c r="X158" s="45"/>
      <c r="Y158" s="45"/>
      <c r="Z158" s="45"/>
      <c r="AA158" s="45"/>
    </row>
    <row r="159" spans="1:27" s="43" customFormat="1" ht="138" customHeight="1" x14ac:dyDescent="0.25">
      <c r="A159" s="95"/>
      <c r="B159" s="78"/>
      <c r="C159" s="75"/>
      <c r="D159" s="87"/>
      <c r="E159" s="1" t="s">
        <v>191</v>
      </c>
      <c r="F159" s="1" t="s">
        <v>191</v>
      </c>
      <c r="G159" s="1" t="s">
        <v>191</v>
      </c>
      <c r="H159" s="1" t="s">
        <v>191</v>
      </c>
      <c r="I159" s="1" t="s">
        <v>191</v>
      </c>
      <c r="J159" s="1" t="s">
        <v>191</v>
      </c>
      <c r="K159" s="1" t="s">
        <v>191</v>
      </c>
      <c r="L159" s="1" t="s">
        <v>191</v>
      </c>
      <c r="M159" s="1" t="s">
        <v>191</v>
      </c>
      <c r="N159" s="1" t="s">
        <v>191</v>
      </c>
      <c r="O159" s="87"/>
      <c r="Q159" s="44"/>
      <c r="R159" s="44"/>
      <c r="S159" s="44"/>
      <c r="T159" s="44"/>
      <c r="U159" s="44"/>
      <c r="V159" s="44"/>
      <c r="W159" s="45"/>
      <c r="X159" s="45"/>
      <c r="Y159" s="45"/>
      <c r="Z159" s="45"/>
      <c r="AA159" s="45"/>
    </row>
    <row r="160" spans="1:27" s="18" customFormat="1" ht="94.5" customHeight="1" x14ac:dyDescent="0.25">
      <c r="A160" s="49" t="s">
        <v>285</v>
      </c>
      <c r="B160" s="50" t="s">
        <v>286</v>
      </c>
      <c r="C160" s="52" t="s">
        <v>254</v>
      </c>
      <c r="D160" s="2" t="s">
        <v>3</v>
      </c>
      <c r="E160" s="62">
        <f>SUM(F160:N160)</f>
        <v>0</v>
      </c>
      <c r="F160" s="97">
        <v>0</v>
      </c>
      <c r="G160" s="98"/>
      <c r="H160" s="98"/>
      <c r="I160" s="98"/>
      <c r="J160" s="99"/>
      <c r="K160" s="60">
        <v>0</v>
      </c>
      <c r="L160" s="60">
        <v>0</v>
      </c>
      <c r="M160" s="62">
        <v>0</v>
      </c>
      <c r="N160" s="62">
        <v>0</v>
      </c>
      <c r="O160" s="50" t="s">
        <v>45</v>
      </c>
      <c r="Q160" s="16"/>
      <c r="R160" s="16"/>
      <c r="S160" s="16"/>
      <c r="T160" s="16"/>
      <c r="U160" s="16"/>
      <c r="V160" s="16"/>
      <c r="W160" s="17"/>
      <c r="X160" s="17"/>
      <c r="Y160" s="17"/>
      <c r="Z160" s="17"/>
      <c r="AA160" s="17"/>
    </row>
    <row r="161" spans="1:27" s="18" customFormat="1" ht="17.25" customHeight="1" x14ac:dyDescent="0.25">
      <c r="A161" s="93"/>
      <c r="B161" s="76" t="s">
        <v>287</v>
      </c>
      <c r="C161" s="73" t="s">
        <v>166</v>
      </c>
      <c r="D161" s="85" t="s">
        <v>166</v>
      </c>
      <c r="E161" s="81" t="s">
        <v>121</v>
      </c>
      <c r="F161" s="83" t="s">
        <v>297</v>
      </c>
      <c r="G161" s="97" t="s">
        <v>296</v>
      </c>
      <c r="H161" s="98"/>
      <c r="I161" s="98"/>
      <c r="J161" s="99"/>
      <c r="K161" s="79" t="s">
        <v>62</v>
      </c>
      <c r="L161" s="79" t="s">
        <v>251</v>
      </c>
      <c r="M161" s="79" t="s">
        <v>252</v>
      </c>
      <c r="N161" s="79" t="s">
        <v>253</v>
      </c>
      <c r="O161" s="85" t="s">
        <v>166</v>
      </c>
      <c r="Q161" s="16"/>
      <c r="R161" s="16"/>
      <c r="S161" s="16"/>
      <c r="T161" s="16"/>
      <c r="U161" s="16"/>
      <c r="V161" s="16"/>
      <c r="W161" s="17"/>
      <c r="X161" s="17"/>
      <c r="Y161" s="17"/>
      <c r="Z161" s="17"/>
      <c r="AA161" s="17"/>
    </row>
    <row r="162" spans="1:27" s="18" customFormat="1" ht="17.25" customHeight="1" x14ac:dyDescent="0.25">
      <c r="A162" s="94"/>
      <c r="B162" s="77"/>
      <c r="C162" s="74"/>
      <c r="D162" s="86"/>
      <c r="E162" s="82"/>
      <c r="F162" s="84"/>
      <c r="G162" s="62" t="s">
        <v>298</v>
      </c>
      <c r="H162" s="62" t="s">
        <v>299</v>
      </c>
      <c r="I162" s="62" t="s">
        <v>300</v>
      </c>
      <c r="J162" s="62" t="s">
        <v>301</v>
      </c>
      <c r="K162" s="80"/>
      <c r="L162" s="80"/>
      <c r="M162" s="80"/>
      <c r="N162" s="80"/>
      <c r="O162" s="86"/>
      <c r="Q162" s="16"/>
      <c r="R162" s="16"/>
      <c r="S162" s="16"/>
      <c r="T162" s="16"/>
      <c r="U162" s="16"/>
      <c r="V162" s="16"/>
      <c r="W162" s="17"/>
      <c r="X162" s="17"/>
      <c r="Y162" s="17"/>
      <c r="Z162" s="17"/>
      <c r="AA162" s="17"/>
    </row>
    <row r="163" spans="1:27" s="18" customFormat="1" ht="17.25" customHeight="1" x14ac:dyDescent="0.25">
      <c r="A163" s="95"/>
      <c r="B163" s="78"/>
      <c r="C163" s="75"/>
      <c r="D163" s="87"/>
      <c r="E163" s="1" t="s">
        <v>191</v>
      </c>
      <c r="F163" s="1" t="s">
        <v>191</v>
      </c>
      <c r="G163" s="1" t="s">
        <v>191</v>
      </c>
      <c r="H163" s="1" t="s">
        <v>191</v>
      </c>
      <c r="I163" s="1" t="s">
        <v>191</v>
      </c>
      <c r="J163" s="1" t="s">
        <v>191</v>
      </c>
      <c r="K163" s="1" t="s">
        <v>191</v>
      </c>
      <c r="L163" s="1" t="s">
        <v>191</v>
      </c>
      <c r="M163" s="1" t="s">
        <v>191</v>
      </c>
      <c r="N163" s="1" t="s">
        <v>191</v>
      </c>
      <c r="O163" s="87"/>
      <c r="Q163" s="16"/>
      <c r="R163" s="16"/>
      <c r="S163" s="16"/>
      <c r="T163" s="16"/>
      <c r="U163" s="16"/>
      <c r="V163" s="16"/>
      <c r="W163" s="17"/>
      <c r="X163" s="17"/>
      <c r="Y163" s="17"/>
      <c r="Z163" s="17"/>
      <c r="AA163" s="17"/>
    </row>
    <row r="164" spans="1:27" s="18" customFormat="1" ht="75.75" customHeight="1" x14ac:dyDescent="0.25">
      <c r="A164" s="49" t="s">
        <v>288</v>
      </c>
      <c r="B164" s="50" t="s">
        <v>289</v>
      </c>
      <c r="C164" s="52" t="s">
        <v>254</v>
      </c>
      <c r="D164" s="2" t="s">
        <v>3</v>
      </c>
      <c r="E164" s="62">
        <f>SUM(F164:N164)</f>
        <v>0</v>
      </c>
      <c r="F164" s="97">
        <v>0</v>
      </c>
      <c r="G164" s="98"/>
      <c r="H164" s="98"/>
      <c r="I164" s="98"/>
      <c r="J164" s="99"/>
      <c r="K164" s="60">
        <v>0</v>
      </c>
      <c r="L164" s="60">
        <v>0</v>
      </c>
      <c r="M164" s="62">
        <v>0</v>
      </c>
      <c r="N164" s="62">
        <v>0</v>
      </c>
      <c r="O164" s="50" t="s">
        <v>45</v>
      </c>
      <c r="Q164" s="16"/>
      <c r="R164" s="16"/>
      <c r="S164" s="16"/>
      <c r="T164" s="16"/>
      <c r="U164" s="16"/>
      <c r="V164" s="16"/>
      <c r="W164" s="17"/>
      <c r="X164" s="17"/>
      <c r="Y164" s="17"/>
      <c r="Z164" s="17"/>
      <c r="AA164" s="17"/>
    </row>
    <row r="165" spans="1:27" s="18" customFormat="1" ht="17.25" customHeight="1" x14ac:dyDescent="0.25">
      <c r="A165" s="93"/>
      <c r="B165" s="76" t="s">
        <v>290</v>
      </c>
      <c r="C165" s="73" t="s">
        <v>166</v>
      </c>
      <c r="D165" s="85" t="s">
        <v>166</v>
      </c>
      <c r="E165" s="81" t="s">
        <v>121</v>
      </c>
      <c r="F165" s="83" t="s">
        <v>297</v>
      </c>
      <c r="G165" s="97" t="s">
        <v>296</v>
      </c>
      <c r="H165" s="98"/>
      <c r="I165" s="98"/>
      <c r="J165" s="99"/>
      <c r="K165" s="79" t="s">
        <v>62</v>
      </c>
      <c r="L165" s="79" t="s">
        <v>251</v>
      </c>
      <c r="M165" s="79" t="s">
        <v>252</v>
      </c>
      <c r="N165" s="79" t="s">
        <v>253</v>
      </c>
      <c r="O165" s="85" t="s">
        <v>166</v>
      </c>
      <c r="Q165" s="16"/>
      <c r="R165" s="16"/>
      <c r="S165" s="16"/>
      <c r="T165" s="16"/>
      <c r="U165" s="16"/>
      <c r="V165" s="16"/>
      <c r="W165" s="17"/>
      <c r="X165" s="17"/>
      <c r="Y165" s="17"/>
      <c r="Z165" s="17"/>
      <c r="AA165" s="17"/>
    </row>
    <row r="166" spans="1:27" s="18" customFormat="1" ht="17.25" customHeight="1" x14ac:dyDescent="0.25">
      <c r="A166" s="94"/>
      <c r="B166" s="77"/>
      <c r="C166" s="74"/>
      <c r="D166" s="86"/>
      <c r="E166" s="82"/>
      <c r="F166" s="84"/>
      <c r="G166" s="62" t="s">
        <v>298</v>
      </c>
      <c r="H166" s="62" t="s">
        <v>299</v>
      </c>
      <c r="I166" s="62" t="s">
        <v>300</v>
      </c>
      <c r="J166" s="62" t="s">
        <v>301</v>
      </c>
      <c r="K166" s="80"/>
      <c r="L166" s="80"/>
      <c r="M166" s="80"/>
      <c r="N166" s="80"/>
      <c r="O166" s="86"/>
      <c r="Q166" s="16"/>
      <c r="R166" s="16"/>
      <c r="S166" s="16"/>
      <c r="T166" s="16"/>
      <c r="U166" s="16"/>
      <c r="V166" s="16"/>
      <c r="W166" s="17"/>
      <c r="X166" s="17"/>
      <c r="Y166" s="17"/>
      <c r="Z166" s="17"/>
      <c r="AA166" s="17"/>
    </row>
    <row r="167" spans="1:27" s="18" customFormat="1" ht="123.75" customHeight="1" x14ac:dyDescent="0.25">
      <c r="A167" s="95"/>
      <c r="B167" s="78"/>
      <c r="C167" s="75"/>
      <c r="D167" s="87"/>
      <c r="E167" s="1" t="s">
        <v>191</v>
      </c>
      <c r="F167" s="1" t="s">
        <v>191</v>
      </c>
      <c r="G167" s="1" t="s">
        <v>191</v>
      </c>
      <c r="H167" s="1" t="s">
        <v>191</v>
      </c>
      <c r="I167" s="1" t="s">
        <v>191</v>
      </c>
      <c r="J167" s="1" t="s">
        <v>191</v>
      </c>
      <c r="K167" s="1" t="s">
        <v>191</v>
      </c>
      <c r="L167" s="1" t="s">
        <v>191</v>
      </c>
      <c r="M167" s="1" t="s">
        <v>191</v>
      </c>
      <c r="N167" s="1" t="s">
        <v>191</v>
      </c>
      <c r="O167" s="87"/>
      <c r="Q167" s="16"/>
      <c r="R167" s="16"/>
      <c r="S167" s="16"/>
      <c r="T167" s="16"/>
      <c r="U167" s="16"/>
      <c r="V167" s="16"/>
      <c r="W167" s="17"/>
      <c r="X167" s="17"/>
      <c r="Y167" s="17"/>
      <c r="Z167" s="17"/>
      <c r="AA167" s="17"/>
    </row>
    <row r="168" spans="1:27" s="18" customFormat="1" ht="26.25" customHeight="1" x14ac:dyDescent="0.25">
      <c r="A168" s="105" t="s">
        <v>272</v>
      </c>
      <c r="B168" s="105"/>
      <c r="C168" s="105"/>
      <c r="D168" s="20" t="s">
        <v>30</v>
      </c>
      <c r="E168" s="71">
        <f>SUM(F168:N168)</f>
        <v>1980952.83932</v>
      </c>
      <c r="F168" s="109">
        <f>SUM(F169:F170)</f>
        <v>459986.83932000003</v>
      </c>
      <c r="G168" s="110"/>
      <c r="H168" s="110"/>
      <c r="I168" s="110"/>
      <c r="J168" s="111"/>
      <c r="K168" s="66">
        <f>SUM(K169:K170)</f>
        <v>384006</v>
      </c>
      <c r="L168" s="66">
        <f t="shared" ref="L168:N168" si="9">SUM(L169:L170)</f>
        <v>384006</v>
      </c>
      <c r="M168" s="66">
        <f t="shared" si="9"/>
        <v>376477</v>
      </c>
      <c r="N168" s="66">
        <f t="shared" si="9"/>
        <v>376477</v>
      </c>
      <c r="O168" s="85" t="s">
        <v>166</v>
      </c>
      <c r="P168" s="16"/>
      <c r="Q168" s="21"/>
      <c r="R168" s="21"/>
      <c r="S168" s="21"/>
      <c r="T168" s="21"/>
      <c r="U168" s="21"/>
      <c r="V168" s="21"/>
      <c r="W168" s="17"/>
      <c r="X168" s="17"/>
      <c r="Y168" s="17"/>
      <c r="Z168" s="17"/>
      <c r="AA168" s="17"/>
    </row>
    <row r="169" spans="1:27" s="18" customFormat="1" ht="56.25" customHeight="1" x14ac:dyDescent="0.25">
      <c r="A169" s="105"/>
      <c r="B169" s="105"/>
      <c r="C169" s="105"/>
      <c r="D169" s="20" t="s">
        <v>19</v>
      </c>
      <c r="E169" s="71">
        <f>SUM(F169:N169)</f>
        <v>55172.995820000004</v>
      </c>
      <c r="F169" s="109">
        <f>SUM(F71,F124)</f>
        <v>40114.995820000004</v>
      </c>
      <c r="G169" s="110"/>
      <c r="H169" s="110"/>
      <c r="I169" s="110"/>
      <c r="J169" s="111"/>
      <c r="K169" s="66">
        <f>SUM(K71,K124)</f>
        <v>7529</v>
      </c>
      <c r="L169" s="66">
        <f>SUM(L71,L124)</f>
        <v>7529</v>
      </c>
      <c r="M169" s="71">
        <f>SUM(M71,M124)</f>
        <v>0</v>
      </c>
      <c r="N169" s="71">
        <f>SUM(N71,N124)</f>
        <v>0</v>
      </c>
      <c r="O169" s="86"/>
      <c r="P169" s="16"/>
      <c r="Q169" s="21"/>
      <c r="R169" s="21"/>
      <c r="S169" s="21"/>
      <c r="T169" s="21"/>
      <c r="U169" s="21"/>
      <c r="V169" s="21"/>
      <c r="W169" s="17"/>
      <c r="X169" s="17"/>
      <c r="Y169" s="17"/>
      <c r="Z169" s="17"/>
      <c r="AA169" s="17"/>
    </row>
    <row r="170" spans="1:27" s="18" customFormat="1" ht="63.75" customHeight="1" x14ac:dyDescent="0.25">
      <c r="A170" s="105"/>
      <c r="B170" s="105"/>
      <c r="C170" s="105"/>
      <c r="D170" s="20" t="s">
        <v>3</v>
      </c>
      <c r="E170" s="71">
        <f>SUM(F170:N170)</f>
        <v>1925779.8435</v>
      </c>
      <c r="F170" s="109">
        <f>SUM(F11,F24,F45,F72,F102,F125)</f>
        <v>419871.84350000002</v>
      </c>
      <c r="G170" s="110"/>
      <c r="H170" s="110"/>
      <c r="I170" s="110"/>
      <c r="J170" s="111"/>
      <c r="K170" s="66">
        <f>SUM(K11,K24,K45,K72,K102,K125)</f>
        <v>376477</v>
      </c>
      <c r="L170" s="66">
        <f>SUM(L11,L24,L45,L72,L102,L125)</f>
        <v>376477</v>
      </c>
      <c r="M170" s="71">
        <f>SUM(M11,M24,M45,M72,M102,M125)</f>
        <v>376477</v>
      </c>
      <c r="N170" s="71">
        <f>SUM(N11,N24,N45,N72,N102,N125)</f>
        <v>376477</v>
      </c>
      <c r="O170" s="86"/>
      <c r="P170" s="16"/>
      <c r="Q170" s="21"/>
      <c r="R170" s="21"/>
      <c r="S170" s="21"/>
      <c r="T170" s="21"/>
      <c r="U170" s="21"/>
      <c r="V170" s="21"/>
      <c r="W170" s="17"/>
      <c r="X170" s="17"/>
      <c r="Y170" s="17"/>
      <c r="Z170" s="17"/>
      <c r="AA170" s="17"/>
    </row>
    <row r="171" spans="1:27" s="18" customFormat="1" ht="32.25" customHeight="1" x14ac:dyDescent="0.25">
      <c r="A171" s="105"/>
      <c r="B171" s="105"/>
      <c r="C171" s="105"/>
      <c r="D171" s="20" t="s">
        <v>22</v>
      </c>
      <c r="E171" s="104" t="s">
        <v>112</v>
      </c>
      <c r="F171" s="104"/>
      <c r="G171" s="104"/>
      <c r="H171" s="104"/>
      <c r="I171" s="104"/>
      <c r="J171" s="104"/>
      <c r="K171" s="104"/>
      <c r="L171" s="104"/>
      <c r="M171" s="104"/>
      <c r="N171" s="104"/>
      <c r="O171" s="87"/>
      <c r="P171" s="16"/>
      <c r="Q171" s="21"/>
      <c r="R171" s="21"/>
      <c r="S171" s="21"/>
      <c r="T171" s="21"/>
      <c r="U171" s="21"/>
      <c r="V171" s="21"/>
      <c r="W171" s="17"/>
      <c r="X171" s="17"/>
      <c r="Y171" s="17"/>
      <c r="Z171" s="17"/>
      <c r="AA171" s="17"/>
    </row>
    <row r="172" spans="1:27" ht="27.75" customHeight="1" x14ac:dyDescent="0.25">
      <c r="A172" s="102" t="s">
        <v>216</v>
      </c>
      <c r="B172" s="102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</row>
    <row r="173" spans="1:27" ht="50.25" customHeight="1" x14ac:dyDescent="0.25">
      <c r="A173" s="53" t="s">
        <v>79</v>
      </c>
      <c r="B173" s="50" t="s">
        <v>198</v>
      </c>
      <c r="C173" s="52" t="s">
        <v>254</v>
      </c>
      <c r="D173" s="2" t="s">
        <v>3</v>
      </c>
      <c r="E173" s="62">
        <f>SUM(F173:N173)</f>
        <v>0</v>
      </c>
      <c r="F173" s="97">
        <f>SUM(F174,F178)</f>
        <v>0</v>
      </c>
      <c r="G173" s="98"/>
      <c r="H173" s="98"/>
      <c r="I173" s="98"/>
      <c r="J173" s="99"/>
      <c r="K173" s="60">
        <f>SUM(K174,K178)</f>
        <v>0</v>
      </c>
      <c r="L173" s="60">
        <f>SUM(L174,L178)</f>
        <v>0</v>
      </c>
      <c r="M173" s="62">
        <f t="shared" ref="M173:N173" si="10">SUM(M174,M178)</f>
        <v>0</v>
      </c>
      <c r="N173" s="62">
        <f t="shared" si="10"/>
        <v>0</v>
      </c>
      <c r="O173" s="49" t="s">
        <v>166</v>
      </c>
    </row>
    <row r="174" spans="1:27" ht="60.75" customHeight="1" x14ac:dyDescent="0.25">
      <c r="A174" s="53" t="s">
        <v>6</v>
      </c>
      <c r="B174" s="2" t="s">
        <v>199</v>
      </c>
      <c r="C174" s="52" t="s">
        <v>254</v>
      </c>
      <c r="D174" s="2" t="s">
        <v>3</v>
      </c>
      <c r="E174" s="62">
        <f>SUM(F174:N174)</f>
        <v>0</v>
      </c>
      <c r="F174" s="97">
        <v>0</v>
      </c>
      <c r="G174" s="98"/>
      <c r="H174" s="98"/>
      <c r="I174" s="98"/>
      <c r="J174" s="99"/>
      <c r="K174" s="60">
        <v>0</v>
      </c>
      <c r="L174" s="60">
        <v>0</v>
      </c>
      <c r="M174" s="62">
        <v>0</v>
      </c>
      <c r="N174" s="62">
        <v>0</v>
      </c>
      <c r="O174" s="50" t="s">
        <v>89</v>
      </c>
    </row>
    <row r="175" spans="1:27" ht="19.5" customHeight="1" x14ac:dyDescent="0.25">
      <c r="A175" s="93"/>
      <c r="B175" s="76" t="s">
        <v>200</v>
      </c>
      <c r="C175" s="73" t="s">
        <v>166</v>
      </c>
      <c r="D175" s="85" t="s">
        <v>166</v>
      </c>
      <c r="E175" s="81" t="s">
        <v>121</v>
      </c>
      <c r="F175" s="83" t="s">
        <v>297</v>
      </c>
      <c r="G175" s="97" t="s">
        <v>296</v>
      </c>
      <c r="H175" s="98"/>
      <c r="I175" s="98"/>
      <c r="J175" s="99"/>
      <c r="K175" s="79" t="s">
        <v>62</v>
      </c>
      <c r="L175" s="79" t="s">
        <v>251</v>
      </c>
      <c r="M175" s="79" t="s">
        <v>252</v>
      </c>
      <c r="N175" s="79" t="s">
        <v>253</v>
      </c>
      <c r="O175" s="85" t="s">
        <v>166</v>
      </c>
    </row>
    <row r="176" spans="1:27" ht="17.25" customHeight="1" x14ac:dyDescent="0.25">
      <c r="A176" s="94"/>
      <c r="B176" s="77"/>
      <c r="C176" s="74"/>
      <c r="D176" s="86"/>
      <c r="E176" s="82"/>
      <c r="F176" s="84"/>
      <c r="G176" s="62" t="s">
        <v>298</v>
      </c>
      <c r="H176" s="62" t="s">
        <v>299</v>
      </c>
      <c r="I176" s="62" t="s">
        <v>300</v>
      </c>
      <c r="J176" s="62" t="s">
        <v>301</v>
      </c>
      <c r="K176" s="80"/>
      <c r="L176" s="80"/>
      <c r="M176" s="80"/>
      <c r="N176" s="80"/>
      <c r="O176" s="86"/>
    </row>
    <row r="177" spans="1:15" ht="17.25" customHeight="1" x14ac:dyDescent="0.25">
      <c r="A177" s="95"/>
      <c r="B177" s="78"/>
      <c r="C177" s="75"/>
      <c r="D177" s="87"/>
      <c r="E177" s="1" t="s">
        <v>191</v>
      </c>
      <c r="F177" s="1" t="str">
        <f>J177</f>
        <v>-</v>
      </c>
      <c r="G177" s="4" t="s">
        <v>191</v>
      </c>
      <c r="H177" s="4" t="s">
        <v>191</v>
      </c>
      <c r="I177" s="4" t="s">
        <v>191</v>
      </c>
      <c r="J177" s="4" t="s">
        <v>191</v>
      </c>
      <c r="K177" s="4" t="s">
        <v>191</v>
      </c>
      <c r="L177" s="5" t="s">
        <v>191</v>
      </c>
      <c r="M177" s="5" t="s">
        <v>191</v>
      </c>
      <c r="N177" s="5" t="s">
        <v>191</v>
      </c>
      <c r="O177" s="87"/>
    </row>
    <row r="178" spans="1:15" ht="66" customHeight="1" x14ac:dyDescent="0.25">
      <c r="A178" s="51" t="s">
        <v>7</v>
      </c>
      <c r="B178" s="2" t="s">
        <v>201</v>
      </c>
      <c r="C178" s="52" t="s">
        <v>254</v>
      </c>
      <c r="D178" s="2" t="s">
        <v>3</v>
      </c>
      <c r="E178" s="62">
        <f>SUM(F178:N178)</f>
        <v>0</v>
      </c>
      <c r="F178" s="97">
        <v>0</v>
      </c>
      <c r="G178" s="98"/>
      <c r="H178" s="98"/>
      <c r="I178" s="98"/>
      <c r="J178" s="99"/>
      <c r="K178" s="60">
        <v>0</v>
      </c>
      <c r="L178" s="60">
        <v>0</v>
      </c>
      <c r="M178" s="62">
        <v>0</v>
      </c>
      <c r="N178" s="62">
        <v>0</v>
      </c>
      <c r="O178" s="50" t="s">
        <v>89</v>
      </c>
    </row>
    <row r="179" spans="1:15" ht="20.25" customHeight="1" x14ac:dyDescent="0.25">
      <c r="A179" s="93"/>
      <c r="B179" s="119" t="s">
        <v>202</v>
      </c>
      <c r="C179" s="73" t="s">
        <v>166</v>
      </c>
      <c r="D179" s="85" t="s">
        <v>166</v>
      </c>
      <c r="E179" s="81" t="s">
        <v>121</v>
      </c>
      <c r="F179" s="83" t="s">
        <v>297</v>
      </c>
      <c r="G179" s="97" t="s">
        <v>296</v>
      </c>
      <c r="H179" s="98"/>
      <c r="I179" s="98"/>
      <c r="J179" s="99"/>
      <c r="K179" s="79" t="s">
        <v>62</v>
      </c>
      <c r="L179" s="79" t="s">
        <v>251</v>
      </c>
      <c r="M179" s="79" t="s">
        <v>252</v>
      </c>
      <c r="N179" s="79" t="s">
        <v>253</v>
      </c>
      <c r="O179" s="85" t="s">
        <v>166</v>
      </c>
    </row>
    <row r="180" spans="1:15" ht="19.5" customHeight="1" x14ac:dyDescent="0.25">
      <c r="A180" s="94"/>
      <c r="B180" s="120"/>
      <c r="C180" s="74"/>
      <c r="D180" s="86"/>
      <c r="E180" s="82"/>
      <c r="F180" s="84"/>
      <c r="G180" s="62" t="s">
        <v>298</v>
      </c>
      <c r="H180" s="62" t="s">
        <v>299</v>
      </c>
      <c r="I180" s="62" t="s">
        <v>300</v>
      </c>
      <c r="J180" s="62" t="s">
        <v>301</v>
      </c>
      <c r="K180" s="80"/>
      <c r="L180" s="80"/>
      <c r="M180" s="80"/>
      <c r="N180" s="80"/>
      <c r="O180" s="87"/>
    </row>
    <row r="181" spans="1:15" ht="19.5" customHeight="1" x14ac:dyDescent="0.25">
      <c r="A181" s="95"/>
      <c r="B181" s="121"/>
      <c r="C181" s="75"/>
      <c r="D181" s="87"/>
      <c r="E181" s="1">
        <v>1</v>
      </c>
      <c r="F181" s="1">
        <f>J181</f>
        <v>1</v>
      </c>
      <c r="G181" s="40">
        <v>1</v>
      </c>
      <c r="H181" s="40">
        <v>1</v>
      </c>
      <c r="I181" s="40">
        <v>1</v>
      </c>
      <c r="J181" s="40">
        <v>1</v>
      </c>
      <c r="K181" s="1">
        <v>1</v>
      </c>
      <c r="L181" s="1">
        <v>1</v>
      </c>
      <c r="M181" s="5">
        <v>1</v>
      </c>
      <c r="N181" s="5">
        <v>1</v>
      </c>
      <c r="O181" s="48"/>
    </row>
    <row r="182" spans="1:15" ht="64.5" customHeight="1" x14ac:dyDescent="0.25">
      <c r="A182" s="116" t="s">
        <v>18</v>
      </c>
      <c r="B182" s="90" t="s">
        <v>137</v>
      </c>
      <c r="C182" s="90" t="s">
        <v>254</v>
      </c>
      <c r="D182" s="2" t="s">
        <v>3</v>
      </c>
      <c r="E182" s="62">
        <f>SUM(F182:N182)</f>
        <v>870</v>
      </c>
      <c r="F182" s="97">
        <f>F184</f>
        <v>174</v>
      </c>
      <c r="G182" s="98"/>
      <c r="H182" s="98"/>
      <c r="I182" s="98"/>
      <c r="J182" s="99"/>
      <c r="K182" s="60">
        <f>K184</f>
        <v>174</v>
      </c>
      <c r="L182" s="60">
        <f t="shared" ref="L182:N182" si="11">L184</f>
        <v>174</v>
      </c>
      <c r="M182" s="62">
        <f t="shared" si="11"/>
        <v>174</v>
      </c>
      <c r="N182" s="62">
        <f t="shared" si="11"/>
        <v>174</v>
      </c>
      <c r="O182" s="85" t="s">
        <v>166</v>
      </c>
    </row>
    <row r="183" spans="1:15" ht="46.5" customHeight="1" x14ac:dyDescent="0.25">
      <c r="A183" s="117"/>
      <c r="B183" s="90"/>
      <c r="C183" s="118"/>
      <c r="D183" s="2" t="s">
        <v>22</v>
      </c>
      <c r="E183" s="89" t="s">
        <v>99</v>
      </c>
      <c r="F183" s="89"/>
      <c r="G183" s="89"/>
      <c r="H183" s="89"/>
      <c r="I183" s="89"/>
      <c r="J183" s="89"/>
      <c r="K183" s="89"/>
      <c r="L183" s="89"/>
      <c r="M183" s="89"/>
      <c r="N183" s="89"/>
      <c r="O183" s="87"/>
    </row>
    <row r="184" spans="1:15" ht="124.5" customHeight="1" x14ac:dyDescent="0.25">
      <c r="A184" s="103" t="s">
        <v>10</v>
      </c>
      <c r="B184" s="90" t="s">
        <v>138</v>
      </c>
      <c r="C184" s="91" t="s">
        <v>254</v>
      </c>
      <c r="D184" s="2" t="s">
        <v>3</v>
      </c>
      <c r="E184" s="62">
        <f>SUM(F184:N184)</f>
        <v>870</v>
      </c>
      <c r="F184" s="97">
        <v>174</v>
      </c>
      <c r="G184" s="98"/>
      <c r="H184" s="98"/>
      <c r="I184" s="98"/>
      <c r="J184" s="99"/>
      <c r="K184" s="60">
        <v>174</v>
      </c>
      <c r="L184" s="60">
        <v>174</v>
      </c>
      <c r="M184" s="62">
        <v>174</v>
      </c>
      <c r="N184" s="62">
        <v>174</v>
      </c>
      <c r="O184" s="42" t="s">
        <v>257</v>
      </c>
    </row>
    <row r="185" spans="1:15" ht="97.5" customHeight="1" x14ac:dyDescent="0.25">
      <c r="A185" s="103"/>
      <c r="B185" s="90"/>
      <c r="C185" s="91"/>
      <c r="D185" s="2" t="s">
        <v>22</v>
      </c>
      <c r="E185" s="89" t="s">
        <v>99</v>
      </c>
      <c r="F185" s="89"/>
      <c r="G185" s="89"/>
      <c r="H185" s="89"/>
      <c r="I185" s="89"/>
      <c r="J185" s="89"/>
      <c r="K185" s="89"/>
      <c r="L185" s="89"/>
      <c r="M185" s="89"/>
      <c r="N185" s="89"/>
      <c r="O185" s="42" t="s">
        <v>258</v>
      </c>
    </row>
    <row r="186" spans="1:15" ht="21.75" customHeight="1" x14ac:dyDescent="0.25">
      <c r="A186" s="93"/>
      <c r="B186" s="76" t="s">
        <v>139</v>
      </c>
      <c r="C186" s="73" t="s">
        <v>166</v>
      </c>
      <c r="D186" s="85" t="s">
        <v>166</v>
      </c>
      <c r="E186" s="81" t="s">
        <v>121</v>
      </c>
      <c r="F186" s="83" t="s">
        <v>297</v>
      </c>
      <c r="G186" s="97" t="s">
        <v>296</v>
      </c>
      <c r="H186" s="98"/>
      <c r="I186" s="98"/>
      <c r="J186" s="99"/>
      <c r="K186" s="79" t="s">
        <v>62</v>
      </c>
      <c r="L186" s="79" t="s">
        <v>251</v>
      </c>
      <c r="M186" s="79" t="s">
        <v>252</v>
      </c>
      <c r="N186" s="79" t="s">
        <v>253</v>
      </c>
      <c r="O186" s="85" t="s">
        <v>166</v>
      </c>
    </row>
    <row r="187" spans="1:15" ht="18.75" customHeight="1" x14ac:dyDescent="0.25">
      <c r="A187" s="94"/>
      <c r="B187" s="77"/>
      <c r="C187" s="74"/>
      <c r="D187" s="86"/>
      <c r="E187" s="82"/>
      <c r="F187" s="84"/>
      <c r="G187" s="62" t="s">
        <v>298</v>
      </c>
      <c r="H187" s="62" t="s">
        <v>299</v>
      </c>
      <c r="I187" s="62" t="s">
        <v>300</v>
      </c>
      <c r="J187" s="62" t="s">
        <v>301</v>
      </c>
      <c r="K187" s="80"/>
      <c r="L187" s="80"/>
      <c r="M187" s="80"/>
      <c r="N187" s="80"/>
      <c r="O187" s="86"/>
    </row>
    <row r="188" spans="1:15" ht="40.5" customHeight="1" x14ac:dyDescent="0.25">
      <c r="A188" s="95"/>
      <c r="B188" s="78"/>
      <c r="C188" s="75"/>
      <c r="D188" s="87"/>
      <c r="E188" s="1">
        <f>F188+K188+L188+M188+N188</f>
        <v>1065</v>
      </c>
      <c r="F188" s="1">
        <f>J188</f>
        <v>213</v>
      </c>
      <c r="G188" s="1">
        <v>113</v>
      </c>
      <c r="H188" s="1">
        <v>113</v>
      </c>
      <c r="I188" s="1">
        <v>113</v>
      </c>
      <c r="J188" s="1">
        <f>113+100</f>
        <v>213</v>
      </c>
      <c r="K188" s="1">
        <v>213</v>
      </c>
      <c r="L188" s="1">
        <v>213</v>
      </c>
      <c r="M188" s="1">
        <v>213</v>
      </c>
      <c r="N188" s="1">
        <v>213</v>
      </c>
      <c r="O188" s="87"/>
    </row>
    <row r="189" spans="1:15" ht="21.75" customHeight="1" x14ac:dyDescent="0.25">
      <c r="A189" s="103" t="s">
        <v>11</v>
      </c>
      <c r="B189" s="90" t="s">
        <v>203</v>
      </c>
      <c r="C189" s="91" t="s">
        <v>254</v>
      </c>
      <c r="D189" s="22" t="s">
        <v>90</v>
      </c>
      <c r="E189" s="62">
        <f>SUM(F189:N189)</f>
        <v>3150</v>
      </c>
      <c r="F189" s="97">
        <f>F191</f>
        <v>630</v>
      </c>
      <c r="G189" s="98"/>
      <c r="H189" s="98"/>
      <c r="I189" s="98"/>
      <c r="J189" s="99"/>
      <c r="K189" s="60">
        <f>K191</f>
        <v>630</v>
      </c>
      <c r="L189" s="60">
        <f t="shared" ref="L189:N189" si="12">L191</f>
        <v>630</v>
      </c>
      <c r="M189" s="62">
        <f t="shared" si="12"/>
        <v>630</v>
      </c>
      <c r="N189" s="62">
        <f t="shared" si="12"/>
        <v>630</v>
      </c>
      <c r="O189" s="85" t="s">
        <v>166</v>
      </c>
    </row>
    <row r="190" spans="1:15" ht="50.25" customHeight="1" x14ac:dyDescent="0.25">
      <c r="A190" s="103"/>
      <c r="B190" s="90"/>
      <c r="C190" s="91"/>
      <c r="D190" s="2" t="s">
        <v>19</v>
      </c>
      <c r="E190" s="101" t="s">
        <v>91</v>
      </c>
      <c r="F190" s="101"/>
      <c r="G190" s="101"/>
      <c r="H190" s="101"/>
      <c r="I190" s="101"/>
      <c r="J190" s="101"/>
      <c r="K190" s="101"/>
      <c r="L190" s="101"/>
      <c r="M190" s="101"/>
      <c r="N190" s="101"/>
      <c r="O190" s="86"/>
    </row>
    <row r="191" spans="1:15" ht="67.5" customHeight="1" x14ac:dyDescent="0.25">
      <c r="A191" s="103"/>
      <c r="B191" s="90"/>
      <c r="C191" s="91"/>
      <c r="D191" s="2" t="s">
        <v>3</v>
      </c>
      <c r="E191" s="62">
        <f>SUM(F191:N191)</f>
        <v>3150</v>
      </c>
      <c r="F191" s="97">
        <f>SUM(F194,F198,F202,F206,F210,F214)</f>
        <v>630</v>
      </c>
      <c r="G191" s="98"/>
      <c r="H191" s="98"/>
      <c r="I191" s="98"/>
      <c r="J191" s="99"/>
      <c r="K191" s="60">
        <f>SUM(K194,K198,K202,K206,K210,K214)</f>
        <v>630</v>
      </c>
      <c r="L191" s="60">
        <f>SUM(L194,L198,L202,L206,L210,L214)</f>
        <v>630</v>
      </c>
      <c r="M191" s="60">
        <f t="shared" ref="M191:N191" si="13">SUM(M194,M198,M202,M206,M210,M214)</f>
        <v>630</v>
      </c>
      <c r="N191" s="60">
        <f t="shared" si="13"/>
        <v>630</v>
      </c>
      <c r="O191" s="87"/>
    </row>
    <row r="192" spans="1:15" ht="17.25" customHeight="1" x14ac:dyDescent="0.25">
      <c r="A192" s="103" t="s">
        <v>12</v>
      </c>
      <c r="B192" s="90" t="s">
        <v>140</v>
      </c>
      <c r="C192" s="91" t="s">
        <v>254</v>
      </c>
      <c r="D192" s="22" t="s">
        <v>90</v>
      </c>
      <c r="E192" s="62">
        <f>SUM(F192:N192)</f>
        <v>2990</v>
      </c>
      <c r="F192" s="97">
        <f>SUM(F194)</f>
        <v>598</v>
      </c>
      <c r="G192" s="98"/>
      <c r="H192" s="98"/>
      <c r="I192" s="98"/>
      <c r="J192" s="99"/>
      <c r="K192" s="60">
        <f>SUM(K194)</f>
        <v>598</v>
      </c>
      <c r="L192" s="60">
        <f t="shared" ref="L192:N192" si="14">SUM(L194)</f>
        <v>598</v>
      </c>
      <c r="M192" s="62">
        <f t="shared" si="14"/>
        <v>598</v>
      </c>
      <c r="N192" s="62">
        <f t="shared" si="14"/>
        <v>598</v>
      </c>
      <c r="O192" s="50"/>
    </row>
    <row r="193" spans="1:15" ht="48" customHeight="1" x14ac:dyDescent="0.25">
      <c r="A193" s="103"/>
      <c r="B193" s="90"/>
      <c r="C193" s="91"/>
      <c r="D193" s="2" t="s">
        <v>19</v>
      </c>
      <c r="E193" s="101" t="s">
        <v>91</v>
      </c>
      <c r="F193" s="101"/>
      <c r="G193" s="101"/>
      <c r="H193" s="101"/>
      <c r="I193" s="101"/>
      <c r="J193" s="101"/>
      <c r="K193" s="101"/>
      <c r="L193" s="101"/>
      <c r="M193" s="101"/>
      <c r="N193" s="101"/>
      <c r="O193" s="50" t="s">
        <v>110</v>
      </c>
    </row>
    <row r="194" spans="1:15" ht="48.75" customHeight="1" x14ac:dyDescent="0.25">
      <c r="A194" s="103"/>
      <c r="B194" s="90"/>
      <c r="C194" s="91"/>
      <c r="D194" s="2" t="s">
        <v>3</v>
      </c>
      <c r="E194" s="62">
        <f>SUM(F194:N194)</f>
        <v>2990</v>
      </c>
      <c r="F194" s="97">
        <v>598</v>
      </c>
      <c r="G194" s="98"/>
      <c r="H194" s="98"/>
      <c r="I194" s="98"/>
      <c r="J194" s="99"/>
      <c r="K194" s="60">
        <v>598</v>
      </c>
      <c r="L194" s="60">
        <v>598</v>
      </c>
      <c r="M194" s="62">
        <v>598</v>
      </c>
      <c r="N194" s="62">
        <v>598</v>
      </c>
      <c r="O194" s="50" t="s">
        <v>48</v>
      </c>
    </row>
    <row r="195" spans="1:15" ht="20.25" customHeight="1" x14ac:dyDescent="0.25">
      <c r="A195" s="93"/>
      <c r="B195" s="76" t="s">
        <v>220</v>
      </c>
      <c r="C195" s="73" t="s">
        <v>166</v>
      </c>
      <c r="D195" s="85" t="s">
        <v>166</v>
      </c>
      <c r="E195" s="81" t="s">
        <v>121</v>
      </c>
      <c r="F195" s="83" t="s">
        <v>297</v>
      </c>
      <c r="G195" s="97" t="s">
        <v>296</v>
      </c>
      <c r="H195" s="98"/>
      <c r="I195" s="98"/>
      <c r="J195" s="99"/>
      <c r="K195" s="79" t="s">
        <v>62</v>
      </c>
      <c r="L195" s="79" t="s">
        <v>251</v>
      </c>
      <c r="M195" s="79" t="s">
        <v>252</v>
      </c>
      <c r="N195" s="79" t="s">
        <v>253</v>
      </c>
      <c r="O195" s="85" t="s">
        <v>166</v>
      </c>
    </row>
    <row r="196" spans="1:15" ht="24" customHeight="1" x14ac:dyDescent="0.25">
      <c r="A196" s="94"/>
      <c r="B196" s="77"/>
      <c r="C196" s="74"/>
      <c r="D196" s="86"/>
      <c r="E196" s="82"/>
      <c r="F196" s="84"/>
      <c r="G196" s="62" t="s">
        <v>298</v>
      </c>
      <c r="H196" s="62" t="s">
        <v>299</v>
      </c>
      <c r="I196" s="62" t="s">
        <v>300</v>
      </c>
      <c r="J196" s="62" t="s">
        <v>301</v>
      </c>
      <c r="K196" s="80"/>
      <c r="L196" s="80"/>
      <c r="M196" s="80"/>
      <c r="N196" s="80"/>
      <c r="O196" s="86"/>
    </row>
    <row r="197" spans="1:15" ht="37.5" customHeight="1" x14ac:dyDescent="0.25">
      <c r="A197" s="95"/>
      <c r="B197" s="78"/>
      <c r="C197" s="75"/>
      <c r="D197" s="87"/>
      <c r="E197" s="1">
        <f>F197+K197+L197+M197+N197</f>
        <v>565</v>
      </c>
      <c r="F197" s="1">
        <f>J197</f>
        <v>113</v>
      </c>
      <c r="G197" s="1">
        <v>113</v>
      </c>
      <c r="H197" s="1">
        <v>113</v>
      </c>
      <c r="I197" s="1">
        <v>113</v>
      </c>
      <c r="J197" s="1">
        <v>113</v>
      </c>
      <c r="K197" s="1">
        <v>113</v>
      </c>
      <c r="L197" s="1">
        <v>113</v>
      </c>
      <c r="M197" s="1">
        <v>113</v>
      </c>
      <c r="N197" s="1">
        <v>113</v>
      </c>
      <c r="O197" s="87"/>
    </row>
    <row r="198" spans="1:15" ht="112.5" customHeight="1" x14ac:dyDescent="0.25">
      <c r="A198" s="53" t="s">
        <v>13</v>
      </c>
      <c r="B198" s="2" t="s">
        <v>141</v>
      </c>
      <c r="C198" s="52" t="s">
        <v>254</v>
      </c>
      <c r="D198" s="2" t="s">
        <v>3</v>
      </c>
      <c r="E198" s="62">
        <f>SUM(F198:N198)</f>
        <v>0</v>
      </c>
      <c r="F198" s="97">
        <v>0</v>
      </c>
      <c r="G198" s="98"/>
      <c r="H198" s="98"/>
      <c r="I198" s="98"/>
      <c r="J198" s="99"/>
      <c r="K198" s="60">
        <v>0</v>
      </c>
      <c r="L198" s="60">
        <v>0</v>
      </c>
      <c r="M198" s="62">
        <v>0</v>
      </c>
      <c r="N198" s="62">
        <v>0</v>
      </c>
      <c r="O198" s="50" t="s">
        <v>233</v>
      </c>
    </row>
    <row r="199" spans="1:15" ht="18.75" customHeight="1" x14ac:dyDescent="0.25">
      <c r="A199" s="93"/>
      <c r="B199" s="76" t="s">
        <v>142</v>
      </c>
      <c r="C199" s="73" t="s">
        <v>166</v>
      </c>
      <c r="D199" s="85" t="s">
        <v>166</v>
      </c>
      <c r="E199" s="81" t="s">
        <v>121</v>
      </c>
      <c r="F199" s="83" t="s">
        <v>297</v>
      </c>
      <c r="G199" s="97" t="s">
        <v>296</v>
      </c>
      <c r="H199" s="98"/>
      <c r="I199" s="98"/>
      <c r="J199" s="99"/>
      <c r="K199" s="79" t="s">
        <v>62</v>
      </c>
      <c r="L199" s="79" t="s">
        <v>251</v>
      </c>
      <c r="M199" s="79" t="s">
        <v>252</v>
      </c>
      <c r="N199" s="79" t="s">
        <v>253</v>
      </c>
      <c r="O199" s="85" t="s">
        <v>166</v>
      </c>
    </row>
    <row r="200" spans="1:15" ht="16.5" customHeight="1" x14ac:dyDescent="0.25">
      <c r="A200" s="94"/>
      <c r="B200" s="77"/>
      <c r="C200" s="74"/>
      <c r="D200" s="86"/>
      <c r="E200" s="82"/>
      <c r="F200" s="84"/>
      <c r="G200" s="62" t="s">
        <v>298</v>
      </c>
      <c r="H200" s="62" t="s">
        <v>299</v>
      </c>
      <c r="I200" s="62" t="s">
        <v>300</v>
      </c>
      <c r="J200" s="62" t="s">
        <v>301</v>
      </c>
      <c r="K200" s="80"/>
      <c r="L200" s="80"/>
      <c r="M200" s="80"/>
      <c r="N200" s="80"/>
      <c r="O200" s="86"/>
    </row>
    <row r="201" spans="1:15" ht="15.75" customHeight="1" x14ac:dyDescent="0.25">
      <c r="A201" s="95"/>
      <c r="B201" s="78"/>
      <c r="C201" s="75"/>
      <c r="D201" s="87"/>
      <c r="E201" s="1">
        <f>F201+K201+L201+M201+N201</f>
        <v>145</v>
      </c>
      <c r="F201" s="1">
        <f>J201</f>
        <v>29</v>
      </c>
      <c r="G201" s="5">
        <v>29</v>
      </c>
      <c r="H201" s="5">
        <v>29</v>
      </c>
      <c r="I201" s="5">
        <v>29</v>
      </c>
      <c r="J201" s="5">
        <v>29</v>
      </c>
      <c r="K201" s="1">
        <v>29</v>
      </c>
      <c r="L201" s="5">
        <v>29</v>
      </c>
      <c r="M201" s="5">
        <v>29</v>
      </c>
      <c r="N201" s="5">
        <v>29</v>
      </c>
      <c r="O201" s="87"/>
    </row>
    <row r="202" spans="1:15" ht="80.25" customHeight="1" x14ac:dyDescent="0.25">
      <c r="A202" s="53" t="s">
        <v>34</v>
      </c>
      <c r="B202" s="2" t="s">
        <v>204</v>
      </c>
      <c r="C202" s="52" t="s">
        <v>254</v>
      </c>
      <c r="D202" s="2" t="s">
        <v>3</v>
      </c>
      <c r="E202" s="62">
        <f>SUM(F202:N202)</f>
        <v>160</v>
      </c>
      <c r="F202" s="97">
        <v>32</v>
      </c>
      <c r="G202" s="98"/>
      <c r="H202" s="98"/>
      <c r="I202" s="98"/>
      <c r="J202" s="99"/>
      <c r="K202" s="60">
        <v>32</v>
      </c>
      <c r="L202" s="60">
        <v>32</v>
      </c>
      <c r="M202" s="62">
        <v>32</v>
      </c>
      <c r="N202" s="62">
        <v>32</v>
      </c>
      <c r="O202" s="50" t="s">
        <v>48</v>
      </c>
    </row>
    <row r="203" spans="1:15" ht="15.75" customHeight="1" x14ac:dyDescent="0.25">
      <c r="A203" s="93"/>
      <c r="B203" s="76" t="s">
        <v>205</v>
      </c>
      <c r="C203" s="73" t="s">
        <v>166</v>
      </c>
      <c r="D203" s="85" t="s">
        <v>166</v>
      </c>
      <c r="E203" s="81" t="s">
        <v>121</v>
      </c>
      <c r="F203" s="83" t="s">
        <v>297</v>
      </c>
      <c r="G203" s="97" t="s">
        <v>296</v>
      </c>
      <c r="H203" s="98"/>
      <c r="I203" s="98"/>
      <c r="J203" s="99"/>
      <c r="K203" s="79" t="s">
        <v>62</v>
      </c>
      <c r="L203" s="79" t="s">
        <v>251</v>
      </c>
      <c r="M203" s="79" t="s">
        <v>252</v>
      </c>
      <c r="N203" s="79" t="s">
        <v>253</v>
      </c>
      <c r="O203" s="85" t="s">
        <v>166</v>
      </c>
    </row>
    <row r="204" spans="1:15" ht="15.75" customHeight="1" x14ac:dyDescent="0.25">
      <c r="A204" s="94"/>
      <c r="B204" s="77"/>
      <c r="C204" s="74"/>
      <c r="D204" s="86"/>
      <c r="E204" s="82"/>
      <c r="F204" s="84"/>
      <c r="G204" s="62" t="s">
        <v>298</v>
      </c>
      <c r="H204" s="62" t="s">
        <v>299</v>
      </c>
      <c r="I204" s="62" t="s">
        <v>300</v>
      </c>
      <c r="J204" s="62" t="s">
        <v>301</v>
      </c>
      <c r="K204" s="80"/>
      <c r="L204" s="80"/>
      <c r="M204" s="80"/>
      <c r="N204" s="80"/>
      <c r="O204" s="86"/>
    </row>
    <row r="205" spans="1:15" ht="18.75" customHeight="1" x14ac:dyDescent="0.25">
      <c r="A205" s="95"/>
      <c r="B205" s="78"/>
      <c r="C205" s="75"/>
      <c r="D205" s="87"/>
      <c r="E205" s="1">
        <f>F205+K205+L205+M205+N205</f>
        <v>27025</v>
      </c>
      <c r="F205" s="1">
        <f>J205</f>
        <v>5405</v>
      </c>
      <c r="G205" s="1" t="s">
        <v>191</v>
      </c>
      <c r="H205" s="1">
        <v>5405</v>
      </c>
      <c r="I205" s="1">
        <v>5405</v>
      </c>
      <c r="J205" s="1">
        <v>5405</v>
      </c>
      <c r="K205" s="1">
        <v>5405</v>
      </c>
      <c r="L205" s="1">
        <v>5405</v>
      </c>
      <c r="M205" s="1">
        <v>5405</v>
      </c>
      <c r="N205" s="1">
        <v>5405</v>
      </c>
      <c r="O205" s="87"/>
    </row>
    <row r="206" spans="1:15" ht="124.5" customHeight="1" x14ac:dyDescent="0.25">
      <c r="A206" s="53" t="s">
        <v>38</v>
      </c>
      <c r="B206" s="2" t="s">
        <v>181</v>
      </c>
      <c r="C206" s="52" t="s">
        <v>254</v>
      </c>
      <c r="D206" s="2" t="s">
        <v>3</v>
      </c>
      <c r="E206" s="62">
        <f>SUM(F206:N206)</f>
        <v>0</v>
      </c>
      <c r="F206" s="97">
        <v>0</v>
      </c>
      <c r="G206" s="98"/>
      <c r="H206" s="98"/>
      <c r="I206" s="98"/>
      <c r="J206" s="99"/>
      <c r="K206" s="60">
        <v>0</v>
      </c>
      <c r="L206" s="60">
        <v>0</v>
      </c>
      <c r="M206" s="62">
        <v>0</v>
      </c>
      <c r="N206" s="62">
        <v>0</v>
      </c>
      <c r="O206" s="50" t="s">
        <v>94</v>
      </c>
    </row>
    <row r="207" spans="1:15" ht="17.25" customHeight="1" x14ac:dyDescent="0.25">
      <c r="A207" s="93"/>
      <c r="B207" s="76" t="s">
        <v>143</v>
      </c>
      <c r="C207" s="73" t="s">
        <v>166</v>
      </c>
      <c r="D207" s="85" t="s">
        <v>166</v>
      </c>
      <c r="E207" s="81" t="s">
        <v>121</v>
      </c>
      <c r="F207" s="83" t="s">
        <v>297</v>
      </c>
      <c r="G207" s="97" t="s">
        <v>296</v>
      </c>
      <c r="H207" s="98"/>
      <c r="I207" s="98"/>
      <c r="J207" s="99"/>
      <c r="K207" s="79" t="s">
        <v>62</v>
      </c>
      <c r="L207" s="79" t="s">
        <v>251</v>
      </c>
      <c r="M207" s="79" t="s">
        <v>252</v>
      </c>
      <c r="N207" s="79" t="s">
        <v>253</v>
      </c>
      <c r="O207" s="85" t="s">
        <v>166</v>
      </c>
    </row>
    <row r="208" spans="1:15" ht="16.5" customHeight="1" x14ac:dyDescent="0.25">
      <c r="A208" s="94"/>
      <c r="B208" s="77"/>
      <c r="C208" s="74"/>
      <c r="D208" s="86"/>
      <c r="E208" s="82"/>
      <c r="F208" s="84"/>
      <c r="G208" s="62" t="s">
        <v>298</v>
      </c>
      <c r="H208" s="62" t="s">
        <v>299</v>
      </c>
      <c r="I208" s="62" t="s">
        <v>300</v>
      </c>
      <c r="J208" s="62" t="s">
        <v>301</v>
      </c>
      <c r="K208" s="80"/>
      <c r="L208" s="80"/>
      <c r="M208" s="80"/>
      <c r="N208" s="80"/>
      <c r="O208" s="86"/>
    </row>
    <row r="209" spans="1:15" ht="17.25" customHeight="1" x14ac:dyDescent="0.25">
      <c r="A209" s="95"/>
      <c r="B209" s="78"/>
      <c r="C209" s="75"/>
      <c r="D209" s="87"/>
      <c r="E209" s="1">
        <f>F209+K209+L209+M209+N209</f>
        <v>95</v>
      </c>
      <c r="F209" s="1">
        <f>J209</f>
        <v>19</v>
      </c>
      <c r="G209" s="1">
        <v>4</v>
      </c>
      <c r="H209" s="1">
        <v>7</v>
      </c>
      <c r="I209" s="1">
        <v>17</v>
      </c>
      <c r="J209" s="1">
        <v>19</v>
      </c>
      <c r="K209" s="1">
        <v>19</v>
      </c>
      <c r="L209" s="1">
        <v>19</v>
      </c>
      <c r="M209" s="1">
        <v>19</v>
      </c>
      <c r="N209" s="1">
        <v>19</v>
      </c>
      <c r="O209" s="87"/>
    </row>
    <row r="210" spans="1:15" ht="110.25" customHeight="1" x14ac:dyDescent="0.25">
      <c r="A210" s="53" t="s">
        <v>80</v>
      </c>
      <c r="B210" s="2" t="s">
        <v>226</v>
      </c>
      <c r="C210" s="52" t="s">
        <v>254</v>
      </c>
      <c r="D210" s="2" t="s">
        <v>3</v>
      </c>
      <c r="E210" s="62">
        <f>SUM(F210:N210)</f>
        <v>0</v>
      </c>
      <c r="F210" s="97">
        <v>0</v>
      </c>
      <c r="G210" s="98"/>
      <c r="H210" s="98"/>
      <c r="I210" s="98"/>
      <c r="J210" s="99"/>
      <c r="K210" s="60">
        <v>0</v>
      </c>
      <c r="L210" s="60">
        <v>0</v>
      </c>
      <c r="M210" s="62">
        <v>0</v>
      </c>
      <c r="N210" s="62">
        <v>0</v>
      </c>
      <c r="O210" s="50" t="s">
        <v>46</v>
      </c>
    </row>
    <row r="211" spans="1:15" ht="24" customHeight="1" x14ac:dyDescent="0.25">
      <c r="A211" s="93"/>
      <c r="B211" s="76" t="s">
        <v>227</v>
      </c>
      <c r="C211" s="73" t="s">
        <v>166</v>
      </c>
      <c r="D211" s="85" t="s">
        <v>166</v>
      </c>
      <c r="E211" s="81" t="s">
        <v>121</v>
      </c>
      <c r="F211" s="83" t="s">
        <v>297</v>
      </c>
      <c r="G211" s="97" t="s">
        <v>296</v>
      </c>
      <c r="H211" s="98"/>
      <c r="I211" s="98"/>
      <c r="J211" s="99"/>
      <c r="K211" s="79" t="s">
        <v>62</v>
      </c>
      <c r="L211" s="79" t="s">
        <v>251</v>
      </c>
      <c r="M211" s="79" t="s">
        <v>252</v>
      </c>
      <c r="N211" s="79" t="s">
        <v>253</v>
      </c>
      <c r="O211" s="85" t="s">
        <v>166</v>
      </c>
    </row>
    <row r="212" spans="1:15" ht="24" customHeight="1" x14ac:dyDescent="0.25">
      <c r="A212" s="94"/>
      <c r="B212" s="77"/>
      <c r="C212" s="74"/>
      <c r="D212" s="86"/>
      <c r="E212" s="82"/>
      <c r="F212" s="84"/>
      <c r="G212" s="62" t="s">
        <v>298</v>
      </c>
      <c r="H212" s="62" t="s">
        <v>299</v>
      </c>
      <c r="I212" s="62" t="s">
        <v>300</v>
      </c>
      <c r="J212" s="62" t="s">
        <v>301</v>
      </c>
      <c r="K212" s="80"/>
      <c r="L212" s="80"/>
      <c r="M212" s="80"/>
      <c r="N212" s="80"/>
      <c r="O212" s="86"/>
    </row>
    <row r="213" spans="1:15" ht="63.75" customHeight="1" x14ac:dyDescent="0.25">
      <c r="A213" s="95"/>
      <c r="B213" s="78"/>
      <c r="C213" s="75"/>
      <c r="D213" s="87"/>
      <c r="E213" s="1">
        <v>1</v>
      </c>
      <c r="F213" s="1">
        <f>J213</f>
        <v>1</v>
      </c>
      <c r="G213" s="1">
        <v>1</v>
      </c>
      <c r="H213" s="1">
        <v>1</v>
      </c>
      <c r="I213" s="1">
        <v>1</v>
      </c>
      <c r="J213" s="1">
        <v>1</v>
      </c>
      <c r="K213" s="1">
        <v>1</v>
      </c>
      <c r="L213" s="1">
        <v>1</v>
      </c>
      <c r="M213" s="1">
        <v>1</v>
      </c>
      <c r="N213" s="1">
        <v>1</v>
      </c>
      <c r="O213" s="87"/>
    </row>
    <row r="214" spans="1:15" ht="64.5" customHeight="1" x14ac:dyDescent="0.25">
      <c r="A214" s="53" t="s">
        <v>228</v>
      </c>
      <c r="B214" s="2" t="s">
        <v>229</v>
      </c>
      <c r="C214" s="52" t="s">
        <v>254</v>
      </c>
      <c r="D214" s="2" t="s">
        <v>3</v>
      </c>
      <c r="E214" s="62">
        <f>SUM(F214:N214)</f>
        <v>0</v>
      </c>
      <c r="F214" s="97">
        <v>0</v>
      </c>
      <c r="G214" s="98"/>
      <c r="H214" s="98"/>
      <c r="I214" s="98"/>
      <c r="J214" s="99"/>
      <c r="K214" s="60">
        <v>0</v>
      </c>
      <c r="L214" s="60">
        <v>0</v>
      </c>
      <c r="M214" s="62">
        <v>0</v>
      </c>
      <c r="N214" s="62">
        <v>0</v>
      </c>
      <c r="O214" s="50" t="s">
        <v>46</v>
      </c>
    </row>
    <row r="215" spans="1:15" ht="24" customHeight="1" x14ac:dyDescent="0.25">
      <c r="A215" s="93"/>
      <c r="B215" s="76" t="s">
        <v>230</v>
      </c>
      <c r="C215" s="73" t="s">
        <v>166</v>
      </c>
      <c r="D215" s="85" t="s">
        <v>166</v>
      </c>
      <c r="E215" s="81" t="s">
        <v>121</v>
      </c>
      <c r="F215" s="83" t="s">
        <v>297</v>
      </c>
      <c r="G215" s="97" t="s">
        <v>296</v>
      </c>
      <c r="H215" s="98"/>
      <c r="I215" s="98"/>
      <c r="J215" s="99"/>
      <c r="K215" s="79" t="s">
        <v>62</v>
      </c>
      <c r="L215" s="79" t="s">
        <v>251</v>
      </c>
      <c r="M215" s="79" t="s">
        <v>252</v>
      </c>
      <c r="N215" s="79" t="s">
        <v>253</v>
      </c>
      <c r="O215" s="85" t="s">
        <v>166</v>
      </c>
    </row>
    <row r="216" spans="1:15" ht="24" customHeight="1" x14ac:dyDescent="0.25">
      <c r="A216" s="94"/>
      <c r="B216" s="77"/>
      <c r="C216" s="74"/>
      <c r="D216" s="86"/>
      <c r="E216" s="82"/>
      <c r="F216" s="84"/>
      <c r="G216" s="62" t="s">
        <v>298</v>
      </c>
      <c r="H216" s="62" t="s">
        <v>299</v>
      </c>
      <c r="I216" s="62" t="s">
        <v>300</v>
      </c>
      <c r="J216" s="62" t="s">
        <v>301</v>
      </c>
      <c r="K216" s="80"/>
      <c r="L216" s="80"/>
      <c r="M216" s="80"/>
      <c r="N216" s="80"/>
      <c r="O216" s="86"/>
    </row>
    <row r="217" spans="1:15" ht="18.75" customHeight="1" x14ac:dyDescent="0.25">
      <c r="A217" s="95"/>
      <c r="B217" s="78"/>
      <c r="C217" s="75"/>
      <c r="D217" s="87"/>
      <c r="E217" s="1">
        <v>1</v>
      </c>
      <c r="F217" s="1">
        <f>J217</f>
        <v>1</v>
      </c>
      <c r="G217" s="1">
        <v>1</v>
      </c>
      <c r="H217" s="1">
        <v>1</v>
      </c>
      <c r="I217" s="1">
        <v>1</v>
      </c>
      <c r="J217" s="1">
        <v>1</v>
      </c>
      <c r="K217" s="1">
        <v>1</v>
      </c>
      <c r="L217" s="1">
        <v>1</v>
      </c>
      <c r="M217" s="1">
        <v>1</v>
      </c>
      <c r="N217" s="1">
        <v>1</v>
      </c>
      <c r="O217" s="87"/>
    </row>
    <row r="218" spans="1:15" ht="96.75" customHeight="1" x14ac:dyDescent="0.25">
      <c r="A218" s="53" t="s">
        <v>14</v>
      </c>
      <c r="B218" s="2" t="s">
        <v>69</v>
      </c>
      <c r="C218" s="52" t="s">
        <v>254</v>
      </c>
      <c r="D218" s="2" t="s">
        <v>3</v>
      </c>
      <c r="E218" s="62">
        <f>SUM(F218:N218)</f>
        <v>0</v>
      </c>
      <c r="F218" s="97">
        <v>0</v>
      </c>
      <c r="G218" s="98"/>
      <c r="H218" s="98"/>
      <c r="I218" s="98"/>
      <c r="J218" s="99"/>
      <c r="K218" s="60">
        <v>0</v>
      </c>
      <c r="L218" s="60">
        <v>0</v>
      </c>
      <c r="M218" s="62">
        <v>0</v>
      </c>
      <c r="N218" s="62">
        <v>0</v>
      </c>
      <c r="O218" s="49" t="s">
        <v>166</v>
      </c>
    </row>
    <row r="219" spans="1:15" ht="79.5" customHeight="1" x14ac:dyDescent="0.25">
      <c r="A219" s="53" t="s">
        <v>15</v>
      </c>
      <c r="B219" s="2" t="s">
        <v>70</v>
      </c>
      <c r="C219" s="52" t="s">
        <v>254</v>
      </c>
      <c r="D219" s="2" t="s">
        <v>3</v>
      </c>
      <c r="E219" s="62">
        <f>SUM(F219:N219)</f>
        <v>0</v>
      </c>
      <c r="F219" s="97">
        <v>0</v>
      </c>
      <c r="G219" s="98"/>
      <c r="H219" s="98"/>
      <c r="I219" s="98"/>
      <c r="J219" s="99"/>
      <c r="K219" s="60">
        <v>0</v>
      </c>
      <c r="L219" s="60">
        <v>0</v>
      </c>
      <c r="M219" s="62">
        <v>0</v>
      </c>
      <c r="N219" s="62">
        <v>0</v>
      </c>
      <c r="O219" s="50" t="s">
        <v>89</v>
      </c>
    </row>
    <row r="220" spans="1:15" ht="21.75" customHeight="1" x14ac:dyDescent="0.25">
      <c r="A220" s="93"/>
      <c r="B220" s="76" t="s">
        <v>293</v>
      </c>
      <c r="C220" s="73" t="s">
        <v>166</v>
      </c>
      <c r="D220" s="85" t="s">
        <v>166</v>
      </c>
      <c r="E220" s="81" t="s">
        <v>121</v>
      </c>
      <c r="F220" s="83" t="s">
        <v>297</v>
      </c>
      <c r="G220" s="97" t="s">
        <v>296</v>
      </c>
      <c r="H220" s="98"/>
      <c r="I220" s="98"/>
      <c r="J220" s="99"/>
      <c r="K220" s="79" t="s">
        <v>62</v>
      </c>
      <c r="L220" s="79" t="s">
        <v>251</v>
      </c>
      <c r="M220" s="79" t="s">
        <v>252</v>
      </c>
      <c r="N220" s="79" t="s">
        <v>253</v>
      </c>
      <c r="O220" s="85" t="s">
        <v>166</v>
      </c>
    </row>
    <row r="221" spans="1:15" ht="27.75" customHeight="1" x14ac:dyDescent="0.25">
      <c r="A221" s="94"/>
      <c r="B221" s="77"/>
      <c r="C221" s="74"/>
      <c r="D221" s="86"/>
      <c r="E221" s="82"/>
      <c r="F221" s="84"/>
      <c r="G221" s="62" t="s">
        <v>298</v>
      </c>
      <c r="H221" s="62" t="s">
        <v>299</v>
      </c>
      <c r="I221" s="62" t="s">
        <v>300</v>
      </c>
      <c r="J221" s="62" t="s">
        <v>301</v>
      </c>
      <c r="K221" s="80"/>
      <c r="L221" s="80"/>
      <c r="M221" s="80"/>
      <c r="N221" s="80"/>
      <c r="O221" s="86"/>
    </row>
    <row r="222" spans="1:15" ht="47.25" customHeight="1" x14ac:dyDescent="0.25">
      <c r="A222" s="95"/>
      <c r="B222" s="78"/>
      <c r="C222" s="75"/>
      <c r="D222" s="87"/>
      <c r="E222" s="1" t="s">
        <v>191</v>
      </c>
      <c r="F222" s="1" t="str">
        <f>J222</f>
        <v xml:space="preserve"> -</v>
      </c>
      <c r="G222" s="62" t="s">
        <v>20</v>
      </c>
      <c r="H222" s="62" t="s">
        <v>20</v>
      </c>
      <c r="I222" s="62" t="s">
        <v>20</v>
      </c>
      <c r="J222" s="62" t="s">
        <v>20</v>
      </c>
      <c r="K222" s="62" t="s">
        <v>20</v>
      </c>
      <c r="L222" s="62" t="s">
        <v>20</v>
      </c>
      <c r="M222" s="62" t="s">
        <v>20</v>
      </c>
      <c r="N222" s="62" t="s">
        <v>20</v>
      </c>
      <c r="O222" s="87"/>
    </row>
    <row r="223" spans="1:15" ht="61.5" customHeight="1" x14ac:dyDescent="0.25">
      <c r="A223" s="107" t="s">
        <v>16</v>
      </c>
      <c r="B223" s="76" t="s">
        <v>206</v>
      </c>
      <c r="C223" s="73" t="s">
        <v>254</v>
      </c>
      <c r="D223" s="2" t="s">
        <v>19</v>
      </c>
      <c r="E223" s="88" t="s">
        <v>95</v>
      </c>
      <c r="F223" s="88"/>
      <c r="G223" s="88"/>
      <c r="H223" s="88"/>
      <c r="I223" s="88"/>
      <c r="J223" s="88"/>
      <c r="K223" s="88"/>
      <c r="L223" s="88"/>
      <c r="M223" s="88"/>
      <c r="N223" s="88"/>
      <c r="O223" s="85" t="s">
        <v>166</v>
      </c>
    </row>
    <row r="224" spans="1:15" ht="48.75" customHeight="1" x14ac:dyDescent="0.25">
      <c r="A224" s="108"/>
      <c r="B224" s="78"/>
      <c r="C224" s="75"/>
      <c r="D224" s="2" t="s">
        <v>3</v>
      </c>
      <c r="E224" s="96" t="s">
        <v>214</v>
      </c>
      <c r="F224" s="96"/>
      <c r="G224" s="96"/>
      <c r="H224" s="96"/>
      <c r="I224" s="96"/>
      <c r="J224" s="96"/>
      <c r="K224" s="96"/>
      <c r="L224" s="96"/>
      <c r="M224" s="96"/>
      <c r="N224" s="96"/>
      <c r="O224" s="87"/>
    </row>
    <row r="225" spans="1:15" ht="51.75" customHeight="1" x14ac:dyDescent="0.25">
      <c r="A225" s="107" t="s">
        <v>17</v>
      </c>
      <c r="B225" s="76" t="s">
        <v>207</v>
      </c>
      <c r="C225" s="73" t="s">
        <v>254</v>
      </c>
      <c r="D225" s="2" t="s">
        <v>19</v>
      </c>
      <c r="E225" s="88" t="s">
        <v>95</v>
      </c>
      <c r="F225" s="88"/>
      <c r="G225" s="88"/>
      <c r="H225" s="88"/>
      <c r="I225" s="88"/>
      <c r="J225" s="88"/>
      <c r="K225" s="88"/>
      <c r="L225" s="88"/>
      <c r="M225" s="88"/>
      <c r="N225" s="88"/>
      <c r="O225" s="50" t="s">
        <v>96</v>
      </c>
    </row>
    <row r="226" spans="1:15" ht="50.25" customHeight="1" x14ac:dyDescent="0.25">
      <c r="A226" s="108"/>
      <c r="B226" s="78"/>
      <c r="C226" s="75"/>
      <c r="D226" s="2" t="s">
        <v>3</v>
      </c>
      <c r="E226" s="96" t="s">
        <v>214</v>
      </c>
      <c r="F226" s="96"/>
      <c r="G226" s="96"/>
      <c r="H226" s="96"/>
      <c r="I226" s="96"/>
      <c r="J226" s="96"/>
      <c r="K226" s="96"/>
      <c r="L226" s="96"/>
      <c r="M226" s="96"/>
      <c r="N226" s="96"/>
      <c r="O226" s="50" t="s">
        <v>48</v>
      </c>
    </row>
    <row r="227" spans="1:15" ht="19.5" customHeight="1" x14ac:dyDescent="0.25">
      <c r="A227" s="93"/>
      <c r="B227" s="76" t="s">
        <v>263</v>
      </c>
      <c r="C227" s="73" t="s">
        <v>166</v>
      </c>
      <c r="D227" s="85" t="s">
        <v>166</v>
      </c>
      <c r="E227" s="81" t="s">
        <v>121</v>
      </c>
      <c r="F227" s="83" t="s">
        <v>297</v>
      </c>
      <c r="G227" s="97" t="s">
        <v>296</v>
      </c>
      <c r="H227" s="98"/>
      <c r="I227" s="98"/>
      <c r="J227" s="99"/>
      <c r="K227" s="79" t="s">
        <v>62</v>
      </c>
      <c r="L227" s="79" t="s">
        <v>251</v>
      </c>
      <c r="M227" s="79" t="s">
        <v>252</v>
      </c>
      <c r="N227" s="79" t="s">
        <v>253</v>
      </c>
      <c r="O227" s="85" t="s">
        <v>166</v>
      </c>
    </row>
    <row r="228" spans="1:15" ht="21" customHeight="1" x14ac:dyDescent="0.25">
      <c r="A228" s="94"/>
      <c r="B228" s="77"/>
      <c r="C228" s="74"/>
      <c r="D228" s="86"/>
      <c r="E228" s="82"/>
      <c r="F228" s="84"/>
      <c r="G228" s="62" t="s">
        <v>298</v>
      </c>
      <c r="H228" s="62" t="s">
        <v>299</v>
      </c>
      <c r="I228" s="62" t="s">
        <v>300</v>
      </c>
      <c r="J228" s="62" t="s">
        <v>301</v>
      </c>
      <c r="K228" s="80"/>
      <c r="L228" s="80"/>
      <c r="M228" s="80"/>
      <c r="N228" s="80"/>
      <c r="O228" s="86"/>
    </row>
    <row r="229" spans="1:15" ht="54.75" customHeight="1" x14ac:dyDescent="0.25">
      <c r="A229" s="95"/>
      <c r="B229" s="78"/>
      <c r="C229" s="75"/>
      <c r="D229" s="87"/>
      <c r="E229" s="1">
        <f>F229+K229+L229+M229+N229</f>
        <v>5</v>
      </c>
      <c r="F229" s="1">
        <f>J229</f>
        <v>1</v>
      </c>
      <c r="G229" s="1">
        <v>1</v>
      </c>
      <c r="H229" s="1">
        <v>1</v>
      </c>
      <c r="I229" s="1">
        <v>1</v>
      </c>
      <c r="J229" s="1">
        <v>1</v>
      </c>
      <c r="K229" s="1">
        <v>1</v>
      </c>
      <c r="L229" s="1">
        <v>1</v>
      </c>
      <c r="M229" s="1">
        <v>1</v>
      </c>
      <c r="N229" s="1">
        <v>1</v>
      </c>
      <c r="O229" s="87"/>
    </row>
    <row r="230" spans="1:15" ht="30" customHeight="1" x14ac:dyDescent="0.25">
      <c r="A230" s="105" t="s">
        <v>218</v>
      </c>
      <c r="B230" s="105"/>
      <c r="C230" s="105"/>
      <c r="D230" s="20" t="s">
        <v>30</v>
      </c>
      <c r="E230" s="71">
        <f>SUM(F230:N230)</f>
        <v>4020</v>
      </c>
      <c r="F230" s="109">
        <f>F232</f>
        <v>804</v>
      </c>
      <c r="G230" s="110"/>
      <c r="H230" s="110"/>
      <c r="I230" s="110"/>
      <c r="J230" s="111"/>
      <c r="K230" s="66">
        <f>K232</f>
        <v>804</v>
      </c>
      <c r="L230" s="66">
        <f t="shared" ref="L230:N230" si="15">L232</f>
        <v>804</v>
      </c>
      <c r="M230" s="71">
        <f t="shared" si="15"/>
        <v>804</v>
      </c>
      <c r="N230" s="71">
        <f t="shared" si="15"/>
        <v>804</v>
      </c>
      <c r="O230" s="85" t="s">
        <v>166</v>
      </c>
    </row>
    <row r="231" spans="1:15" ht="68.25" customHeight="1" x14ac:dyDescent="0.25">
      <c r="A231" s="105"/>
      <c r="B231" s="105"/>
      <c r="C231" s="105"/>
      <c r="D231" s="20" t="s">
        <v>19</v>
      </c>
      <c r="E231" s="104" t="s">
        <v>97</v>
      </c>
      <c r="F231" s="104"/>
      <c r="G231" s="104"/>
      <c r="H231" s="104"/>
      <c r="I231" s="104"/>
      <c r="J231" s="104"/>
      <c r="K231" s="104"/>
      <c r="L231" s="104"/>
      <c r="M231" s="104"/>
      <c r="N231" s="104"/>
      <c r="O231" s="86"/>
    </row>
    <row r="232" spans="1:15" ht="79.5" customHeight="1" x14ac:dyDescent="0.25">
      <c r="A232" s="105"/>
      <c r="B232" s="105"/>
      <c r="C232" s="105"/>
      <c r="D232" s="20" t="s">
        <v>3</v>
      </c>
      <c r="E232" s="71">
        <f>SUM(F232:N232)</f>
        <v>4020</v>
      </c>
      <c r="F232" s="109">
        <f>SUM(F173,F182,F191,F218,)</f>
        <v>804</v>
      </c>
      <c r="G232" s="110"/>
      <c r="H232" s="110"/>
      <c r="I232" s="110"/>
      <c r="J232" s="111"/>
      <c r="K232" s="66">
        <f>SUM(K173,K182,K191,K218)</f>
        <v>804</v>
      </c>
      <c r="L232" s="66">
        <f>SUM(L173,L182,L191,L218)</f>
        <v>804</v>
      </c>
      <c r="M232" s="71">
        <f>SUM(M173,M182,M191,M218)</f>
        <v>804</v>
      </c>
      <c r="N232" s="71">
        <f>SUM(N173,N182,N191,N218)</f>
        <v>804</v>
      </c>
      <c r="O232" s="86"/>
    </row>
    <row r="233" spans="1:15" ht="34.5" customHeight="1" x14ac:dyDescent="0.25">
      <c r="A233" s="105"/>
      <c r="B233" s="105"/>
      <c r="C233" s="105"/>
      <c r="D233" s="20" t="s">
        <v>22</v>
      </c>
      <c r="E233" s="100" t="s">
        <v>99</v>
      </c>
      <c r="F233" s="100"/>
      <c r="G233" s="100"/>
      <c r="H233" s="100"/>
      <c r="I233" s="100"/>
      <c r="J233" s="100"/>
      <c r="K233" s="100"/>
      <c r="L233" s="100"/>
      <c r="M233" s="100"/>
      <c r="N233" s="100"/>
      <c r="O233" s="87"/>
    </row>
    <row r="234" spans="1:15" ht="26.25" customHeight="1" x14ac:dyDescent="0.25">
      <c r="A234" s="112" t="s">
        <v>167</v>
      </c>
      <c r="B234" s="102"/>
      <c r="C234" s="102"/>
      <c r="D234" s="102"/>
      <c r="E234" s="102"/>
      <c r="F234" s="102"/>
      <c r="G234" s="102"/>
      <c r="H234" s="102"/>
      <c r="I234" s="102"/>
      <c r="J234" s="102"/>
      <c r="K234" s="102"/>
      <c r="L234" s="102"/>
      <c r="M234" s="102"/>
      <c r="N234" s="102"/>
      <c r="O234" s="102"/>
    </row>
    <row r="235" spans="1:15" ht="213" customHeight="1" x14ac:dyDescent="0.25">
      <c r="A235" s="53" t="s">
        <v>79</v>
      </c>
      <c r="B235" s="2" t="s">
        <v>264</v>
      </c>
      <c r="C235" s="52" t="s">
        <v>254</v>
      </c>
      <c r="D235" s="2" t="s">
        <v>3</v>
      </c>
      <c r="E235" s="62">
        <f>SUM(F235:N235)</f>
        <v>136280</v>
      </c>
      <c r="F235" s="97">
        <f>SUM(F236,F240)</f>
        <v>24776</v>
      </c>
      <c r="G235" s="98"/>
      <c r="H235" s="98"/>
      <c r="I235" s="98"/>
      <c r="J235" s="99"/>
      <c r="K235" s="60">
        <f>SUM(K236,K240)</f>
        <v>27876</v>
      </c>
      <c r="L235" s="60">
        <f>SUM(L236,L240)</f>
        <v>27876</v>
      </c>
      <c r="M235" s="62">
        <f>SUM(M236,M240)</f>
        <v>27876</v>
      </c>
      <c r="N235" s="62">
        <f>SUM(N236,N240)</f>
        <v>27876</v>
      </c>
      <c r="O235" s="49" t="s">
        <v>166</v>
      </c>
    </row>
    <row r="236" spans="1:15" ht="52.5" customHeight="1" x14ac:dyDescent="0.25">
      <c r="A236" s="53" t="s">
        <v>6</v>
      </c>
      <c r="B236" s="2" t="s">
        <v>208</v>
      </c>
      <c r="C236" s="52" t="s">
        <v>254</v>
      </c>
      <c r="D236" s="2" t="s">
        <v>3</v>
      </c>
      <c r="E236" s="62">
        <f>SUM(F236:N236)</f>
        <v>89427.4</v>
      </c>
      <c r="F236" s="97">
        <f>17884+7.4</f>
        <v>17891.400000000001</v>
      </c>
      <c r="G236" s="98"/>
      <c r="H236" s="98"/>
      <c r="I236" s="98"/>
      <c r="J236" s="99"/>
      <c r="K236" s="60">
        <v>17884</v>
      </c>
      <c r="L236" s="60">
        <v>17884</v>
      </c>
      <c r="M236" s="60">
        <v>17884</v>
      </c>
      <c r="N236" s="60">
        <v>17884</v>
      </c>
      <c r="O236" s="50" t="s">
        <v>48</v>
      </c>
    </row>
    <row r="237" spans="1:15" ht="18" customHeight="1" x14ac:dyDescent="0.25">
      <c r="A237" s="93"/>
      <c r="B237" s="76" t="s">
        <v>144</v>
      </c>
      <c r="C237" s="73" t="s">
        <v>166</v>
      </c>
      <c r="D237" s="85" t="s">
        <v>166</v>
      </c>
      <c r="E237" s="81" t="s">
        <v>121</v>
      </c>
      <c r="F237" s="83" t="s">
        <v>297</v>
      </c>
      <c r="G237" s="97" t="s">
        <v>296</v>
      </c>
      <c r="H237" s="98"/>
      <c r="I237" s="98"/>
      <c r="J237" s="99"/>
      <c r="K237" s="79" t="s">
        <v>62</v>
      </c>
      <c r="L237" s="79" t="s">
        <v>251</v>
      </c>
      <c r="M237" s="79" t="s">
        <v>252</v>
      </c>
      <c r="N237" s="79" t="s">
        <v>253</v>
      </c>
      <c r="O237" s="85" t="s">
        <v>166</v>
      </c>
    </row>
    <row r="238" spans="1:15" ht="17.25" customHeight="1" x14ac:dyDescent="0.25">
      <c r="A238" s="94"/>
      <c r="B238" s="77"/>
      <c r="C238" s="74"/>
      <c r="D238" s="86"/>
      <c r="E238" s="82"/>
      <c r="F238" s="84"/>
      <c r="G238" s="62" t="s">
        <v>298</v>
      </c>
      <c r="H238" s="62" t="s">
        <v>299</v>
      </c>
      <c r="I238" s="62" t="s">
        <v>300</v>
      </c>
      <c r="J238" s="62" t="s">
        <v>301</v>
      </c>
      <c r="K238" s="80"/>
      <c r="L238" s="80"/>
      <c r="M238" s="80"/>
      <c r="N238" s="80"/>
      <c r="O238" s="86"/>
    </row>
    <row r="239" spans="1:15" ht="18.75" customHeight="1" x14ac:dyDescent="0.25">
      <c r="A239" s="95"/>
      <c r="B239" s="78"/>
      <c r="C239" s="75"/>
      <c r="D239" s="87"/>
      <c r="E239" s="1">
        <v>100</v>
      </c>
      <c r="F239" s="1">
        <f>J239</f>
        <v>100</v>
      </c>
      <c r="G239" s="1">
        <v>100</v>
      </c>
      <c r="H239" s="1">
        <v>100</v>
      </c>
      <c r="I239" s="1">
        <v>100</v>
      </c>
      <c r="J239" s="1">
        <v>100</v>
      </c>
      <c r="K239" s="1">
        <v>100</v>
      </c>
      <c r="L239" s="1">
        <v>100</v>
      </c>
      <c r="M239" s="1">
        <v>100</v>
      </c>
      <c r="N239" s="1">
        <v>100</v>
      </c>
      <c r="O239" s="87"/>
    </row>
    <row r="240" spans="1:15" ht="51" customHeight="1" x14ac:dyDescent="0.25">
      <c r="A240" s="53" t="s">
        <v>7</v>
      </c>
      <c r="B240" s="2" t="s">
        <v>209</v>
      </c>
      <c r="C240" s="52" t="s">
        <v>254</v>
      </c>
      <c r="D240" s="2" t="s">
        <v>3</v>
      </c>
      <c r="E240" s="62">
        <f>SUM(F240:N240)</f>
        <v>46852.6</v>
      </c>
      <c r="F240" s="97">
        <f>9992-7.4-3100</f>
        <v>6884.6</v>
      </c>
      <c r="G240" s="98"/>
      <c r="H240" s="98"/>
      <c r="I240" s="98"/>
      <c r="J240" s="99"/>
      <c r="K240" s="60">
        <v>9992</v>
      </c>
      <c r="L240" s="60">
        <v>9992</v>
      </c>
      <c r="M240" s="62">
        <v>9992</v>
      </c>
      <c r="N240" s="62">
        <v>9992</v>
      </c>
      <c r="O240" s="50" t="s">
        <v>48</v>
      </c>
    </row>
    <row r="241" spans="1:16" ht="18.75" customHeight="1" x14ac:dyDescent="0.25">
      <c r="A241" s="93"/>
      <c r="B241" s="76" t="s">
        <v>145</v>
      </c>
      <c r="C241" s="73" t="s">
        <v>166</v>
      </c>
      <c r="D241" s="85" t="s">
        <v>166</v>
      </c>
      <c r="E241" s="81" t="s">
        <v>121</v>
      </c>
      <c r="F241" s="83" t="s">
        <v>297</v>
      </c>
      <c r="G241" s="97" t="s">
        <v>296</v>
      </c>
      <c r="H241" s="98"/>
      <c r="I241" s="98"/>
      <c r="J241" s="99"/>
      <c r="K241" s="79" t="s">
        <v>62</v>
      </c>
      <c r="L241" s="79" t="s">
        <v>251</v>
      </c>
      <c r="M241" s="79" t="s">
        <v>252</v>
      </c>
      <c r="N241" s="79" t="s">
        <v>253</v>
      </c>
      <c r="O241" s="85" t="s">
        <v>166</v>
      </c>
    </row>
    <row r="242" spans="1:16" ht="16.5" customHeight="1" x14ac:dyDescent="0.25">
      <c r="A242" s="94"/>
      <c r="B242" s="77"/>
      <c r="C242" s="74"/>
      <c r="D242" s="86"/>
      <c r="E242" s="82"/>
      <c r="F242" s="84"/>
      <c r="G242" s="62" t="s">
        <v>298</v>
      </c>
      <c r="H242" s="62" t="s">
        <v>299</v>
      </c>
      <c r="I242" s="62" t="s">
        <v>300</v>
      </c>
      <c r="J242" s="62" t="s">
        <v>301</v>
      </c>
      <c r="K242" s="80"/>
      <c r="L242" s="80"/>
      <c r="M242" s="80"/>
      <c r="N242" s="80"/>
      <c r="O242" s="86"/>
    </row>
    <row r="243" spans="1:16" ht="30" customHeight="1" x14ac:dyDescent="0.25">
      <c r="A243" s="95"/>
      <c r="B243" s="78"/>
      <c r="C243" s="75"/>
      <c r="D243" s="87"/>
      <c r="E243" s="1">
        <f>F243+K243+L243+M243+N243</f>
        <v>80</v>
      </c>
      <c r="F243" s="1">
        <f>J243</f>
        <v>16</v>
      </c>
      <c r="G243" s="62" t="s">
        <v>20</v>
      </c>
      <c r="H243" s="62" t="s">
        <v>20</v>
      </c>
      <c r="I243" s="1">
        <v>16</v>
      </c>
      <c r="J243" s="1">
        <v>16</v>
      </c>
      <c r="K243" s="1">
        <v>16</v>
      </c>
      <c r="L243" s="1">
        <v>16</v>
      </c>
      <c r="M243" s="1">
        <v>16</v>
      </c>
      <c r="N243" s="1">
        <v>16</v>
      </c>
      <c r="O243" s="87"/>
      <c r="P243" s="18"/>
    </row>
    <row r="244" spans="1:16" ht="108.75" customHeight="1" x14ac:dyDescent="0.25">
      <c r="A244" s="53" t="s">
        <v>18</v>
      </c>
      <c r="B244" s="2" t="s">
        <v>175</v>
      </c>
      <c r="C244" s="52" t="s">
        <v>254</v>
      </c>
      <c r="D244" s="2" t="s">
        <v>3</v>
      </c>
      <c r="E244" s="62">
        <f>SUM(F244:N244)</f>
        <v>0</v>
      </c>
      <c r="F244" s="97">
        <f>SUM(F245)</f>
        <v>0</v>
      </c>
      <c r="G244" s="98"/>
      <c r="H244" s="98"/>
      <c r="I244" s="98"/>
      <c r="J244" s="99"/>
      <c r="K244" s="60">
        <f>SUM(K245)</f>
        <v>0</v>
      </c>
      <c r="L244" s="60">
        <f t="shared" ref="L244:N244" si="16">SUM(L245)</f>
        <v>0</v>
      </c>
      <c r="M244" s="62">
        <f t="shared" si="16"/>
        <v>0</v>
      </c>
      <c r="N244" s="62">
        <f t="shared" si="16"/>
        <v>0</v>
      </c>
      <c r="O244" s="49" t="s">
        <v>166</v>
      </c>
    </row>
    <row r="245" spans="1:16" ht="108" customHeight="1" x14ac:dyDescent="0.25">
      <c r="A245" s="53" t="s">
        <v>10</v>
      </c>
      <c r="B245" s="2" t="s">
        <v>210</v>
      </c>
      <c r="C245" s="52" t="s">
        <v>254</v>
      </c>
      <c r="D245" s="2" t="s">
        <v>3</v>
      </c>
      <c r="E245" s="62">
        <f>SUM(F245:N245)</f>
        <v>0</v>
      </c>
      <c r="F245" s="97">
        <v>0</v>
      </c>
      <c r="G245" s="98"/>
      <c r="H245" s="98"/>
      <c r="I245" s="98"/>
      <c r="J245" s="99"/>
      <c r="K245" s="60">
        <v>0</v>
      </c>
      <c r="L245" s="60">
        <v>0</v>
      </c>
      <c r="M245" s="62">
        <v>0</v>
      </c>
      <c r="N245" s="62">
        <v>0</v>
      </c>
      <c r="O245" s="50" t="s">
        <v>48</v>
      </c>
    </row>
    <row r="246" spans="1:16" ht="22.5" customHeight="1" x14ac:dyDescent="0.25">
      <c r="A246" s="93"/>
      <c r="B246" s="76" t="s">
        <v>195</v>
      </c>
      <c r="C246" s="73" t="s">
        <v>166</v>
      </c>
      <c r="D246" s="85" t="s">
        <v>166</v>
      </c>
      <c r="E246" s="81" t="s">
        <v>121</v>
      </c>
      <c r="F246" s="83" t="s">
        <v>297</v>
      </c>
      <c r="G246" s="97" t="s">
        <v>296</v>
      </c>
      <c r="H246" s="98"/>
      <c r="I246" s="98"/>
      <c r="J246" s="99"/>
      <c r="K246" s="79" t="s">
        <v>62</v>
      </c>
      <c r="L246" s="79" t="s">
        <v>251</v>
      </c>
      <c r="M246" s="79" t="s">
        <v>252</v>
      </c>
      <c r="N246" s="79" t="s">
        <v>253</v>
      </c>
      <c r="O246" s="85" t="s">
        <v>166</v>
      </c>
    </row>
    <row r="247" spans="1:16" ht="20.25" customHeight="1" x14ac:dyDescent="0.25">
      <c r="A247" s="94"/>
      <c r="B247" s="77"/>
      <c r="C247" s="74"/>
      <c r="D247" s="86"/>
      <c r="E247" s="82"/>
      <c r="F247" s="84"/>
      <c r="G247" s="62" t="s">
        <v>298</v>
      </c>
      <c r="H247" s="62" t="s">
        <v>299</v>
      </c>
      <c r="I247" s="62" t="s">
        <v>300</v>
      </c>
      <c r="J247" s="62" t="s">
        <v>301</v>
      </c>
      <c r="K247" s="80"/>
      <c r="L247" s="80"/>
      <c r="M247" s="80"/>
      <c r="N247" s="80"/>
      <c r="O247" s="86"/>
    </row>
    <row r="248" spans="1:16" ht="36" customHeight="1" x14ac:dyDescent="0.25">
      <c r="A248" s="95"/>
      <c r="B248" s="78"/>
      <c r="C248" s="75"/>
      <c r="D248" s="87"/>
      <c r="E248" s="1" t="s">
        <v>191</v>
      </c>
      <c r="F248" s="1" t="s">
        <v>191</v>
      </c>
      <c r="G248" s="62" t="s">
        <v>191</v>
      </c>
      <c r="H248" s="62" t="s">
        <v>191</v>
      </c>
      <c r="I248" s="62" t="s">
        <v>191</v>
      </c>
      <c r="J248" s="62" t="s">
        <v>191</v>
      </c>
      <c r="K248" s="62" t="s">
        <v>20</v>
      </c>
      <c r="L248" s="62" t="s">
        <v>20</v>
      </c>
      <c r="M248" s="62" t="s">
        <v>20</v>
      </c>
      <c r="N248" s="62" t="s">
        <v>20</v>
      </c>
      <c r="O248" s="87"/>
    </row>
    <row r="249" spans="1:16" ht="52.5" customHeight="1" x14ac:dyDescent="0.25">
      <c r="A249" s="103" t="s">
        <v>82</v>
      </c>
      <c r="B249" s="90" t="s">
        <v>146</v>
      </c>
      <c r="C249" s="91" t="s">
        <v>254</v>
      </c>
      <c r="D249" s="2" t="s">
        <v>3</v>
      </c>
      <c r="E249" s="62">
        <f>SUM(F249:N249)</f>
        <v>1000</v>
      </c>
      <c r="F249" s="97">
        <f>SUM(F251,F270,F274,F278)</f>
        <v>200</v>
      </c>
      <c r="G249" s="98"/>
      <c r="H249" s="98"/>
      <c r="I249" s="98"/>
      <c r="J249" s="99"/>
      <c r="K249" s="60">
        <f>SUM(K251,K270,K274,K278)</f>
        <v>200</v>
      </c>
      <c r="L249" s="60">
        <f>SUM(L251,L270,L274,L278)</f>
        <v>200</v>
      </c>
      <c r="M249" s="60">
        <f>SUM(M251,M270,M274,M278)</f>
        <v>200</v>
      </c>
      <c r="N249" s="60">
        <f>SUM(N251,N270,N274,N278)</f>
        <v>200</v>
      </c>
      <c r="O249" s="89" t="s">
        <v>166</v>
      </c>
    </row>
    <row r="250" spans="1:16" ht="87" customHeight="1" x14ac:dyDescent="0.25">
      <c r="A250" s="103"/>
      <c r="B250" s="90"/>
      <c r="C250" s="91"/>
      <c r="D250" s="2" t="s">
        <v>22</v>
      </c>
      <c r="E250" s="88" t="s">
        <v>100</v>
      </c>
      <c r="F250" s="88"/>
      <c r="G250" s="88"/>
      <c r="H250" s="88"/>
      <c r="I250" s="88"/>
      <c r="J250" s="88"/>
      <c r="K250" s="88"/>
      <c r="L250" s="88"/>
      <c r="M250" s="88"/>
      <c r="N250" s="88"/>
      <c r="O250" s="89"/>
    </row>
    <row r="251" spans="1:16" ht="48" customHeight="1" x14ac:dyDescent="0.25">
      <c r="A251" s="103" t="s">
        <v>12</v>
      </c>
      <c r="B251" s="90" t="s">
        <v>147</v>
      </c>
      <c r="C251" s="91" t="s">
        <v>254</v>
      </c>
      <c r="D251" s="2" t="s">
        <v>3</v>
      </c>
      <c r="E251" s="62">
        <f>SUM(F251:N251)</f>
        <v>0</v>
      </c>
      <c r="F251" s="97">
        <f>SUM(F253,F258)</f>
        <v>0</v>
      </c>
      <c r="G251" s="98"/>
      <c r="H251" s="98"/>
      <c r="I251" s="98"/>
      <c r="J251" s="99"/>
      <c r="K251" s="60">
        <f>SUM(K253,K258)</f>
        <v>0</v>
      </c>
      <c r="L251" s="60">
        <f>SUM(L253,L258)</f>
        <v>0</v>
      </c>
      <c r="M251" s="62">
        <f>SUM(M253,M258)</f>
        <v>0</v>
      </c>
      <c r="N251" s="62">
        <f>SUM(N253,N258)</f>
        <v>0</v>
      </c>
      <c r="O251" s="90" t="s">
        <v>98</v>
      </c>
    </row>
    <row r="252" spans="1:16" ht="30" customHeight="1" x14ac:dyDescent="0.25">
      <c r="A252" s="103"/>
      <c r="B252" s="90"/>
      <c r="C252" s="91"/>
      <c r="D252" s="2" t="s">
        <v>22</v>
      </c>
      <c r="E252" s="88" t="s">
        <v>100</v>
      </c>
      <c r="F252" s="88"/>
      <c r="G252" s="88"/>
      <c r="H252" s="88"/>
      <c r="I252" s="88"/>
      <c r="J252" s="88"/>
      <c r="K252" s="88"/>
      <c r="L252" s="88"/>
      <c r="M252" s="88"/>
      <c r="N252" s="88"/>
      <c r="O252" s="90"/>
    </row>
    <row r="253" spans="1:16" ht="46.5" hidden="1" customHeight="1" x14ac:dyDescent="0.25">
      <c r="A253" s="107"/>
      <c r="B253" s="76"/>
      <c r="C253" s="73"/>
      <c r="D253" s="2"/>
      <c r="E253" s="62"/>
      <c r="F253" s="60"/>
      <c r="G253" s="60"/>
      <c r="H253" s="60"/>
      <c r="I253" s="60"/>
      <c r="J253" s="60"/>
      <c r="K253" s="60"/>
      <c r="L253" s="62"/>
      <c r="M253" s="62"/>
      <c r="N253" s="62"/>
      <c r="O253" s="76"/>
    </row>
    <row r="254" spans="1:16" ht="32.25" hidden="1" customHeight="1" x14ac:dyDescent="0.25">
      <c r="A254" s="108"/>
      <c r="B254" s="78"/>
      <c r="C254" s="75"/>
      <c r="D254" s="2"/>
      <c r="E254" s="97"/>
      <c r="F254" s="98"/>
      <c r="G254" s="98"/>
      <c r="H254" s="98"/>
      <c r="I254" s="98"/>
      <c r="J254" s="98"/>
      <c r="K254" s="98"/>
      <c r="L254" s="98"/>
      <c r="M254" s="98"/>
      <c r="N254" s="99"/>
      <c r="O254" s="78"/>
    </row>
    <row r="255" spans="1:16" ht="17.25" customHeight="1" x14ac:dyDescent="0.25">
      <c r="A255" s="93"/>
      <c r="B255" s="76" t="s">
        <v>148</v>
      </c>
      <c r="C255" s="73" t="s">
        <v>166</v>
      </c>
      <c r="D255" s="85" t="s">
        <v>166</v>
      </c>
      <c r="E255" s="81" t="s">
        <v>121</v>
      </c>
      <c r="F255" s="83" t="s">
        <v>297</v>
      </c>
      <c r="G255" s="97" t="s">
        <v>296</v>
      </c>
      <c r="H255" s="98"/>
      <c r="I255" s="98"/>
      <c r="J255" s="99"/>
      <c r="K255" s="79" t="s">
        <v>62</v>
      </c>
      <c r="L255" s="79" t="s">
        <v>251</v>
      </c>
      <c r="M255" s="79" t="s">
        <v>252</v>
      </c>
      <c r="N255" s="79" t="s">
        <v>253</v>
      </c>
      <c r="O255" s="85" t="s">
        <v>166</v>
      </c>
    </row>
    <row r="256" spans="1:16" ht="15" customHeight="1" x14ac:dyDescent="0.25">
      <c r="A256" s="94"/>
      <c r="B256" s="77"/>
      <c r="C256" s="74"/>
      <c r="D256" s="86"/>
      <c r="E256" s="82"/>
      <c r="F256" s="84"/>
      <c r="G256" s="62" t="s">
        <v>298</v>
      </c>
      <c r="H256" s="62" t="s">
        <v>299</v>
      </c>
      <c r="I256" s="62" t="s">
        <v>300</v>
      </c>
      <c r="J256" s="62" t="s">
        <v>301</v>
      </c>
      <c r="K256" s="80"/>
      <c r="L256" s="80"/>
      <c r="M256" s="80"/>
      <c r="N256" s="80"/>
      <c r="O256" s="86"/>
    </row>
    <row r="257" spans="1:15" ht="16.5" customHeight="1" x14ac:dyDescent="0.25">
      <c r="A257" s="95"/>
      <c r="B257" s="78"/>
      <c r="C257" s="75"/>
      <c r="D257" s="87"/>
      <c r="E257" s="1">
        <f>F257+K257+L257+M257+N257</f>
        <v>60</v>
      </c>
      <c r="F257" s="1">
        <f>J257</f>
        <v>12</v>
      </c>
      <c r="G257" s="1">
        <v>12</v>
      </c>
      <c r="H257" s="1">
        <v>12</v>
      </c>
      <c r="I257" s="1">
        <v>12</v>
      </c>
      <c r="J257" s="1">
        <v>12</v>
      </c>
      <c r="K257" s="1">
        <v>12</v>
      </c>
      <c r="L257" s="1">
        <v>12</v>
      </c>
      <c r="M257" s="1">
        <v>12</v>
      </c>
      <c r="N257" s="1">
        <v>12</v>
      </c>
      <c r="O257" s="87"/>
    </row>
    <row r="258" spans="1:15" ht="64.5" hidden="1" customHeight="1" x14ac:dyDescent="0.25">
      <c r="A258" s="53"/>
      <c r="B258" s="50"/>
      <c r="C258" s="52"/>
      <c r="D258" s="2"/>
      <c r="E258" s="62"/>
      <c r="F258" s="60"/>
      <c r="G258" s="60"/>
      <c r="H258" s="60"/>
      <c r="I258" s="60"/>
      <c r="J258" s="60"/>
      <c r="K258" s="60"/>
      <c r="L258" s="62"/>
      <c r="M258" s="62"/>
      <c r="N258" s="62"/>
      <c r="O258" s="50"/>
    </row>
    <row r="259" spans="1:15" ht="18" hidden="1" customHeight="1" x14ac:dyDescent="0.25">
      <c r="A259" s="93"/>
      <c r="B259" s="76"/>
      <c r="C259" s="73"/>
      <c r="D259" s="85"/>
      <c r="E259" s="81"/>
      <c r="F259" s="81"/>
      <c r="G259" s="64"/>
      <c r="H259" s="64"/>
      <c r="I259" s="64"/>
      <c r="J259" s="64"/>
      <c r="K259" s="79"/>
      <c r="L259" s="79"/>
      <c r="M259" s="79"/>
      <c r="N259" s="79"/>
      <c r="O259" s="85"/>
    </row>
    <row r="260" spans="1:15" ht="18" hidden="1" customHeight="1" x14ac:dyDescent="0.25">
      <c r="A260" s="94"/>
      <c r="B260" s="77"/>
      <c r="C260" s="74"/>
      <c r="D260" s="86"/>
      <c r="E260" s="82"/>
      <c r="F260" s="82"/>
      <c r="G260" s="65"/>
      <c r="H260" s="65"/>
      <c r="I260" s="65"/>
      <c r="J260" s="65"/>
      <c r="K260" s="80"/>
      <c r="L260" s="80"/>
      <c r="M260" s="80"/>
      <c r="N260" s="80"/>
      <c r="O260" s="86"/>
    </row>
    <row r="261" spans="1:15" ht="25.5" hidden="1" customHeight="1" x14ac:dyDescent="0.25">
      <c r="A261" s="95"/>
      <c r="B261" s="78"/>
      <c r="C261" s="75"/>
      <c r="D261" s="87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87"/>
    </row>
    <row r="262" spans="1:15" ht="78" customHeight="1" x14ac:dyDescent="0.25">
      <c r="A262" s="53" t="s">
        <v>13</v>
      </c>
      <c r="B262" s="2" t="s">
        <v>149</v>
      </c>
      <c r="C262" s="52" t="s">
        <v>254</v>
      </c>
      <c r="D262" s="2" t="s">
        <v>22</v>
      </c>
      <c r="E262" s="97" t="s">
        <v>100</v>
      </c>
      <c r="F262" s="98"/>
      <c r="G262" s="98"/>
      <c r="H262" s="98"/>
      <c r="I262" s="98"/>
      <c r="J262" s="98"/>
      <c r="K262" s="98"/>
      <c r="L262" s="98"/>
      <c r="M262" s="98"/>
      <c r="N262" s="99"/>
      <c r="O262" s="50" t="s">
        <v>101</v>
      </c>
    </row>
    <row r="263" spans="1:15" ht="16.5" customHeight="1" x14ac:dyDescent="0.25">
      <c r="A263" s="93"/>
      <c r="B263" s="76" t="s">
        <v>150</v>
      </c>
      <c r="C263" s="73" t="s">
        <v>166</v>
      </c>
      <c r="D263" s="85" t="s">
        <v>166</v>
      </c>
      <c r="E263" s="81" t="s">
        <v>121</v>
      </c>
      <c r="F263" s="83" t="s">
        <v>297</v>
      </c>
      <c r="G263" s="97" t="s">
        <v>296</v>
      </c>
      <c r="H263" s="98"/>
      <c r="I263" s="98"/>
      <c r="J263" s="99"/>
      <c r="K263" s="79" t="s">
        <v>62</v>
      </c>
      <c r="L263" s="79" t="s">
        <v>251</v>
      </c>
      <c r="M263" s="79" t="s">
        <v>252</v>
      </c>
      <c r="N263" s="79" t="s">
        <v>253</v>
      </c>
      <c r="O263" s="85" t="s">
        <v>166</v>
      </c>
    </row>
    <row r="264" spans="1:15" ht="15.75" customHeight="1" x14ac:dyDescent="0.25">
      <c r="A264" s="94"/>
      <c r="B264" s="77"/>
      <c r="C264" s="74"/>
      <c r="D264" s="86"/>
      <c r="E264" s="82"/>
      <c r="F264" s="84"/>
      <c r="G264" s="62" t="s">
        <v>298</v>
      </c>
      <c r="H264" s="62" t="s">
        <v>299</v>
      </c>
      <c r="I264" s="62" t="s">
        <v>300</v>
      </c>
      <c r="J264" s="62" t="s">
        <v>301</v>
      </c>
      <c r="K264" s="80"/>
      <c r="L264" s="80"/>
      <c r="M264" s="80"/>
      <c r="N264" s="80"/>
      <c r="O264" s="86"/>
    </row>
    <row r="265" spans="1:15" ht="15.75" customHeight="1" x14ac:dyDescent="0.25">
      <c r="A265" s="95"/>
      <c r="B265" s="78"/>
      <c r="C265" s="75"/>
      <c r="D265" s="87"/>
      <c r="E265" s="1">
        <f>F265+K265+L265+M265+N265</f>
        <v>20</v>
      </c>
      <c r="F265" s="1">
        <f>J265</f>
        <v>4</v>
      </c>
      <c r="G265" s="1">
        <v>1</v>
      </c>
      <c r="H265" s="1">
        <v>2</v>
      </c>
      <c r="I265" s="1">
        <v>3</v>
      </c>
      <c r="J265" s="1">
        <v>4</v>
      </c>
      <c r="K265" s="1">
        <v>4</v>
      </c>
      <c r="L265" s="1">
        <v>4</v>
      </c>
      <c r="M265" s="1">
        <v>4</v>
      </c>
      <c r="N265" s="1">
        <v>4</v>
      </c>
      <c r="O265" s="87"/>
    </row>
    <row r="266" spans="1:15" ht="77.25" customHeight="1" x14ac:dyDescent="0.25">
      <c r="A266" s="53" t="s">
        <v>34</v>
      </c>
      <c r="B266" s="2" t="s">
        <v>211</v>
      </c>
      <c r="C266" s="52" t="s">
        <v>254</v>
      </c>
      <c r="D266" s="2" t="s">
        <v>22</v>
      </c>
      <c r="E266" s="97" t="s">
        <v>100</v>
      </c>
      <c r="F266" s="98"/>
      <c r="G266" s="98"/>
      <c r="H266" s="98"/>
      <c r="I266" s="98"/>
      <c r="J266" s="98"/>
      <c r="K266" s="98"/>
      <c r="L266" s="98"/>
      <c r="M266" s="98"/>
      <c r="N266" s="99"/>
      <c r="O266" s="50" t="s">
        <v>101</v>
      </c>
    </row>
    <row r="267" spans="1:15" ht="17.25" customHeight="1" x14ac:dyDescent="0.25">
      <c r="A267" s="93"/>
      <c r="B267" s="76" t="s">
        <v>221</v>
      </c>
      <c r="C267" s="73" t="s">
        <v>166</v>
      </c>
      <c r="D267" s="85" t="s">
        <v>166</v>
      </c>
      <c r="E267" s="81" t="s">
        <v>121</v>
      </c>
      <c r="F267" s="83" t="s">
        <v>297</v>
      </c>
      <c r="G267" s="97" t="s">
        <v>296</v>
      </c>
      <c r="H267" s="98"/>
      <c r="I267" s="98"/>
      <c r="J267" s="99"/>
      <c r="K267" s="79" t="s">
        <v>62</v>
      </c>
      <c r="L267" s="79" t="s">
        <v>251</v>
      </c>
      <c r="M267" s="79" t="s">
        <v>252</v>
      </c>
      <c r="N267" s="79" t="s">
        <v>253</v>
      </c>
      <c r="O267" s="85" t="s">
        <v>166</v>
      </c>
    </row>
    <row r="268" spans="1:15" ht="15.75" customHeight="1" x14ac:dyDescent="0.25">
      <c r="A268" s="94"/>
      <c r="B268" s="77"/>
      <c r="C268" s="74"/>
      <c r="D268" s="86"/>
      <c r="E268" s="82"/>
      <c r="F268" s="84"/>
      <c r="G268" s="62" t="s">
        <v>298</v>
      </c>
      <c r="H268" s="62" t="s">
        <v>299</v>
      </c>
      <c r="I268" s="62" t="s">
        <v>300</v>
      </c>
      <c r="J268" s="62" t="s">
        <v>301</v>
      </c>
      <c r="K268" s="80"/>
      <c r="L268" s="80"/>
      <c r="M268" s="80"/>
      <c r="N268" s="80"/>
      <c r="O268" s="86"/>
    </row>
    <row r="269" spans="1:15" ht="42" customHeight="1" x14ac:dyDescent="0.25">
      <c r="A269" s="95"/>
      <c r="B269" s="78"/>
      <c r="C269" s="75"/>
      <c r="D269" s="87"/>
      <c r="E269" s="1" t="s">
        <v>191</v>
      </c>
      <c r="F269" s="1" t="str">
        <f>J269</f>
        <v>-</v>
      </c>
      <c r="G269" s="62" t="s">
        <v>191</v>
      </c>
      <c r="H269" s="62" t="s">
        <v>191</v>
      </c>
      <c r="I269" s="62" t="s">
        <v>191</v>
      </c>
      <c r="J269" s="62" t="s">
        <v>191</v>
      </c>
      <c r="K269" s="62" t="s">
        <v>20</v>
      </c>
      <c r="L269" s="62" t="s">
        <v>20</v>
      </c>
      <c r="M269" s="62" t="s">
        <v>20</v>
      </c>
      <c r="N269" s="62" t="s">
        <v>20</v>
      </c>
      <c r="O269" s="87"/>
    </row>
    <row r="270" spans="1:15" ht="47.25" customHeight="1" x14ac:dyDescent="0.25">
      <c r="A270" s="53" t="s">
        <v>38</v>
      </c>
      <c r="B270" s="2" t="s">
        <v>182</v>
      </c>
      <c r="C270" s="52" t="s">
        <v>254</v>
      </c>
      <c r="D270" s="2" t="s">
        <v>3</v>
      </c>
      <c r="E270" s="62">
        <f>SUM(F270:N270)</f>
        <v>1000</v>
      </c>
      <c r="F270" s="97">
        <v>200</v>
      </c>
      <c r="G270" s="98"/>
      <c r="H270" s="98"/>
      <c r="I270" s="98"/>
      <c r="J270" s="99"/>
      <c r="K270" s="60">
        <v>200</v>
      </c>
      <c r="L270" s="60">
        <v>200</v>
      </c>
      <c r="M270" s="62">
        <v>200</v>
      </c>
      <c r="N270" s="62">
        <v>200</v>
      </c>
      <c r="O270" s="50" t="s">
        <v>46</v>
      </c>
    </row>
    <row r="271" spans="1:15" ht="16.5" customHeight="1" x14ac:dyDescent="0.25">
      <c r="A271" s="93"/>
      <c r="B271" s="76" t="s">
        <v>212</v>
      </c>
      <c r="C271" s="73" t="s">
        <v>166</v>
      </c>
      <c r="D271" s="85" t="s">
        <v>166</v>
      </c>
      <c r="E271" s="81" t="s">
        <v>121</v>
      </c>
      <c r="F271" s="83" t="s">
        <v>297</v>
      </c>
      <c r="G271" s="97" t="s">
        <v>296</v>
      </c>
      <c r="H271" s="98"/>
      <c r="I271" s="98"/>
      <c r="J271" s="99"/>
      <c r="K271" s="79" t="s">
        <v>62</v>
      </c>
      <c r="L271" s="79" t="s">
        <v>251</v>
      </c>
      <c r="M271" s="79" t="s">
        <v>252</v>
      </c>
      <c r="N271" s="79" t="s">
        <v>253</v>
      </c>
      <c r="O271" s="85" t="s">
        <v>166</v>
      </c>
    </row>
    <row r="272" spans="1:15" ht="17.25" customHeight="1" x14ac:dyDescent="0.25">
      <c r="A272" s="94"/>
      <c r="B272" s="77"/>
      <c r="C272" s="74"/>
      <c r="D272" s="86"/>
      <c r="E272" s="82"/>
      <c r="F272" s="84"/>
      <c r="G272" s="62" t="s">
        <v>298</v>
      </c>
      <c r="H272" s="62" t="s">
        <v>299</v>
      </c>
      <c r="I272" s="62" t="s">
        <v>300</v>
      </c>
      <c r="J272" s="62" t="s">
        <v>301</v>
      </c>
      <c r="K272" s="80"/>
      <c r="L272" s="80"/>
      <c r="M272" s="80"/>
      <c r="N272" s="80"/>
      <c r="O272" s="86"/>
    </row>
    <row r="273" spans="1:15" ht="21" customHeight="1" x14ac:dyDescent="0.25">
      <c r="A273" s="95"/>
      <c r="B273" s="78"/>
      <c r="C273" s="75"/>
      <c r="D273" s="87"/>
      <c r="E273" s="1">
        <f>F273+K273+L273+M273+N273</f>
        <v>168915</v>
      </c>
      <c r="F273" s="1">
        <f>J273</f>
        <v>33783</v>
      </c>
      <c r="G273" s="1" t="s">
        <v>191</v>
      </c>
      <c r="H273" s="1">
        <v>33783</v>
      </c>
      <c r="I273" s="1">
        <v>33783</v>
      </c>
      <c r="J273" s="1">
        <v>33783</v>
      </c>
      <c r="K273" s="1">
        <v>33783</v>
      </c>
      <c r="L273" s="1">
        <v>33783</v>
      </c>
      <c r="M273" s="1">
        <v>33783</v>
      </c>
      <c r="N273" s="1">
        <v>33783</v>
      </c>
      <c r="O273" s="87"/>
    </row>
    <row r="274" spans="1:15" ht="92.25" customHeight="1" x14ac:dyDescent="0.25">
      <c r="A274" s="53" t="s">
        <v>80</v>
      </c>
      <c r="B274" s="2" t="s">
        <v>188</v>
      </c>
      <c r="C274" s="52" t="s">
        <v>254</v>
      </c>
      <c r="D274" s="2" t="s">
        <v>3</v>
      </c>
      <c r="E274" s="62">
        <f>SUM(F274:N274)</f>
        <v>0</v>
      </c>
      <c r="F274" s="97">
        <v>0</v>
      </c>
      <c r="G274" s="98"/>
      <c r="H274" s="98"/>
      <c r="I274" s="98"/>
      <c r="J274" s="99"/>
      <c r="K274" s="60">
        <v>0</v>
      </c>
      <c r="L274" s="60">
        <v>0</v>
      </c>
      <c r="M274" s="62">
        <v>0</v>
      </c>
      <c r="N274" s="62">
        <v>0</v>
      </c>
      <c r="O274" s="50" t="s">
        <v>46</v>
      </c>
    </row>
    <row r="275" spans="1:15" ht="21.75" customHeight="1" x14ac:dyDescent="0.25">
      <c r="A275" s="93"/>
      <c r="B275" s="76" t="s">
        <v>164</v>
      </c>
      <c r="C275" s="73" t="s">
        <v>166</v>
      </c>
      <c r="D275" s="85" t="s">
        <v>166</v>
      </c>
      <c r="E275" s="81" t="s">
        <v>121</v>
      </c>
      <c r="F275" s="83" t="s">
        <v>297</v>
      </c>
      <c r="G275" s="97" t="s">
        <v>296</v>
      </c>
      <c r="H275" s="98"/>
      <c r="I275" s="98"/>
      <c r="J275" s="99"/>
      <c r="K275" s="79" t="s">
        <v>62</v>
      </c>
      <c r="L275" s="79" t="s">
        <v>251</v>
      </c>
      <c r="M275" s="79" t="s">
        <v>252</v>
      </c>
      <c r="N275" s="79" t="s">
        <v>253</v>
      </c>
      <c r="O275" s="85" t="s">
        <v>166</v>
      </c>
    </row>
    <row r="276" spans="1:15" ht="22.5" customHeight="1" x14ac:dyDescent="0.25">
      <c r="A276" s="94"/>
      <c r="B276" s="77"/>
      <c r="C276" s="74"/>
      <c r="D276" s="86"/>
      <c r="E276" s="82"/>
      <c r="F276" s="84"/>
      <c r="G276" s="62" t="s">
        <v>298</v>
      </c>
      <c r="H276" s="62" t="s">
        <v>299</v>
      </c>
      <c r="I276" s="62" t="s">
        <v>300</v>
      </c>
      <c r="J276" s="62" t="s">
        <v>301</v>
      </c>
      <c r="K276" s="80"/>
      <c r="L276" s="80"/>
      <c r="M276" s="80"/>
      <c r="N276" s="80"/>
      <c r="O276" s="86"/>
    </row>
    <row r="277" spans="1:15" ht="54.75" customHeight="1" x14ac:dyDescent="0.25">
      <c r="A277" s="95"/>
      <c r="B277" s="78"/>
      <c r="C277" s="75"/>
      <c r="D277" s="87"/>
      <c r="E277" s="1">
        <v>1</v>
      </c>
      <c r="F277" s="1">
        <f>J277</f>
        <v>1</v>
      </c>
      <c r="G277" s="1">
        <v>1</v>
      </c>
      <c r="H277" s="1">
        <v>1</v>
      </c>
      <c r="I277" s="1">
        <v>1</v>
      </c>
      <c r="J277" s="1">
        <v>1</v>
      </c>
      <c r="K277" s="1">
        <v>1</v>
      </c>
      <c r="L277" s="1">
        <v>1</v>
      </c>
      <c r="M277" s="1">
        <v>1</v>
      </c>
      <c r="N277" s="1">
        <v>1</v>
      </c>
      <c r="O277" s="87"/>
    </row>
    <row r="278" spans="1:15" ht="78" customHeight="1" x14ac:dyDescent="0.25">
      <c r="A278" s="53" t="s">
        <v>228</v>
      </c>
      <c r="B278" s="2" t="s">
        <v>231</v>
      </c>
      <c r="C278" s="52" t="s">
        <v>254</v>
      </c>
      <c r="D278" s="2" t="s">
        <v>3</v>
      </c>
      <c r="E278" s="62">
        <f>SUM(F278:N278)</f>
        <v>0</v>
      </c>
      <c r="F278" s="97">
        <v>0</v>
      </c>
      <c r="G278" s="98"/>
      <c r="H278" s="98"/>
      <c r="I278" s="98"/>
      <c r="J278" s="99"/>
      <c r="K278" s="60">
        <v>0</v>
      </c>
      <c r="L278" s="60">
        <v>0</v>
      </c>
      <c r="M278" s="62">
        <v>0</v>
      </c>
      <c r="N278" s="62">
        <v>0</v>
      </c>
      <c r="O278" s="50" t="s">
        <v>46</v>
      </c>
    </row>
    <row r="279" spans="1:15" ht="30.75" customHeight="1" x14ac:dyDescent="0.25">
      <c r="A279" s="93"/>
      <c r="B279" s="76" t="s">
        <v>232</v>
      </c>
      <c r="C279" s="73" t="s">
        <v>166</v>
      </c>
      <c r="D279" s="85" t="s">
        <v>166</v>
      </c>
      <c r="E279" s="81" t="s">
        <v>121</v>
      </c>
      <c r="F279" s="83" t="s">
        <v>297</v>
      </c>
      <c r="G279" s="97" t="s">
        <v>296</v>
      </c>
      <c r="H279" s="98"/>
      <c r="I279" s="98"/>
      <c r="J279" s="99"/>
      <c r="K279" s="79" t="s">
        <v>62</v>
      </c>
      <c r="L279" s="79" t="s">
        <v>251</v>
      </c>
      <c r="M279" s="79" t="s">
        <v>252</v>
      </c>
      <c r="N279" s="79" t="s">
        <v>253</v>
      </c>
      <c r="O279" s="85" t="s">
        <v>166</v>
      </c>
    </row>
    <row r="280" spans="1:15" ht="30.75" customHeight="1" x14ac:dyDescent="0.25">
      <c r="A280" s="94"/>
      <c r="B280" s="77"/>
      <c r="C280" s="74"/>
      <c r="D280" s="86"/>
      <c r="E280" s="82"/>
      <c r="F280" s="84"/>
      <c r="G280" s="62" t="s">
        <v>298</v>
      </c>
      <c r="H280" s="62" t="s">
        <v>299</v>
      </c>
      <c r="I280" s="62" t="s">
        <v>300</v>
      </c>
      <c r="J280" s="62" t="s">
        <v>301</v>
      </c>
      <c r="K280" s="80"/>
      <c r="L280" s="80"/>
      <c r="M280" s="80"/>
      <c r="N280" s="80"/>
      <c r="O280" s="86"/>
    </row>
    <row r="281" spans="1:15" ht="20.25" customHeight="1" x14ac:dyDescent="0.25">
      <c r="A281" s="95"/>
      <c r="B281" s="78"/>
      <c r="C281" s="75"/>
      <c r="D281" s="87"/>
      <c r="E281" s="1">
        <v>1</v>
      </c>
      <c r="F281" s="1">
        <f>J281</f>
        <v>1</v>
      </c>
      <c r="G281" s="1">
        <v>1</v>
      </c>
      <c r="H281" s="1">
        <v>1</v>
      </c>
      <c r="I281" s="1">
        <v>1</v>
      </c>
      <c r="J281" s="1">
        <v>1</v>
      </c>
      <c r="K281" s="1">
        <v>1</v>
      </c>
      <c r="L281" s="1">
        <v>1</v>
      </c>
      <c r="M281" s="1">
        <v>1</v>
      </c>
      <c r="N281" s="1">
        <v>1</v>
      </c>
      <c r="O281" s="87"/>
    </row>
    <row r="282" spans="1:15" ht="27.75" customHeight="1" x14ac:dyDescent="0.25">
      <c r="A282" s="106" t="s">
        <v>168</v>
      </c>
      <c r="B282" s="106"/>
      <c r="C282" s="106"/>
      <c r="D282" s="23" t="s">
        <v>30</v>
      </c>
      <c r="E282" s="71">
        <f>SUM(F282:N282)</f>
        <v>137280</v>
      </c>
      <c r="F282" s="109">
        <f>F283</f>
        <v>24976</v>
      </c>
      <c r="G282" s="110"/>
      <c r="H282" s="110"/>
      <c r="I282" s="110"/>
      <c r="J282" s="111"/>
      <c r="K282" s="66">
        <f>K283</f>
        <v>28076</v>
      </c>
      <c r="L282" s="66">
        <f t="shared" ref="L282:N282" si="17">L283</f>
        <v>28076</v>
      </c>
      <c r="M282" s="71">
        <f t="shared" si="17"/>
        <v>28076</v>
      </c>
      <c r="N282" s="71">
        <f t="shared" si="17"/>
        <v>28076</v>
      </c>
      <c r="O282" s="85" t="s">
        <v>166</v>
      </c>
    </row>
    <row r="283" spans="1:15" ht="76.5" customHeight="1" x14ac:dyDescent="0.25">
      <c r="A283" s="106"/>
      <c r="B283" s="106"/>
      <c r="C283" s="106"/>
      <c r="D283" s="20" t="s">
        <v>3</v>
      </c>
      <c r="E283" s="71">
        <f>SUM(F283:N283)</f>
        <v>137280</v>
      </c>
      <c r="F283" s="109">
        <f>SUM(F235,F244,F249)</f>
        <v>24976</v>
      </c>
      <c r="G283" s="110"/>
      <c r="H283" s="110"/>
      <c r="I283" s="110"/>
      <c r="J283" s="111"/>
      <c r="K283" s="66">
        <f>SUM(K235,K244,K249)</f>
        <v>28076</v>
      </c>
      <c r="L283" s="66">
        <f>SUM(L235,L244,L249)</f>
        <v>28076</v>
      </c>
      <c r="M283" s="71">
        <f>SUM(M235,M244,M249)</f>
        <v>28076</v>
      </c>
      <c r="N283" s="71">
        <f>SUM(N235,N244,N249)</f>
        <v>28076</v>
      </c>
      <c r="O283" s="86"/>
    </row>
    <row r="284" spans="1:15" ht="33.75" customHeight="1" x14ac:dyDescent="0.25">
      <c r="A284" s="106"/>
      <c r="B284" s="106"/>
      <c r="C284" s="106"/>
      <c r="D284" s="20" t="s">
        <v>22</v>
      </c>
      <c r="E284" s="104" t="s">
        <v>100</v>
      </c>
      <c r="F284" s="104"/>
      <c r="G284" s="104"/>
      <c r="H284" s="104"/>
      <c r="I284" s="104"/>
      <c r="J284" s="104"/>
      <c r="K284" s="104"/>
      <c r="L284" s="104"/>
      <c r="M284" s="104"/>
      <c r="N284" s="104"/>
      <c r="O284" s="87"/>
    </row>
    <row r="285" spans="1:15" ht="24" customHeight="1" x14ac:dyDescent="0.25">
      <c r="A285" s="102" t="s">
        <v>169</v>
      </c>
      <c r="B285" s="102"/>
      <c r="C285" s="102"/>
      <c r="D285" s="102"/>
      <c r="E285" s="102"/>
      <c r="F285" s="102"/>
      <c r="G285" s="102"/>
      <c r="H285" s="102"/>
      <c r="I285" s="102"/>
      <c r="J285" s="102"/>
      <c r="K285" s="102"/>
      <c r="L285" s="102"/>
      <c r="M285" s="102"/>
      <c r="N285" s="102"/>
      <c r="O285" s="102"/>
    </row>
    <row r="286" spans="1:15" ht="54.75" customHeight="1" x14ac:dyDescent="0.25">
      <c r="A286" s="103" t="s">
        <v>79</v>
      </c>
      <c r="B286" s="90" t="s">
        <v>236</v>
      </c>
      <c r="C286" s="91" t="s">
        <v>254</v>
      </c>
      <c r="D286" s="2" t="s">
        <v>3</v>
      </c>
      <c r="E286" s="62">
        <f>SUM(F286:N286)</f>
        <v>74635</v>
      </c>
      <c r="F286" s="97">
        <f>SUM(F288,F296,F300,F308,F312,F316,F320,F329,F324)</f>
        <v>17407</v>
      </c>
      <c r="G286" s="98"/>
      <c r="H286" s="98"/>
      <c r="I286" s="98"/>
      <c r="J286" s="99"/>
      <c r="K286" s="60">
        <f>K288+K296+K300+K308+K312+K316+K320+K324+K329</f>
        <v>14307</v>
      </c>
      <c r="L286" s="60">
        <f>L288+L296+L300+L308+L312+L316+L320+L324+L329</f>
        <v>14307</v>
      </c>
      <c r="M286" s="62">
        <f>M288+M296+M300+M308+M312+M316+M320+M324+M329</f>
        <v>14307</v>
      </c>
      <c r="N286" s="62">
        <f>N288+N296+N300+N308+N312+N316+N320+N324+N329</f>
        <v>14307</v>
      </c>
      <c r="O286" s="89" t="s">
        <v>166</v>
      </c>
    </row>
    <row r="287" spans="1:15" ht="35.25" customHeight="1" x14ac:dyDescent="0.25">
      <c r="A287" s="103"/>
      <c r="B287" s="90"/>
      <c r="C287" s="91"/>
      <c r="D287" s="2" t="s">
        <v>22</v>
      </c>
      <c r="E287" s="96" t="s">
        <v>194</v>
      </c>
      <c r="F287" s="96"/>
      <c r="G287" s="96"/>
      <c r="H287" s="96"/>
      <c r="I287" s="96"/>
      <c r="J287" s="96"/>
      <c r="K287" s="96"/>
      <c r="L287" s="96"/>
      <c r="M287" s="96"/>
      <c r="N287" s="96"/>
      <c r="O287" s="89"/>
    </row>
    <row r="288" spans="1:15" ht="65.25" customHeight="1" x14ac:dyDescent="0.25">
      <c r="A288" s="53" t="s">
        <v>6</v>
      </c>
      <c r="B288" s="2" t="s">
        <v>176</v>
      </c>
      <c r="C288" s="52" t="s">
        <v>254</v>
      </c>
      <c r="D288" s="2" t="s">
        <v>3</v>
      </c>
      <c r="E288" s="62">
        <f>SUM(F288:N288)</f>
        <v>3150</v>
      </c>
      <c r="F288" s="97">
        <v>630</v>
      </c>
      <c r="G288" s="98"/>
      <c r="H288" s="98"/>
      <c r="I288" s="98"/>
      <c r="J288" s="99"/>
      <c r="K288" s="60">
        <v>630</v>
      </c>
      <c r="L288" s="60">
        <v>630</v>
      </c>
      <c r="M288" s="60">
        <v>630</v>
      </c>
      <c r="N288" s="60">
        <v>630</v>
      </c>
      <c r="O288" s="50" t="s">
        <v>46</v>
      </c>
    </row>
    <row r="289" spans="1:15" ht="21" customHeight="1" x14ac:dyDescent="0.25">
      <c r="A289" s="93"/>
      <c r="B289" s="76" t="s">
        <v>179</v>
      </c>
      <c r="C289" s="73" t="s">
        <v>166</v>
      </c>
      <c r="D289" s="85" t="s">
        <v>166</v>
      </c>
      <c r="E289" s="81" t="s">
        <v>121</v>
      </c>
      <c r="F289" s="83" t="s">
        <v>297</v>
      </c>
      <c r="G289" s="97" t="s">
        <v>296</v>
      </c>
      <c r="H289" s="98"/>
      <c r="I289" s="98"/>
      <c r="J289" s="99"/>
      <c r="K289" s="79" t="s">
        <v>62</v>
      </c>
      <c r="L289" s="79" t="s">
        <v>251</v>
      </c>
      <c r="M289" s="79" t="s">
        <v>252</v>
      </c>
      <c r="N289" s="79" t="s">
        <v>253</v>
      </c>
      <c r="O289" s="85" t="s">
        <v>166</v>
      </c>
    </row>
    <row r="290" spans="1:15" ht="19.5" customHeight="1" x14ac:dyDescent="0.25">
      <c r="A290" s="94"/>
      <c r="B290" s="77"/>
      <c r="C290" s="74"/>
      <c r="D290" s="86"/>
      <c r="E290" s="82"/>
      <c r="F290" s="84"/>
      <c r="G290" s="62" t="s">
        <v>298</v>
      </c>
      <c r="H290" s="62" t="s">
        <v>299</v>
      </c>
      <c r="I290" s="62" t="s">
        <v>300</v>
      </c>
      <c r="J290" s="62" t="s">
        <v>301</v>
      </c>
      <c r="K290" s="80"/>
      <c r="L290" s="80"/>
      <c r="M290" s="80"/>
      <c r="N290" s="80"/>
      <c r="O290" s="86"/>
    </row>
    <row r="291" spans="1:15" ht="25.5" customHeight="1" x14ac:dyDescent="0.25">
      <c r="A291" s="95"/>
      <c r="B291" s="78"/>
      <c r="C291" s="75"/>
      <c r="D291" s="87"/>
      <c r="E291" s="1">
        <f>F291+K291+L291+M291+N291</f>
        <v>15</v>
      </c>
      <c r="F291" s="1">
        <f>J291</f>
        <v>3</v>
      </c>
      <c r="G291" s="1" t="s">
        <v>191</v>
      </c>
      <c r="H291" s="1">
        <v>3</v>
      </c>
      <c r="I291" s="1">
        <v>3</v>
      </c>
      <c r="J291" s="1">
        <v>3</v>
      </c>
      <c r="K291" s="1">
        <v>3</v>
      </c>
      <c r="L291" s="1">
        <v>3</v>
      </c>
      <c r="M291" s="1">
        <v>3</v>
      </c>
      <c r="N291" s="1">
        <v>3</v>
      </c>
      <c r="O291" s="87"/>
    </row>
    <row r="292" spans="1:15" ht="90.75" customHeight="1" x14ac:dyDescent="0.25">
      <c r="A292" s="53" t="s">
        <v>7</v>
      </c>
      <c r="B292" s="2" t="s">
        <v>71</v>
      </c>
      <c r="C292" s="52" t="s">
        <v>254</v>
      </c>
      <c r="D292" s="2" t="s">
        <v>3</v>
      </c>
      <c r="E292" s="96" t="s">
        <v>102</v>
      </c>
      <c r="F292" s="96"/>
      <c r="G292" s="96"/>
      <c r="H292" s="96"/>
      <c r="I292" s="96"/>
      <c r="J292" s="96"/>
      <c r="K292" s="96"/>
      <c r="L292" s="96"/>
      <c r="M292" s="96"/>
      <c r="N292" s="96"/>
      <c r="O292" s="50" t="s">
        <v>103</v>
      </c>
    </row>
    <row r="293" spans="1:15" ht="23.25" customHeight="1" x14ac:dyDescent="0.25">
      <c r="A293" s="93"/>
      <c r="B293" s="76" t="s">
        <v>151</v>
      </c>
      <c r="C293" s="73" t="s">
        <v>166</v>
      </c>
      <c r="D293" s="85" t="s">
        <v>166</v>
      </c>
      <c r="E293" s="81" t="s">
        <v>121</v>
      </c>
      <c r="F293" s="83" t="s">
        <v>297</v>
      </c>
      <c r="G293" s="97" t="s">
        <v>296</v>
      </c>
      <c r="H293" s="98"/>
      <c r="I293" s="98"/>
      <c r="J293" s="99"/>
      <c r="K293" s="79" t="s">
        <v>62</v>
      </c>
      <c r="L293" s="79" t="s">
        <v>251</v>
      </c>
      <c r="M293" s="79" t="s">
        <v>252</v>
      </c>
      <c r="N293" s="79" t="s">
        <v>253</v>
      </c>
      <c r="O293" s="85" t="s">
        <v>166</v>
      </c>
    </row>
    <row r="294" spans="1:15" ht="18.75" customHeight="1" x14ac:dyDescent="0.25">
      <c r="A294" s="94"/>
      <c r="B294" s="77"/>
      <c r="C294" s="74"/>
      <c r="D294" s="86"/>
      <c r="E294" s="82"/>
      <c r="F294" s="84"/>
      <c r="G294" s="62" t="s">
        <v>298</v>
      </c>
      <c r="H294" s="62" t="s">
        <v>299</v>
      </c>
      <c r="I294" s="62" t="s">
        <v>300</v>
      </c>
      <c r="J294" s="62" t="s">
        <v>301</v>
      </c>
      <c r="K294" s="80"/>
      <c r="L294" s="80"/>
      <c r="M294" s="80"/>
      <c r="N294" s="80"/>
      <c r="O294" s="86"/>
    </row>
    <row r="295" spans="1:15" ht="22.5" customHeight="1" x14ac:dyDescent="0.25">
      <c r="A295" s="95"/>
      <c r="B295" s="78"/>
      <c r="C295" s="75"/>
      <c r="D295" s="87"/>
      <c r="E295" s="1">
        <f>F295+K295+L295+M295+N295</f>
        <v>8175</v>
      </c>
      <c r="F295" s="1">
        <f>J295</f>
        <v>1635</v>
      </c>
      <c r="G295" s="1">
        <v>1635</v>
      </c>
      <c r="H295" s="1">
        <v>1635</v>
      </c>
      <c r="I295" s="1">
        <v>1635</v>
      </c>
      <c r="J295" s="1">
        <v>1635</v>
      </c>
      <c r="K295" s="1">
        <v>1635</v>
      </c>
      <c r="L295" s="1">
        <v>1635</v>
      </c>
      <c r="M295" s="1">
        <v>1635</v>
      </c>
      <c r="N295" s="1">
        <v>1635</v>
      </c>
      <c r="O295" s="87"/>
    </row>
    <row r="296" spans="1:15" ht="140.25" customHeight="1" x14ac:dyDescent="0.25">
      <c r="A296" s="53" t="s">
        <v>8</v>
      </c>
      <c r="B296" s="2" t="s">
        <v>152</v>
      </c>
      <c r="C296" s="52" t="s">
        <v>254</v>
      </c>
      <c r="D296" s="2" t="s">
        <v>3</v>
      </c>
      <c r="E296" s="62">
        <f>SUM(F296:N296)</f>
        <v>66600</v>
      </c>
      <c r="F296" s="97">
        <f>12700+3100</f>
        <v>15800</v>
      </c>
      <c r="G296" s="98"/>
      <c r="H296" s="98"/>
      <c r="I296" s="98"/>
      <c r="J296" s="99"/>
      <c r="K296" s="60">
        <v>12700</v>
      </c>
      <c r="L296" s="60">
        <v>12700</v>
      </c>
      <c r="M296" s="60">
        <v>12700</v>
      </c>
      <c r="N296" s="60">
        <v>12700</v>
      </c>
      <c r="O296" s="50" t="s">
        <v>46</v>
      </c>
    </row>
    <row r="297" spans="1:15" ht="16.5" customHeight="1" x14ac:dyDescent="0.25">
      <c r="A297" s="93"/>
      <c r="B297" s="76" t="s">
        <v>153</v>
      </c>
      <c r="C297" s="73" t="s">
        <v>166</v>
      </c>
      <c r="D297" s="85" t="s">
        <v>166</v>
      </c>
      <c r="E297" s="81" t="s">
        <v>121</v>
      </c>
      <c r="F297" s="83" t="s">
        <v>297</v>
      </c>
      <c r="G297" s="97" t="s">
        <v>296</v>
      </c>
      <c r="H297" s="98"/>
      <c r="I297" s="98"/>
      <c r="J297" s="99"/>
      <c r="K297" s="79" t="s">
        <v>62</v>
      </c>
      <c r="L297" s="79" t="s">
        <v>251</v>
      </c>
      <c r="M297" s="79" t="s">
        <v>252</v>
      </c>
      <c r="N297" s="79" t="s">
        <v>253</v>
      </c>
      <c r="O297" s="85" t="s">
        <v>166</v>
      </c>
    </row>
    <row r="298" spans="1:15" ht="15.75" customHeight="1" x14ac:dyDescent="0.25">
      <c r="A298" s="94"/>
      <c r="B298" s="77"/>
      <c r="C298" s="74"/>
      <c r="D298" s="86"/>
      <c r="E298" s="82"/>
      <c r="F298" s="84"/>
      <c r="G298" s="62" t="s">
        <v>298</v>
      </c>
      <c r="H298" s="62" t="s">
        <v>299</v>
      </c>
      <c r="I298" s="62" t="s">
        <v>300</v>
      </c>
      <c r="J298" s="62" t="s">
        <v>301</v>
      </c>
      <c r="K298" s="80"/>
      <c r="L298" s="80"/>
      <c r="M298" s="80"/>
      <c r="N298" s="80"/>
      <c r="O298" s="86"/>
    </row>
    <row r="299" spans="1:15" ht="16.5" customHeight="1" x14ac:dyDescent="0.25">
      <c r="A299" s="95"/>
      <c r="B299" s="78"/>
      <c r="C299" s="75"/>
      <c r="D299" s="87"/>
      <c r="E299" s="1">
        <f>F299+K299+L299+M299+N299</f>
        <v>135</v>
      </c>
      <c r="F299" s="1">
        <f>J299</f>
        <v>27</v>
      </c>
      <c r="G299" s="1">
        <v>27</v>
      </c>
      <c r="H299" s="1">
        <v>27</v>
      </c>
      <c r="I299" s="1">
        <v>27</v>
      </c>
      <c r="J299" s="1">
        <v>27</v>
      </c>
      <c r="K299" s="1">
        <v>27</v>
      </c>
      <c r="L299" s="1">
        <v>27</v>
      </c>
      <c r="M299" s="1">
        <v>27</v>
      </c>
      <c r="N299" s="1">
        <v>27</v>
      </c>
      <c r="O299" s="87"/>
    </row>
    <row r="300" spans="1:15" ht="153.75" customHeight="1" x14ac:dyDescent="0.25">
      <c r="A300" s="53" t="s">
        <v>81</v>
      </c>
      <c r="B300" s="2" t="s">
        <v>154</v>
      </c>
      <c r="C300" s="52" t="s">
        <v>254</v>
      </c>
      <c r="D300" s="2" t="s">
        <v>3</v>
      </c>
      <c r="E300" s="62">
        <f>SUM(F300:N300)</f>
        <v>405</v>
      </c>
      <c r="F300" s="97">
        <v>81</v>
      </c>
      <c r="G300" s="98"/>
      <c r="H300" s="98"/>
      <c r="I300" s="98"/>
      <c r="J300" s="99"/>
      <c r="K300" s="60">
        <v>81</v>
      </c>
      <c r="L300" s="60">
        <v>81</v>
      </c>
      <c r="M300" s="60">
        <v>81</v>
      </c>
      <c r="N300" s="60">
        <v>81</v>
      </c>
      <c r="O300" s="50" t="s">
        <v>46</v>
      </c>
    </row>
    <row r="301" spans="1:15" ht="17.25" customHeight="1" x14ac:dyDescent="0.25">
      <c r="A301" s="93"/>
      <c r="B301" s="76" t="s">
        <v>155</v>
      </c>
      <c r="C301" s="73" t="s">
        <v>166</v>
      </c>
      <c r="D301" s="85" t="s">
        <v>166</v>
      </c>
      <c r="E301" s="81" t="s">
        <v>121</v>
      </c>
      <c r="F301" s="83" t="s">
        <v>297</v>
      </c>
      <c r="G301" s="97" t="s">
        <v>296</v>
      </c>
      <c r="H301" s="98"/>
      <c r="I301" s="98"/>
      <c r="J301" s="99"/>
      <c r="K301" s="79" t="s">
        <v>62</v>
      </c>
      <c r="L301" s="79" t="s">
        <v>251</v>
      </c>
      <c r="M301" s="79" t="s">
        <v>252</v>
      </c>
      <c r="N301" s="79" t="s">
        <v>253</v>
      </c>
      <c r="O301" s="85" t="s">
        <v>166</v>
      </c>
    </row>
    <row r="302" spans="1:15" ht="16.5" customHeight="1" x14ac:dyDescent="0.25">
      <c r="A302" s="94"/>
      <c r="B302" s="77"/>
      <c r="C302" s="74"/>
      <c r="D302" s="86"/>
      <c r="E302" s="82"/>
      <c r="F302" s="84"/>
      <c r="G302" s="62" t="s">
        <v>298</v>
      </c>
      <c r="H302" s="62" t="s">
        <v>299</v>
      </c>
      <c r="I302" s="62" t="s">
        <v>300</v>
      </c>
      <c r="J302" s="62" t="s">
        <v>301</v>
      </c>
      <c r="K302" s="80"/>
      <c r="L302" s="80"/>
      <c r="M302" s="80"/>
      <c r="N302" s="80"/>
      <c r="O302" s="86"/>
    </row>
    <row r="303" spans="1:15" ht="18.75" customHeight="1" x14ac:dyDescent="0.25">
      <c r="A303" s="95"/>
      <c r="B303" s="78"/>
      <c r="C303" s="75"/>
      <c r="D303" s="87"/>
      <c r="E303" s="1">
        <f>F303+K303+L303+M303+N303</f>
        <v>64215</v>
      </c>
      <c r="F303" s="1">
        <f>J303</f>
        <v>12843</v>
      </c>
      <c r="G303" s="1">
        <v>12843</v>
      </c>
      <c r="H303" s="1">
        <v>12843</v>
      </c>
      <c r="I303" s="1">
        <v>12843</v>
      </c>
      <c r="J303" s="1">
        <v>12843</v>
      </c>
      <c r="K303" s="1">
        <v>12843</v>
      </c>
      <c r="L303" s="1">
        <v>12843</v>
      </c>
      <c r="M303" s="1">
        <v>12843</v>
      </c>
      <c r="N303" s="1">
        <v>12843</v>
      </c>
      <c r="O303" s="87"/>
    </row>
    <row r="304" spans="1:15" ht="124.5" customHeight="1" x14ac:dyDescent="0.25">
      <c r="A304" s="53" t="s">
        <v>83</v>
      </c>
      <c r="B304" s="2" t="s">
        <v>72</v>
      </c>
      <c r="C304" s="52" t="s">
        <v>254</v>
      </c>
      <c r="D304" s="2" t="s">
        <v>3</v>
      </c>
      <c r="E304" s="96" t="s">
        <v>104</v>
      </c>
      <c r="F304" s="96"/>
      <c r="G304" s="96"/>
      <c r="H304" s="96"/>
      <c r="I304" s="96"/>
      <c r="J304" s="96"/>
      <c r="K304" s="96"/>
      <c r="L304" s="96"/>
      <c r="M304" s="96"/>
      <c r="N304" s="96"/>
      <c r="O304" s="50" t="s">
        <v>111</v>
      </c>
    </row>
    <row r="305" spans="1:16" ht="27" customHeight="1" x14ac:dyDescent="0.25">
      <c r="A305" s="93"/>
      <c r="B305" s="76" t="s">
        <v>156</v>
      </c>
      <c r="C305" s="73" t="s">
        <v>166</v>
      </c>
      <c r="D305" s="85" t="s">
        <v>166</v>
      </c>
      <c r="E305" s="81" t="s">
        <v>121</v>
      </c>
      <c r="F305" s="83" t="s">
        <v>297</v>
      </c>
      <c r="G305" s="97" t="s">
        <v>296</v>
      </c>
      <c r="H305" s="98"/>
      <c r="I305" s="98"/>
      <c r="J305" s="99"/>
      <c r="K305" s="79" t="s">
        <v>62</v>
      </c>
      <c r="L305" s="79" t="s">
        <v>251</v>
      </c>
      <c r="M305" s="79" t="s">
        <v>252</v>
      </c>
      <c r="N305" s="79" t="s">
        <v>253</v>
      </c>
      <c r="O305" s="85" t="s">
        <v>166</v>
      </c>
    </row>
    <row r="306" spans="1:16" ht="21.75" customHeight="1" x14ac:dyDescent="0.25">
      <c r="A306" s="94"/>
      <c r="B306" s="77"/>
      <c r="C306" s="74"/>
      <c r="D306" s="86"/>
      <c r="E306" s="82"/>
      <c r="F306" s="84"/>
      <c r="G306" s="62" t="s">
        <v>298</v>
      </c>
      <c r="H306" s="62" t="s">
        <v>299</v>
      </c>
      <c r="I306" s="62" t="s">
        <v>300</v>
      </c>
      <c r="J306" s="62" t="s">
        <v>301</v>
      </c>
      <c r="K306" s="80"/>
      <c r="L306" s="80"/>
      <c r="M306" s="80"/>
      <c r="N306" s="80"/>
      <c r="O306" s="86"/>
    </row>
    <row r="307" spans="1:16" ht="40.5" customHeight="1" x14ac:dyDescent="0.25">
      <c r="A307" s="95"/>
      <c r="B307" s="78"/>
      <c r="C307" s="75"/>
      <c r="D307" s="87"/>
      <c r="E307" s="1">
        <f>F307+K307+L307+M307+N307</f>
        <v>19640</v>
      </c>
      <c r="F307" s="1">
        <f>J307</f>
        <v>3928</v>
      </c>
      <c r="G307" s="1">
        <v>3928</v>
      </c>
      <c r="H307" s="1">
        <v>3928</v>
      </c>
      <c r="I307" s="1">
        <v>3928</v>
      </c>
      <c r="J307" s="1">
        <v>3928</v>
      </c>
      <c r="K307" s="1">
        <v>3928</v>
      </c>
      <c r="L307" s="1">
        <v>3928</v>
      </c>
      <c r="M307" s="1">
        <v>3928</v>
      </c>
      <c r="N307" s="1">
        <v>3928</v>
      </c>
      <c r="O307" s="87"/>
    </row>
    <row r="308" spans="1:16" ht="65.25" customHeight="1" x14ac:dyDescent="0.25">
      <c r="A308" s="53" t="s">
        <v>84</v>
      </c>
      <c r="B308" s="2" t="s">
        <v>177</v>
      </c>
      <c r="C308" s="52" t="s">
        <v>254</v>
      </c>
      <c r="D308" s="2" t="s">
        <v>3</v>
      </c>
      <c r="E308" s="62">
        <f>SUM(F308:N308)</f>
        <v>0</v>
      </c>
      <c r="F308" s="97">
        <v>0</v>
      </c>
      <c r="G308" s="98"/>
      <c r="H308" s="98"/>
      <c r="I308" s="98"/>
      <c r="J308" s="99"/>
      <c r="K308" s="60">
        <v>0</v>
      </c>
      <c r="L308" s="60">
        <v>0</v>
      </c>
      <c r="M308" s="62">
        <v>0</v>
      </c>
      <c r="N308" s="62">
        <v>0</v>
      </c>
      <c r="O308" s="50" t="s">
        <v>46</v>
      </c>
    </row>
    <row r="309" spans="1:16" ht="18.75" customHeight="1" x14ac:dyDescent="0.25">
      <c r="A309" s="93"/>
      <c r="B309" s="76" t="s">
        <v>157</v>
      </c>
      <c r="C309" s="73" t="s">
        <v>166</v>
      </c>
      <c r="D309" s="85" t="s">
        <v>166</v>
      </c>
      <c r="E309" s="81" t="s">
        <v>121</v>
      </c>
      <c r="F309" s="83" t="s">
        <v>297</v>
      </c>
      <c r="G309" s="97" t="s">
        <v>296</v>
      </c>
      <c r="H309" s="98"/>
      <c r="I309" s="98"/>
      <c r="J309" s="99"/>
      <c r="K309" s="79" t="s">
        <v>62</v>
      </c>
      <c r="L309" s="79" t="s">
        <v>251</v>
      </c>
      <c r="M309" s="79" t="s">
        <v>252</v>
      </c>
      <c r="N309" s="79" t="s">
        <v>253</v>
      </c>
      <c r="O309" s="85" t="s">
        <v>166</v>
      </c>
    </row>
    <row r="310" spans="1:16" ht="15.75" customHeight="1" x14ac:dyDescent="0.25">
      <c r="A310" s="94"/>
      <c r="B310" s="77"/>
      <c r="C310" s="74"/>
      <c r="D310" s="86"/>
      <c r="E310" s="82"/>
      <c r="F310" s="84"/>
      <c r="G310" s="62" t="s">
        <v>298</v>
      </c>
      <c r="H310" s="62" t="s">
        <v>299</v>
      </c>
      <c r="I310" s="62" t="s">
        <v>300</v>
      </c>
      <c r="J310" s="62" t="s">
        <v>301</v>
      </c>
      <c r="K310" s="80"/>
      <c r="L310" s="80"/>
      <c r="M310" s="80"/>
      <c r="N310" s="80"/>
      <c r="O310" s="86"/>
    </row>
    <row r="311" spans="1:16" ht="29.25" customHeight="1" x14ac:dyDescent="0.25">
      <c r="A311" s="95"/>
      <c r="B311" s="78"/>
      <c r="C311" s="75"/>
      <c r="D311" s="87"/>
      <c r="E311" s="1">
        <f>F311+K311+L311+M311+N311</f>
        <v>1768234.5</v>
      </c>
      <c r="F311" s="1">
        <f>J311</f>
        <v>353647</v>
      </c>
      <c r="G311" s="1">
        <v>353647</v>
      </c>
      <c r="H311" s="1">
        <v>353647</v>
      </c>
      <c r="I311" s="1">
        <v>353647</v>
      </c>
      <c r="J311" s="1">
        <v>353647</v>
      </c>
      <c r="K311" s="1">
        <v>353647</v>
      </c>
      <c r="L311" s="1">
        <v>353647</v>
      </c>
      <c r="M311" s="1">
        <v>353646.75</v>
      </c>
      <c r="N311" s="1">
        <v>353646.75</v>
      </c>
      <c r="O311" s="87"/>
    </row>
    <row r="312" spans="1:16" ht="85.5" customHeight="1" x14ac:dyDescent="0.25">
      <c r="A312" s="51" t="s">
        <v>85</v>
      </c>
      <c r="B312" s="47" t="s">
        <v>184</v>
      </c>
      <c r="C312" s="52" t="s">
        <v>254</v>
      </c>
      <c r="D312" s="2" t="s">
        <v>3</v>
      </c>
      <c r="E312" s="62">
        <f>SUM(F312:N312)</f>
        <v>299.5</v>
      </c>
      <c r="F312" s="97">
        <f>60-0.5</f>
        <v>59.5</v>
      </c>
      <c r="G312" s="98"/>
      <c r="H312" s="98"/>
      <c r="I312" s="98"/>
      <c r="J312" s="99"/>
      <c r="K312" s="60">
        <v>60</v>
      </c>
      <c r="L312" s="60">
        <v>60</v>
      </c>
      <c r="M312" s="62">
        <v>60</v>
      </c>
      <c r="N312" s="62">
        <v>60</v>
      </c>
      <c r="O312" s="50" t="s">
        <v>46</v>
      </c>
    </row>
    <row r="313" spans="1:16" ht="16.5" customHeight="1" x14ac:dyDescent="0.25">
      <c r="A313" s="93"/>
      <c r="B313" s="76" t="s">
        <v>219</v>
      </c>
      <c r="C313" s="73" t="s">
        <v>166</v>
      </c>
      <c r="D313" s="85" t="s">
        <v>166</v>
      </c>
      <c r="E313" s="81" t="s">
        <v>121</v>
      </c>
      <c r="F313" s="83" t="s">
        <v>297</v>
      </c>
      <c r="G313" s="97" t="s">
        <v>296</v>
      </c>
      <c r="H313" s="98"/>
      <c r="I313" s="98"/>
      <c r="J313" s="99"/>
      <c r="K313" s="79" t="s">
        <v>62</v>
      </c>
      <c r="L313" s="79" t="s">
        <v>251</v>
      </c>
      <c r="M313" s="79" t="s">
        <v>252</v>
      </c>
      <c r="N313" s="79" t="s">
        <v>253</v>
      </c>
      <c r="O313" s="85" t="s">
        <v>166</v>
      </c>
    </row>
    <row r="314" spans="1:16" ht="14.25" customHeight="1" x14ac:dyDescent="0.25">
      <c r="A314" s="94"/>
      <c r="B314" s="77"/>
      <c r="C314" s="74"/>
      <c r="D314" s="86"/>
      <c r="E314" s="82"/>
      <c r="F314" s="84"/>
      <c r="G314" s="62" t="s">
        <v>298</v>
      </c>
      <c r="H314" s="62" t="s">
        <v>299</v>
      </c>
      <c r="I314" s="62" t="s">
        <v>300</v>
      </c>
      <c r="J314" s="62" t="s">
        <v>301</v>
      </c>
      <c r="K314" s="80"/>
      <c r="L314" s="80"/>
      <c r="M314" s="80"/>
      <c r="N314" s="80"/>
      <c r="O314" s="86"/>
    </row>
    <row r="315" spans="1:16" ht="18" customHeight="1" x14ac:dyDescent="0.25">
      <c r="A315" s="95"/>
      <c r="B315" s="78"/>
      <c r="C315" s="75"/>
      <c r="D315" s="87"/>
      <c r="E315" s="1">
        <f>F315+K315+L315+M315+N315</f>
        <v>50000</v>
      </c>
      <c r="F315" s="1">
        <f>J315</f>
        <v>10000</v>
      </c>
      <c r="G315" s="1" t="s">
        <v>191</v>
      </c>
      <c r="H315" s="1">
        <v>10000</v>
      </c>
      <c r="I315" s="1">
        <v>10000</v>
      </c>
      <c r="J315" s="1">
        <v>10000</v>
      </c>
      <c r="K315" s="1">
        <v>10000</v>
      </c>
      <c r="L315" s="1">
        <v>10000</v>
      </c>
      <c r="M315" s="1">
        <v>10000</v>
      </c>
      <c r="N315" s="1">
        <v>10000</v>
      </c>
      <c r="O315" s="87"/>
      <c r="P315" s="30"/>
    </row>
    <row r="316" spans="1:16" ht="65.25" customHeight="1" x14ac:dyDescent="0.25">
      <c r="A316" s="51" t="s">
        <v>86</v>
      </c>
      <c r="B316" s="2" t="s">
        <v>186</v>
      </c>
      <c r="C316" s="52" t="s">
        <v>254</v>
      </c>
      <c r="D316" s="2" t="s">
        <v>3</v>
      </c>
      <c r="E316" s="62">
        <f>SUM(F316:N316)</f>
        <v>2445.5</v>
      </c>
      <c r="F316" s="97">
        <f>489+0.5</f>
        <v>489.5</v>
      </c>
      <c r="G316" s="98"/>
      <c r="H316" s="98"/>
      <c r="I316" s="98"/>
      <c r="J316" s="99"/>
      <c r="K316" s="60">
        <v>489</v>
      </c>
      <c r="L316" s="60">
        <v>489</v>
      </c>
      <c r="M316" s="60">
        <v>489</v>
      </c>
      <c r="N316" s="60">
        <v>489</v>
      </c>
      <c r="O316" s="50" t="s">
        <v>46</v>
      </c>
    </row>
    <row r="317" spans="1:16" ht="17.25" customHeight="1" x14ac:dyDescent="0.25">
      <c r="A317" s="93"/>
      <c r="B317" s="76" t="s">
        <v>158</v>
      </c>
      <c r="C317" s="73" t="s">
        <v>166</v>
      </c>
      <c r="D317" s="85" t="s">
        <v>166</v>
      </c>
      <c r="E317" s="81" t="s">
        <v>121</v>
      </c>
      <c r="F317" s="83" t="s">
        <v>297</v>
      </c>
      <c r="G317" s="97" t="s">
        <v>296</v>
      </c>
      <c r="H317" s="98"/>
      <c r="I317" s="98"/>
      <c r="J317" s="99"/>
      <c r="K317" s="79" t="s">
        <v>62</v>
      </c>
      <c r="L317" s="79" t="s">
        <v>251</v>
      </c>
      <c r="M317" s="79" t="s">
        <v>252</v>
      </c>
      <c r="N317" s="79" t="s">
        <v>253</v>
      </c>
      <c r="O317" s="85" t="s">
        <v>166</v>
      </c>
    </row>
    <row r="318" spans="1:16" ht="17.25" customHeight="1" x14ac:dyDescent="0.25">
      <c r="A318" s="94"/>
      <c r="B318" s="77"/>
      <c r="C318" s="74"/>
      <c r="D318" s="86"/>
      <c r="E318" s="82"/>
      <c r="F318" s="84"/>
      <c r="G318" s="62" t="s">
        <v>298</v>
      </c>
      <c r="H318" s="62" t="s">
        <v>299</v>
      </c>
      <c r="I318" s="62" t="s">
        <v>300</v>
      </c>
      <c r="J318" s="62" t="s">
        <v>301</v>
      </c>
      <c r="K318" s="80"/>
      <c r="L318" s="80"/>
      <c r="M318" s="80"/>
      <c r="N318" s="80"/>
      <c r="O318" s="86"/>
    </row>
    <row r="319" spans="1:16" ht="23.25" customHeight="1" x14ac:dyDescent="0.25">
      <c r="A319" s="95"/>
      <c r="B319" s="78"/>
      <c r="C319" s="75"/>
      <c r="D319" s="87"/>
      <c r="E319" s="1">
        <f>F319+K319+L319+M319+N319</f>
        <v>45</v>
      </c>
      <c r="F319" s="1">
        <f>J319</f>
        <v>9</v>
      </c>
      <c r="G319" s="1" t="s">
        <v>20</v>
      </c>
      <c r="H319" s="1">
        <v>5</v>
      </c>
      <c r="I319" s="1">
        <v>9</v>
      </c>
      <c r="J319" s="1">
        <v>9</v>
      </c>
      <c r="K319" s="1">
        <v>9</v>
      </c>
      <c r="L319" s="1">
        <v>9</v>
      </c>
      <c r="M319" s="1">
        <v>9</v>
      </c>
      <c r="N319" s="1">
        <v>9</v>
      </c>
      <c r="O319" s="87"/>
    </row>
    <row r="320" spans="1:16" ht="75" customHeight="1" x14ac:dyDescent="0.25">
      <c r="A320" s="53" t="s">
        <v>87</v>
      </c>
      <c r="B320" s="2" t="s">
        <v>159</v>
      </c>
      <c r="C320" s="52" t="s">
        <v>254</v>
      </c>
      <c r="D320" s="2" t="s">
        <v>3</v>
      </c>
      <c r="E320" s="62">
        <f>SUM(F320:N320)</f>
        <v>500</v>
      </c>
      <c r="F320" s="97">
        <v>100</v>
      </c>
      <c r="G320" s="98"/>
      <c r="H320" s="98"/>
      <c r="I320" s="98"/>
      <c r="J320" s="99"/>
      <c r="K320" s="60">
        <v>100</v>
      </c>
      <c r="L320" s="60">
        <v>100</v>
      </c>
      <c r="M320" s="62">
        <v>100</v>
      </c>
      <c r="N320" s="62">
        <v>100</v>
      </c>
      <c r="O320" s="50" t="s">
        <v>46</v>
      </c>
    </row>
    <row r="321" spans="1:15" ht="20.25" customHeight="1" x14ac:dyDescent="0.25">
      <c r="A321" s="93"/>
      <c r="B321" s="76" t="s">
        <v>160</v>
      </c>
      <c r="C321" s="73" t="s">
        <v>166</v>
      </c>
      <c r="D321" s="85" t="s">
        <v>166</v>
      </c>
      <c r="E321" s="81" t="s">
        <v>121</v>
      </c>
      <c r="F321" s="83" t="s">
        <v>297</v>
      </c>
      <c r="G321" s="97" t="s">
        <v>296</v>
      </c>
      <c r="H321" s="98"/>
      <c r="I321" s="98"/>
      <c r="J321" s="99"/>
      <c r="K321" s="79" t="s">
        <v>62</v>
      </c>
      <c r="L321" s="79" t="s">
        <v>251</v>
      </c>
      <c r="M321" s="79" t="s">
        <v>252</v>
      </c>
      <c r="N321" s="79" t="s">
        <v>253</v>
      </c>
      <c r="O321" s="85" t="s">
        <v>166</v>
      </c>
    </row>
    <row r="322" spans="1:15" ht="18" customHeight="1" x14ac:dyDescent="0.25">
      <c r="A322" s="94"/>
      <c r="B322" s="77"/>
      <c r="C322" s="74"/>
      <c r="D322" s="86"/>
      <c r="E322" s="82"/>
      <c r="F322" s="84"/>
      <c r="G322" s="62" t="s">
        <v>298</v>
      </c>
      <c r="H322" s="62" t="s">
        <v>299</v>
      </c>
      <c r="I322" s="62" t="s">
        <v>300</v>
      </c>
      <c r="J322" s="62" t="s">
        <v>301</v>
      </c>
      <c r="K322" s="80"/>
      <c r="L322" s="80"/>
      <c r="M322" s="80"/>
      <c r="N322" s="80"/>
      <c r="O322" s="86"/>
    </row>
    <row r="323" spans="1:15" ht="33" customHeight="1" x14ac:dyDescent="0.25">
      <c r="A323" s="95"/>
      <c r="B323" s="78"/>
      <c r="C323" s="75"/>
      <c r="D323" s="87"/>
      <c r="E323" s="1">
        <f>F323+K323+L323+M323+N323</f>
        <v>5</v>
      </c>
      <c r="F323" s="1">
        <f>J323</f>
        <v>1</v>
      </c>
      <c r="G323" s="1">
        <v>1</v>
      </c>
      <c r="H323" s="1">
        <v>1</v>
      </c>
      <c r="I323" s="1">
        <v>1</v>
      </c>
      <c r="J323" s="1">
        <v>1</v>
      </c>
      <c r="K323" s="1">
        <v>1</v>
      </c>
      <c r="L323" s="1">
        <v>1</v>
      </c>
      <c r="M323" s="1">
        <v>1</v>
      </c>
      <c r="N323" s="1">
        <v>1</v>
      </c>
      <c r="O323" s="87"/>
    </row>
    <row r="324" spans="1:15" ht="63" customHeight="1" x14ac:dyDescent="0.25">
      <c r="A324" s="103" t="s">
        <v>88</v>
      </c>
      <c r="B324" s="90" t="s">
        <v>73</v>
      </c>
      <c r="C324" s="89" t="s">
        <v>254</v>
      </c>
      <c r="D324" s="2" t="s">
        <v>3</v>
      </c>
      <c r="E324" s="62">
        <f>SUM(F324:N324)</f>
        <v>1235</v>
      </c>
      <c r="F324" s="97">
        <v>247</v>
      </c>
      <c r="G324" s="98"/>
      <c r="H324" s="98"/>
      <c r="I324" s="98"/>
      <c r="J324" s="99"/>
      <c r="K324" s="60">
        <v>247</v>
      </c>
      <c r="L324" s="60">
        <v>247</v>
      </c>
      <c r="M324" s="60">
        <v>247</v>
      </c>
      <c r="N324" s="60">
        <v>247</v>
      </c>
      <c r="O324" s="50" t="s">
        <v>46</v>
      </c>
    </row>
    <row r="325" spans="1:15" ht="54" customHeight="1" x14ac:dyDescent="0.25">
      <c r="A325" s="103"/>
      <c r="B325" s="90"/>
      <c r="C325" s="148"/>
      <c r="D325" s="2" t="s">
        <v>22</v>
      </c>
      <c r="E325" s="88" t="s">
        <v>192</v>
      </c>
      <c r="F325" s="88"/>
      <c r="G325" s="88"/>
      <c r="H325" s="88"/>
      <c r="I325" s="88"/>
      <c r="J325" s="88"/>
      <c r="K325" s="88"/>
      <c r="L325" s="88"/>
      <c r="M325" s="88"/>
      <c r="N325" s="88"/>
      <c r="O325" s="50" t="s">
        <v>105</v>
      </c>
    </row>
    <row r="326" spans="1:15" ht="27.75" customHeight="1" x14ac:dyDescent="0.25">
      <c r="A326" s="93"/>
      <c r="B326" s="76" t="s">
        <v>161</v>
      </c>
      <c r="C326" s="73" t="s">
        <v>166</v>
      </c>
      <c r="D326" s="85" t="s">
        <v>166</v>
      </c>
      <c r="E326" s="81" t="s">
        <v>121</v>
      </c>
      <c r="F326" s="83" t="s">
        <v>297</v>
      </c>
      <c r="G326" s="97" t="s">
        <v>296</v>
      </c>
      <c r="H326" s="98"/>
      <c r="I326" s="98"/>
      <c r="J326" s="99"/>
      <c r="K326" s="79" t="s">
        <v>62</v>
      </c>
      <c r="L326" s="79" t="s">
        <v>251</v>
      </c>
      <c r="M326" s="79" t="s">
        <v>252</v>
      </c>
      <c r="N326" s="79" t="s">
        <v>253</v>
      </c>
      <c r="O326" s="85" t="s">
        <v>166</v>
      </c>
    </row>
    <row r="327" spans="1:15" ht="21.75" customHeight="1" x14ac:dyDescent="0.25">
      <c r="A327" s="94"/>
      <c r="B327" s="77"/>
      <c r="C327" s="74"/>
      <c r="D327" s="86"/>
      <c r="E327" s="82"/>
      <c r="F327" s="84"/>
      <c r="G327" s="62" t="s">
        <v>298</v>
      </c>
      <c r="H327" s="62" t="s">
        <v>299</v>
      </c>
      <c r="I327" s="62" t="s">
        <v>300</v>
      </c>
      <c r="J327" s="62" t="s">
        <v>301</v>
      </c>
      <c r="K327" s="80"/>
      <c r="L327" s="80"/>
      <c r="M327" s="80"/>
      <c r="N327" s="80"/>
      <c r="O327" s="86"/>
    </row>
    <row r="328" spans="1:15" ht="38.25" customHeight="1" x14ac:dyDescent="0.25">
      <c r="A328" s="95"/>
      <c r="B328" s="78"/>
      <c r="C328" s="75"/>
      <c r="D328" s="87"/>
      <c r="E328" s="1">
        <f>F328+K328+L328+M328+N328</f>
        <v>30</v>
      </c>
      <c r="F328" s="1">
        <f>J328</f>
        <v>6</v>
      </c>
      <c r="G328" s="1" t="s">
        <v>191</v>
      </c>
      <c r="H328" s="1">
        <v>6</v>
      </c>
      <c r="I328" s="1">
        <v>6</v>
      </c>
      <c r="J328" s="1">
        <v>6</v>
      </c>
      <c r="K328" s="1">
        <v>6</v>
      </c>
      <c r="L328" s="1">
        <v>6</v>
      </c>
      <c r="M328" s="1">
        <v>6</v>
      </c>
      <c r="N328" s="1">
        <v>6</v>
      </c>
      <c r="O328" s="87"/>
    </row>
    <row r="329" spans="1:15" ht="162" customHeight="1" x14ac:dyDescent="0.25">
      <c r="A329" s="53" t="s">
        <v>185</v>
      </c>
      <c r="B329" s="2" t="s">
        <v>187</v>
      </c>
      <c r="C329" s="52" t="s">
        <v>254</v>
      </c>
      <c r="D329" s="2" t="s">
        <v>3</v>
      </c>
      <c r="E329" s="62">
        <f>SUM(F329:N329)</f>
        <v>0</v>
      </c>
      <c r="F329" s="97">
        <v>0</v>
      </c>
      <c r="G329" s="98"/>
      <c r="H329" s="98"/>
      <c r="I329" s="98"/>
      <c r="J329" s="99"/>
      <c r="K329" s="60">
        <v>0</v>
      </c>
      <c r="L329" s="60">
        <v>0</v>
      </c>
      <c r="M329" s="62">
        <v>0</v>
      </c>
      <c r="N329" s="62">
        <v>0</v>
      </c>
      <c r="O329" s="50" t="s">
        <v>46</v>
      </c>
    </row>
    <row r="330" spans="1:15" ht="20.25" customHeight="1" x14ac:dyDescent="0.25">
      <c r="A330" s="93"/>
      <c r="B330" s="76" t="s">
        <v>190</v>
      </c>
      <c r="C330" s="73" t="s">
        <v>166</v>
      </c>
      <c r="D330" s="85" t="s">
        <v>166</v>
      </c>
      <c r="E330" s="81" t="s">
        <v>121</v>
      </c>
      <c r="F330" s="83" t="s">
        <v>297</v>
      </c>
      <c r="G330" s="97" t="s">
        <v>296</v>
      </c>
      <c r="H330" s="98"/>
      <c r="I330" s="98"/>
      <c r="J330" s="99"/>
      <c r="K330" s="79" t="s">
        <v>62</v>
      </c>
      <c r="L330" s="79" t="s">
        <v>251</v>
      </c>
      <c r="M330" s="79" t="s">
        <v>252</v>
      </c>
      <c r="N330" s="79" t="s">
        <v>253</v>
      </c>
      <c r="O330" s="85" t="s">
        <v>166</v>
      </c>
    </row>
    <row r="331" spans="1:15" ht="16.5" customHeight="1" x14ac:dyDescent="0.25">
      <c r="A331" s="94"/>
      <c r="B331" s="77"/>
      <c r="C331" s="74"/>
      <c r="D331" s="86"/>
      <c r="E331" s="82"/>
      <c r="F331" s="84"/>
      <c r="G331" s="62" t="s">
        <v>298</v>
      </c>
      <c r="H331" s="62" t="s">
        <v>299</v>
      </c>
      <c r="I331" s="62" t="s">
        <v>300</v>
      </c>
      <c r="J331" s="62" t="s">
        <v>301</v>
      </c>
      <c r="K331" s="80"/>
      <c r="L331" s="80"/>
      <c r="M331" s="80"/>
      <c r="N331" s="80"/>
      <c r="O331" s="86"/>
    </row>
    <row r="332" spans="1:15" ht="107.25" customHeight="1" x14ac:dyDescent="0.25">
      <c r="A332" s="95"/>
      <c r="B332" s="78"/>
      <c r="C332" s="75"/>
      <c r="D332" s="87"/>
      <c r="E332" s="1" t="s">
        <v>191</v>
      </c>
      <c r="F332" s="1" t="str">
        <f>J332</f>
        <v xml:space="preserve"> -</v>
      </c>
      <c r="G332" s="62" t="s">
        <v>20</v>
      </c>
      <c r="H332" s="62" t="s">
        <v>20</v>
      </c>
      <c r="I332" s="62" t="s">
        <v>20</v>
      </c>
      <c r="J332" s="62" t="s">
        <v>20</v>
      </c>
      <c r="K332" s="62" t="s">
        <v>20</v>
      </c>
      <c r="L332" s="62" t="s">
        <v>20</v>
      </c>
      <c r="M332" s="62" t="s">
        <v>20</v>
      </c>
      <c r="N332" s="62" t="s">
        <v>20</v>
      </c>
      <c r="O332" s="87"/>
    </row>
    <row r="333" spans="1:15" ht="37.5" customHeight="1" x14ac:dyDescent="0.25">
      <c r="A333" s="106" t="s">
        <v>170</v>
      </c>
      <c r="B333" s="106"/>
      <c r="C333" s="106"/>
      <c r="D333" s="23" t="s">
        <v>30</v>
      </c>
      <c r="E333" s="71">
        <f>SUM(F333:N333)</f>
        <v>74635</v>
      </c>
      <c r="F333" s="109">
        <f>F334</f>
        <v>17407</v>
      </c>
      <c r="G333" s="110"/>
      <c r="H333" s="110"/>
      <c r="I333" s="110"/>
      <c r="J333" s="111"/>
      <c r="K333" s="66">
        <f>K334</f>
        <v>14307</v>
      </c>
      <c r="L333" s="66">
        <f t="shared" ref="L333:N333" si="18">L334</f>
        <v>14307</v>
      </c>
      <c r="M333" s="71">
        <f t="shared" si="18"/>
        <v>14307</v>
      </c>
      <c r="N333" s="71">
        <f t="shared" si="18"/>
        <v>14307</v>
      </c>
      <c r="O333" s="85" t="s">
        <v>166</v>
      </c>
    </row>
    <row r="334" spans="1:15" ht="95.25" customHeight="1" x14ac:dyDescent="0.25">
      <c r="A334" s="106"/>
      <c r="B334" s="106"/>
      <c r="C334" s="106"/>
      <c r="D334" s="20" t="s">
        <v>3</v>
      </c>
      <c r="E334" s="71">
        <f>SUM(F334:N334)</f>
        <v>74635</v>
      </c>
      <c r="F334" s="109">
        <f>F286</f>
        <v>17407</v>
      </c>
      <c r="G334" s="110"/>
      <c r="H334" s="110"/>
      <c r="I334" s="110"/>
      <c r="J334" s="111"/>
      <c r="K334" s="66">
        <f>K286</f>
        <v>14307</v>
      </c>
      <c r="L334" s="66">
        <f>L286</f>
        <v>14307</v>
      </c>
      <c r="M334" s="71">
        <f>M286</f>
        <v>14307</v>
      </c>
      <c r="N334" s="71">
        <f>N286</f>
        <v>14307</v>
      </c>
      <c r="O334" s="86"/>
    </row>
    <row r="335" spans="1:15" ht="46.5" customHeight="1" x14ac:dyDescent="0.25">
      <c r="A335" s="106"/>
      <c r="B335" s="106"/>
      <c r="C335" s="106"/>
      <c r="D335" s="20" t="s">
        <v>22</v>
      </c>
      <c r="E335" s="104" t="s">
        <v>194</v>
      </c>
      <c r="F335" s="104"/>
      <c r="G335" s="104"/>
      <c r="H335" s="104"/>
      <c r="I335" s="104"/>
      <c r="J335" s="104"/>
      <c r="K335" s="104"/>
      <c r="L335" s="104"/>
      <c r="M335" s="104"/>
      <c r="N335" s="104"/>
      <c r="O335" s="87"/>
    </row>
    <row r="336" spans="1:15" ht="34.5" customHeight="1" x14ac:dyDescent="0.25">
      <c r="A336" s="112" t="s">
        <v>245</v>
      </c>
      <c r="B336" s="102"/>
      <c r="C336" s="102"/>
      <c r="D336" s="102"/>
      <c r="E336" s="102"/>
      <c r="F336" s="102"/>
      <c r="G336" s="102"/>
      <c r="H336" s="102"/>
      <c r="I336" s="102"/>
      <c r="J336" s="102"/>
      <c r="K336" s="102"/>
      <c r="L336" s="102"/>
      <c r="M336" s="102"/>
      <c r="N336" s="102"/>
      <c r="O336" s="102"/>
    </row>
    <row r="337" spans="1:15" ht="66.75" customHeight="1" x14ac:dyDescent="0.25">
      <c r="A337" s="103" t="s">
        <v>79</v>
      </c>
      <c r="B337" s="90" t="s">
        <v>74</v>
      </c>
      <c r="C337" s="91" t="s">
        <v>254</v>
      </c>
      <c r="D337" s="2" t="s">
        <v>3</v>
      </c>
      <c r="E337" s="62">
        <f>SUM(F337:N337)</f>
        <v>490</v>
      </c>
      <c r="F337" s="97">
        <f>SUM(F343,F347)</f>
        <v>98</v>
      </c>
      <c r="G337" s="98"/>
      <c r="H337" s="98"/>
      <c r="I337" s="98"/>
      <c r="J337" s="99"/>
      <c r="K337" s="60">
        <f>SUM(K343,K347)</f>
        <v>98</v>
      </c>
      <c r="L337" s="60">
        <f>SUM(L343,L347)</f>
        <v>98</v>
      </c>
      <c r="M337" s="62">
        <f>SUM(M343,M347)</f>
        <v>98</v>
      </c>
      <c r="N337" s="62">
        <f>SUM(N343,N347)</f>
        <v>98</v>
      </c>
      <c r="O337" s="89" t="s">
        <v>166</v>
      </c>
    </row>
    <row r="338" spans="1:15" ht="54.75" customHeight="1" x14ac:dyDescent="0.25">
      <c r="A338" s="103"/>
      <c r="B338" s="90"/>
      <c r="C338" s="91"/>
      <c r="D338" s="2" t="s">
        <v>22</v>
      </c>
      <c r="E338" s="88" t="s">
        <v>106</v>
      </c>
      <c r="F338" s="88"/>
      <c r="G338" s="88"/>
      <c r="H338" s="88"/>
      <c r="I338" s="88"/>
      <c r="J338" s="88"/>
      <c r="K338" s="88"/>
      <c r="L338" s="88"/>
      <c r="M338" s="88"/>
      <c r="N338" s="88"/>
      <c r="O338" s="89"/>
    </row>
    <row r="339" spans="1:15" ht="153.75" customHeight="1" x14ac:dyDescent="0.25">
      <c r="A339" s="53" t="s">
        <v>6</v>
      </c>
      <c r="B339" s="2" t="s">
        <v>75</v>
      </c>
      <c r="C339" s="52" t="s">
        <v>254</v>
      </c>
      <c r="D339" s="2" t="s">
        <v>22</v>
      </c>
      <c r="E339" s="88" t="s">
        <v>106</v>
      </c>
      <c r="F339" s="88"/>
      <c r="G339" s="88"/>
      <c r="H339" s="88"/>
      <c r="I339" s="88"/>
      <c r="J339" s="88"/>
      <c r="K339" s="88"/>
      <c r="L339" s="88"/>
      <c r="M339" s="88"/>
      <c r="N339" s="88"/>
      <c r="O339" s="50" t="s">
        <v>107</v>
      </c>
    </row>
    <row r="340" spans="1:15" ht="18.75" customHeight="1" x14ac:dyDescent="0.25">
      <c r="A340" s="93"/>
      <c r="B340" s="76" t="s">
        <v>162</v>
      </c>
      <c r="C340" s="73" t="s">
        <v>166</v>
      </c>
      <c r="D340" s="85" t="s">
        <v>166</v>
      </c>
      <c r="E340" s="81" t="s">
        <v>121</v>
      </c>
      <c r="F340" s="83" t="s">
        <v>297</v>
      </c>
      <c r="G340" s="97" t="s">
        <v>296</v>
      </c>
      <c r="H340" s="98"/>
      <c r="I340" s="98"/>
      <c r="J340" s="99"/>
      <c r="K340" s="79" t="s">
        <v>62</v>
      </c>
      <c r="L340" s="79" t="s">
        <v>251</v>
      </c>
      <c r="M340" s="79" t="s">
        <v>252</v>
      </c>
      <c r="N340" s="79" t="s">
        <v>253</v>
      </c>
      <c r="O340" s="85" t="s">
        <v>166</v>
      </c>
    </row>
    <row r="341" spans="1:15" ht="25.5" customHeight="1" x14ac:dyDescent="0.25">
      <c r="A341" s="94"/>
      <c r="B341" s="77"/>
      <c r="C341" s="74"/>
      <c r="D341" s="86"/>
      <c r="E341" s="82"/>
      <c r="F341" s="84"/>
      <c r="G341" s="62" t="s">
        <v>298</v>
      </c>
      <c r="H341" s="62" t="s">
        <v>299</v>
      </c>
      <c r="I341" s="62" t="s">
        <v>300</v>
      </c>
      <c r="J341" s="62" t="s">
        <v>301</v>
      </c>
      <c r="K341" s="80"/>
      <c r="L341" s="80"/>
      <c r="M341" s="80"/>
      <c r="N341" s="80"/>
      <c r="O341" s="86"/>
    </row>
    <row r="342" spans="1:15" ht="64.5" customHeight="1" x14ac:dyDescent="0.25">
      <c r="A342" s="95"/>
      <c r="B342" s="78"/>
      <c r="C342" s="75"/>
      <c r="D342" s="87"/>
      <c r="E342" s="1">
        <f>F342+K342+L342+M342+N342</f>
        <v>160</v>
      </c>
      <c r="F342" s="1">
        <f>J342</f>
        <v>32</v>
      </c>
      <c r="G342" s="1">
        <v>8</v>
      </c>
      <c r="H342" s="1">
        <v>16</v>
      </c>
      <c r="I342" s="1">
        <v>24</v>
      </c>
      <c r="J342" s="1">
        <v>32</v>
      </c>
      <c r="K342" s="1">
        <v>32</v>
      </c>
      <c r="L342" s="1">
        <v>32</v>
      </c>
      <c r="M342" s="1">
        <v>32</v>
      </c>
      <c r="N342" s="1">
        <v>32</v>
      </c>
      <c r="O342" s="87"/>
    </row>
    <row r="343" spans="1:15" ht="83.25" customHeight="1" x14ac:dyDescent="0.25">
      <c r="A343" s="53" t="s">
        <v>7</v>
      </c>
      <c r="B343" s="2" t="s">
        <v>76</v>
      </c>
      <c r="C343" s="52" t="s">
        <v>254</v>
      </c>
      <c r="D343" s="2" t="s">
        <v>3</v>
      </c>
      <c r="E343" s="62">
        <f>SUM(F343:N343)</f>
        <v>490</v>
      </c>
      <c r="F343" s="97">
        <v>98</v>
      </c>
      <c r="G343" s="98"/>
      <c r="H343" s="98"/>
      <c r="I343" s="98"/>
      <c r="J343" s="99"/>
      <c r="K343" s="60">
        <v>98</v>
      </c>
      <c r="L343" s="60">
        <v>98</v>
      </c>
      <c r="M343" s="60">
        <v>98</v>
      </c>
      <c r="N343" s="60">
        <v>98</v>
      </c>
      <c r="O343" s="50" t="s">
        <v>108</v>
      </c>
    </row>
    <row r="344" spans="1:15" ht="21.75" customHeight="1" x14ac:dyDescent="0.25">
      <c r="A344" s="93"/>
      <c r="B344" s="76" t="s">
        <v>180</v>
      </c>
      <c r="C344" s="73" t="s">
        <v>166</v>
      </c>
      <c r="D344" s="85" t="s">
        <v>166</v>
      </c>
      <c r="E344" s="81" t="s">
        <v>121</v>
      </c>
      <c r="F344" s="83" t="s">
        <v>297</v>
      </c>
      <c r="G344" s="97" t="s">
        <v>296</v>
      </c>
      <c r="H344" s="98"/>
      <c r="I344" s="98"/>
      <c r="J344" s="99"/>
      <c r="K344" s="79" t="s">
        <v>62</v>
      </c>
      <c r="L344" s="79" t="s">
        <v>251</v>
      </c>
      <c r="M344" s="79" t="s">
        <v>252</v>
      </c>
      <c r="N344" s="79" t="s">
        <v>253</v>
      </c>
      <c r="O344" s="85" t="s">
        <v>166</v>
      </c>
    </row>
    <row r="345" spans="1:15" ht="21" customHeight="1" x14ac:dyDescent="0.25">
      <c r="A345" s="94"/>
      <c r="B345" s="77"/>
      <c r="C345" s="74"/>
      <c r="D345" s="86"/>
      <c r="E345" s="82"/>
      <c r="F345" s="84"/>
      <c r="G345" s="62" t="s">
        <v>298</v>
      </c>
      <c r="H345" s="62" t="s">
        <v>299</v>
      </c>
      <c r="I345" s="62" t="s">
        <v>300</v>
      </c>
      <c r="J345" s="62" t="s">
        <v>301</v>
      </c>
      <c r="K345" s="80"/>
      <c r="L345" s="80"/>
      <c r="M345" s="80"/>
      <c r="N345" s="80"/>
      <c r="O345" s="86"/>
    </row>
    <row r="346" spans="1:15" ht="171.75" customHeight="1" x14ac:dyDescent="0.25">
      <c r="A346" s="95"/>
      <c r="B346" s="78"/>
      <c r="C346" s="75"/>
      <c r="D346" s="87"/>
      <c r="E346" s="1">
        <f>F346+K346+L346+M346+N346</f>
        <v>55</v>
      </c>
      <c r="F346" s="1">
        <f>J346</f>
        <v>11</v>
      </c>
      <c r="G346" s="1" t="s">
        <v>20</v>
      </c>
      <c r="H346" s="1">
        <v>11</v>
      </c>
      <c r="I346" s="1">
        <v>11</v>
      </c>
      <c r="J346" s="1">
        <v>11</v>
      </c>
      <c r="K346" s="1">
        <v>11</v>
      </c>
      <c r="L346" s="1">
        <v>11</v>
      </c>
      <c r="M346" s="1">
        <v>11</v>
      </c>
      <c r="N346" s="1">
        <v>11</v>
      </c>
      <c r="O346" s="87"/>
    </row>
    <row r="347" spans="1:15" ht="67.5" customHeight="1" x14ac:dyDescent="0.25">
      <c r="A347" s="53" t="s">
        <v>8</v>
      </c>
      <c r="B347" s="2" t="s">
        <v>77</v>
      </c>
      <c r="C347" s="52" t="s">
        <v>254</v>
      </c>
      <c r="D347" s="2" t="s">
        <v>3</v>
      </c>
      <c r="E347" s="62">
        <f>SUM(F347:N347)</f>
        <v>0</v>
      </c>
      <c r="F347" s="97">
        <v>0</v>
      </c>
      <c r="G347" s="98"/>
      <c r="H347" s="98"/>
      <c r="I347" s="98"/>
      <c r="J347" s="99"/>
      <c r="K347" s="60">
        <v>0</v>
      </c>
      <c r="L347" s="60">
        <v>0</v>
      </c>
      <c r="M347" s="62">
        <v>0</v>
      </c>
      <c r="N347" s="62">
        <v>0</v>
      </c>
      <c r="O347" s="50" t="s">
        <v>46</v>
      </c>
    </row>
    <row r="348" spans="1:15" ht="21" customHeight="1" x14ac:dyDescent="0.25">
      <c r="A348" s="93"/>
      <c r="B348" s="76" t="s">
        <v>163</v>
      </c>
      <c r="C348" s="73" t="s">
        <v>166</v>
      </c>
      <c r="D348" s="85" t="s">
        <v>166</v>
      </c>
      <c r="E348" s="81" t="s">
        <v>121</v>
      </c>
      <c r="F348" s="83" t="s">
        <v>297</v>
      </c>
      <c r="G348" s="97" t="s">
        <v>296</v>
      </c>
      <c r="H348" s="98"/>
      <c r="I348" s="98"/>
      <c r="J348" s="99"/>
      <c r="K348" s="79" t="s">
        <v>62</v>
      </c>
      <c r="L348" s="79" t="s">
        <v>251</v>
      </c>
      <c r="M348" s="79" t="s">
        <v>252</v>
      </c>
      <c r="N348" s="79" t="s">
        <v>253</v>
      </c>
      <c r="O348" s="85" t="s">
        <v>166</v>
      </c>
    </row>
    <row r="349" spans="1:15" ht="21" customHeight="1" x14ac:dyDescent="0.25">
      <c r="A349" s="94"/>
      <c r="B349" s="77"/>
      <c r="C349" s="74"/>
      <c r="D349" s="86"/>
      <c r="E349" s="82"/>
      <c r="F349" s="84"/>
      <c r="G349" s="62" t="s">
        <v>298</v>
      </c>
      <c r="H349" s="62" t="s">
        <v>299</v>
      </c>
      <c r="I349" s="62" t="s">
        <v>300</v>
      </c>
      <c r="J349" s="62" t="s">
        <v>301</v>
      </c>
      <c r="K349" s="80"/>
      <c r="L349" s="80"/>
      <c r="M349" s="80"/>
      <c r="N349" s="80"/>
      <c r="O349" s="86"/>
    </row>
    <row r="350" spans="1:15" ht="23.25" customHeight="1" x14ac:dyDescent="0.25">
      <c r="A350" s="95"/>
      <c r="B350" s="78"/>
      <c r="C350" s="75"/>
      <c r="D350" s="87"/>
      <c r="E350" s="1">
        <f>F350+K350+L350+M350+N350</f>
        <v>17270</v>
      </c>
      <c r="F350" s="1">
        <f>J350</f>
        <v>3454</v>
      </c>
      <c r="G350" s="1" t="s">
        <v>20</v>
      </c>
      <c r="H350" s="1" t="s">
        <v>20</v>
      </c>
      <c r="I350" s="1">
        <v>3454</v>
      </c>
      <c r="J350" s="1">
        <v>3454</v>
      </c>
      <c r="K350" s="1">
        <v>3454</v>
      </c>
      <c r="L350" s="1">
        <v>3454</v>
      </c>
      <c r="M350" s="1">
        <v>3454</v>
      </c>
      <c r="N350" s="1">
        <v>3454</v>
      </c>
      <c r="O350" s="87"/>
    </row>
    <row r="351" spans="1:15" ht="77.25" customHeight="1" x14ac:dyDescent="0.25">
      <c r="A351" s="106" t="s">
        <v>171</v>
      </c>
      <c r="B351" s="106"/>
      <c r="C351" s="106"/>
      <c r="D351" s="20" t="s">
        <v>3</v>
      </c>
      <c r="E351" s="71">
        <f>SUM(F351:N351)</f>
        <v>490</v>
      </c>
      <c r="F351" s="109">
        <f>F337</f>
        <v>98</v>
      </c>
      <c r="G351" s="110"/>
      <c r="H351" s="110"/>
      <c r="I351" s="110"/>
      <c r="J351" s="111"/>
      <c r="K351" s="66">
        <f>K337</f>
        <v>98</v>
      </c>
      <c r="L351" s="66">
        <f>L337</f>
        <v>98</v>
      </c>
      <c r="M351" s="71">
        <f>M337</f>
        <v>98</v>
      </c>
      <c r="N351" s="71">
        <f>N337</f>
        <v>98</v>
      </c>
      <c r="O351" s="85" t="s">
        <v>166</v>
      </c>
    </row>
    <row r="352" spans="1:15" ht="38.25" customHeight="1" x14ac:dyDescent="0.25">
      <c r="A352" s="106"/>
      <c r="B352" s="106"/>
      <c r="C352" s="106"/>
      <c r="D352" s="20" t="s">
        <v>22</v>
      </c>
      <c r="E352" s="100" t="s">
        <v>106</v>
      </c>
      <c r="F352" s="100"/>
      <c r="G352" s="100"/>
      <c r="H352" s="100"/>
      <c r="I352" s="100"/>
      <c r="J352" s="100"/>
      <c r="K352" s="100"/>
      <c r="L352" s="100"/>
      <c r="M352" s="100"/>
      <c r="N352" s="100"/>
      <c r="O352" s="87"/>
    </row>
    <row r="353" spans="1:15" ht="19.5" customHeight="1" x14ac:dyDescent="0.25">
      <c r="A353" s="102" t="s">
        <v>172</v>
      </c>
      <c r="B353" s="102"/>
      <c r="C353" s="102"/>
      <c r="D353" s="102"/>
      <c r="E353" s="102"/>
      <c r="F353" s="102"/>
      <c r="G353" s="102"/>
      <c r="H353" s="102"/>
      <c r="I353" s="102"/>
      <c r="J353" s="102"/>
      <c r="K353" s="102"/>
      <c r="L353" s="102"/>
      <c r="M353" s="102"/>
      <c r="N353" s="102"/>
      <c r="O353" s="102"/>
    </row>
    <row r="354" spans="1:15" ht="88.5" customHeight="1" x14ac:dyDescent="0.25">
      <c r="A354" s="53" t="s">
        <v>79</v>
      </c>
      <c r="B354" s="2" t="s">
        <v>78</v>
      </c>
      <c r="C354" s="52" t="s">
        <v>254</v>
      </c>
      <c r="D354" s="2" t="s">
        <v>3</v>
      </c>
      <c r="E354" s="62">
        <f>SUM(F354:N354)</f>
        <v>666205</v>
      </c>
      <c r="F354" s="97">
        <f>SUM(F355,F356)</f>
        <v>133241</v>
      </c>
      <c r="G354" s="98"/>
      <c r="H354" s="98"/>
      <c r="I354" s="98"/>
      <c r="J354" s="99"/>
      <c r="K354" s="60">
        <f>SUM(K355,K356)</f>
        <v>133241</v>
      </c>
      <c r="L354" s="60">
        <f>SUM(L355,L356)</f>
        <v>133241</v>
      </c>
      <c r="M354" s="62">
        <f>SUM(M355,M356)</f>
        <v>133241</v>
      </c>
      <c r="N354" s="62">
        <f>SUM(N355,N356)</f>
        <v>133241</v>
      </c>
      <c r="O354" s="49" t="s">
        <v>166</v>
      </c>
    </row>
    <row r="355" spans="1:15" ht="122.25" customHeight="1" x14ac:dyDescent="0.25">
      <c r="A355" s="54" t="s">
        <v>6</v>
      </c>
      <c r="B355" s="2" t="s">
        <v>189</v>
      </c>
      <c r="C355" s="52" t="s">
        <v>254</v>
      </c>
      <c r="D355" s="2" t="s">
        <v>3</v>
      </c>
      <c r="E355" s="62">
        <f>SUM(F355:N355)</f>
        <v>428065</v>
      </c>
      <c r="F355" s="97">
        <f>83033+12900</f>
        <v>95933</v>
      </c>
      <c r="G355" s="98"/>
      <c r="H355" s="98"/>
      <c r="I355" s="98"/>
      <c r="J355" s="99"/>
      <c r="K355" s="60">
        <v>83033</v>
      </c>
      <c r="L355" s="60">
        <v>83033</v>
      </c>
      <c r="M355" s="60">
        <v>83033</v>
      </c>
      <c r="N355" s="60">
        <v>83033</v>
      </c>
      <c r="O355" s="50" t="s">
        <v>89</v>
      </c>
    </row>
    <row r="356" spans="1:15" ht="176.25" customHeight="1" x14ac:dyDescent="0.25">
      <c r="A356" s="53" t="s">
        <v>7</v>
      </c>
      <c r="B356" s="2" t="s">
        <v>183</v>
      </c>
      <c r="C356" s="52" t="s">
        <v>254</v>
      </c>
      <c r="D356" s="2" t="s">
        <v>3</v>
      </c>
      <c r="E356" s="62">
        <f>SUM(F356:N356)</f>
        <v>238140</v>
      </c>
      <c r="F356" s="97">
        <f>50208-12900</f>
        <v>37308</v>
      </c>
      <c r="G356" s="98"/>
      <c r="H356" s="98"/>
      <c r="I356" s="98"/>
      <c r="J356" s="99"/>
      <c r="K356" s="60">
        <v>50208</v>
      </c>
      <c r="L356" s="60">
        <v>50208</v>
      </c>
      <c r="M356" s="60">
        <v>50208</v>
      </c>
      <c r="N356" s="60">
        <v>50208</v>
      </c>
      <c r="O356" s="50" t="s">
        <v>89</v>
      </c>
    </row>
    <row r="357" spans="1:15" ht="55.5" customHeight="1" x14ac:dyDescent="0.25">
      <c r="A357" s="53" t="s">
        <v>18</v>
      </c>
      <c r="B357" s="2" t="s">
        <v>241</v>
      </c>
      <c r="C357" s="52" t="s">
        <v>254</v>
      </c>
      <c r="D357" s="2" t="s">
        <v>3</v>
      </c>
      <c r="E357" s="62">
        <f>SUM(F357:N357)</f>
        <v>0</v>
      </c>
      <c r="F357" s="97">
        <f>SUM(F358)</f>
        <v>0</v>
      </c>
      <c r="G357" s="98"/>
      <c r="H357" s="98"/>
      <c r="I357" s="98"/>
      <c r="J357" s="99"/>
      <c r="K357" s="60">
        <f>SUM(K358)</f>
        <v>0</v>
      </c>
      <c r="L357" s="60">
        <f>SUM(L358)</f>
        <v>0</v>
      </c>
      <c r="M357" s="60">
        <f>SUM(M358)</f>
        <v>0</v>
      </c>
      <c r="N357" s="60">
        <f>SUM(N358)</f>
        <v>0</v>
      </c>
      <c r="O357" s="49" t="s">
        <v>166</v>
      </c>
    </row>
    <row r="358" spans="1:15" ht="102" customHeight="1" x14ac:dyDescent="0.25">
      <c r="A358" s="54" t="s">
        <v>10</v>
      </c>
      <c r="B358" s="2" t="s">
        <v>242</v>
      </c>
      <c r="C358" s="52" t="s">
        <v>254</v>
      </c>
      <c r="D358" s="2" t="s">
        <v>3</v>
      </c>
      <c r="E358" s="62">
        <f>SUM(F358:N358)</f>
        <v>0</v>
      </c>
      <c r="F358" s="97">
        <v>0</v>
      </c>
      <c r="G358" s="98"/>
      <c r="H358" s="98"/>
      <c r="I358" s="98"/>
      <c r="J358" s="99"/>
      <c r="K358" s="60">
        <v>0</v>
      </c>
      <c r="L358" s="60">
        <v>0</v>
      </c>
      <c r="M358" s="62">
        <v>0</v>
      </c>
      <c r="N358" s="62">
        <v>0</v>
      </c>
      <c r="O358" s="50" t="s">
        <v>89</v>
      </c>
    </row>
    <row r="359" spans="1:15" ht="84.75" customHeight="1" x14ac:dyDescent="0.25">
      <c r="A359" s="125" t="s">
        <v>173</v>
      </c>
      <c r="B359" s="126"/>
      <c r="C359" s="127"/>
      <c r="D359" s="20" t="s">
        <v>3</v>
      </c>
      <c r="E359" s="71">
        <f t="shared" ref="E359:E363" si="19">SUM(F359:N359)</f>
        <v>666205</v>
      </c>
      <c r="F359" s="109">
        <f>F354</f>
        <v>133241</v>
      </c>
      <c r="G359" s="110"/>
      <c r="H359" s="110"/>
      <c r="I359" s="110"/>
      <c r="J359" s="111"/>
      <c r="K359" s="66">
        <f>K354</f>
        <v>133241</v>
      </c>
      <c r="L359" s="66">
        <f>L354</f>
        <v>133241</v>
      </c>
      <c r="M359" s="71">
        <f>M354</f>
        <v>133241</v>
      </c>
      <c r="N359" s="71">
        <f>N354</f>
        <v>133241</v>
      </c>
      <c r="O359" s="49" t="s">
        <v>166</v>
      </c>
    </row>
    <row r="360" spans="1:15" ht="27" customHeight="1" x14ac:dyDescent="0.25">
      <c r="A360" s="128" t="s">
        <v>193</v>
      </c>
      <c r="B360" s="129"/>
      <c r="C360" s="130"/>
      <c r="D360" s="20" t="s">
        <v>30</v>
      </c>
      <c r="E360" s="71">
        <f>SUM(F360:N360)</f>
        <v>2863582.8393199998</v>
      </c>
      <c r="F360" s="109">
        <f>SUM(F362:F363)</f>
        <v>636512.83931999991</v>
      </c>
      <c r="G360" s="110"/>
      <c r="H360" s="110"/>
      <c r="I360" s="110"/>
      <c r="J360" s="111"/>
      <c r="K360" s="66">
        <f>SUM(K362:K363)</f>
        <v>560532</v>
      </c>
      <c r="L360" s="66">
        <f t="shared" ref="L360:N360" si="20">SUM(L362:L363)</f>
        <v>560532</v>
      </c>
      <c r="M360" s="66">
        <f t="shared" si="20"/>
        <v>553003</v>
      </c>
      <c r="N360" s="66">
        <f t="shared" si="20"/>
        <v>553003</v>
      </c>
      <c r="O360" s="85" t="s">
        <v>166</v>
      </c>
    </row>
    <row r="361" spans="1:15" ht="45" customHeight="1" x14ac:dyDescent="0.25">
      <c r="A361" s="131"/>
      <c r="B361" s="132"/>
      <c r="C361" s="133"/>
      <c r="D361" s="20" t="s">
        <v>21</v>
      </c>
      <c r="E361" s="71">
        <v>0</v>
      </c>
      <c r="F361" s="109">
        <v>0</v>
      </c>
      <c r="G361" s="110"/>
      <c r="H361" s="110"/>
      <c r="I361" s="110"/>
      <c r="J361" s="111"/>
      <c r="K361" s="66">
        <v>0</v>
      </c>
      <c r="L361" s="66">
        <v>0</v>
      </c>
      <c r="M361" s="71">
        <v>0</v>
      </c>
      <c r="N361" s="71">
        <v>0</v>
      </c>
      <c r="O361" s="86"/>
    </row>
    <row r="362" spans="1:15" ht="60.75" customHeight="1" x14ac:dyDescent="0.25">
      <c r="A362" s="131"/>
      <c r="B362" s="132"/>
      <c r="C362" s="133"/>
      <c r="D362" s="20" t="s">
        <v>19</v>
      </c>
      <c r="E362" s="71">
        <f t="shared" si="19"/>
        <v>55172.995820000004</v>
      </c>
      <c r="F362" s="109">
        <f>F169</f>
        <v>40114.995820000004</v>
      </c>
      <c r="G362" s="110"/>
      <c r="H362" s="110"/>
      <c r="I362" s="110"/>
      <c r="J362" s="111"/>
      <c r="K362" s="66">
        <f>K169</f>
        <v>7529</v>
      </c>
      <c r="L362" s="66">
        <f t="shared" ref="L362:N362" si="21">L169</f>
        <v>7529</v>
      </c>
      <c r="M362" s="71">
        <f t="shared" si="21"/>
        <v>0</v>
      </c>
      <c r="N362" s="71">
        <f t="shared" si="21"/>
        <v>0</v>
      </c>
      <c r="O362" s="86"/>
    </row>
    <row r="363" spans="1:15" ht="71.25" customHeight="1" x14ac:dyDescent="0.25">
      <c r="A363" s="131"/>
      <c r="B363" s="132"/>
      <c r="C363" s="133"/>
      <c r="D363" s="20" t="s">
        <v>3</v>
      </c>
      <c r="E363" s="71">
        <f t="shared" si="19"/>
        <v>2808409.8435</v>
      </c>
      <c r="F363" s="109">
        <f>SUM(F170,F232,F283,F334,F351,F359)</f>
        <v>596397.84349999996</v>
      </c>
      <c r="G363" s="110"/>
      <c r="H363" s="110"/>
      <c r="I363" s="110"/>
      <c r="J363" s="111"/>
      <c r="K363" s="66">
        <f>SUM(K170,K232,K283,K334,K351,K359)</f>
        <v>553003</v>
      </c>
      <c r="L363" s="66">
        <f>SUM(L170,L232,L283,L334,L351,L359)</f>
        <v>553003</v>
      </c>
      <c r="M363" s="71">
        <f>SUM(M170,M232,M283,M334,M351,M359)</f>
        <v>553003</v>
      </c>
      <c r="N363" s="71">
        <f>SUM(N170,N232,N283,N334,N351,N359)</f>
        <v>553003</v>
      </c>
      <c r="O363" s="86"/>
    </row>
    <row r="364" spans="1:15" ht="30" customHeight="1" x14ac:dyDescent="0.25">
      <c r="A364" s="134"/>
      <c r="B364" s="135"/>
      <c r="C364" s="136"/>
      <c r="D364" s="20" t="s">
        <v>22</v>
      </c>
      <c r="E364" s="137" t="s">
        <v>109</v>
      </c>
      <c r="F364" s="138"/>
      <c r="G364" s="138"/>
      <c r="H364" s="138"/>
      <c r="I364" s="138"/>
      <c r="J364" s="138"/>
      <c r="K364" s="138"/>
      <c r="L364" s="138"/>
      <c r="M364" s="138"/>
      <c r="N364" s="139"/>
      <c r="O364" s="87"/>
    </row>
    <row r="365" spans="1:15" ht="7.5" customHeight="1" x14ac:dyDescent="0.25">
      <c r="A365" s="58"/>
      <c r="B365" s="58"/>
      <c r="C365" s="58"/>
      <c r="D365" s="24"/>
      <c r="E365" s="6"/>
      <c r="F365" s="6"/>
      <c r="G365" s="6"/>
      <c r="H365" s="6"/>
      <c r="I365" s="6"/>
      <c r="J365" s="6"/>
      <c r="K365" s="25"/>
      <c r="L365" s="25"/>
      <c r="M365" s="25"/>
      <c r="N365" s="6"/>
      <c r="O365" s="26"/>
    </row>
    <row r="366" spans="1:15" ht="14.25" customHeight="1" x14ac:dyDescent="0.25">
      <c r="A366" s="27"/>
      <c r="B366" s="27"/>
      <c r="C366" s="27"/>
      <c r="D366" s="24"/>
      <c r="E366" s="6"/>
      <c r="F366" s="6"/>
      <c r="G366" s="6"/>
      <c r="H366" s="6"/>
      <c r="I366" s="6"/>
      <c r="J366" s="6"/>
      <c r="K366" s="115"/>
      <c r="L366" s="115"/>
      <c r="M366" s="115"/>
      <c r="N366" s="6"/>
      <c r="O366" s="46" t="s">
        <v>295</v>
      </c>
    </row>
    <row r="367" spans="1:15" ht="30.75" customHeight="1" x14ac:dyDescent="0.25">
      <c r="A367" s="149" t="s">
        <v>255</v>
      </c>
      <c r="B367" s="149"/>
      <c r="C367" s="149"/>
      <c r="D367" s="149"/>
      <c r="E367" s="149"/>
      <c r="F367" s="149"/>
      <c r="G367" s="149"/>
      <c r="H367" s="149"/>
      <c r="I367" s="149"/>
      <c r="J367" s="149"/>
      <c r="K367" s="149"/>
      <c r="L367" s="149"/>
      <c r="M367" s="11"/>
      <c r="N367" s="72" t="s">
        <v>259</v>
      </c>
      <c r="O367" s="72"/>
    </row>
    <row r="368" spans="1:15" ht="30.75" customHeight="1" x14ac:dyDescent="0.25">
      <c r="A368" s="149"/>
      <c r="B368" s="149"/>
      <c r="C368" s="149"/>
      <c r="D368" s="149"/>
      <c r="E368" s="149"/>
      <c r="F368" s="149"/>
      <c r="G368" s="149"/>
      <c r="H368" s="149"/>
      <c r="I368" s="149"/>
      <c r="J368" s="149"/>
      <c r="K368" s="149"/>
      <c r="L368" s="149"/>
      <c r="M368" s="10"/>
      <c r="N368" s="72"/>
      <c r="O368" s="72"/>
    </row>
    <row r="369" spans="1:15" ht="8.25" customHeight="1" x14ac:dyDescent="0.3">
      <c r="A369" s="56"/>
      <c r="B369" s="56"/>
      <c r="C369" s="56"/>
      <c r="D369" s="56"/>
      <c r="E369" s="10"/>
      <c r="F369" s="10"/>
      <c r="G369" s="10"/>
      <c r="H369" s="10"/>
      <c r="I369" s="10"/>
      <c r="J369" s="10"/>
      <c r="K369" s="10"/>
      <c r="L369" s="10"/>
      <c r="M369" s="10"/>
      <c r="N369" s="70"/>
      <c r="O369" s="55"/>
    </row>
    <row r="370" spans="1:15" ht="9" customHeight="1" x14ac:dyDescent="0.3">
      <c r="A370" s="36"/>
      <c r="B370" s="37"/>
      <c r="C370" s="38"/>
      <c r="D370" s="37"/>
      <c r="E370" s="10"/>
      <c r="F370" s="10"/>
      <c r="G370" s="10"/>
      <c r="H370" s="10"/>
      <c r="I370" s="10"/>
      <c r="J370" s="10"/>
      <c r="K370" s="10"/>
      <c r="L370" s="10"/>
      <c r="M370" s="10"/>
      <c r="N370" s="7"/>
      <c r="O370" s="29"/>
    </row>
    <row r="371" spans="1:15" ht="24.75" customHeight="1" x14ac:dyDescent="0.3">
      <c r="A371" s="114" t="s">
        <v>25</v>
      </c>
      <c r="B371" s="114"/>
      <c r="C371" s="31"/>
      <c r="D371" s="32"/>
      <c r="E371" s="10"/>
      <c r="F371" s="10"/>
      <c r="G371" s="10"/>
      <c r="H371" s="10"/>
      <c r="I371" s="10"/>
      <c r="J371" s="10"/>
      <c r="K371" s="10"/>
      <c r="L371" s="11"/>
      <c r="M371" s="11"/>
      <c r="N371" s="8"/>
      <c r="O371" s="33"/>
    </row>
    <row r="372" spans="1:15" ht="18.75" x14ac:dyDescent="0.3">
      <c r="A372" s="114" t="s">
        <v>222</v>
      </c>
      <c r="B372" s="114"/>
      <c r="C372" s="114"/>
      <c r="D372" s="114"/>
      <c r="E372" s="114"/>
      <c r="F372" s="34"/>
      <c r="G372" s="34"/>
      <c r="H372" s="34"/>
      <c r="I372" s="34"/>
      <c r="J372" s="34"/>
      <c r="K372" s="34"/>
      <c r="L372" s="34"/>
      <c r="M372" s="34"/>
      <c r="N372" s="35"/>
      <c r="O372" s="29"/>
    </row>
    <row r="373" spans="1:15" ht="18.75" x14ac:dyDescent="0.3">
      <c r="A373" s="114" t="s">
        <v>223</v>
      </c>
      <c r="B373" s="114"/>
      <c r="C373" s="114"/>
      <c r="D373" s="114"/>
      <c r="E373" s="34"/>
      <c r="F373" s="34"/>
      <c r="G373" s="34"/>
      <c r="H373" s="34"/>
      <c r="I373" s="34"/>
      <c r="J373" s="34"/>
      <c r="K373" s="34"/>
      <c r="L373" s="34"/>
      <c r="M373" s="34"/>
      <c r="N373" s="35"/>
      <c r="O373" s="29"/>
    </row>
    <row r="374" spans="1:15" ht="18.75" x14ac:dyDescent="0.3">
      <c r="A374" s="114" t="s">
        <v>224</v>
      </c>
      <c r="B374" s="114"/>
      <c r="C374" s="114"/>
      <c r="D374" s="114"/>
      <c r="E374" s="34"/>
      <c r="F374" s="34"/>
      <c r="G374" s="34"/>
      <c r="H374" s="34"/>
      <c r="I374" s="34"/>
      <c r="J374" s="34"/>
      <c r="K374" s="34"/>
      <c r="L374" s="34"/>
      <c r="M374" s="34"/>
      <c r="N374" s="113" t="s">
        <v>225</v>
      </c>
      <c r="O374" s="113"/>
    </row>
  </sheetData>
  <mergeCells count="1079">
    <mergeCell ref="G141:J141"/>
    <mergeCell ref="F156:J156"/>
    <mergeCell ref="G30:J30"/>
    <mergeCell ref="G34:J34"/>
    <mergeCell ref="G38:J38"/>
    <mergeCell ref="G42:J42"/>
    <mergeCell ref="G47:J47"/>
    <mergeCell ref="G51:J51"/>
    <mergeCell ref="G55:J55"/>
    <mergeCell ref="G59:J59"/>
    <mergeCell ref="G63:J63"/>
    <mergeCell ref="M2:O2"/>
    <mergeCell ref="F66:J66"/>
    <mergeCell ref="G67:J67"/>
    <mergeCell ref="K67:K68"/>
    <mergeCell ref="L67:L68"/>
    <mergeCell ref="A67:A69"/>
    <mergeCell ref="B67:B69"/>
    <mergeCell ref="C67:C69"/>
    <mergeCell ref="D67:D69"/>
    <mergeCell ref="E67:E68"/>
    <mergeCell ref="F67:F68"/>
    <mergeCell ref="M67:M68"/>
    <mergeCell ref="N67:N68"/>
    <mergeCell ref="O67:O69"/>
    <mergeCell ref="F70:J70"/>
    <mergeCell ref="G131:J131"/>
    <mergeCell ref="G135:J135"/>
    <mergeCell ref="F54:J54"/>
    <mergeCell ref="F38:F39"/>
    <mergeCell ref="F20:J20"/>
    <mergeCell ref="F24:J24"/>
    <mergeCell ref="M165:M166"/>
    <mergeCell ref="N165:N166"/>
    <mergeCell ref="O165:O167"/>
    <mergeCell ref="A157:A159"/>
    <mergeCell ref="B157:B159"/>
    <mergeCell ref="C157:C159"/>
    <mergeCell ref="D157:D159"/>
    <mergeCell ref="E157:E158"/>
    <mergeCell ref="F157:F158"/>
    <mergeCell ref="G157:J157"/>
    <mergeCell ref="K157:K158"/>
    <mergeCell ref="L157:L158"/>
    <mergeCell ref="M157:M158"/>
    <mergeCell ref="N157:N158"/>
    <mergeCell ref="O157:O159"/>
    <mergeCell ref="F160:J160"/>
    <mergeCell ref="A161:A163"/>
    <mergeCell ref="B161:B163"/>
    <mergeCell ref="C161:C163"/>
    <mergeCell ref="F164:J164"/>
    <mergeCell ref="F165:F166"/>
    <mergeCell ref="G165:J165"/>
    <mergeCell ref="D161:D163"/>
    <mergeCell ref="E161:E162"/>
    <mergeCell ref="F161:F162"/>
    <mergeCell ref="G161:J161"/>
    <mergeCell ref="F363:J363"/>
    <mergeCell ref="F362:J362"/>
    <mergeCell ref="F361:J361"/>
    <mergeCell ref="F360:J360"/>
    <mergeCell ref="F359:J359"/>
    <mergeCell ref="F270:J270"/>
    <mergeCell ref="F283:J283"/>
    <mergeCell ref="F282:J282"/>
    <mergeCell ref="F278:J278"/>
    <mergeCell ref="F288:J288"/>
    <mergeCell ref="F286:J286"/>
    <mergeCell ref="F296:J296"/>
    <mergeCell ref="F300:J300"/>
    <mergeCell ref="F312:J312"/>
    <mergeCell ref="F308:J308"/>
    <mergeCell ref="F320:J320"/>
    <mergeCell ref="F358:J358"/>
    <mergeCell ref="F357:J357"/>
    <mergeCell ref="F356:J356"/>
    <mergeCell ref="F355:J355"/>
    <mergeCell ref="F354:J354"/>
    <mergeCell ref="F275:F276"/>
    <mergeCell ref="G313:J313"/>
    <mergeCell ref="G317:J317"/>
    <mergeCell ref="G321:J321"/>
    <mergeCell ref="G326:J326"/>
    <mergeCell ref="F279:F280"/>
    <mergeCell ref="M1:O1"/>
    <mergeCell ref="F316:J316"/>
    <mergeCell ref="F324:J324"/>
    <mergeCell ref="F329:J329"/>
    <mergeCell ref="G348:J348"/>
    <mergeCell ref="F123:J123"/>
    <mergeCell ref="F125:J125"/>
    <mergeCell ref="F124:J124"/>
    <mergeCell ref="F168:J168"/>
    <mergeCell ref="F174:J174"/>
    <mergeCell ref="F173:J173"/>
    <mergeCell ref="F178:J178"/>
    <mergeCell ref="G186:J186"/>
    <mergeCell ref="G195:J195"/>
    <mergeCell ref="F126:J126"/>
    <mergeCell ref="F130:J130"/>
    <mergeCell ref="F134:J134"/>
    <mergeCell ref="F140:J140"/>
    <mergeCell ref="F334:J334"/>
    <mergeCell ref="F333:J333"/>
    <mergeCell ref="G279:J279"/>
    <mergeCell ref="G289:J289"/>
    <mergeCell ref="G293:J293"/>
    <mergeCell ref="G297:J297"/>
    <mergeCell ref="F170:J170"/>
    <mergeCell ref="F11:J11"/>
    <mergeCell ref="F12:J12"/>
    <mergeCell ref="G13:J13"/>
    <mergeCell ref="F16:J16"/>
    <mergeCell ref="G17:J17"/>
    <mergeCell ref="G21:J21"/>
    <mergeCell ref="G26:J26"/>
    <mergeCell ref="F25:J25"/>
    <mergeCell ref="F29:J29"/>
    <mergeCell ref="F33:J33"/>
    <mergeCell ref="F37:J37"/>
    <mergeCell ref="F41:J41"/>
    <mergeCell ref="F45:J45"/>
    <mergeCell ref="F46:J46"/>
    <mergeCell ref="F50:J50"/>
    <mergeCell ref="F58:J58"/>
    <mergeCell ref="F62:J62"/>
    <mergeCell ref="A367:L368"/>
    <mergeCell ref="O63:O65"/>
    <mergeCell ref="A317:A319"/>
    <mergeCell ref="M326:M327"/>
    <mergeCell ref="N326:N327"/>
    <mergeCell ref="L63:L64"/>
    <mergeCell ref="B63:B65"/>
    <mergeCell ref="A63:A65"/>
    <mergeCell ref="C63:C65"/>
    <mergeCell ref="D63:D65"/>
    <mergeCell ref="E63:E64"/>
    <mergeCell ref="F63:F64"/>
    <mergeCell ref="K63:K64"/>
    <mergeCell ref="M63:M64"/>
    <mergeCell ref="N63:N64"/>
    <mergeCell ref="A321:A323"/>
    <mergeCell ref="B321:B323"/>
    <mergeCell ref="C321:C323"/>
    <mergeCell ref="D321:D323"/>
    <mergeCell ref="E321:E322"/>
    <mergeCell ref="F321:F322"/>
    <mergeCell ref="L326:L327"/>
    <mergeCell ref="A326:A328"/>
    <mergeCell ref="B326:B328"/>
    <mergeCell ref="C326:C328"/>
    <mergeCell ref="K321:K322"/>
    <mergeCell ref="L321:L322"/>
    <mergeCell ref="M321:M322"/>
    <mergeCell ref="N321:N322"/>
    <mergeCell ref="G179:J179"/>
    <mergeCell ref="F351:J351"/>
    <mergeCell ref="F138:J138"/>
    <mergeCell ref="C324:C325"/>
    <mergeCell ref="A330:A332"/>
    <mergeCell ref="D344:D346"/>
    <mergeCell ref="E344:E345"/>
    <mergeCell ref="C340:C342"/>
    <mergeCell ref="D340:D342"/>
    <mergeCell ref="E340:E341"/>
    <mergeCell ref="A340:A342"/>
    <mergeCell ref="K149:K150"/>
    <mergeCell ref="L149:L150"/>
    <mergeCell ref="G145:J145"/>
    <mergeCell ref="G149:J149"/>
    <mergeCell ref="G153:J153"/>
    <mergeCell ref="N145:N146"/>
    <mergeCell ref="F144:J144"/>
    <mergeCell ref="F148:J148"/>
    <mergeCell ref="F152:J152"/>
    <mergeCell ref="K211:K212"/>
    <mergeCell ref="N207:N208"/>
    <mergeCell ref="A207:A209"/>
    <mergeCell ref="C207:C209"/>
    <mergeCell ref="D207:D209"/>
    <mergeCell ref="O333:O335"/>
    <mergeCell ref="B340:B342"/>
    <mergeCell ref="B337:B338"/>
    <mergeCell ref="C337:C338"/>
    <mergeCell ref="B330:B332"/>
    <mergeCell ref="F344:F345"/>
    <mergeCell ref="F337:J337"/>
    <mergeCell ref="F343:J343"/>
    <mergeCell ref="G344:J344"/>
    <mergeCell ref="G330:J330"/>
    <mergeCell ref="G340:J340"/>
    <mergeCell ref="K317:K318"/>
    <mergeCell ref="A324:A325"/>
    <mergeCell ref="B324:B325"/>
    <mergeCell ref="A348:A350"/>
    <mergeCell ref="E330:E331"/>
    <mergeCell ref="F330:F331"/>
    <mergeCell ref="K330:K331"/>
    <mergeCell ref="L330:L331"/>
    <mergeCell ref="D326:D328"/>
    <mergeCell ref="E348:E349"/>
    <mergeCell ref="E325:N325"/>
    <mergeCell ref="K326:K327"/>
    <mergeCell ref="F348:F349"/>
    <mergeCell ref="E338:N338"/>
    <mergeCell ref="F340:F341"/>
    <mergeCell ref="B348:B350"/>
    <mergeCell ref="E335:N335"/>
    <mergeCell ref="A336:O336"/>
    <mergeCell ref="C344:C346"/>
    <mergeCell ref="A337:A338"/>
    <mergeCell ref="D348:D350"/>
    <mergeCell ref="O337:O338"/>
    <mergeCell ref="A333:C335"/>
    <mergeCell ref="C330:C332"/>
    <mergeCell ref="D330:D332"/>
    <mergeCell ref="A344:A346"/>
    <mergeCell ref="B344:B346"/>
    <mergeCell ref="M330:M331"/>
    <mergeCell ref="N330:N331"/>
    <mergeCell ref="O330:O332"/>
    <mergeCell ref="F347:J347"/>
    <mergeCell ref="O326:O328"/>
    <mergeCell ref="A241:A243"/>
    <mergeCell ref="C246:C248"/>
    <mergeCell ref="D246:D248"/>
    <mergeCell ref="E246:E247"/>
    <mergeCell ref="N220:N221"/>
    <mergeCell ref="O227:O229"/>
    <mergeCell ref="E224:N224"/>
    <mergeCell ref="B223:B224"/>
    <mergeCell ref="A223:A224"/>
    <mergeCell ref="A297:A299"/>
    <mergeCell ref="F255:F256"/>
    <mergeCell ref="A279:A281"/>
    <mergeCell ref="M241:M242"/>
    <mergeCell ref="M263:M264"/>
    <mergeCell ref="L279:L280"/>
    <mergeCell ref="M279:M280"/>
    <mergeCell ref="M297:M298"/>
    <mergeCell ref="N297:N298"/>
    <mergeCell ref="N289:N290"/>
    <mergeCell ref="A286:A287"/>
    <mergeCell ref="N279:N280"/>
    <mergeCell ref="O131:O133"/>
    <mergeCell ref="E135:E136"/>
    <mergeCell ref="F135:F136"/>
    <mergeCell ref="B131:B133"/>
    <mergeCell ref="C131:C133"/>
    <mergeCell ref="D131:D133"/>
    <mergeCell ref="M131:M132"/>
    <mergeCell ref="G227:J227"/>
    <mergeCell ref="G237:J237"/>
    <mergeCell ref="K161:K162"/>
    <mergeCell ref="L161:L162"/>
    <mergeCell ref="M161:M162"/>
    <mergeCell ref="N161:N162"/>
    <mergeCell ref="O161:O163"/>
    <mergeCell ref="A165:A167"/>
    <mergeCell ref="B165:B167"/>
    <mergeCell ref="C165:C167"/>
    <mergeCell ref="D165:D167"/>
    <mergeCell ref="E165:E166"/>
    <mergeCell ref="K165:K166"/>
    <mergeCell ref="L165:L166"/>
    <mergeCell ref="O207:O209"/>
    <mergeCell ref="A203:A205"/>
    <mergeCell ref="B203:B205"/>
    <mergeCell ref="C184:C185"/>
    <mergeCell ref="A175:A177"/>
    <mergeCell ref="B175:B177"/>
    <mergeCell ref="A172:O172"/>
    <mergeCell ref="G175:J175"/>
    <mergeCell ref="D149:D151"/>
    <mergeCell ref="E149:E150"/>
    <mergeCell ref="F149:F150"/>
    <mergeCell ref="A127:A129"/>
    <mergeCell ref="B127:B129"/>
    <mergeCell ref="C127:C129"/>
    <mergeCell ref="N131:N132"/>
    <mergeCell ref="A135:A137"/>
    <mergeCell ref="B135:B137"/>
    <mergeCell ref="O145:O147"/>
    <mergeCell ref="C135:C137"/>
    <mergeCell ref="D135:D137"/>
    <mergeCell ref="B138:B140"/>
    <mergeCell ref="A138:A140"/>
    <mergeCell ref="O138:O140"/>
    <mergeCell ref="C138:C140"/>
    <mergeCell ref="A131:A133"/>
    <mergeCell ref="A141:A143"/>
    <mergeCell ref="O141:O143"/>
    <mergeCell ref="E171:N171"/>
    <mergeCell ref="A168:C171"/>
    <mergeCell ref="M153:M154"/>
    <mergeCell ref="N153:N154"/>
    <mergeCell ref="O153:O155"/>
    <mergeCell ref="F169:J169"/>
    <mergeCell ref="F139:J139"/>
    <mergeCell ref="G127:J127"/>
    <mergeCell ref="L141:L142"/>
    <mergeCell ref="F153:F154"/>
    <mergeCell ref="K153:K154"/>
    <mergeCell ref="L153:L154"/>
    <mergeCell ref="N141:N142"/>
    <mergeCell ref="A149:A151"/>
    <mergeCell ref="B149:B151"/>
    <mergeCell ref="C149:C151"/>
    <mergeCell ref="E17:E18"/>
    <mergeCell ref="L17:L18"/>
    <mergeCell ref="B30:B32"/>
    <mergeCell ref="C30:C32"/>
    <mergeCell ref="D30:D32"/>
    <mergeCell ref="E30:E31"/>
    <mergeCell ref="A108:A110"/>
    <mergeCell ref="B108:B110"/>
    <mergeCell ref="F87:F88"/>
    <mergeCell ref="A93:A95"/>
    <mergeCell ref="K55:K56"/>
    <mergeCell ref="K59:K60"/>
    <mergeCell ref="K47:K48"/>
    <mergeCell ref="B17:B19"/>
    <mergeCell ref="N87:N88"/>
    <mergeCell ref="M26:M27"/>
    <mergeCell ref="A26:A28"/>
    <mergeCell ref="B26:B28"/>
    <mergeCell ref="C26:C28"/>
    <mergeCell ref="N38:N39"/>
    <mergeCell ref="F34:F35"/>
    <mergeCell ref="M34:M35"/>
    <mergeCell ref="A87:A89"/>
    <mergeCell ref="A38:A40"/>
    <mergeCell ref="A42:A44"/>
    <mergeCell ref="B75:B77"/>
    <mergeCell ref="C75:C77"/>
    <mergeCell ref="D34:D36"/>
    <mergeCell ref="E34:E35"/>
    <mergeCell ref="L51:L52"/>
    <mergeCell ref="M59:M60"/>
    <mergeCell ref="L59:L60"/>
    <mergeCell ref="O17:O19"/>
    <mergeCell ref="A5:O5"/>
    <mergeCell ref="A6:O6"/>
    <mergeCell ref="F8:N8"/>
    <mergeCell ref="O8:O9"/>
    <mergeCell ref="E8:E9"/>
    <mergeCell ref="D8:D9"/>
    <mergeCell ref="A8:A9"/>
    <mergeCell ref="C8:C9"/>
    <mergeCell ref="B8:B9"/>
    <mergeCell ref="K21:K22"/>
    <mergeCell ref="L21:L22"/>
    <mergeCell ref="M21:M22"/>
    <mergeCell ref="N21:N22"/>
    <mergeCell ref="O21:O23"/>
    <mergeCell ref="A17:A19"/>
    <mergeCell ref="A13:A15"/>
    <mergeCell ref="B13:B15"/>
    <mergeCell ref="C13:C15"/>
    <mergeCell ref="D13:D15"/>
    <mergeCell ref="L13:L14"/>
    <mergeCell ref="M13:M14"/>
    <mergeCell ref="N13:N14"/>
    <mergeCell ref="A21:A23"/>
    <mergeCell ref="K13:K14"/>
    <mergeCell ref="A10:O10"/>
    <mergeCell ref="E13:E14"/>
    <mergeCell ref="F13:F14"/>
    <mergeCell ref="C21:C23"/>
    <mergeCell ref="D21:D23"/>
    <mergeCell ref="D17:D19"/>
    <mergeCell ref="F9:J9"/>
    <mergeCell ref="F30:F31"/>
    <mergeCell ref="F21:F22"/>
    <mergeCell ref="F47:F48"/>
    <mergeCell ref="L47:L48"/>
    <mergeCell ref="L38:L39"/>
    <mergeCell ref="M38:M39"/>
    <mergeCell ref="M47:M48"/>
    <mergeCell ref="N47:N48"/>
    <mergeCell ref="N34:N35"/>
    <mergeCell ref="B59:B61"/>
    <mergeCell ref="C59:C61"/>
    <mergeCell ref="D59:D61"/>
    <mergeCell ref="B42:B44"/>
    <mergeCell ref="C42:C44"/>
    <mergeCell ref="D42:D44"/>
    <mergeCell ref="E42:E43"/>
    <mergeCell ref="F59:F60"/>
    <mergeCell ref="K30:K31"/>
    <mergeCell ref="L30:L31"/>
    <mergeCell ref="K34:K35"/>
    <mergeCell ref="L34:L35"/>
    <mergeCell ref="M30:M31"/>
    <mergeCell ref="E55:E56"/>
    <mergeCell ref="E59:E60"/>
    <mergeCell ref="N30:N31"/>
    <mergeCell ref="K26:K27"/>
    <mergeCell ref="L26:L27"/>
    <mergeCell ref="N26:N27"/>
    <mergeCell ref="K38:K39"/>
    <mergeCell ref="M51:M52"/>
    <mergeCell ref="D55:D57"/>
    <mergeCell ref="F55:F56"/>
    <mergeCell ref="O30:O32"/>
    <mergeCell ref="M42:M43"/>
    <mergeCell ref="N42:N43"/>
    <mergeCell ref="O42:O44"/>
    <mergeCell ref="A47:A49"/>
    <mergeCell ref="B47:B49"/>
    <mergeCell ref="C47:C49"/>
    <mergeCell ref="D47:D49"/>
    <mergeCell ref="E47:E48"/>
    <mergeCell ref="N112:N113"/>
    <mergeCell ref="F42:F43"/>
    <mergeCell ref="K42:K43"/>
    <mergeCell ref="L42:L43"/>
    <mergeCell ref="K87:K88"/>
    <mergeCell ref="O51:O53"/>
    <mergeCell ref="A55:A57"/>
    <mergeCell ref="B55:B57"/>
    <mergeCell ref="C55:C57"/>
    <mergeCell ref="A104:A106"/>
    <mergeCell ref="B104:B106"/>
    <mergeCell ref="O87:O89"/>
    <mergeCell ref="O38:O40"/>
    <mergeCell ref="A34:A36"/>
    <mergeCell ref="B34:B36"/>
    <mergeCell ref="C34:C36"/>
    <mergeCell ref="O47:O49"/>
    <mergeCell ref="E38:E39"/>
    <mergeCell ref="N104:N105"/>
    <mergeCell ref="N51:N52"/>
    <mergeCell ref="B38:B40"/>
    <mergeCell ref="C38:C40"/>
    <mergeCell ref="D38:D40"/>
    <mergeCell ref="O59:O61"/>
    <mergeCell ref="A75:A77"/>
    <mergeCell ref="K135:K136"/>
    <mergeCell ref="L135:L136"/>
    <mergeCell ref="M135:M136"/>
    <mergeCell ref="N135:N136"/>
    <mergeCell ref="O135:O137"/>
    <mergeCell ref="A116:A118"/>
    <mergeCell ref="C116:C118"/>
    <mergeCell ref="D116:D118"/>
    <mergeCell ref="E116:E117"/>
    <mergeCell ref="E131:E132"/>
    <mergeCell ref="F131:F132"/>
    <mergeCell ref="K131:K132"/>
    <mergeCell ref="L131:L132"/>
    <mergeCell ref="F116:F117"/>
    <mergeCell ref="C120:C122"/>
    <mergeCell ref="A120:A122"/>
    <mergeCell ref="B120:B122"/>
    <mergeCell ref="D120:D122"/>
    <mergeCell ref="O123:O125"/>
    <mergeCell ref="C123:C125"/>
    <mergeCell ref="N93:N94"/>
    <mergeCell ref="A70:A73"/>
    <mergeCell ref="N59:N60"/>
    <mergeCell ref="C112:C114"/>
    <mergeCell ref="F71:J71"/>
    <mergeCell ref="F72:J72"/>
    <mergeCell ref="F74:J74"/>
    <mergeCell ref="F82:J82"/>
    <mergeCell ref="F90:J90"/>
    <mergeCell ref="F91:J91"/>
    <mergeCell ref="E119:N119"/>
    <mergeCell ref="B112:B114"/>
    <mergeCell ref="E112:E113"/>
    <mergeCell ref="F112:F113"/>
    <mergeCell ref="O70:O73"/>
    <mergeCell ref="C70:C73"/>
    <mergeCell ref="B70:B73"/>
    <mergeCell ref="A374:D374"/>
    <mergeCell ref="A371:B371"/>
    <mergeCell ref="A372:E372"/>
    <mergeCell ref="A353:O353"/>
    <mergeCell ref="A359:C359"/>
    <mergeCell ref="A360:C364"/>
    <mergeCell ref="E364:N364"/>
    <mergeCell ref="E86:N86"/>
    <mergeCell ref="O90:O92"/>
    <mergeCell ref="B123:B125"/>
    <mergeCell ref="E292:N292"/>
    <mergeCell ref="B90:B92"/>
    <mergeCell ref="E339:N339"/>
    <mergeCell ref="B184:B185"/>
    <mergeCell ref="A184:A185"/>
    <mergeCell ref="O83:O85"/>
    <mergeCell ref="A79:A81"/>
    <mergeCell ref="B79:B81"/>
    <mergeCell ref="C79:C81"/>
    <mergeCell ref="A123:A125"/>
    <mergeCell ref="A112:A114"/>
    <mergeCell ref="O112:O114"/>
    <mergeCell ref="O120:O122"/>
    <mergeCell ref="L116:L117"/>
    <mergeCell ref="M116:M117"/>
    <mergeCell ref="L55:L56"/>
    <mergeCell ref="M55:M56"/>
    <mergeCell ref="N55:N56"/>
    <mergeCell ref="O55:O57"/>
    <mergeCell ref="A51:A53"/>
    <mergeCell ref="B51:B53"/>
    <mergeCell ref="C51:C53"/>
    <mergeCell ref="D51:D53"/>
    <mergeCell ref="E51:E52"/>
    <mergeCell ref="F51:F52"/>
    <mergeCell ref="K51:K52"/>
    <mergeCell ref="O116:O118"/>
    <mergeCell ref="K93:K94"/>
    <mergeCell ref="O108:O110"/>
    <mergeCell ref="O79:O81"/>
    <mergeCell ref="A83:A85"/>
    <mergeCell ref="B83:B85"/>
    <mergeCell ref="C83:C85"/>
    <mergeCell ref="D83:D85"/>
    <mergeCell ref="E83:E84"/>
    <mergeCell ref="F83:F84"/>
    <mergeCell ref="K83:K84"/>
    <mergeCell ref="L83:L84"/>
    <mergeCell ref="M83:M84"/>
    <mergeCell ref="N83:N84"/>
    <mergeCell ref="O75:O77"/>
    <mergeCell ref="A59:A61"/>
    <mergeCell ref="E75:E76"/>
    <mergeCell ref="F75:F76"/>
    <mergeCell ref="C87:C89"/>
    <mergeCell ref="D87:D89"/>
    <mergeCell ref="A90:A92"/>
    <mergeCell ref="M120:M121"/>
    <mergeCell ref="K112:K113"/>
    <mergeCell ref="C104:C106"/>
    <mergeCell ref="F104:F105"/>
    <mergeCell ref="F108:F109"/>
    <mergeCell ref="K75:K76"/>
    <mergeCell ref="N120:N121"/>
    <mergeCell ref="L108:L109"/>
    <mergeCell ref="M108:M109"/>
    <mergeCell ref="N108:N109"/>
    <mergeCell ref="M104:M105"/>
    <mergeCell ref="E111:N111"/>
    <mergeCell ref="L112:L113"/>
    <mergeCell ref="K104:K105"/>
    <mergeCell ref="M112:M113"/>
    <mergeCell ref="L75:L76"/>
    <mergeCell ref="D75:D77"/>
    <mergeCell ref="E107:N107"/>
    <mergeCell ref="L87:L88"/>
    <mergeCell ref="E87:E88"/>
    <mergeCell ref="G75:J75"/>
    <mergeCell ref="G79:J79"/>
    <mergeCell ref="G83:J83"/>
    <mergeCell ref="G87:J87"/>
    <mergeCell ref="G93:J93"/>
    <mergeCell ref="G99:J99"/>
    <mergeCell ref="G104:J104"/>
    <mergeCell ref="G108:J108"/>
    <mergeCell ref="G112:J112"/>
    <mergeCell ref="G116:J116"/>
    <mergeCell ref="G120:J120"/>
    <mergeCell ref="L104:L105"/>
    <mergeCell ref="C90:C92"/>
    <mergeCell ref="F79:F80"/>
    <mergeCell ref="L79:L80"/>
    <mergeCell ref="B87:B89"/>
    <mergeCell ref="D108:D110"/>
    <mergeCell ref="E108:E109"/>
    <mergeCell ref="N116:N117"/>
    <mergeCell ref="F93:F94"/>
    <mergeCell ref="D93:D95"/>
    <mergeCell ref="E93:E94"/>
    <mergeCell ref="D112:D114"/>
    <mergeCell ref="C93:C95"/>
    <mergeCell ref="K116:K117"/>
    <mergeCell ref="L93:L94"/>
    <mergeCell ref="M93:M94"/>
    <mergeCell ref="M99:M100"/>
    <mergeCell ref="N99:N100"/>
    <mergeCell ref="M87:M88"/>
    <mergeCell ref="K108:K109"/>
    <mergeCell ref="F102:J102"/>
    <mergeCell ref="F103:J103"/>
    <mergeCell ref="F115:J115"/>
    <mergeCell ref="D79:D81"/>
    <mergeCell ref="E79:E80"/>
    <mergeCell ref="F92:J92"/>
    <mergeCell ref="F96:J96"/>
    <mergeCell ref="F97:J97"/>
    <mergeCell ref="F98:J98"/>
    <mergeCell ref="O168:O171"/>
    <mergeCell ref="A153:A155"/>
    <mergeCell ref="O211:O213"/>
    <mergeCell ref="O203:O205"/>
    <mergeCell ref="C195:C197"/>
    <mergeCell ref="K195:K196"/>
    <mergeCell ref="N195:N196"/>
    <mergeCell ref="A182:A183"/>
    <mergeCell ref="M195:M196"/>
    <mergeCell ref="E175:E176"/>
    <mergeCell ref="F175:F176"/>
    <mergeCell ref="K175:K176"/>
    <mergeCell ref="L175:L176"/>
    <mergeCell ref="E186:E187"/>
    <mergeCell ref="F186:F187"/>
    <mergeCell ref="K186:K187"/>
    <mergeCell ref="L186:L187"/>
    <mergeCell ref="A199:A201"/>
    <mergeCell ref="O186:O188"/>
    <mergeCell ref="E185:N185"/>
    <mergeCell ref="C182:C183"/>
    <mergeCell ref="N175:N176"/>
    <mergeCell ref="E183:N183"/>
    <mergeCell ref="B182:B183"/>
    <mergeCell ref="D175:D177"/>
    <mergeCell ref="B179:B181"/>
    <mergeCell ref="C179:C181"/>
    <mergeCell ref="B186:B188"/>
    <mergeCell ref="C186:C188"/>
    <mergeCell ref="O199:O201"/>
    <mergeCell ref="F195:F196"/>
    <mergeCell ref="M203:M204"/>
    <mergeCell ref="B225:B226"/>
    <mergeCell ref="C225:C226"/>
    <mergeCell ref="B211:B213"/>
    <mergeCell ref="C211:C213"/>
    <mergeCell ref="D220:D222"/>
    <mergeCell ref="E220:E221"/>
    <mergeCell ref="M211:M212"/>
    <mergeCell ref="N211:N212"/>
    <mergeCell ref="E225:N225"/>
    <mergeCell ref="K220:K221"/>
    <mergeCell ref="L220:L221"/>
    <mergeCell ref="M215:M216"/>
    <mergeCell ref="N215:N216"/>
    <mergeCell ref="E215:E216"/>
    <mergeCell ref="A215:A217"/>
    <mergeCell ref="G215:J215"/>
    <mergeCell ref="G220:J220"/>
    <mergeCell ref="B215:B217"/>
    <mergeCell ref="C215:C217"/>
    <mergeCell ref="B199:B201"/>
    <mergeCell ref="C199:C201"/>
    <mergeCell ref="D199:D201"/>
    <mergeCell ref="F199:F200"/>
    <mergeCell ref="C203:C205"/>
    <mergeCell ref="D203:D205"/>
    <mergeCell ref="M220:M221"/>
    <mergeCell ref="E195:E196"/>
    <mergeCell ref="F215:F216"/>
    <mergeCell ref="K215:K216"/>
    <mergeCell ref="M199:M200"/>
    <mergeCell ref="E199:E200"/>
    <mergeCell ref="F203:F204"/>
    <mergeCell ref="L195:L196"/>
    <mergeCell ref="N301:N302"/>
    <mergeCell ref="K289:K290"/>
    <mergeCell ref="E254:N254"/>
    <mergeCell ref="E259:E260"/>
    <mergeCell ref="K255:K256"/>
    <mergeCell ref="E301:E302"/>
    <mergeCell ref="F297:F298"/>
    <mergeCell ref="D289:D291"/>
    <mergeCell ref="C275:C277"/>
    <mergeCell ref="M289:M290"/>
    <mergeCell ref="L293:L294"/>
    <mergeCell ref="K293:K294"/>
    <mergeCell ref="L275:L276"/>
    <mergeCell ref="E271:E272"/>
    <mergeCell ref="F271:F272"/>
    <mergeCell ref="D215:D217"/>
    <mergeCell ref="F207:F208"/>
    <mergeCell ref="F211:F212"/>
    <mergeCell ref="K366:M366"/>
    <mergeCell ref="C348:C350"/>
    <mergeCell ref="A305:A307"/>
    <mergeCell ref="B305:B307"/>
    <mergeCell ref="E309:E310"/>
    <mergeCell ref="D313:D315"/>
    <mergeCell ref="E313:E314"/>
    <mergeCell ref="A351:C352"/>
    <mergeCell ref="B317:B319"/>
    <mergeCell ref="K279:K280"/>
    <mergeCell ref="A237:A239"/>
    <mergeCell ref="B237:B239"/>
    <mergeCell ref="C237:C239"/>
    <mergeCell ref="D237:D239"/>
    <mergeCell ref="C253:C254"/>
    <mergeCell ref="A263:A265"/>
    <mergeCell ref="B301:B303"/>
    <mergeCell ref="C301:C303"/>
    <mergeCell ref="D301:D303"/>
    <mergeCell ref="A246:A248"/>
    <mergeCell ref="B253:B254"/>
    <mergeCell ref="B246:B248"/>
    <mergeCell ref="M246:M247"/>
    <mergeCell ref="B267:B269"/>
    <mergeCell ref="C267:C269"/>
    <mergeCell ref="F293:F294"/>
    <mergeCell ref="E293:E294"/>
    <mergeCell ref="D293:D295"/>
    <mergeCell ref="E297:E298"/>
    <mergeCell ref="C297:C299"/>
    <mergeCell ref="G241:J241"/>
    <mergeCell ref="B297:B299"/>
    <mergeCell ref="C317:C319"/>
    <mergeCell ref="D317:D319"/>
    <mergeCell ref="E317:E318"/>
    <mergeCell ref="F317:F318"/>
    <mergeCell ref="A301:A303"/>
    <mergeCell ref="M301:M302"/>
    <mergeCell ref="K297:K298"/>
    <mergeCell ref="N374:O374"/>
    <mergeCell ref="M348:M349"/>
    <mergeCell ref="N348:N349"/>
    <mergeCell ref="O348:O350"/>
    <mergeCell ref="M344:M345"/>
    <mergeCell ref="N344:N345"/>
    <mergeCell ref="O344:O346"/>
    <mergeCell ref="M340:M341"/>
    <mergeCell ref="N340:N341"/>
    <mergeCell ref="O340:O342"/>
    <mergeCell ref="K344:K345"/>
    <mergeCell ref="L344:L345"/>
    <mergeCell ref="L348:L349"/>
    <mergeCell ref="O351:O352"/>
    <mergeCell ref="O360:O364"/>
    <mergeCell ref="K340:K341"/>
    <mergeCell ref="K348:K349"/>
    <mergeCell ref="L340:L341"/>
    <mergeCell ref="O301:O303"/>
    <mergeCell ref="A373:D373"/>
    <mergeCell ref="L297:L298"/>
    <mergeCell ref="O305:O307"/>
    <mergeCell ref="K301:K302"/>
    <mergeCell ref="L309:L310"/>
    <mergeCell ref="M309:M310"/>
    <mergeCell ref="E207:E208"/>
    <mergeCell ref="K207:K208"/>
    <mergeCell ref="L207:L208"/>
    <mergeCell ref="L211:L212"/>
    <mergeCell ref="B241:B243"/>
    <mergeCell ref="N255:N256"/>
    <mergeCell ref="B309:B311"/>
    <mergeCell ref="C309:C311"/>
    <mergeCell ref="D309:D311"/>
    <mergeCell ref="N305:N306"/>
    <mergeCell ref="C241:C243"/>
    <mergeCell ref="C271:C273"/>
    <mergeCell ref="B271:B273"/>
    <mergeCell ref="C251:C252"/>
    <mergeCell ref="B255:B257"/>
    <mergeCell ref="N271:N272"/>
    <mergeCell ref="E262:N262"/>
    <mergeCell ref="D255:D257"/>
    <mergeCell ref="D279:D281"/>
    <mergeCell ref="C289:C291"/>
    <mergeCell ref="L289:L290"/>
    <mergeCell ref="E250:N250"/>
    <mergeCell ref="E255:E256"/>
    <mergeCell ref="F241:F242"/>
    <mergeCell ref="F259:F260"/>
    <mergeCell ref="B279:B281"/>
    <mergeCell ref="C259:C261"/>
    <mergeCell ref="B259:B261"/>
    <mergeCell ref="C286:C287"/>
    <mergeCell ref="E241:E242"/>
    <mergeCell ref="B249:B250"/>
    <mergeCell ref="B293:B295"/>
    <mergeCell ref="F232:J232"/>
    <mergeCell ref="F230:J230"/>
    <mergeCell ref="A234:O234"/>
    <mergeCell ref="A220:A222"/>
    <mergeCell ref="E226:N226"/>
    <mergeCell ref="O215:O217"/>
    <mergeCell ref="A225:A226"/>
    <mergeCell ref="D227:D229"/>
    <mergeCell ref="E227:E228"/>
    <mergeCell ref="F227:F228"/>
    <mergeCell ref="K227:K228"/>
    <mergeCell ref="B227:B229"/>
    <mergeCell ref="C227:C229"/>
    <mergeCell ref="N309:N310"/>
    <mergeCell ref="F305:F306"/>
    <mergeCell ref="K305:K306"/>
    <mergeCell ref="A309:A311"/>
    <mergeCell ref="N237:N238"/>
    <mergeCell ref="F237:F238"/>
    <mergeCell ref="K237:K238"/>
    <mergeCell ref="M237:M238"/>
    <mergeCell ref="N263:N264"/>
    <mergeCell ref="F246:F247"/>
    <mergeCell ref="N241:N242"/>
    <mergeCell ref="C220:C222"/>
    <mergeCell ref="A267:A269"/>
    <mergeCell ref="A259:A261"/>
    <mergeCell ref="A293:A295"/>
    <mergeCell ref="A251:A252"/>
    <mergeCell ref="C293:C295"/>
    <mergeCell ref="C279:C281"/>
    <mergeCell ref="C263:C265"/>
    <mergeCell ref="K199:K200"/>
    <mergeCell ref="M259:M260"/>
    <mergeCell ref="N259:N260"/>
    <mergeCell ref="K259:K260"/>
    <mergeCell ref="L227:L228"/>
    <mergeCell ref="M227:M228"/>
    <mergeCell ref="N227:N228"/>
    <mergeCell ref="E233:N233"/>
    <mergeCell ref="G199:J199"/>
    <mergeCell ref="K203:K204"/>
    <mergeCell ref="L203:L204"/>
    <mergeCell ref="F220:F221"/>
    <mergeCell ref="E203:E204"/>
    <mergeCell ref="B192:B194"/>
    <mergeCell ref="B189:B191"/>
    <mergeCell ref="C192:C194"/>
    <mergeCell ref="C223:C224"/>
    <mergeCell ref="E223:N223"/>
    <mergeCell ref="B220:B222"/>
    <mergeCell ref="N203:N204"/>
    <mergeCell ref="B207:B209"/>
    <mergeCell ref="D211:D213"/>
    <mergeCell ref="E211:E212"/>
    <mergeCell ref="G203:J203"/>
    <mergeCell ref="G207:J207"/>
    <mergeCell ref="G211:J211"/>
    <mergeCell ref="F210:J210"/>
    <mergeCell ref="F219:J219"/>
    <mergeCell ref="F218:J218"/>
    <mergeCell ref="F214:J214"/>
    <mergeCell ref="E237:E238"/>
    <mergeCell ref="E231:N231"/>
    <mergeCell ref="O179:O180"/>
    <mergeCell ref="O182:O183"/>
    <mergeCell ref="O175:O177"/>
    <mergeCell ref="E284:N284"/>
    <mergeCell ref="L237:L238"/>
    <mergeCell ref="F289:F290"/>
    <mergeCell ref="O223:O224"/>
    <mergeCell ref="A230:C233"/>
    <mergeCell ref="D241:D243"/>
    <mergeCell ref="B251:B252"/>
    <mergeCell ref="N246:N247"/>
    <mergeCell ref="A282:C284"/>
    <mergeCell ref="O279:O281"/>
    <mergeCell ref="A289:A291"/>
    <mergeCell ref="A271:A273"/>
    <mergeCell ref="A255:A257"/>
    <mergeCell ref="M255:M256"/>
    <mergeCell ref="K271:K272"/>
    <mergeCell ref="L271:L272"/>
    <mergeCell ref="K241:K242"/>
    <mergeCell ref="L241:L242"/>
    <mergeCell ref="D263:D265"/>
    <mergeCell ref="B263:B265"/>
    <mergeCell ref="A253:A254"/>
    <mergeCell ref="A249:A250"/>
    <mergeCell ref="C249:C250"/>
    <mergeCell ref="A186:A188"/>
    <mergeCell ref="N199:N200"/>
    <mergeCell ref="D179:D181"/>
    <mergeCell ref="E179:E180"/>
    <mergeCell ref="L199:L200"/>
    <mergeCell ref="A227:A229"/>
    <mergeCell ref="A30:A32"/>
    <mergeCell ref="F179:F180"/>
    <mergeCell ref="A179:A181"/>
    <mergeCell ref="D145:D147"/>
    <mergeCell ref="E145:E146"/>
    <mergeCell ref="A195:A197"/>
    <mergeCell ref="B195:B197"/>
    <mergeCell ref="A192:A194"/>
    <mergeCell ref="A211:A213"/>
    <mergeCell ref="K79:K80"/>
    <mergeCell ref="A96:A98"/>
    <mergeCell ref="A99:A101"/>
    <mergeCell ref="K99:K100"/>
    <mergeCell ref="C175:C177"/>
    <mergeCell ref="D127:D129"/>
    <mergeCell ref="E127:E128"/>
    <mergeCell ref="F127:F128"/>
    <mergeCell ref="K127:K128"/>
    <mergeCell ref="A145:A147"/>
    <mergeCell ref="B153:B155"/>
    <mergeCell ref="C153:C155"/>
    <mergeCell ref="D153:D155"/>
    <mergeCell ref="E153:E154"/>
    <mergeCell ref="C141:C143"/>
    <mergeCell ref="D141:D143"/>
    <mergeCell ref="E141:E142"/>
    <mergeCell ref="F141:F142"/>
    <mergeCell ref="K141:K142"/>
    <mergeCell ref="B93:B95"/>
    <mergeCell ref="B116:B118"/>
    <mergeCell ref="D104:D106"/>
    <mergeCell ref="E104:E105"/>
    <mergeCell ref="M75:M76"/>
    <mergeCell ref="N75:N76"/>
    <mergeCell ref="E78:N78"/>
    <mergeCell ref="B289:B291"/>
    <mergeCell ref="K263:K264"/>
    <mergeCell ref="A275:A277"/>
    <mergeCell ref="L267:L268"/>
    <mergeCell ref="M186:M187"/>
    <mergeCell ref="M175:M176"/>
    <mergeCell ref="F120:F121"/>
    <mergeCell ref="K120:K121"/>
    <mergeCell ref="L120:L121"/>
    <mergeCell ref="A189:A191"/>
    <mergeCell ref="G271:J271"/>
    <mergeCell ref="G275:J275"/>
    <mergeCell ref="F236:J236"/>
    <mergeCell ref="F235:J235"/>
    <mergeCell ref="F240:J240"/>
    <mergeCell ref="F245:J245"/>
    <mergeCell ref="F244:J244"/>
    <mergeCell ref="F249:J249"/>
    <mergeCell ref="N179:N180"/>
    <mergeCell ref="E193:N193"/>
    <mergeCell ref="F182:J182"/>
    <mergeCell ref="F184:J184"/>
    <mergeCell ref="F192:J192"/>
    <mergeCell ref="F191:J191"/>
    <mergeCell ref="F189:J189"/>
    <mergeCell ref="F194:J194"/>
    <mergeCell ref="F198:J198"/>
    <mergeCell ref="F206:J206"/>
    <mergeCell ref="F202:J202"/>
    <mergeCell ref="F263:F264"/>
    <mergeCell ref="L255:L256"/>
    <mergeCell ref="M271:M272"/>
    <mergeCell ref="A285:O285"/>
    <mergeCell ref="D259:D261"/>
    <mergeCell ref="D275:D277"/>
    <mergeCell ref="C255:C257"/>
    <mergeCell ref="K246:K247"/>
    <mergeCell ref="K267:K268"/>
    <mergeCell ref="B286:B287"/>
    <mergeCell ref="B275:B277"/>
    <mergeCell ref="D271:D273"/>
    <mergeCell ref="D267:D269"/>
    <mergeCell ref="E267:E268"/>
    <mergeCell ref="F267:F268"/>
    <mergeCell ref="E266:N266"/>
    <mergeCell ref="O255:O257"/>
    <mergeCell ref="O267:O269"/>
    <mergeCell ref="N267:N268"/>
    <mergeCell ref="D186:D188"/>
    <mergeCell ref="N186:N187"/>
    <mergeCell ref="D99:D101"/>
    <mergeCell ref="O189:O191"/>
    <mergeCell ref="K179:K180"/>
    <mergeCell ref="L179:L180"/>
    <mergeCell ref="M179:M180"/>
    <mergeCell ref="N293:N294"/>
    <mergeCell ref="E352:N352"/>
    <mergeCell ref="L305:L306"/>
    <mergeCell ref="M317:M318"/>
    <mergeCell ref="N317:N318"/>
    <mergeCell ref="F313:F314"/>
    <mergeCell ref="L313:L314"/>
    <mergeCell ref="D297:D299"/>
    <mergeCell ref="C17:C19"/>
    <mergeCell ref="E21:E22"/>
    <mergeCell ref="O253:O254"/>
    <mergeCell ref="O286:O287"/>
    <mergeCell ref="L263:L264"/>
    <mergeCell ref="O195:O197"/>
    <mergeCell ref="M149:M150"/>
    <mergeCell ref="N149:N150"/>
    <mergeCell ref="O149:O151"/>
    <mergeCell ref="M141:M142"/>
    <mergeCell ref="D195:D197"/>
    <mergeCell ref="C189:C191"/>
    <mergeCell ref="E190:N190"/>
    <mergeCell ref="M275:M276"/>
    <mergeCell ref="E287:N287"/>
    <mergeCell ref="O241:O243"/>
    <mergeCell ref="O34:O36"/>
    <mergeCell ref="A313:A315"/>
    <mergeCell ref="B313:B315"/>
    <mergeCell ref="C313:C315"/>
    <mergeCell ref="C305:C307"/>
    <mergeCell ref="D305:D307"/>
    <mergeCell ref="E305:E306"/>
    <mergeCell ref="F301:F302"/>
    <mergeCell ref="M305:M306"/>
    <mergeCell ref="O313:O315"/>
    <mergeCell ref="O309:O311"/>
    <mergeCell ref="E304:N304"/>
    <mergeCell ref="L301:L302"/>
    <mergeCell ref="O297:O299"/>
    <mergeCell ref="F251:J251"/>
    <mergeCell ref="F274:J274"/>
    <mergeCell ref="E275:E276"/>
    <mergeCell ref="G246:J246"/>
    <mergeCell ref="G255:J255"/>
    <mergeCell ref="G263:J263"/>
    <mergeCell ref="G267:J267"/>
    <mergeCell ref="E263:E264"/>
    <mergeCell ref="K275:K276"/>
    <mergeCell ref="L259:L260"/>
    <mergeCell ref="O293:O295"/>
    <mergeCell ref="O289:O291"/>
    <mergeCell ref="G301:J301"/>
    <mergeCell ref="G305:J305"/>
    <mergeCell ref="G309:J309"/>
    <mergeCell ref="N275:N276"/>
    <mergeCell ref="E279:E280"/>
    <mergeCell ref="M293:M294"/>
    <mergeCell ref="E289:E290"/>
    <mergeCell ref="O13:O15"/>
    <mergeCell ref="M17:M18"/>
    <mergeCell ref="N17:N18"/>
    <mergeCell ref="D26:D28"/>
    <mergeCell ref="E26:E27"/>
    <mergeCell ref="O26:O28"/>
    <mergeCell ref="B21:B23"/>
    <mergeCell ref="F26:F27"/>
    <mergeCell ref="F17:F18"/>
    <mergeCell ref="K17:K18"/>
    <mergeCell ref="B145:B147"/>
    <mergeCell ref="B141:B143"/>
    <mergeCell ref="C145:C147"/>
    <mergeCell ref="O93:O95"/>
    <mergeCell ref="M127:M128"/>
    <mergeCell ref="N127:N128"/>
    <mergeCell ref="O127:O129"/>
    <mergeCell ref="E120:E121"/>
    <mergeCell ref="O104:O106"/>
    <mergeCell ref="O99:O101"/>
    <mergeCell ref="O96:O98"/>
    <mergeCell ref="L127:L128"/>
    <mergeCell ref="C108:C110"/>
    <mergeCell ref="F145:F146"/>
    <mergeCell ref="K145:K146"/>
    <mergeCell ref="L145:L146"/>
    <mergeCell ref="M145:M146"/>
    <mergeCell ref="B96:B98"/>
    <mergeCell ref="C96:C98"/>
    <mergeCell ref="E73:N73"/>
    <mergeCell ref="M79:M80"/>
    <mergeCell ref="N79:N80"/>
    <mergeCell ref="N367:O368"/>
    <mergeCell ref="C99:C101"/>
    <mergeCell ref="B99:B101"/>
    <mergeCell ref="L99:L100"/>
    <mergeCell ref="E99:E100"/>
    <mergeCell ref="F99:F100"/>
    <mergeCell ref="O317:O319"/>
    <mergeCell ref="O321:O323"/>
    <mergeCell ref="L317:L318"/>
    <mergeCell ref="E326:E327"/>
    <mergeCell ref="F326:F327"/>
    <mergeCell ref="O220:O222"/>
    <mergeCell ref="O259:O261"/>
    <mergeCell ref="O263:O265"/>
    <mergeCell ref="O282:O284"/>
    <mergeCell ref="M267:M268"/>
    <mergeCell ref="L215:L216"/>
    <mergeCell ref="M207:M208"/>
    <mergeCell ref="O230:O233"/>
    <mergeCell ref="L246:L247"/>
    <mergeCell ref="E252:N252"/>
    <mergeCell ref="O271:O273"/>
    <mergeCell ref="O275:O277"/>
    <mergeCell ref="O246:O248"/>
    <mergeCell ref="O249:O250"/>
    <mergeCell ref="O237:O239"/>
    <mergeCell ref="O251:O252"/>
    <mergeCell ref="K313:K314"/>
    <mergeCell ref="K309:K310"/>
    <mergeCell ref="F309:F310"/>
    <mergeCell ref="M313:M314"/>
    <mergeCell ref="N313:N314"/>
  </mergeCells>
  <phoneticPr fontId="4" type="noConversion"/>
  <printOptions horizontalCentered="1"/>
  <pageMargins left="0.35433070866141736" right="0.27559055118110237" top="0.51181102362204722" bottom="0.23622047244094491" header="0.31496062992125984" footer="0.35433070866141736"/>
  <pageSetup paperSize="9" scale="61" fitToHeight="29" orientation="landscape" r:id="rId1"/>
  <headerFooter differentFirst="1">
    <oddHeader>&amp;C&amp;K000000&amp;P&amp;K00+000Страница]</oddHeader>
  </headerFooter>
  <rowBreaks count="1" manualBreakCount="1">
    <brk id="54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Светлицкий Василий Валерьевич</dc:creator>
  <cp:lastModifiedBy>Крыкова Ольга Александровна</cp:lastModifiedBy>
  <cp:lastPrinted>2026-03-18T09:18:36Z</cp:lastPrinted>
  <dcterms:created xsi:type="dcterms:W3CDTF">2019-07-15T07:53:24Z</dcterms:created>
  <dcterms:modified xsi:type="dcterms:W3CDTF">2026-03-18T13:18:25Z</dcterms:modified>
</cp:coreProperties>
</file>