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podstyazhonok\Desktop\ПРОГРАММА\Изменения\2026\№3\"/>
    </mc:Choice>
  </mc:AlternateContent>
  <bookViews>
    <workbookView xWindow="-120" yWindow="-120" windowWidth="23250" windowHeight="13170"/>
  </bookViews>
  <sheets>
    <sheet name="МП12 2023-2027" sheetId="1" r:id="rId1"/>
  </sheets>
  <definedNames>
    <definedName name="_xlnm.Print_Titles" localSheetId="0">'МП12 2023-2027'!$3:$5</definedName>
    <definedName name="_xlnm.Print_Area" localSheetId="0">'МП12 2023-2027'!$A$1:$O$106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7" i="1"/>
  <c r="E78" i="1" l="1"/>
  <c r="E77" i="1"/>
  <c r="N76" i="1"/>
  <c r="M76" i="1"/>
  <c r="L76" i="1"/>
  <c r="K76" i="1"/>
  <c r="F76" i="1"/>
  <c r="E71" i="1"/>
  <c r="E70" i="1"/>
  <c r="F69" i="1"/>
  <c r="N69" i="1"/>
  <c r="M69" i="1"/>
  <c r="L69" i="1"/>
  <c r="K69" i="1"/>
  <c r="E45" i="1" l="1"/>
  <c r="G45" i="1" l="1"/>
  <c r="H45" i="1" s="1"/>
  <c r="J41" i="1"/>
  <c r="F41" i="1" s="1"/>
  <c r="H41" i="1"/>
  <c r="I45" i="1" l="1"/>
  <c r="J45" i="1" s="1"/>
  <c r="N94" i="1"/>
  <c r="M94" i="1"/>
  <c r="L94" i="1"/>
  <c r="K94" i="1"/>
  <c r="F94" i="1"/>
  <c r="F98" i="1" s="1"/>
  <c r="E67" i="1"/>
  <c r="N67" i="1"/>
  <c r="M67" i="1"/>
  <c r="L67" i="1"/>
  <c r="K67" i="1"/>
  <c r="E73" i="1"/>
  <c r="N72" i="1"/>
  <c r="M72" i="1"/>
  <c r="L72" i="1"/>
  <c r="K72" i="1"/>
  <c r="F72" i="1"/>
  <c r="E94" i="1" l="1"/>
  <c r="E57" i="1"/>
  <c r="E53" i="1"/>
  <c r="E89" i="1" l="1"/>
  <c r="E88" i="1"/>
  <c r="P16" i="1" l="1"/>
  <c r="F80" i="1" l="1"/>
  <c r="F66" i="1" s="1"/>
  <c r="E32" i="1"/>
  <c r="E27" i="1"/>
  <c r="E15" i="1"/>
  <c r="E11" i="1"/>
  <c r="K80" i="1" l="1"/>
  <c r="K68" i="1" s="1"/>
  <c r="K66" i="1" s="1"/>
  <c r="L80" i="1"/>
  <c r="L68" i="1" s="1"/>
  <c r="L66" i="1" s="1"/>
  <c r="M80" i="1"/>
  <c r="M68" i="1" s="1"/>
  <c r="M66" i="1" s="1"/>
  <c r="N80" i="1"/>
  <c r="N68" i="1" s="1"/>
  <c r="N66" i="1" s="1"/>
  <c r="E75" i="1" l="1"/>
  <c r="E80" i="1"/>
  <c r="E16" i="1"/>
  <c r="F22" i="1"/>
  <c r="K22" i="1"/>
  <c r="L22" i="1"/>
  <c r="M22" i="1"/>
  <c r="N22" i="1"/>
  <c r="E23" i="1"/>
  <c r="E21" i="1" s="1"/>
  <c r="E24" i="1"/>
  <c r="F28" i="1"/>
  <c r="K28" i="1"/>
  <c r="L28" i="1"/>
  <c r="M28" i="1"/>
  <c r="N28" i="1"/>
  <c r="E29" i="1"/>
  <c r="L20" i="1" l="1"/>
  <c r="E22" i="1"/>
  <c r="E20" i="1" s="1"/>
  <c r="K20" i="1"/>
  <c r="E28" i="1"/>
  <c r="N20" i="1"/>
  <c r="F20" i="1"/>
  <c r="M20" i="1"/>
  <c r="N90" i="1" l="1"/>
  <c r="M90" i="1"/>
  <c r="L90" i="1"/>
  <c r="K90" i="1"/>
  <c r="F90" i="1"/>
  <c r="F95" i="1" s="1"/>
  <c r="F93" i="1" s="1"/>
  <c r="E92" i="1"/>
  <c r="E91" i="1"/>
  <c r="E87" i="1"/>
  <c r="E86" i="1"/>
  <c r="E90" i="1" l="1"/>
  <c r="M95" i="1" l="1"/>
  <c r="M93" i="1" s="1"/>
  <c r="E85" i="1"/>
  <c r="E74" i="1"/>
  <c r="E72" i="1" s="1"/>
  <c r="E42" i="1"/>
  <c r="K37" i="1"/>
  <c r="M37" i="1"/>
  <c r="N37" i="1"/>
  <c r="L95" i="1" l="1"/>
  <c r="L93" i="1" s="1"/>
  <c r="K95" i="1"/>
  <c r="K93" i="1" s="1"/>
  <c r="L37" i="1"/>
  <c r="K47" i="1" l="1"/>
  <c r="K46" i="1" s="1"/>
  <c r="E81" i="1" l="1"/>
  <c r="E82" i="1"/>
  <c r="E83" i="1"/>
  <c r="E84" i="1"/>
  <c r="N95" i="1" l="1"/>
  <c r="N93" i="1" s="1"/>
  <c r="T69" i="1" l="1"/>
  <c r="F7" i="1"/>
  <c r="F37" i="1" l="1"/>
  <c r="F35" i="1" l="1"/>
  <c r="L47" i="1" l="1"/>
  <c r="L46" i="1" s="1"/>
  <c r="M47" i="1"/>
  <c r="M46" i="1" s="1"/>
  <c r="N47" i="1"/>
  <c r="N46" i="1" s="1"/>
  <c r="F47" i="1"/>
  <c r="E47" i="1" l="1"/>
  <c r="E46" i="1" s="1"/>
  <c r="F46" i="1"/>
  <c r="F99" i="1" s="1"/>
  <c r="E38" i="1"/>
  <c r="M7" i="1" l="1"/>
  <c r="L7" i="1"/>
  <c r="K7" i="1"/>
  <c r="K35" i="1" s="1"/>
  <c r="N7" i="1"/>
  <c r="E8" i="1"/>
  <c r="E12" i="1"/>
  <c r="F34" i="1"/>
  <c r="F33" i="1" s="1"/>
  <c r="K34" i="1"/>
  <c r="K98" i="1" l="1"/>
  <c r="K33" i="1"/>
  <c r="N35" i="1"/>
  <c r="L35" i="1"/>
  <c r="L99" i="1" s="1"/>
  <c r="M35" i="1"/>
  <c r="N34" i="1"/>
  <c r="M34" i="1"/>
  <c r="L34" i="1"/>
  <c r="E7" i="1"/>
  <c r="M98" i="1" l="1"/>
  <c r="M33" i="1"/>
  <c r="N98" i="1"/>
  <c r="N33" i="1"/>
  <c r="L98" i="1"/>
  <c r="L33" i="1"/>
  <c r="K99" i="1"/>
  <c r="E37" i="1"/>
  <c r="E69" i="1"/>
  <c r="E76" i="1"/>
  <c r="E98" i="1" l="1"/>
  <c r="N99" i="1"/>
  <c r="M99" i="1"/>
  <c r="E68" i="1"/>
  <c r="E66" i="1" s="1"/>
  <c r="K97" i="1"/>
  <c r="E79" i="1"/>
  <c r="E95" i="1" l="1"/>
  <c r="E93" i="1" s="1"/>
  <c r="T64" i="1"/>
  <c r="E35" i="1" l="1"/>
  <c r="E34" i="1" l="1"/>
  <c r="E33" i="1" s="1"/>
  <c r="N97" i="1" l="1"/>
  <c r="M97" i="1"/>
  <c r="L97" i="1"/>
  <c r="F97" i="1" l="1"/>
  <c r="E97" i="1" s="1"/>
  <c r="E99" i="1"/>
</calcChain>
</file>

<file path=xl/comments1.xml><?xml version="1.0" encoding="utf-8"?>
<comments xmlns="http://schemas.openxmlformats.org/spreadsheetml/2006/main">
  <authors>
    <author>Галыгина Вера Филипповна</author>
    <author>Подстяжонок Михаил Игоревич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+ 2900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-2900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3800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  <charset val="204"/>
          </rPr>
          <t>Подстяжонок Михаил Игоревич: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Согласно типовому бюджету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378850,68589</t>
        </r>
      </text>
    </comment>
    <comment ref="K74" authorId="0" shapeId="0">
      <text>
        <r>
          <rPr>
            <sz val="9"/>
            <color indexed="81"/>
            <rFont val="Tahoma"/>
            <family val="2"/>
            <charset val="204"/>
          </rPr>
          <t xml:space="preserve">
367674,418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B75" authorId="0" shapeId="0">
      <text>
        <r>
          <rPr>
            <sz val="10"/>
            <color indexed="81"/>
            <rFont val="Tahoma"/>
            <family val="2"/>
            <charset val="204"/>
          </rPr>
          <t>-переименование на остновании типового бюджета(-Обеспечение деятельности органов местного самоуправления)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+40,62704 кредиторка (на комун.услуги)</t>
        </r>
      </text>
    </comment>
    <comment ref="F84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создание нового учреждения на осн. Решения СД.
</t>
        </r>
      </text>
    </comment>
  </commentList>
</comments>
</file>

<file path=xl/sharedStrings.xml><?xml version="1.0" encoding="utf-8"?>
<sst xmlns="http://schemas.openxmlformats.org/spreadsheetml/2006/main" count="348" uniqueCount="130">
  <si>
    <t>№ 
п/п</t>
  </si>
  <si>
    <t>Срок исполнения мероприятий</t>
  </si>
  <si>
    <t>Источники финансирования</t>
  </si>
  <si>
    <t>Всего (тыс. руб.)</t>
  </si>
  <si>
    <t>Объем финансирования по годам
(тыс. руб.)</t>
  </si>
  <si>
    <t>1.1</t>
  </si>
  <si>
    <t>2.1</t>
  </si>
  <si>
    <t>1.2</t>
  </si>
  <si>
    <t>1.3</t>
  </si>
  <si>
    <t>1.4</t>
  </si>
  <si>
    <t>1.5</t>
  </si>
  <si>
    <t>1.6</t>
  </si>
  <si>
    <t>1.7</t>
  </si>
  <si>
    <t>1.2.</t>
  </si>
  <si>
    <t>ВСЕГО по Программе, в том числе</t>
  </si>
  <si>
    <t>1</t>
  </si>
  <si>
    <t>Средства бюджета МО</t>
  </si>
  <si>
    <t>2</t>
  </si>
  <si>
    <t>3</t>
  </si>
  <si>
    <t>3.1</t>
  </si>
  <si>
    <t>1.6.1</t>
  </si>
  <si>
    <t>1.6.2</t>
  </si>
  <si>
    <t>Мероприятие подпрограммы</t>
  </si>
  <si>
    <t>Ответственный за выполнение мероприятия  подпрограммы</t>
  </si>
  <si>
    <t>ИТОГО по Подпрограмме, в том числе:</t>
  </si>
  <si>
    <t>Управление территориальной политики и социальных коммуникаций Администрации Одинцовского городского округа</t>
  </si>
  <si>
    <t>МКУ Корпорация развития Администрации Одинцовского городского округа</t>
  </si>
  <si>
    <t>МКУ «Центр хозяйственного обслуживания органов местного самоуправления» Администрации Одинцовского городского округа</t>
  </si>
  <si>
    <t>Средства бюджета Московской области (далее - Средства бюджета  МО)</t>
  </si>
  <si>
    <t>Средства бюджета ОГО МО</t>
  </si>
  <si>
    <t xml:space="preserve">Средства бюджета ОГО МО
</t>
  </si>
  <si>
    <t xml:space="preserve">Средства бюджета ОГО МО </t>
  </si>
  <si>
    <t xml:space="preserve"> КУМИ Администрации </t>
  </si>
  <si>
    <t>В пределах средств, выделенных на содержание Финансово-казначейского управления Администрации Одинцовского городского округа (далее - ФКУ Администрации)</t>
  </si>
  <si>
    <t xml:space="preserve">ФКУ Администрации </t>
  </si>
  <si>
    <t xml:space="preserve">Администрация Одинцовского городского округа
</t>
  </si>
  <si>
    <t>МКУ "Хозяйственно-эксплуатационная служба ОМС"  Администрации Одинцовского городского округа</t>
  </si>
  <si>
    <t xml:space="preserve">ПЕРЕЧНЬ МЕРОПРИЯТИЙ МУНИЦИПАЛЬНОЙ ПРОГРАММЫ
«УПРАВЛЕНИЕ ИМУЩЕСТВОМ И МУНИЦИПАЛЬНЫМИ ФИНАНСАМИ» 
</t>
  </si>
  <si>
    <t>Основное мероприятие 02. Управление имуществом, находящимся в муниципальной собственности, и выполнение кадастровых работ</t>
  </si>
  <si>
    <t>Основное мероприятие 01
Создание условий для реализации полномочий органов местного самоуправления</t>
  </si>
  <si>
    <t>1.8</t>
  </si>
  <si>
    <t>Средства бюджета Одинцовского городского округа Московской области (далее - Средства бюджета ОГО МО)</t>
  </si>
  <si>
    <t>1.9</t>
  </si>
  <si>
    <t>ФКУ Администрации</t>
  </si>
  <si>
    <t>МАУ "Центр реализации социально-культурных проектов"</t>
  </si>
  <si>
    <t>Итого:</t>
  </si>
  <si>
    <r>
      <rPr>
        <b/>
        <sz val="13"/>
        <rFont val="Times New Roman"/>
        <family val="1"/>
        <charset val="204"/>
      </rPr>
      <t xml:space="preserve">Мероприятие 02.02  </t>
    </r>
    <r>
      <rPr>
        <sz val="13"/>
        <rFont val="Times New Roman"/>
        <family val="1"/>
        <charset val="204"/>
      </rPr>
      <t xml:space="preserve">         Взносы на капитальный ремонт общего имущества многоквартирных домов</t>
    </r>
  </si>
  <si>
    <t>Мероприятие 01.02                  Расходы на обеспечение деятельности Администрации</t>
  </si>
  <si>
    <t>Мероприятие 01.01                    Функционирование высшего должностного лица</t>
  </si>
  <si>
    <t>Мероприятие 01.03                Комитеты и отраслевые управления при администрации</t>
  </si>
  <si>
    <t>Мероприятие 01.05               Обеспечение деятельности финансового органа</t>
  </si>
  <si>
    <t>Мероприятие 01.06                    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</si>
  <si>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Мероприятие 01.07                  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</si>
  <si>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r>
      <rPr>
        <b/>
        <sz val="13"/>
        <rFont val="Times New Roman"/>
        <family val="1"/>
        <charset val="204"/>
      </rPr>
      <t xml:space="preserve">Мероприятие 02.03 </t>
    </r>
    <r>
      <rPr>
        <sz val="13"/>
        <rFont val="Times New Roman"/>
        <family val="1"/>
        <charset val="204"/>
      </rPr>
      <t xml:space="preserve">       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 </t>
    </r>
  </si>
  <si>
    <t>Основное мероприятие 01. Реализация мероприятий в рамках управления муниципальным долгом</t>
  </si>
  <si>
    <r>
      <rPr>
        <b/>
        <sz val="13"/>
        <rFont val="Times New Roman"/>
        <family val="1"/>
        <charset val="204"/>
      </rPr>
      <t>Мероприятие 50.01</t>
    </r>
    <r>
      <rPr>
        <sz val="13"/>
        <rFont val="Times New Roman"/>
        <family val="1"/>
        <charset val="204"/>
      </rPr>
      <t xml:space="preserve">       Проведение работы с главными администраторами по представлению прогноза поступления доходов и исполнению бюджета</t>
    </r>
  </si>
  <si>
    <r>
      <rPr>
        <b/>
        <sz val="13"/>
        <rFont val="Times New Roman"/>
        <family val="1"/>
        <charset val="204"/>
      </rPr>
      <t xml:space="preserve">Мероприятие 50.02 </t>
    </r>
    <r>
      <rPr>
        <sz val="13"/>
        <rFont val="Times New Roman"/>
        <family val="1"/>
        <charset val="204"/>
      </rPr>
  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  </r>
  </si>
  <si>
    <t>Основное мероприятие 51. Снижение уровня задолженности по налоговым платежам</t>
  </si>
  <si>
    <r>
      <rPr>
        <b/>
        <sz val="13"/>
        <rFont val="Times New Roman"/>
        <family val="1"/>
        <charset val="204"/>
      </rPr>
      <t xml:space="preserve">Мероприятие 51.01 </t>
    </r>
    <r>
      <rPr>
        <sz val="13"/>
        <rFont val="Times New Roman"/>
        <family val="1"/>
        <charset val="204"/>
      </rPr>
      <t xml:space="preserve">    Разработка мероприятий, направленных на увеличение доходов и снижение задолженности по налоговым платежам</t>
    </r>
  </si>
  <si>
    <t>2.2</t>
  </si>
  <si>
    <t>Мероприятие 01.16  Обеспечение деятельности муниципальных центров управления регионом</t>
  </si>
  <si>
    <t>Мероприятие 01.17  Обеспечение деятельности муниципальных казенных учреждений в сфере закупок товаров, работ, услуг</t>
  </si>
  <si>
    <t>Основное мероприятие 03  Мероприятия, реализуемые в целях создания условий для реализации полномочий органов местного самоуправления</t>
  </si>
  <si>
    <t>Мероприятие 03.01  Организация и проведение мероприятий по обучению, переобучению, повышению квалификации и обмену опытом специалистов</t>
  </si>
  <si>
    <t>Мероприятие 03.02 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</si>
  <si>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2026 год</t>
  </si>
  <si>
    <t>2027 год</t>
  </si>
  <si>
    <r>
      <rPr>
        <b/>
        <sz val="13"/>
        <rFont val="Times New Roman"/>
        <family val="1"/>
        <charset val="204"/>
      </rPr>
      <t xml:space="preserve">Мероприятие 01.02 </t>
    </r>
    <r>
      <rPr>
        <sz val="13"/>
        <rFont val="Times New Roman"/>
        <family val="1"/>
        <charset val="204"/>
      </rPr>
      <t xml:space="preserve">   Обслуживание муниципального долга по коммерческим кредитам</t>
    </r>
  </si>
  <si>
    <r>
      <rPr>
        <b/>
        <sz val="13"/>
        <rFont val="Times New Roman"/>
        <family val="1"/>
        <charset val="204"/>
      </rPr>
      <t xml:space="preserve">Мероприятие 01.01 </t>
    </r>
    <r>
      <rPr>
        <sz val="13"/>
        <rFont val="Times New Roman"/>
        <family val="1"/>
        <charset val="204"/>
      </rPr>
      <t xml:space="preserve">             Обслуживание муниципального долга по бюджетным кредитам</t>
    </r>
  </si>
  <si>
    <t>Основное мероприятие 04 "Создание условий для реализации полномочий органов местного самоуправления"</t>
  </si>
  <si>
    <t xml:space="preserve">В пределах средств, выделенных на обеспечение деятельности Финансово-казначейского управления Администрации Одинцовского городского округа </t>
  </si>
  <si>
    <t>В пределах средств, выделенных на обеспечение деятельности Финансово-казначейского управления Администрации Одинцовского городского округа</t>
  </si>
  <si>
    <t>Управление кадровой политики Администрации</t>
  </si>
  <si>
    <t>Финансово - казначейское Управление Администрации Одинцовского городского округа Московской области (далее - ФКУ Администрации)</t>
  </si>
  <si>
    <t>МКУ "Корпорация развития" Администрации Одинцовского городского округа</t>
  </si>
  <si>
    <t>МКУ "Хозяйственно-эксплуатационная служба" ОМС  Администрации Одинцовского городского округа</t>
  </si>
  <si>
    <t>Управление кадровой политики Администрации Одинцовского городского округа Московской области (далее -  Управление кадровой политики Администрации)</t>
  </si>
  <si>
    <t>Комитет по управлению муниципальным имуществом Администрации Одинцовского городского округа Московской области (далее - КУМИ Администрации)</t>
  </si>
  <si>
    <t>1.6.3</t>
  </si>
  <si>
    <t>1.6.4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</si>
  <si>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</si>
  <si>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Всего:</t>
  </si>
  <si>
    <t>В том числе по кварталам:</t>
  </si>
  <si>
    <t>Количество объектов, в отношении которых проведены кадастровые работы и утверждены карты-планы территорий, единиц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</si>
  <si>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</si>
  <si>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r>
      <rPr>
        <b/>
        <sz val="13"/>
        <rFont val="Times New Roman"/>
        <family val="1"/>
        <charset val="204"/>
      </rPr>
      <t>Мероприятие 04.01.</t>
    </r>
    <r>
      <rPr>
        <sz val="13"/>
        <rFont val="Times New Roman"/>
        <family val="1"/>
        <charset val="204"/>
      </rPr>
      <t xml:space="preserve">
Обеспечение деятельности муниципальных органов в сфере земельно-имущественных отношений 
</t>
    </r>
  </si>
  <si>
    <t>Количество объектов, в отношении которых обеспечивалась деятельность муниципальных органов в сфере земельно-имущественных отношений, единиц</t>
  </si>
  <si>
    <t xml:space="preserve">Начальник Управления 
бухгалтерского учета и отчетности </t>
  </si>
  <si>
    <t>Н.А. Стародубова</t>
  </si>
  <si>
    <t>Подпрограмма 1 «Эффективное управление имущественным комплексом»</t>
  </si>
  <si>
    <t xml:space="preserve">Подпрограмма 3 «Управление муниципальным долгом» </t>
  </si>
  <si>
    <t>Подпрограмма 4 «Управление муниципальными финансами»</t>
  </si>
  <si>
    <t>Подпрограмма  5 «Обеспечивающая подпрограмма»</t>
  </si>
  <si>
    <t>МКУ "Центр управления регионом"</t>
  </si>
  <si>
    <t>2028 год</t>
  </si>
  <si>
    <t>2029 год</t>
  </si>
  <si>
    <t>2030 год</t>
  </si>
  <si>
    <r>
      <rPr>
        <b/>
        <sz val="13"/>
        <rFont val="Times New Roman"/>
        <family val="1"/>
        <charset val="204"/>
      </rPr>
      <t>Мероприятие 02.01</t>
    </r>
    <r>
      <rPr>
        <sz val="13"/>
        <rFont val="Times New Roman"/>
        <family val="1"/>
        <charset val="204"/>
      </rPr>
      <t xml:space="preserve">         Расходы, связанные с владением, пользованием  и распоряжением имуществом, находящимся в муниципальной собственности муниципального образования</t>
    </r>
  </si>
  <si>
    <t>Итого 2026 год</t>
  </si>
  <si>
    <t xml:space="preserve">2026-2030 годы </t>
  </si>
  <si>
    <t>2026-2030 годы</t>
  </si>
  <si>
    <t>2026- 2030 годы</t>
  </si>
  <si>
    <t>1 квартал</t>
  </si>
  <si>
    <t>1 полугодие</t>
  </si>
  <si>
    <t>9 месяцев</t>
  </si>
  <si>
    <t>12 месяцев</t>
  </si>
  <si>
    <t>Основное мероприятие 03. 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</si>
  <si>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r>
      <rPr>
        <b/>
        <sz val="13"/>
        <rFont val="Times New Roman"/>
        <family val="1"/>
        <charset val="204"/>
      </rPr>
      <t>Мероприятие 03.01</t>
    </r>
    <r>
      <rPr>
        <sz val="13"/>
        <rFont val="Times New Roman"/>
        <family val="1"/>
        <charset val="204"/>
      </rPr>
      <t xml:space="preserve"> 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  </r>
  </si>
  <si>
    <t xml:space="preserve"> КУМИ Администрации; Управление градостроительной деятельности Администрации Одинцовского городского округа</t>
  </si>
  <si>
    <t>­</t>
  </si>
  <si>
    <t>Основное мероприятие 50. Разработка проекта бюджета и исполнение бюджета муниципального образования</t>
  </si>
  <si>
    <t>КУМИ Администрации</t>
  </si>
  <si>
    <t xml:space="preserve">Мероприятие 01.10                   Взносы в общественные организации </t>
  </si>
  <si>
    <t>Управление бухгалтерского учета и отчетности Администрации Одинцовского городского округа; КУМИ Администрации)</t>
  </si>
  <si>
    <t>И.о. заместителя Главы Одинцовского 
городского округа – начальника 
финансово-казначейского Управления
Администрации Одинцовского городского округа</t>
  </si>
  <si>
    <t>А.И.Бендо</t>
  </si>
  <si>
    <t>Количество объектов, по которым произведена оплата взносов на капитальный ремонт, единиц</t>
  </si>
  <si>
    <t>1.10</t>
  </si>
  <si>
    <t>1.11</t>
  </si>
  <si>
    <t xml:space="preserve">Мероприятие 01.18   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 </t>
  </si>
  <si>
    <t>Мероприятие 01.20             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</si>
  <si>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Администрация Одинцовского городского округа</t>
  </si>
  <si>
    <t>Отдел муниципального земельного контроля Управления муниципального земельного контроля и экологии Администрации Одинцовского городского округа Московской области</t>
  </si>
  <si>
    <t>МКУ "Центр муниципальных закупок"</t>
  </si>
  <si>
    <t>».</t>
  </si>
  <si>
    <t>Минимизация стоимости муниципальных заимствований муниципального образования, тыс. рублей</t>
  </si>
  <si>
    <t>Объем поступлений налоговых и неналоговых доходов в бюджет муниципального образования, тыс. рублей</t>
  </si>
  <si>
    <t>Снижение значения отношения задолженности по налоговым платежам в бюджет муниципального образования к налоговым доходам бюджета муниципального образования, процент</t>
  </si>
  <si>
    <t>Приложение 1 к постановлению Администрации                                                    Одинцовского городского округа Московской области                                              от «        »                           2026    №       
 «Приложение 1                                                                                                                            к Муниципальной программе</t>
  </si>
  <si>
    <t>Средства бюджета 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</si>
</sst>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0000"/>
    <numFmt numFmtId="166" formatCode="0.00000"/>
    <numFmt numFmtId="167" formatCode="0.0"/>
    <numFmt numFmtId="168" formatCode="#,##0.00000\ _₽"/>
  </numFmts>
  <fonts count="19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85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166" fontId="1" fillId="0" borderId="10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9" xfId="0" applyNumberFormat="1" applyFont="1" applyFill="1" applyBorder="1" applyAlignment="1">
      <alignment vertical="center" wrapText="1"/>
    </xf>
    <xf numFmtId="165" fontId="3" fillId="2" borderId="9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6" fontId="1" fillId="0" borderId="0" xfId="0" applyNumberFormat="1" applyFont="1" applyAlignment="1">
      <alignment horizontal="left" vertical="top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3" fillId="2" borderId="15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5" fontId="1" fillId="2" borderId="0" xfId="0" applyNumberFormat="1" applyFont="1" applyFill="1"/>
    <xf numFmtId="165" fontId="3" fillId="2" borderId="12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49" fontId="1" fillId="2" borderId="27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left" vertical="top" wrapText="1"/>
    </xf>
    <xf numFmtId="165" fontId="3" fillId="2" borderId="28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49" fontId="3" fillId="2" borderId="27" xfId="0" applyNumberFormat="1" applyFont="1" applyFill="1" applyBorder="1" applyAlignment="1">
      <alignment horizontal="center" vertical="top" wrapText="1"/>
    </xf>
    <xf numFmtId="165" fontId="3" fillId="2" borderId="2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/>
    </xf>
    <xf numFmtId="165" fontId="2" fillId="2" borderId="9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165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9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166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3" fillId="2" borderId="1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65" fontId="3" fillId="2" borderId="23" xfId="0" applyNumberFormat="1" applyFont="1" applyFill="1" applyBorder="1" applyAlignment="1">
      <alignment horizontal="right" vertical="center" wrapText="1"/>
    </xf>
    <xf numFmtId="165" fontId="3" fillId="2" borderId="16" xfId="0" applyNumberFormat="1" applyFont="1" applyFill="1" applyBorder="1" applyAlignment="1">
      <alignment horizontal="right" vertical="center" wrapText="1"/>
    </xf>
    <xf numFmtId="165" fontId="2" fillId="2" borderId="24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166" fontId="9" fillId="2" borderId="1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165" fontId="10" fillId="2" borderId="28" xfId="0" applyNumberFormat="1" applyFont="1" applyFill="1" applyBorder="1" applyAlignment="1">
      <alignment vertical="center" wrapText="1"/>
    </xf>
    <xf numFmtId="165" fontId="3" fillId="2" borderId="25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43" xfId="0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>
      <alignment horizontal="right" vertical="center" wrapText="1"/>
    </xf>
    <xf numFmtId="165" fontId="3" fillId="2" borderId="22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23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 wrapText="1"/>
    </xf>
    <xf numFmtId="165" fontId="2" fillId="2" borderId="16" xfId="0" applyNumberFormat="1" applyFont="1" applyFill="1" applyBorder="1" applyAlignment="1">
      <alignment horizontal="right" vertical="center" wrapText="1"/>
    </xf>
    <xf numFmtId="165" fontId="1" fillId="2" borderId="28" xfId="0" applyNumberFormat="1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5" fontId="3" fillId="2" borderId="52" xfId="0" applyNumberFormat="1" applyFont="1" applyFill="1" applyBorder="1" applyAlignment="1">
      <alignment vertical="center" wrapText="1"/>
    </xf>
    <xf numFmtId="165" fontId="3" fillId="2" borderId="46" xfId="0" applyNumberFormat="1" applyFont="1" applyFill="1" applyBorder="1" applyAlignment="1">
      <alignment vertical="center" wrapText="1"/>
    </xf>
    <xf numFmtId="165" fontId="3" fillId="2" borderId="39" xfId="0" applyNumberFormat="1" applyFont="1" applyFill="1" applyBorder="1" applyAlignment="1">
      <alignment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165" fontId="3" fillId="2" borderId="12" xfId="0" applyNumberFormat="1" applyFont="1" applyFill="1" applyBorder="1" applyAlignment="1">
      <alignment vertical="center" wrapText="1"/>
    </xf>
    <xf numFmtId="165" fontId="3" fillId="2" borderId="53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1" fillId="0" borderId="10" xfId="0" applyNumberFormat="1" applyFont="1" applyBorder="1" applyAlignment="1"/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vertical="center" wrapText="1"/>
    </xf>
    <xf numFmtId="165" fontId="3" fillId="2" borderId="53" xfId="0" applyNumberFormat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top" wrapText="1"/>
    </xf>
    <xf numFmtId="165" fontId="3" fillId="2" borderId="8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Border="1" applyAlignment="1">
      <alignment horizontal="left" vertical="top" wrapText="1"/>
    </xf>
    <xf numFmtId="165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2" fillId="2" borderId="12" xfId="0" applyFont="1" applyFill="1" applyBorder="1" applyAlignment="1">
      <alignment horizontal="left" vertical="top" wrapText="1"/>
    </xf>
    <xf numFmtId="165" fontId="3" fillId="2" borderId="49" xfId="0" applyNumberFormat="1" applyFont="1" applyFill="1" applyBorder="1" applyAlignment="1">
      <alignment horizontal="right" vertical="center" wrapText="1"/>
    </xf>
    <xf numFmtId="165" fontId="3" fillId="2" borderId="24" xfId="0" applyNumberFormat="1" applyFont="1" applyFill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center" vertical="top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12" xfId="0" applyNumberFormat="1" applyFont="1" applyFill="1" applyBorder="1" applyAlignment="1">
      <alignment horizontal="center" vertical="center" wrapText="1"/>
    </xf>
    <xf numFmtId="168" fontId="4" fillId="0" borderId="9" xfId="0" applyNumberFormat="1" applyFont="1" applyFill="1" applyBorder="1" applyAlignment="1">
      <alignment horizontal="center" vertical="center" wrapText="1"/>
    </xf>
    <xf numFmtId="168" fontId="17" fillId="0" borderId="15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1" fillId="2" borderId="9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7" fontId="18" fillId="0" borderId="9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horizontal="left" vertical="top" wrapText="1"/>
    </xf>
    <xf numFmtId="165" fontId="16" fillId="2" borderId="28" xfId="0" applyNumberFormat="1" applyFont="1" applyFill="1" applyBorder="1" applyAlignment="1">
      <alignment horizontal="right" vertical="center" wrapText="1"/>
    </xf>
    <xf numFmtId="165" fontId="8" fillId="2" borderId="9" xfId="0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3" fillId="2" borderId="48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165" fontId="16" fillId="2" borderId="49" xfId="0" applyNumberFormat="1" applyFont="1" applyFill="1" applyBorder="1" applyAlignment="1">
      <alignment horizontal="center" vertical="center" wrapText="1"/>
    </xf>
    <xf numFmtId="165" fontId="16" fillId="2" borderId="41" xfId="0" applyNumberFormat="1" applyFont="1" applyFill="1" applyBorder="1" applyAlignment="1">
      <alignment horizontal="center" vertical="center" wrapText="1"/>
    </xf>
    <xf numFmtId="165" fontId="16" fillId="2" borderId="26" xfId="0" applyNumberFormat="1" applyFont="1" applyFill="1" applyBorder="1" applyAlignment="1">
      <alignment horizontal="center" vertical="center" wrapText="1"/>
    </xf>
    <xf numFmtId="165" fontId="3" fillId="2" borderId="49" xfId="0" applyNumberFormat="1" applyFont="1" applyFill="1" applyBorder="1" applyAlignment="1">
      <alignment horizontal="center" vertical="center" wrapText="1"/>
    </xf>
    <xf numFmtId="165" fontId="3" fillId="2" borderId="41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165" fontId="3" fillId="2" borderId="30" xfId="0" applyNumberFormat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165" fontId="3" fillId="2" borderId="3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165" fontId="16" fillId="2" borderId="30" xfId="0" applyNumberFormat="1" applyFont="1" applyFill="1" applyBorder="1" applyAlignment="1">
      <alignment horizontal="center" vertical="center" wrapText="1"/>
    </xf>
    <xf numFmtId="165" fontId="16" fillId="2" borderId="31" xfId="0" applyNumberFormat="1" applyFont="1" applyFill="1" applyBorder="1" applyAlignment="1">
      <alignment horizontal="center" vertical="center" wrapText="1"/>
    </xf>
    <xf numFmtId="165" fontId="16" fillId="2" borderId="3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7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4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65" fontId="1" fillId="2" borderId="25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165" fontId="1" fillId="2" borderId="49" xfId="0" applyNumberFormat="1" applyFont="1" applyFill="1" applyBorder="1" applyAlignment="1">
      <alignment horizontal="left" vertical="center" wrapText="1"/>
    </xf>
    <xf numFmtId="165" fontId="1" fillId="2" borderId="41" xfId="0" applyNumberFormat="1" applyFont="1" applyFill="1" applyBorder="1" applyAlignment="1">
      <alignment horizontal="left" vertical="center" wrapText="1"/>
    </xf>
    <xf numFmtId="165" fontId="1" fillId="2" borderId="26" xfId="0" applyNumberFormat="1" applyFont="1" applyFill="1" applyBorder="1" applyAlignment="1">
      <alignment horizontal="left" vertical="center" wrapText="1"/>
    </xf>
    <xf numFmtId="166" fontId="9" fillId="2" borderId="45" xfId="0" applyNumberFormat="1" applyFont="1" applyFill="1" applyBorder="1" applyAlignment="1">
      <alignment horizontal="center" vertical="center" wrapText="1"/>
    </xf>
    <xf numFmtId="166" fontId="9" fillId="2" borderId="38" xfId="0" applyNumberFormat="1" applyFont="1" applyFill="1" applyBorder="1" applyAlignment="1">
      <alignment horizontal="center" vertical="center" wrapText="1"/>
    </xf>
    <xf numFmtId="166" fontId="9" fillId="2" borderId="39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65" fontId="1" fillId="2" borderId="25" xfId="0" applyNumberFormat="1" applyFont="1" applyFill="1" applyBorder="1" applyAlignment="1">
      <alignment horizontal="left" vertical="center" wrapText="1"/>
    </xf>
    <xf numFmtId="165" fontId="1" fillId="2" borderId="12" xfId="0" applyNumberFormat="1" applyFont="1" applyFill="1" applyBorder="1" applyAlignment="1">
      <alignment horizontal="left" vertical="center" wrapText="1"/>
    </xf>
    <xf numFmtId="165" fontId="1" fillId="2" borderId="9" xfId="0" applyNumberFormat="1" applyFont="1" applyFill="1" applyBorder="1" applyAlignment="1">
      <alignment horizontal="left" vertical="center" wrapText="1"/>
    </xf>
    <xf numFmtId="165" fontId="1" fillId="2" borderId="44" xfId="0" applyNumberFormat="1" applyFont="1" applyFill="1" applyBorder="1" applyAlignment="1">
      <alignment horizontal="center" vertical="center" wrapText="1"/>
    </xf>
    <xf numFmtId="165" fontId="1" fillId="2" borderId="35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left" vertical="center" wrapText="1"/>
    </xf>
    <xf numFmtId="165" fontId="8" fillId="2" borderId="54" xfId="0" applyNumberFormat="1" applyFont="1" applyFill="1" applyBorder="1" applyAlignment="1">
      <alignment horizontal="center" vertical="center" wrapText="1"/>
    </xf>
    <xf numFmtId="165" fontId="8" fillId="2" borderId="55" xfId="0" applyNumberFormat="1" applyFont="1" applyFill="1" applyBorder="1" applyAlignment="1">
      <alignment horizontal="center" vertical="center" wrapText="1"/>
    </xf>
    <xf numFmtId="165" fontId="8" fillId="2" borderId="33" xfId="0" applyNumberFormat="1" applyFont="1" applyFill="1" applyBorder="1" applyAlignment="1">
      <alignment horizontal="center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65" fontId="16" fillId="2" borderId="38" xfId="0" applyNumberFormat="1" applyFont="1" applyFill="1" applyBorder="1" applyAlignment="1">
      <alignment horizontal="center" vertical="center" wrapText="1"/>
    </xf>
    <xf numFmtId="165" fontId="16" fillId="2" borderId="39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47" xfId="0" applyFont="1" applyFill="1" applyBorder="1" applyAlignment="1">
      <alignment horizontal="center" vertical="top" wrapText="1"/>
    </xf>
    <xf numFmtId="165" fontId="3" fillId="2" borderId="45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165" fontId="1" fillId="2" borderId="49" xfId="0" applyNumberFormat="1" applyFont="1" applyFill="1" applyBorder="1" applyAlignment="1">
      <alignment horizontal="center" vertical="center" wrapText="1"/>
    </xf>
    <xf numFmtId="165" fontId="1" fillId="2" borderId="41" xfId="0" applyNumberFormat="1" applyFont="1" applyFill="1" applyBorder="1" applyAlignment="1">
      <alignment horizontal="center" vertical="center" wrapText="1"/>
    </xf>
    <xf numFmtId="165" fontId="1" fillId="2" borderId="2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165" fontId="3" fillId="2" borderId="5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15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165" fontId="2" fillId="2" borderId="44" xfId="0" applyNumberFormat="1" applyFont="1" applyFill="1" applyBorder="1" applyAlignment="1">
      <alignment horizontal="center" vertical="center" wrapText="1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36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top" wrapText="1"/>
    </xf>
    <xf numFmtId="165" fontId="3" fillId="2" borderId="4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165" fontId="3" fillId="2" borderId="36" xfId="0" applyNumberFormat="1" applyFont="1" applyFill="1" applyBorder="1" applyAlignment="1">
      <alignment horizontal="center" vertical="center" wrapText="1"/>
    </xf>
    <xf numFmtId="165" fontId="3" fillId="2" borderId="30" xfId="0" applyNumberFormat="1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165" fontId="3" fillId="2" borderId="3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65" fontId="8" fillId="2" borderId="49" xfId="0" applyNumberFormat="1" applyFont="1" applyFill="1" applyBorder="1" applyAlignment="1">
      <alignment horizontal="center" vertical="center" wrapText="1"/>
    </xf>
    <xf numFmtId="165" fontId="8" fillId="2" borderId="41" xfId="0" applyNumberFormat="1" applyFont="1" applyFill="1" applyBorder="1" applyAlignment="1">
      <alignment horizontal="center" vertical="center" wrapText="1"/>
    </xf>
    <xf numFmtId="165" fontId="8" fillId="2" borderId="26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5" fontId="3" fillId="2" borderId="56" xfId="0" applyNumberFormat="1" applyFont="1" applyFill="1" applyBorder="1" applyAlignment="1">
      <alignment horizontal="center" vertical="center" wrapText="1"/>
    </xf>
    <xf numFmtId="165" fontId="3" fillId="2" borderId="46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left"/>
    </xf>
    <xf numFmtId="165" fontId="5" fillId="0" borderId="0" xfId="0" applyNumberFormat="1" applyFont="1" applyBorder="1" applyAlignment="1">
      <alignment horizontal="left" wrapText="1"/>
    </xf>
    <xf numFmtId="0" fontId="1" fillId="2" borderId="4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165" fontId="2" fillId="2" borderId="49" xfId="0" applyNumberFormat="1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65" fontId="2" fillId="2" borderId="45" xfId="0" applyNumberFormat="1" applyFont="1" applyFill="1" applyBorder="1" applyAlignment="1">
      <alignment horizontal="center" vertical="center" wrapText="1"/>
    </xf>
    <xf numFmtId="165" fontId="2" fillId="2" borderId="38" xfId="0" applyNumberFormat="1" applyFont="1" applyFill="1" applyBorder="1" applyAlignment="1">
      <alignment horizontal="center" vertical="center" wrapText="1"/>
    </xf>
    <xf numFmtId="165" fontId="2" fillId="2" borderId="3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center" wrapText="1"/>
    </xf>
    <xf numFmtId="49" fontId="1" fillId="2" borderId="17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43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2" borderId="35" xfId="0" applyNumberFormat="1" applyFont="1" applyFill="1" applyBorder="1" applyAlignment="1">
      <alignment horizontal="center" vertical="center" wrapText="1"/>
    </xf>
    <xf numFmtId="165" fontId="8" fillId="2" borderId="36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10" xfId="0" applyNumberFormat="1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64" fontId="1" fillId="2" borderId="42" xfId="0" applyNumberFormat="1" applyFont="1" applyFill="1" applyBorder="1" applyAlignment="1">
      <alignment horizontal="center" vertical="top"/>
    </xf>
    <xf numFmtId="164" fontId="1" fillId="2" borderId="48" xfId="0" applyNumberFormat="1" applyFont="1" applyFill="1" applyBorder="1" applyAlignment="1">
      <alignment horizontal="center" vertical="top"/>
    </xf>
    <xf numFmtId="164" fontId="1" fillId="2" borderId="47" xfId="0" applyNumberFormat="1" applyFont="1" applyFill="1" applyBorder="1" applyAlignment="1">
      <alignment horizontal="center" vertical="top"/>
    </xf>
    <xf numFmtId="0" fontId="3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Y106"/>
  <sheetViews>
    <sheetView tabSelected="1" view="pageBreakPreview" topLeftCell="A93" zoomScale="60" zoomScaleNormal="55" workbookViewId="0">
      <selection activeCell="N97" sqref="E97:N97"/>
    </sheetView>
  </sheetViews>
  <sheetFormatPr defaultColWidth="9.140625" defaultRowHeight="43.5" customHeight="1" x14ac:dyDescent="0.25"/>
  <cols>
    <col min="1" max="1" width="6.42578125" style="1" customWidth="1"/>
    <col min="2" max="2" width="35.42578125" style="23" customWidth="1"/>
    <col min="3" max="3" width="9.28515625" style="3" bestFit="1" customWidth="1"/>
    <col min="4" max="4" width="19.140625" style="2" customWidth="1"/>
    <col min="5" max="5" width="22.140625" style="8" customWidth="1"/>
    <col min="6" max="6" width="15.5703125" style="8" customWidth="1"/>
    <col min="7" max="7" width="14.42578125" style="8" customWidth="1"/>
    <col min="8" max="9" width="14.140625" style="8" customWidth="1"/>
    <col min="10" max="10" width="15.7109375" style="8" customWidth="1"/>
    <col min="11" max="11" width="20.85546875" style="25" bestFit="1" customWidth="1"/>
    <col min="12" max="12" width="23" style="11" customWidth="1"/>
    <col min="13" max="13" width="20.85546875" style="8" bestFit="1" customWidth="1"/>
    <col min="14" max="14" width="20.85546875" style="8" customWidth="1"/>
    <col min="15" max="15" width="28.42578125" style="2" customWidth="1"/>
    <col min="16" max="16" width="23" style="3" customWidth="1"/>
    <col min="17" max="17" width="20.42578125" style="3" customWidth="1"/>
    <col min="18" max="18" width="19.42578125" style="3" customWidth="1"/>
    <col min="19" max="19" width="20" style="3" customWidth="1"/>
    <col min="20" max="20" width="35.7109375" style="3" customWidth="1"/>
    <col min="21" max="21" width="29.28515625" style="3" customWidth="1"/>
    <col min="22" max="22" width="11.7109375" style="3" customWidth="1"/>
    <col min="23" max="23" width="16" style="3" customWidth="1"/>
    <col min="24" max="24" width="14" style="3" customWidth="1"/>
    <col min="25" max="25" width="12" style="3" customWidth="1"/>
    <col min="26" max="26" width="25.7109375" style="3" customWidth="1"/>
    <col min="27" max="27" width="9.140625" style="3"/>
    <col min="28" max="28" width="21" style="3" customWidth="1"/>
    <col min="29" max="29" width="37.7109375" style="3" customWidth="1"/>
    <col min="30" max="16384" width="9.140625" style="3"/>
  </cols>
  <sheetData>
    <row r="1" spans="1:18" ht="102.75" customHeight="1" x14ac:dyDescent="0.25">
      <c r="A1" s="22"/>
      <c r="C1" s="24"/>
      <c r="D1" s="23"/>
      <c r="E1" s="25"/>
      <c r="F1" s="25"/>
      <c r="G1" s="25"/>
      <c r="H1" s="25"/>
      <c r="I1" s="25"/>
      <c r="J1" s="25"/>
      <c r="L1" s="25"/>
      <c r="M1" s="377" t="s">
        <v>128</v>
      </c>
      <c r="N1" s="377"/>
      <c r="O1" s="377"/>
      <c r="P1" s="24"/>
      <c r="Q1" s="24"/>
      <c r="R1" s="24"/>
    </row>
    <row r="2" spans="1:18" ht="36" customHeight="1" thickBot="1" x14ac:dyDescent="0.3">
      <c r="A2" s="22"/>
      <c r="B2" s="270" t="s">
        <v>37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4"/>
      <c r="Q2" s="24"/>
      <c r="R2" s="24"/>
    </row>
    <row r="3" spans="1:18" ht="30" customHeight="1" x14ac:dyDescent="0.25">
      <c r="A3" s="243" t="s">
        <v>0</v>
      </c>
      <c r="B3" s="222" t="s">
        <v>22</v>
      </c>
      <c r="C3" s="222" t="s">
        <v>1</v>
      </c>
      <c r="D3" s="278" t="s">
        <v>2</v>
      </c>
      <c r="E3" s="280" t="s">
        <v>3</v>
      </c>
      <c r="F3" s="282" t="s">
        <v>4</v>
      </c>
      <c r="G3" s="283"/>
      <c r="H3" s="283"/>
      <c r="I3" s="283"/>
      <c r="J3" s="283"/>
      <c r="K3" s="283"/>
      <c r="L3" s="283"/>
      <c r="M3" s="283"/>
      <c r="N3" s="284"/>
      <c r="O3" s="222" t="s">
        <v>23</v>
      </c>
      <c r="P3" s="24"/>
      <c r="Q3" s="24"/>
      <c r="R3" s="24"/>
    </row>
    <row r="4" spans="1:18" ht="18" customHeight="1" thickBot="1" x14ac:dyDescent="0.3">
      <c r="A4" s="244"/>
      <c r="B4" s="223"/>
      <c r="C4" s="223"/>
      <c r="D4" s="279"/>
      <c r="E4" s="281"/>
      <c r="F4" s="232" t="s">
        <v>65</v>
      </c>
      <c r="G4" s="233"/>
      <c r="H4" s="233"/>
      <c r="I4" s="233"/>
      <c r="J4" s="234"/>
      <c r="K4" s="89" t="s">
        <v>66</v>
      </c>
      <c r="L4" s="89" t="s">
        <v>94</v>
      </c>
      <c r="M4" s="89" t="s">
        <v>95</v>
      </c>
      <c r="N4" s="89" t="s">
        <v>96</v>
      </c>
      <c r="O4" s="223"/>
      <c r="P4" s="24"/>
      <c r="Q4" s="24"/>
      <c r="R4" s="24"/>
    </row>
    <row r="5" spans="1:18" ht="18" customHeight="1" thickBot="1" x14ac:dyDescent="0.3">
      <c r="A5" s="26">
        <v>1</v>
      </c>
      <c r="B5" s="27">
        <v>2</v>
      </c>
      <c r="C5" s="27">
        <v>3</v>
      </c>
      <c r="D5" s="27">
        <v>4</v>
      </c>
      <c r="E5" s="28">
        <v>5</v>
      </c>
      <c r="F5" s="235">
        <v>6</v>
      </c>
      <c r="G5" s="236"/>
      <c r="H5" s="236"/>
      <c r="I5" s="236"/>
      <c r="J5" s="237"/>
      <c r="K5" s="29">
        <v>7</v>
      </c>
      <c r="L5" s="29">
        <v>8</v>
      </c>
      <c r="M5" s="29">
        <v>9</v>
      </c>
      <c r="N5" s="29">
        <v>10</v>
      </c>
      <c r="O5" s="27">
        <v>11</v>
      </c>
      <c r="P5" s="24"/>
      <c r="Q5" s="24"/>
      <c r="R5" s="24"/>
    </row>
    <row r="6" spans="1:18" ht="23.25" customHeight="1" thickBot="1" x14ac:dyDescent="0.3">
      <c r="A6" s="238" t="s">
        <v>89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4"/>
      <c r="Q6" s="24"/>
      <c r="R6" s="24"/>
    </row>
    <row r="7" spans="1:18" ht="146.25" customHeight="1" thickBot="1" x14ac:dyDescent="0.3">
      <c r="A7" s="37" t="s">
        <v>15</v>
      </c>
      <c r="B7" s="62" t="s">
        <v>38</v>
      </c>
      <c r="C7" s="41" t="s">
        <v>99</v>
      </c>
      <c r="D7" s="42" t="s">
        <v>41</v>
      </c>
      <c r="E7" s="43">
        <f>SUM(F7:N7)</f>
        <v>828373.28728000005</v>
      </c>
      <c r="F7" s="198">
        <f>F8+F12+F16</f>
        <v>169009.28727999999</v>
      </c>
      <c r="G7" s="199"/>
      <c r="H7" s="199"/>
      <c r="I7" s="199"/>
      <c r="J7" s="200"/>
      <c r="K7" s="43">
        <f>K8+K12+K16</f>
        <v>164841</v>
      </c>
      <c r="L7" s="93">
        <f>L8+L12+L16</f>
        <v>164841</v>
      </c>
      <c r="M7" s="43">
        <f>M8+M12+M16</f>
        <v>164841</v>
      </c>
      <c r="N7" s="43">
        <f>N8+N12+N16</f>
        <v>164841</v>
      </c>
      <c r="O7" s="42"/>
      <c r="P7" s="24"/>
      <c r="Q7" s="24"/>
      <c r="R7" s="24"/>
    </row>
    <row r="8" spans="1:18" ht="123.75" customHeight="1" x14ac:dyDescent="0.25">
      <c r="A8" s="365" t="s">
        <v>5</v>
      </c>
      <c r="B8" s="88" t="s">
        <v>97</v>
      </c>
      <c r="C8" s="35" t="s">
        <v>99</v>
      </c>
      <c r="D8" s="21" t="s">
        <v>29</v>
      </c>
      <c r="E8" s="46">
        <f>SUM(F8:N8)</f>
        <v>64525</v>
      </c>
      <c r="F8" s="250">
        <v>16905</v>
      </c>
      <c r="G8" s="251"/>
      <c r="H8" s="251"/>
      <c r="I8" s="251"/>
      <c r="J8" s="252"/>
      <c r="K8" s="46">
        <v>11905</v>
      </c>
      <c r="L8" s="46">
        <v>11905</v>
      </c>
      <c r="M8" s="46">
        <v>11905</v>
      </c>
      <c r="N8" s="46">
        <v>11905</v>
      </c>
      <c r="O8" s="47" t="s">
        <v>77</v>
      </c>
      <c r="P8" s="24"/>
      <c r="Q8" s="24"/>
      <c r="R8" s="24"/>
    </row>
    <row r="9" spans="1:18" ht="34.5" customHeight="1" x14ac:dyDescent="0.25">
      <c r="A9" s="285"/>
      <c r="B9" s="195" t="s">
        <v>80</v>
      </c>
      <c r="C9" s="245" t="s">
        <v>100</v>
      </c>
      <c r="D9" s="226"/>
      <c r="E9" s="247" t="s">
        <v>81</v>
      </c>
      <c r="F9" s="249" t="s">
        <v>98</v>
      </c>
      <c r="G9" s="229" t="s">
        <v>82</v>
      </c>
      <c r="H9" s="230"/>
      <c r="I9" s="230"/>
      <c r="J9" s="231"/>
      <c r="K9" s="224" t="s">
        <v>66</v>
      </c>
      <c r="L9" s="224" t="s">
        <v>94</v>
      </c>
      <c r="M9" s="224" t="s">
        <v>95</v>
      </c>
      <c r="N9" s="224" t="s">
        <v>96</v>
      </c>
      <c r="O9" s="240"/>
      <c r="P9" s="24"/>
      <c r="Q9" s="24"/>
      <c r="R9" s="24"/>
    </row>
    <row r="10" spans="1:18" ht="31.5" customHeight="1" x14ac:dyDescent="0.25">
      <c r="A10" s="285"/>
      <c r="B10" s="196"/>
      <c r="C10" s="213"/>
      <c r="D10" s="227"/>
      <c r="E10" s="248"/>
      <c r="F10" s="249"/>
      <c r="G10" s="110" t="s">
        <v>102</v>
      </c>
      <c r="H10" s="56" t="s">
        <v>103</v>
      </c>
      <c r="I10" s="56" t="s">
        <v>104</v>
      </c>
      <c r="J10" s="56" t="s">
        <v>105</v>
      </c>
      <c r="K10" s="225"/>
      <c r="L10" s="225"/>
      <c r="M10" s="225"/>
      <c r="N10" s="225"/>
      <c r="O10" s="241"/>
      <c r="P10" s="24"/>
      <c r="Q10" s="24"/>
      <c r="R10" s="24"/>
    </row>
    <row r="11" spans="1:18" ht="51" customHeight="1" x14ac:dyDescent="0.25">
      <c r="A11" s="332"/>
      <c r="B11" s="197"/>
      <c r="C11" s="246"/>
      <c r="D11" s="228"/>
      <c r="E11" s="111">
        <f>F11+K11+L11+M11+N11</f>
        <v>1340</v>
      </c>
      <c r="F11" s="111">
        <v>268</v>
      </c>
      <c r="G11" s="111">
        <v>67</v>
      </c>
      <c r="H11" s="111">
        <v>134</v>
      </c>
      <c r="I11" s="111">
        <v>201</v>
      </c>
      <c r="J11" s="111">
        <v>268</v>
      </c>
      <c r="K11" s="111">
        <v>268</v>
      </c>
      <c r="L11" s="111">
        <v>268</v>
      </c>
      <c r="M11" s="111">
        <v>268</v>
      </c>
      <c r="N11" s="111">
        <v>268</v>
      </c>
      <c r="O11" s="242"/>
      <c r="P11" s="24"/>
      <c r="Q11" s="24"/>
      <c r="R11" s="24"/>
    </row>
    <row r="12" spans="1:18" ht="102" customHeight="1" x14ac:dyDescent="0.25">
      <c r="A12" s="376" t="s">
        <v>7</v>
      </c>
      <c r="B12" s="39" t="s">
        <v>46</v>
      </c>
      <c r="C12" s="38" t="s">
        <v>99</v>
      </c>
      <c r="D12" s="40" t="s">
        <v>29</v>
      </c>
      <c r="E12" s="13">
        <f>SUM(F12:N12)</f>
        <v>748848.28728000005</v>
      </c>
      <c r="F12" s="319">
        <v>149104.28727999999</v>
      </c>
      <c r="G12" s="320"/>
      <c r="H12" s="320"/>
      <c r="I12" s="320"/>
      <c r="J12" s="321"/>
      <c r="K12" s="13">
        <v>149936</v>
      </c>
      <c r="L12" s="13">
        <v>149936</v>
      </c>
      <c r="M12" s="13">
        <v>149936</v>
      </c>
      <c r="N12" s="13">
        <v>149936</v>
      </c>
      <c r="O12" s="40" t="s">
        <v>113</v>
      </c>
      <c r="P12" s="24"/>
      <c r="Q12" s="24"/>
      <c r="R12" s="24"/>
    </row>
    <row r="13" spans="1:18" ht="31.5" customHeight="1" x14ac:dyDescent="0.25">
      <c r="A13" s="285"/>
      <c r="B13" s="195" t="s">
        <v>116</v>
      </c>
      <c r="C13" s="245" t="s">
        <v>101</v>
      </c>
      <c r="D13" s="226"/>
      <c r="E13" s="247" t="s">
        <v>81</v>
      </c>
      <c r="F13" s="249" t="s">
        <v>98</v>
      </c>
      <c r="G13" s="229" t="s">
        <v>82</v>
      </c>
      <c r="H13" s="230"/>
      <c r="I13" s="230"/>
      <c r="J13" s="231"/>
      <c r="K13" s="224" t="s">
        <v>66</v>
      </c>
      <c r="L13" s="224" t="s">
        <v>94</v>
      </c>
      <c r="M13" s="224" t="s">
        <v>95</v>
      </c>
      <c r="N13" s="224" t="s">
        <v>96</v>
      </c>
      <c r="O13" s="226"/>
      <c r="P13" s="24"/>
      <c r="Q13" s="24"/>
      <c r="R13" s="24"/>
    </row>
    <row r="14" spans="1:18" ht="33" customHeight="1" x14ac:dyDescent="0.25">
      <c r="A14" s="285"/>
      <c r="B14" s="196"/>
      <c r="C14" s="213"/>
      <c r="D14" s="227"/>
      <c r="E14" s="248"/>
      <c r="F14" s="249"/>
      <c r="G14" s="128" t="s">
        <v>102</v>
      </c>
      <c r="H14" s="127" t="s">
        <v>103</v>
      </c>
      <c r="I14" s="127" t="s">
        <v>104</v>
      </c>
      <c r="J14" s="127" t="s">
        <v>105</v>
      </c>
      <c r="K14" s="225"/>
      <c r="L14" s="225"/>
      <c r="M14" s="225"/>
      <c r="N14" s="225"/>
      <c r="O14" s="227"/>
      <c r="P14" s="24"/>
      <c r="Q14" s="24"/>
      <c r="R14" s="24"/>
    </row>
    <row r="15" spans="1:18" ht="39.75" customHeight="1" x14ac:dyDescent="0.25">
      <c r="A15" s="332"/>
      <c r="B15" s="197"/>
      <c r="C15" s="246"/>
      <c r="D15" s="228"/>
      <c r="E15" s="113">
        <f>F15+K15+L15+M15+N15</f>
        <v>57695</v>
      </c>
      <c r="F15" s="112">
        <v>11539</v>
      </c>
      <c r="G15" s="112">
        <v>2884</v>
      </c>
      <c r="H15" s="112">
        <v>5768</v>
      </c>
      <c r="I15" s="112">
        <v>8652</v>
      </c>
      <c r="J15" s="112">
        <v>11539</v>
      </c>
      <c r="K15" s="113">
        <v>11539</v>
      </c>
      <c r="L15" s="113">
        <v>11539</v>
      </c>
      <c r="M15" s="113">
        <v>11539</v>
      </c>
      <c r="N15" s="113">
        <v>11539</v>
      </c>
      <c r="O15" s="228"/>
      <c r="P15" s="24"/>
      <c r="Q15" s="24"/>
      <c r="R15" s="24"/>
    </row>
    <row r="16" spans="1:18" ht="131.25" customHeight="1" x14ac:dyDescent="0.25">
      <c r="A16" s="44" t="s">
        <v>8</v>
      </c>
      <c r="B16" s="39" t="s">
        <v>53</v>
      </c>
      <c r="C16" s="38" t="s">
        <v>99</v>
      </c>
      <c r="D16" s="40" t="s">
        <v>29</v>
      </c>
      <c r="E16" s="13">
        <f>SUM(F16:N16)</f>
        <v>15000</v>
      </c>
      <c r="F16" s="267">
        <v>3000</v>
      </c>
      <c r="G16" s="268"/>
      <c r="H16" s="268"/>
      <c r="I16" s="268"/>
      <c r="J16" s="269"/>
      <c r="K16" s="13">
        <v>3000</v>
      </c>
      <c r="L16" s="13">
        <v>3000</v>
      </c>
      <c r="M16" s="13">
        <v>3000</v>
      </c>
      <c r="N16" s="13">
        <v>3000</v>
      </c>
      <c r="O16" s="40" t="s">
        <v>32</v>
      </c>
      <c r="P16" s="24">
        <f>10771.78-2900</f>
        <v>7871.7800000000007</v>
      </c>
      <c r="Q16" s="24"/>
      <c r="R16" s="24"/>
    </row>
    <row r="17" spans="1:18" ht="27" customHeight="1" x14ac:dyDescent="0.25">
      <c r="A17" s="48"/>
      <c r="B17" s="195" t="s">
        <v>83</v>
      </c>
      <c r="C17" s="245" t="s">
        <v>99</v>
      </c>
      <c r="D17" s="226"/>
      <c r="E17" s="247" t="s">
        <v>81</v>
      </c>
      <c r="F17" s="249" t="s">
        <v>98</v>
      </c>
      <c r="G17" s="229" t="s">
        <v>82</v>
      </c>
      <c r="H17" s="230"/>
      <c r="I17" s="230"/>
      <c r="J17" s="231"/>
      <c r="K17" s="224" t="s">
        <v>66</v>
      </c>
      <c r="L17" s="224" t="s">
        <v>94</v>
      </c>
      <c r="M17" s="224" t="s">
        <v>95</v>
      </c>
      <c r="N17" s="224" t="s">
        <v>96</v>
      </c>
      <c r="O17" s="226"/>
      <c r="P17" s="24"/>
      <c r="Q17" s="24"/>
      <c r="R17" s="24"/>
    </row>
    <row r="18" spans="1:18" ht="30" customHeight="1" x14ac:dyDescent="0.25">
      <c r="A18" s="285"/>
      <c r="B18" s="196"/>
      <c r="C18" s="213"/>
      <c r="D18" s="227"/>
      <c r="E18" s="248"/>
      <c r="F18" s="249"/>
      <c r="G18" s="128" t="s">
        <v>102</v>
      </c>
      <c r="H18" s="127" t="s">
        <v>103</v>
      </c>
      <c r="I18" s="127" t="s">
        <v>104</v>
      </c>
      <c r="J18" s="127" t="s">
        <v>105</v>
      </c>
      <c r="K18" s="225"/>
      <c r="L18" s="225"/>
      <c r="M18" s="225"/>
      <c r="N18" s="225"/>
      <c r="O18" s="227"/>
      <c r="P18" s="24"/>
      <c r="Q18" s="24"/>
      <c r="R18" s="24"/>
    </row>
    <row r="19" spans="1:18" ht="33.6" customHeight="1" thickBot="1" x14ac:dyDescent="0.3">
      <c r="A19" s="286"/>
      <c r="B19" s="331"/>
      <c r="C19" s="214"/>
      <c r="D19" s="274"/>
      <c r="E19" s="115">
        <v>340</v>
      </c>
      <c r="F19" s="114">
        <v>68</v>
      </c>
      <c r="G19" s="114">
        <v>17</v>
      </c>
      <c r="H19" s="114">
        <v>34</v>
      </c>
      <c r="I19" s="114">
        <v>51</v>
      </c>
      <c r="J19" s="114">
        <v>68</v>
      </c>
      <c r="K19" s="116">
        <v>68</v>
      </c>
      <c r="L19" s="117">
        <v>68</v>
      </c>
      <c r="M19" s="117">
        <v>68</v>
      </c>
      <c r="N19" s="117">
        <v>68</v>
      </c>
      <c r="O19" s="274"/>
      <c r="P19" s="24"/>
      <c r="Q19" s="24"/>
      <c r="R19" s="24"/>
    </row>
    <row r="20" spans="1:18" ht="38.25" customHeight="1" x14ac:dyDescent="0.25">
      <c r="A20" s="340" t="s">
        <v>17</v>
      </c>
      <c r="B20" s="209" t="s">
        <v>106</v>
      </c>
      <c r="C20" s="209" t="s">
        <v>99</v>
      </c>
      <c r="D20" s="68" t="s">
        <v>45</v>
      </c>
      <c r="E20" s="15">
        <f t="shared" ref="E20" si="0">SUM(E21:E22)</f>
        <v>273265</v>
      </c>
      <c r="F20" s="271">
        <f>F21+F22</f>
        <v>54653</v>
      </c>
      <c r="G20" s="272"/>
      <c r="H20" s="272"/>
      <c r="I20" s="272"/>
      <c r="J20" s="273"/>
      <c r="K20" s="15">
        <f>K21+K22</f>
        <v>54653</v>
      </c>
      <c r="L20" s="15">
        <f>L21+L22</f>
        <v>54653</v>
      </c>
      <c r="M20" s="15">
        <f>M21+M22</f>
        <v>54653</v>
      </c>
      <c r="N20" s="15">
        <f>N21+N22</f>
        <v>54653</v>
      </c>
      <c r="O20" s="81"/>
      <c r="P20" s="24"/>
      <c r="Q20" s="24"/>
      <c r="R20" s="24"/>
    </row>
    <row r="21" spans="1:18" ht="96" customHeight="1" x14ac:dyDescent="0.25">
      <c r="A21" s="341"/>
      <c r="B21" s="181"/>
      <c r="C21" s="181"/>
      <c r="D21" s="66" t="s">
        <v>28</v>
      </c>
      <c r="E21" s="14">
        <f t="shared" ref="E21" si="1">E23</f>
        <v>240415</v>
      </c>
      <c r="F21" s="192">
        <v>48083</v>
      </c>
      <c r="G21" s="193"/>
      <c r="H21" s="193"/>
      <c r="I21" s="193"/>
      <c r="J21" s="194"/>
      <c r="K21" s="14">
        <v>48083</v>
      </c>
      <c r="L21" s="14">
        <v>48083</v>
      </c>
      <c r="M21" s="14">
        <v>48083</v>
      </c>
      <c r="N21" s="14">
        <v>48083</v>
      </c>
      <c r="O21" s="118"/>
      <c r="P21" s="24"/>
      <c r="Q21" s="24"/>
      <c r="R21" s="24"/>
    </row>
    <row r="22" spans="1:18" ht="49.5" customHeight="1" thickBot="1" x14ac:dyDescent="0.3">
      <c r="A22" s="342"/>
      <c r="B22" s="210"/>
      <c r="C22" s="80"/>
      <c r="D22" s="67" t="s">
        <v>29</v>
      </c>
      <c r="E22" s="16">
        <f>SUM(F22+K22+L22+M22+N22)</f>
        <v>32850</v>
      </c>
      <c r="F22" s="262">
        <f>F24</f>
        <v>6570</v>
      </c>
      <c r="G22" s="263"/>
      <c r="H22" s="263"/>
      <c r="I22" s="263"/>
      <c r="J22" s="264"/>
      <c r="K22" s="16">
        <f>K24</f>
        <v>6570</v>
      </c>
      <c r="L22" s="16">
        <f>L24</f>
        <v>6570</v>
      </c>
      <c r="M22" s="16">
        <f>M24</f>
        <v>6570</v>
      </c>
      <c r="N22" s="16">
        <f t="shared" ref="N22" si="2">SUM(N24)</f>
        <v>6570</v>
      </c>
      <c r="O22" s="82"/>
      <c r="P22" s="24"/>
      <c r="Q22" s="24"/>
      <c r="R22" s="24"/>
    </row>
    <row r="23" spans="1:18" ht="96" customHeight="1" x14ac:dyDescent="0.25">
      <c r="A23" s="71" t="s">
        <v>6</v>
      </c>
      <c r="B23" s="208" t="s">
        <v>107</v>
      </c>
      <c r="C23" s="69" t="s">
        <v>99</v>
      </c>
      <c r="D23" s="72" t="s">
        <v>16</v>
      </c>
      <c r="E23" s="73">
        <f>SUM(F23:N23)</f>
        <v>240415</v>
      </c>
      <c r="F23" s="250">
        <v>48083</v>
      </c>
      <c r="G23" s="251"/>
      <c r="H23" s="251"/>
      <c r="I23" s="251"/>
      <c r="J23" s="252"/>
      <c r="K23" s="73">
        <v>48083</v>
      </c>
      <c r="L23" s="73">
        <v>48083</v>
      </c>
      <c r="M23" s="73">
        <v>48083</v>
      </c>
      <c r="N23" s="73">
        <v>48083</v>
      </c>
      <c r="O23" s="265" t="s">
        <v>108</v>
      </c>
      <c r="P23" s="24"/>
      <c r="Q23" s="24"/>
      <c r="R23" s="24"/>
    </row>
    <row r="24" spans="1:18" ht="105" customHeight="1" x14ac:dyDescent="0.25">
      <c r="A24" s="285"/>
      <c r="B24" s="197"/>
      <c r="C24" s="35"/>
      <c r="D24" s="40" t="s">
        <v>29</v>
      </c>
      <c r="E24" s="13">
        <f>SUM(F24+K24+L24+N24+M24)</f>
        <v>32850</v>
      </c>
      <c r="F24" s="267">
        <v>6570</v>
      </c>
      <c r="G24" s="268"/>
      <c r="H24" s="268"/>
      <c r="I24" s="268"/>
      <c r="J24" s="269"/>
      <c r="K24" s="13">
        <v>6570</v>
      </c>
      <c r="L24" s="13">
        <v>6570</v>
      </c>
      <c r="M24" s="13">
        <v>6570</v>
      </c>
      <c r="N24" s="13">
        <v>6570</v>
      </c>
      <c r="O24" s="266"/>
      <c r="P24" s="24"/>
      <c r="Q24" s="24"/>
      <c r="R24" s="24"/>
    </row>
    <row r="25" spans="1:18" ht="27.75" customHeight="1" x14ac:dyDescent="0.25">
      <c r="A25" s="285"/>
      <c r="B25" s="195" t="s">
        <v>84</v>
      </c>
      <c r="C25" s="245" t="s">
        <v>99</v>
      </c>
      <c r="D25" s="226"/>
      <c r="E25" s="247" t="s">
        <v>81</v>
      </c>
      <c r="F25" s="249" t="s">
        <v>98</v>
      </c>
      <c r="G25" s="229" t="s">
        <v>82</v>
      </c>
      <c r="H25" s="230"/>
      <c r="I25" s="230"/>
      <c r="J25" s="231"/>
      <c r="K25" s="224" t="s">
        <v>66</v>
      </c>
      <c r="L25" s="224" t="s">
        <v>94</v>
      </c>
      <c r="M25" s="224" t="s">
        <v>95</v>
      </c>
      <c r="N25" s="224" t="s">
        <v>96</v>
      </c>
      <c r="O25" s="226"/>
      <c r="P25" s="24"/>
      <c r="Q25" s="24"/>
      <c r="R25" s="24"/>
    </row>
    <row r="26" spans="1:18" ht="28.15" customHeight="1" x14ac:dyDescent="0.25">
      <c r="A26" s="285"/>
      <c r="B26" s="196"/>
      <c r="C26" s="213"/>
      <c r="D26" s="227"/>
      <c r="E26" s="248"/>
      <c r="F26" s="249"/>
      <c r="G26" s="128" t="s">
        <v>102</v>
      </c>
      <c r="H26" s="127" t="s">
        <v>103</v>
      </c>
      <c r="I26" s="127" t="s">
        <v>104</v>
      </c>
      <c r="J26" s="127" t="s">
        <v>105</v>
      </c>
      <c r="K26" s="225"/>
      <c r="L26" s="225"/>
      <c r="M26" s="225"/>
      <c r="N26" s="225"/>
      <c r="O26" s="227"/>
      <c r="P26" s="24"/>
      <c r="Q26" s="24"/>
      <c r="R26" s="24"/>
    </row>
    <row r="27" spans="1:18" ht="31.15" customHeight="1" x14ac:dyDescent="0.25">
      <c r="A27" s="332"/>
      <c r="B27" s="197"/>
      <c r="C27" s="246"/>
      <c r="D27" s="228"/>
      <c r="E27" s="112">
        <f>F27+K27+L27+M27+N27</f>
        <v>57860</v>
      </c>
      <c r="F27" s="112">
        <v>11572</v>
      </c>
      <c r="G27" s="112">
        <v>2893</v>
      </c>
      <c r="H27" s="112">
        <v>5786</v>
      </c>
      <c r="I27" s="112">
        <v>8679</v>
      </c>
      <c r="J27" s="112">
        <v>11572</v>
      </c>
      <c r="K27" s="112">
        <v>11572</v>
      </c>
      <c r="L27" s="112">
        <v>11572</v>
      </c>
      <c r="M27" s="112">
        <v>11572</v>
      </c>
      <c r="N27" s="112">
        <v>11572</v>
      </c>
      <c r="O27" s="228"/>
      <c r="P27" s="24"/>
      <c r="Q27" s="24"/>
      <c r="R27" s="24"/>
    </row>
    <row r="28" spans="1:18" ht="84.75" customHeight="1" thickBot="1" x14ac:dyDescent="0.3">
      <c r="A28" s="90" t="s">
        <v>18</v>
      </c>
      <c r="B28" s="92" t="s">
        <v>69</v>
      </c>
      <c r="C28" s="91" t="s">
        <v>99</v>
      </c>
      <c r="D28" s="70" t="s">
        <v>29</v>
      </c>
      <c r="E28" s="16">
        <f>SUM(F28:N28)</f>
        <v>73645</v>
      </c>
      <c r="F28" s="262">
        <f t="shared" ref="F28:M28" si="3">F29</f>
        <v>14729</v>
      </c>
      <c r="G28" s="263"/>
      <c r="H28" s="263"/>
      <c r="I28" s="263"/>
      <c r="J28" s="264"/>
      <c r="K28" s="16">
        <f t="shared" si="3"/>
        <v>14729</v>
      </c>
      <c r="L28" s="16">
        <f t="shared" si="3"/>
        <v>14729</v>
      </c>
      <c r="M28" s="16">
        <f t="shared" si="3"/>
        <v>14729</v>
      </c>
      <c r="N28" s="16">
        <f>N29</f>
        <v>14729</v>
      </c>
      <c r="O28" s="70"/>
      <c r="P28" s="24"/>
      <c r="Q28" s="24"/>
      <c r="R28" s="24"/>
    </row>
    <row r="29" spans="1:18" ht="152.25" customHeight="1" x14ac:dyDescent="0.25">
      <c r="A29" s="365" t="s">
        <v>19</v>
      </c>
      <c r="B29" s="119" t="s">
        <v>85</v>
      </c>
      <c r="C29" s="69" t="s">
        <v>99</v>
      </c>
      <c r="D29" s="72" t="s">
        <v>29</v>
      </c>
      <c r="E29" s="122">
        <f>SUM(F29:N29)</f>
        <v>73645</v>
      </c>
      <c r="F29" s="250">
        <v>14729</v>
      </c>
      <c r="G29" s="251"/>
      <c r="H29" s="251"/>
      <c r="I29" s="251"/>
      <c r="J29" s="252"/>
      <c r="K29" s="122">
        <v>14729</v>
      </c>
      <c r="L29" s="122">
        <v>14729</v>
      </c>
      <c r="M29" s="122">
        <v>14729</v>
      </c>
      <c r="N29" s="122">
        <v>14729</v>
      </c>
      <c r="O29" s="133" t="s">
        <v>122</v>
      </c>
      <c r="P29" s="24"/>
      <c r="Q29" s="24"/>
      <c r="R29" s="24"/>
    </row>
    <row r="30" spans="1:18" ht="30.75" customHeight="1" x14ac:dyDescent="0.25">
      <c r="A30" s="285"/>
      <c r="B30" s="364" t="s">
        <v>86</v>
      </c>
      <c r="C30" s="245" t="s">
        <v>99</v>
      </c>
      <c r="D30" s="226"/>
      <c r="E30" s="247" t="s">
        <v>81</v>
      </c>
      <c r="F30" s="249" t="s">
        <v>98</v>
      </c>
      <c r="G30" s="229" t="s">
        <v>82</v>
      </c>
      <c r="H30" s="230"/>
      <c r="I30" s="230"/>
      <c r="J30" s="231"/>
      <c r="K30" s="224" t="s">
        <v>66</v>
      </c>
      <c r="L30" s="224" t="s">
        <v>94</v>
      </c>
      <c r="M30" s="224" t="s">
        <v>95</v>
      </c>
      <c r="N30" s="224" t="s">
        <v>96</v>
      </c>
      <c r="O30" s="226"/>
      <c r="P30" s="24"/>
      <c r="Q30" s="24"/>
      <c r="R30" s="24"/>
    </row>
    <row r="31" spans="1:18" ht="33" customHeight="1" x14ac:dyDescent="0.25">
      <c r="A31" s="285"/>
      <c r="B31" s="364"/>
      <c r="C31" s="213"/>
      <c r="D31" s="227"/>
      <c r="E31" s="253"/>
      <c r="F31" s="249"/>
      <c r="G31" s="128" t="s">
        <v>102</v>
      </c>
      <c r="H31" s="127" t="s">
        <v>103</v>
      </c>
      <c r="I31" s="127" t="s">
        <v>104</v>
      </c>
      <c r="J31" s="127" t="s">
        <v>105</v>
      </c>
      <c r="K31" s="225"/>
      <c r="L31" s="225"/>
      <c r="M31" s="225"/>
      <c r="N31" s="225"/>
      <c r="O31" s="227"/>
      <c r="P31" s="24"/>
      <c r="Q31" s="24"/>
      <c r="R31" s="24"/>
    </row>
    <row r="32" spans="1:18" ht="36" customHeight="1" x14ac:dyDescent="0.25">
      <c r="A32" s="332"/>
      <c r="B32" s="364"/>
      <c r="C32" s="246"/>
      <c r="D32" s="228"/>
      <c r="E32" s="129">
        <f>F32+K32+L32+M32+N32</f>
        <v>5000000</v>
      </c>
      <c r="F32" s="112">
        <v>1000000</v>
      </c>
      <c r="G32" s="123">
        <v>250000</v>
      </c>
      <c r="H32" s="112">
        <v>500000</v>
      </c>
      <c r="I32" s="112">
        <v>750000</v>
      </c>
      <c r="J32" s="112">
        <v>1000000</v>
      </c>
      <c r="K32" s="112">
        <v>1000000</v>
      </c>
      <c r="L32" s="112">
        <v>1000000</v>
      </c>
      <c r="M32" s="112">
        <v>1000000</v>
      </c>
      <c r="N32" s="112">
        <v>1000000</v>
      </c>
      <c r="O32" s="228"/>
      <c r="P32" s="24"/>
      <c r="Q32" s="24"/>
      <c r="R32" s="24"/>
    </row>
    <row r="33" spans="1:25" ht="24" customHeight="1" x14ac:dyDescent="0.25">
      <c r="A33" s="336" t="s">
        <v>24</v>
      </c>
      <c r="B33" s="337"/>
      <c r="C33" s="337"/>
      <c r="D33" s="337"/>
      <c r="E33" s="120">
        <f>E34+E35</f>
        <v>1175283.28728</v>
      </c>
      <c r="F33" s="373">
        <f>F34+F35</f>
        <v>238391.28727999999</v>
      </c>
      <c r="G33" s="374"/>
      <c r="H33" s="374"/>
      <c r="I33" s="374"/>
      <c r="J33" s="375"/>
      <c r="K33" s="120">
        <f>K34+K35</f>
        <v>234223</v>
      </c>
      <c r="L33" s="120">
        <f t="shared" ref="L33:N33" si="4">L34+L35</f>
        <v>234223</v>
      </c>
      <c r="M33" s="120">
        <f t="shared" si="4"/>
        <v>234223</v>
      </c>
      <c r="N33" s="121">
        <f t="shared" si="4"/>
        <v>234223</v>
      </c>
      <c r="O33" s="260"/>
      <c r="P33" s="24"/>
      <c r="Q33" s="24"/>
      <c r="R33" s="24"/>
    </row>
    <row r="34" spans="1:25" ht="21.75" customHeight="1" x14ac:dyDescent="0.25">
      <c r="A34" s="371" t="s">
        <v>16</v>
      </c>
      <c r="B34" s="372"/>
      <c r="C34" s="372"/>
      <c r="D34" s="372"/>
      <c r="E34" s="14">
        <f>SUM(F34:N34)</f>
        <v>240415</v>
      </c>
      <c r="F34" s="192">
        <f>F21</f>
        <v>48083</v>
      </c>
      <c r="G34" s="193"/>
      <c r="H34" s="193"/>
      <c r="I34" s="193"/>
      <c r="J34" s="194"/>
      <c r="K34" s="14">
        <f>K21</f>
        <v>48083</v>
      </c>
      <c r="L34" s="14">
        <f>L21</f>
        <v>48083</v>
      </c>
      <c r="M34" s="14">
        <f>M21</f>
        <v>48083</v>
      </c>
      <c r="N34" s="107">
        <f>N21</f>
        <v>48083</v>
      </c>
      <c r="O34" s="260"/>
      <c r="P34" s="24"/>
      <c r="Q34" s="24"/>
      <c r="R34" s="24"/>
    </row>
    <row r="35" spans="1:25" ht="21" customHeight="1" thickBot="1" x14ac:dyDescent="0.3">
      <c r="A35" s="369" t="s">
        <v>29</v>
      </c>
      <c r="B35" s="370"/>
      <c r="C35" s="370"/>
      <c r="D35" s="370"/>
      <c r="E35" s="16">
        <f>SUM(F35:N35)</f>
        <v>934868.28728000005</v>
      </c>
      <c r="F35" s="257">
        <f>SUM(F28+F22+F7+R29)</f>
        <v>190308.28727999999</v>
      </c>
      <c r="G35" s="258"/>
      <c r="H35" s="258"/>
      <c r="I35" s="258"/>
      <c r="J35" s="259"/>
      <c r="K35" s="16">
        <f>K28+K22+K7</f>
        <v>186140</v>
      </c>
      <c r="L35" s="16">
        <f>L7+L28+L22</f>
        <v>186140</v>
      </c>
      <c r="M35" s="109">
        <f>M7+M28+M22</f>
        <v>186140</v>
      </c>
      <c r="N35" s="108">
        <f>N7+N28+N22</f>
        <v>186140</v>
      </c>
      <c r="O35" s="261"/>
      <c r="P35" s="24"/>
      <c r="Q35" s="24"/>
      <c r="R35" s="24"/>
    </row>
    <row r="36" spans="1:25" ht="35.25" customHeight="1" thickBot="1" x14ac:dyDescent="0.3">
      <c r="A36" s="328" t="s">
        <v>90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9"/>
      <c r="P36" s="30"/>
      <c r="Q36" s="30"/>
      <c r="R36" s="30"/>
      <c r="S36" s="4"/>
      <c r="T36" s="4"/>
      <c r="U36" s="4"/>
      <c r="V36" s="4"/>
      <c r="W36" s="4"/>
      <c r="X36" s="4"/>
      <c r="Y36" s="4"/>
    </row>
    <row r="37" spans="1:25" ht="69" customHeight="1" thickBot="1" x14ac:dyDescent="0.3">
      <c r="A37" s="49" t="s">
        <v>15</v>
      </c>
      <c r="B37" s="62" t="s">
        <v>54</v>
      </c>
      <c r="C37" s="41" t="s">
        <v>100</v>
      </c>
      <c r="D37" s="62" t="s">
        <v>29</v>
      </c>
      <c r="E37" s="50">
        <f>F37+K37+L37+M37+N37</f>
        <v>3827439</v>
      </c>
      <c r="F37" s="198">
        <f>F38+F42</f>
        <v>938793</v>
      </c>
      <c r="G37" s="199"/>
      <c r="H37" s="199"/>
      <c r="I37" s="199"/>
      <c r="J37" s="200"/>
      <c r="K37" s="50">
        <f>K38+K42</f>
        <v>1122207</v>
      </c>
      <c r="L37" s="50">
        <f>L38+L42</f>
        <v>588813</v>
      </c>
      <c r="M37" s="50">
        <f>M38+M42</f>
        <v>588813</v>
      </c>
      <c r="N37" s="50">
        <f>N38+N42</f>
        <v>588813</v>
      </c>
      <c r="O37" s="41"/>
      <c r="P37" s="30"/>
      <c r="Q37" s="30"/>
      <c r="R37" s="30"/>
      <c r="S37" s="4"/>
      <c r="T37" s="4"/>
      <c r="U37" s="4"/>
      <c r="V37" s="4"/>
      <c r="W37" s="4"/>
      <c r="X37" s="4"/>
      <c r="Y37" s="4"/>
    </row>
    <row r="38" spans="1:25" ht="54.75" customHeight="1" x14ac:dyDescent="0.25">
      <c r="A38" s="365" t="s">
        <v>5</v>
      </c>
      <c r="B38" s="51" t="s">
        <v>68</v>
      </c>
      <c r="C38" s="51" t="s">
        <v>100</v>
      </c>
      <c r="D38" s="156" t="s">
        <v>30</v>
      </c>
      <c r="E38" s="45">
        <f>SUM(F38:N38)</f>
        <v>1009</v>
      </c>
      <c r="F38" s="366">
        <v>1009</v>
      </c>
      <c r="G38" s="367"/>
      <c r="H38" s="367"/>
      <c r="I38" s="367"/>
      <c r="J38" s="368"/>
      <c r="K38" s="45">
        <v>0</v>
      </c>
      <c r="L38" s="45">
        <v>0</v>
      </c>
      <c r="M38" s="45">
        <v>0</v>
      </c>
      <c r="N38" s="45">
        <v>0</v>
      </c>
      <c r="O38" s="208" t="s">
        <v>73</v>
      </c>
      <c r="P38" s="30"/>
      <c r="Q38" s="30"/>
      <c r="R38" s="30"/>
      <c r="S38" s="4"/>
      <c r="T38" s="4"/>
      <c r="U38" s="4"/>
      <c r="V38" s="4"/>
      <c r="W38" s="4"/>
      <c r="X38" s="4"/>
      <c r="Y38" s="4"/>
    </row>
    <row r="39" spans="1:25" ht="26.25" customHeight="1" x14ac:dyDescent="0.25">
      <c r="A39" s="285"/>
      <c r="B39" s="195" t="s">
        <v>125</v>
      </c>
      <c r="C39" s="245"/>
      <c r="D39" s="245"/>
      <c r="E39" s="247" t="s">
        <v>81</v>
      </c>
      <c r="F39" s="249" t="s">
        <v>98</v>
      </c>
      <c r="G39" s="229" t="s">
        <v>82</v>
      </c>
      <c r="H39" s="230"/>
      <c r="I39" s="230"/>
      <c r="J39" s="231"/>
      <c r="K39" s="224" t="s">
        <v>66</v>
      </c>
      <c r="L39" s="224" t="s">
        <v>94</v>
      </c>
      <c r="M39" s="224" t="s">
        <v>95</v>
      </c>
      <c r="N39" s="224" t="s">
        <v>96</v>
      </c>
      <c r="O39" s="196"/>
      <c r="P39" s="30"/>
      <c r="Q39" s="30"/>
      <c r="R39" s="30"/>
      <c r="S39" s="4"/>
      <c r="T39" s="4"/>
      <c r="U39" s="4"/>
      <c r="V39" s="4"/>
      <c r="W39" s="4"/>
      <c r="X39" s="4"/>
      <c r="Y39" s="4"/>
    </row>
    <row r="40" spans="1:25" ht="26.25" customHeight="1" thickBot="1" x14ac:dyDescent="0.3">
      <c r="A40" s="285"/>
      <c r="B40" s="196"/>
      <c r="C40" s="213"/>
      <c r="D40" s="213"/>
      <c r="E40" s="253"/>
      <c r="F40" s="249"/>
      <c r="G40" s="128" t="s">
        <v>102</v>
      </c>
      <c r="H40" s="158" t="s">
        <v>103</v>
      </c>
      <c r="I40" s="158" t="s">
        <v>104</v>
      </c>
      <c r="J40" s="158" t="s">
        <v>105</v>
      </c>
      <c r="K40" s="225"/>
      <c r="L40" s="225"/>
      <c r="M40" s="225"/>
      <c r="N40" s="225"/>
      <c r="O40" s="196"/>
      <c r="P40" s="30"/>
      <c r="Q40" s="30"/>
      <c r="R40" s="30"/>
      <c r="S40" s="4"/>
      <c r="T40" s="4"/>
      <c r="U40" s="4"/>
      <c r="V40" s="4"/>
      <c r="W40" s="4"/>
      <c r="X40" s="4"/>
      <c r="Y40" s="4"/>
    </row>
    <row r="41" spans="1:25" ht="27.75" customHeight="1" thickBot="1" x14ac:dyDescent="0.3">
      <c r="A41" s="332"/>
      <c r="B41" s="197"/>
      <c r="C41" s="246"/>
      <c r="D41" s="246"/>
      <c r="E41" s="146">
        <v>2941</v>
      </c>
      <c r="F41" s="152">
        <f>J41</f>
        <v>2941</v>
      </c>
      <c r="G41" s="152">
        <v>0</v>
      </c>
      <c r="H41" s="152">
        <f>125+508</f>
        <v>633</v>
      </c>
      <c r="I41" s="152">
        <v>633</v>
      </c>
      <c r="J41" s="152">
        <f>633+2308</f>
        <v>2941</v>
      </c>
      <c r="K41" s="147">
        <v>0</v>
      </c>
      <c r="L41" s="147">
        <v>0</v>
      </c>
      <c r="M41" s="147">
        <v>0</v>
      </c>
      <c r="N41" s="147">
        <v>0</v>
      </c>
      <c r="O41" s="197"/>
      <c r="P41" s="30"/>
      <c r="Q41" s="30"/>
      <c r="R41" s="30"/>
      <c r="S41" s="4"/>
      <c r="T41" s="4"/>
      <c r="U41" s="4"/>
      <c r="V41" s="4"/>
      <c r="W41" s="4"/>
      <c r="X41" s="4"/>
      <c r="Y41" s="4"/>
    </row>
    <row r="42" spans="1:25" ht="52.5" customHeight="1" x14ac:dyDescent="0.25">
      <c r="A42" s="330" t="s">
        <v>13</v>
      </c>
      <c r="B42" s="51" t="s">
        <v>67</v>
      </c>
      <c r="C42" s="51" t="s">
        <v>100</v>
      </c>
      <c r="D42" s="156" t="s">
        <v>30</v>
      </c>
      <c r="E42" s="65">
        <f>SUM(F42:N42)</f>
        <v>3826430</v>
      </c>
      <c r="F42" s="254">
        <v>937784</v>
      </c>
      <c r="G42" s="255"/>
      <c r="H42" s="255"/>
      <c r="I42" s="255"/>
      <c r="J42" s="256"/>
      <c r="K42" s="45">
        <v>1122207</v>
      </c>
      <c r="L42" s="45">
        <v>588813</v>
      </c>
      <c r="M42" s="45">
        <v>588813</v>
      </c>
      <c r="N42" s="45">
        <v>588813</v>
      </c>
      <c r="O42" s="195" t="s">
        <v>43</v>
      </c>
      <c r="P42" s="30"/>
      <c r="Q42" s="30"/>
      <c r="R42" s="30"/>
      <c r="S42" s="4"/>
      <c r="T42" s="4"/>
      <c r="U42" s="4"/>
      <c r="V42" s="4"/>
      <c r="W42" s="4"/>
      <c r="X42" s="4"/>
      <c r="Y42" s="4"/>
    </row>
    <row r="43" spans="1:25" ht="27" customHeight="1" x14ac:dyDescent="0.25">
      <c r="A43" s="330"/>
      <c r="B43" s="195" t="s">
        <v>125</v>
      </c>
      <c r="C43" s="245"/>
      <c r="D43" s="245"/>
      <c r="E43" s="247" t="s">
        <v>81</v>
      </c>
      <c r="F43" s="249" t="s">
        <v>98</v>
      </c>
      <c r="G43" s="229" t="s">
        <v>82</v>
      </c>
      <c r="H43" s="230"/>
      <c r="I43" s="230"/>
      <c r="J43" s="231"/>
      <c r="K43" s="224" t="s">
        <v>66</v>
      </c>
      <c r="L43" s="224" t="s">
        <v>94</v>
      </c>
      <c r="M43" s="224" t="s">
        <v>95</v>
      </c>
      <c r="N43" s="224" t="s">
        <v>96</v>
      </c>
      <c r="O43" s="196"/>
      <c r="P43" s="30"/>
      <c r="Q43" s="30"/>
      <c r="R43" s="30"/>
      <c r="S43" s="4"/>
      <c r="T43" s="4"/>
      <c r="U43" s="4"/>
      <c r="V43" s="4"/>
      <c r="W43" s="4"/>
      <c r="X43" s="4"/>
      <c r="Y43" s="4"/>
    </row>
    <row r="44" spans="1:25" ht="34.5" customHeight="1" x14ac:dyDescent="0.25">
      <c r="A44" s="330"/>
      <c r="B44" s="196"/>
      <c r="C44" s="213"/>
      <c r="D44" s="213"/>
      <c r="E44" s="253"/>
      <c r="F44" s="249"/>
      <c r="G44" s="128" t="s">
        <v>102</v>
      </c>
      <c r="H44" s="158" t="s">
        <v>103</v>
      </c>
      <c r="I44" s="158" t="s">
        <v>104</v>
      </c>
      <c r="J44" s="158" t="s">
        <v>105</v>
      </c>
      <c r="K44" s="225"/>
      <c r="L44" s="225"/>
      <c r="M44" s="225"/>
      <c r="N44" s="225"/>
      <c r="O44" s="196"/>
      <c r="P44" s="30"/>
      <c r="Q44" s="30"/>
      <c r="R44" s="30"/>
      <c r="S44" s="4"/>
      <c r="T44" s="4"/>
      <c r="U44" s="4"/>
      <c r="V44" s="4"/>
      <c r="W44" s="4"/>
      <c r="X44" s="4"/>
      <c r="Y44" s="4"/>
    </row>
    <row r="45" spans="1:25" ht="27.75" customHeight="1" thickBot="1" x14ac:dyDescent="0.3">
      <c r="A45" s="330"/>
      <c r="B45" s="331"/>
      <c r="C45" s="214"/>
      <c r="D45" s="214"/>
      <c r="E45" s="148">
        <f>F45+K45+L45+M45+N45</f>
        <v>4087962</v>
      </c>
      <c r="F45" s="151">
        <v>1199316</v>
      </c>
      <c r="G45" s="151">
        <f>58000+73750+86200</f>
        <v>217950</v>
      </c>
      <c r="H45" s="151">
        <f>G45+32875+43000+44492</f>
        <v>338317</v>
      </c>
      <c r="I45" s="151">
        <f>H45+54000+78600+78620</f>
        <v>549537</v>
      </c>
      <c r="J45" s="151">
        <f>I45+76100+85116+488563</f>
        <v>1199316</v>
      </c>
      <c r="K45" s="149">
        <v>1122207</v>
      </c>
      <c r="L45" s="149">
        <v>588813</v>
      </c>
      <c r="M45" s="149">
        <v>588813</v>
      </c>
      <c r="N45" s="150">
        <v>588813</v>
      </c>
      <c r="O45" s="197"/>
      <c r="P45" s="30"/>
      <c r="Q45" s="30"/>
      <c r="R45" s="30"/>
      <c r="S45" s="4"/>
      <c r="T45" s="4"/>
      <c r="U45" s="4"/>
      <c r="V45" s="4"/>
      <c r="W45" s="4"/>
      <c r="X45" s="4"/>
      <c r="Y45" s="4"/>
    </row>
    <row r="46" spans="1:25" ht="33" customHeight="1" x14ac:dyDescent="0.25">
      <c r="A46" s="287" t="s">
        <v>24</v>
      </c>
      <c r="B46" s="288"/>
      <c r="C46" s="288"/>
      <c r="D46" s="288"/>
      <c r="E46" s="32">
        <f t="shared" ref="E46:N46" si="5">E47</f>
        <v>3827439</v>
      </c>
      <c r="F46" s="271">
        <f t="shared" si="5"/>
        <v>938793</v>
      </c>
      <c r="G46" s="272"/>
      <c r="H46" s="272"/>
      <c r="I46" s="272"/>
      <c r="J46" s="273"/>
      <c r="K46" s="18">
        <f t="shared" si="5"/>
        <v>1122207</v>
      </c>
      <c r="L46" s="18">
        <f t="shared" si="5"/>
        <v>588813</v>
      </c>
      <c r="M46" s="18">
        <f t="shared" si="5"/>
        <v>588813</v>
      </c>
      <c r="N46" s="130">
        <f t="shared" si="5"/>
        <v>588813</v>
      </c>
      <c r="O46" s="303"/>
      <c r="P46" s="30"/>
      <c r="Q46" s="30"/>
      <c r="R46" s="30"/>
      <c r="S46" s="4"/>
      <c r="T46" s="4"/>
      <c r="U46" s="4"/>
      <c r="V46" s="4"/>
      <c r="W46" s="4"/>
      <c r="X46" s="4"/>
      <c r="Y46" s="4"/>
    </row>
    <row r="47" spans="1:25" ht="17.25" thickBot="1" x14ac:dyDescent="0.3">
      <c r="A47" s="338" t="s">
        <v>29</v>
      </c>
      <c r="B47" s="339"/>
      <c r="C47" s="339"/>
      <c r="D47" s="339"/>
      <c r="E47" s="19">
        <f>SUM(F47:N47)</f>
        <v>3827439</v>
      </c>
      <c r="F47" s="257">
        <f>F37</f>
        <v>938793</v>
      </c>
      <c r="G47" s="258"/>
      <c r="H47" s="258"/>
      <c r="I47" s="258"/>
      <c r="J47" s="259"/>
      <c r="K47" s="19">
        <f>K37</f>
        <v>1122207</v>
      </c>
      <c r="L47" s="19">
        <f>L37</f>
        <v>588813</v>
      </c>
      <c r="M47" s="19">
        <f>M37</f>
        <v>588813</v>
      </c>
      <c r="N47" s="84">
        <f>N37</f>
        <v>588813</v>
      </c>
      <c r="O47" s="261"/>
      <c r="P47" s="30"/>
      <c r="Q47" s="30"/>
      <c r="R47" s="30"/>
      <c r="S47" s="4"/>
      <c r="T47" s="4"/>
      <c r="U47" s="4"/>
      <c r="V47" s="4"/>
      <c r="W47" s="4"/>
      <c r="X47" s="4"/>
      <c r="Y47" s="4"/>
    </row>
    <row r="48" spans="1:25" ht="39" customHeight="1" thickBot="1" x14ac:dyDescent="0.3">
      <c r="A48" s="328" t="s">
        <v>91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9"/>
      <c r="P48" s="30"/>
      <c r="Q48" s="30"/>
      <c r="R48" s="30"/>
      <c r="S48" s="4"/>
      <c r="T48" s="4"/>
      <c r="U48" s="4"/>
      <c r="V48" s="4"/>
      <c r="W48" s="4"/>
      <c r="X48" s="4"/>
      <c r="Y48" s="4"/>
    </row>
    <row r="49" spans="1:25" ht="68.25" customHeight="1" thickBot="1" x14ac:dyDescent="0.3">
      <c r="A49" s="63" t="s">
        <v>15</v>
      </c>
      <c r="B49" s="62" t="s">
        <v>110</v>
      </c>
      <c r="C49" s="168" t="s">
        <v>99</v>
      </c>
      <c r="D49" s="168" t="s">
        <v>29</v>
      </c>
      <c r="E49" s="382" t="s">
        <v>33</v>
      </c>
      <c r="F49" s="382"/>
      <c r="G49" s="382"/>
      <c r="H49" s="382"/>
      <c r="I49" s="382"/>
      <c r="J49" s="382"/>
      <c r="K49" s="382"/>
      <c r="L49" s="382"/>
      <c r="M49" s="382"/>
      <c r="N49" s="382"/>
      <c r="O49" s="64"/>
      <c r="P49" s="30"/>
      <c r="Q49" s="30"/>
      <c r="R49" s="30"/>
      <c r="S49" s="4"/>
      <c r="T49" s="4"/>
      <c r="U49" s="4"/>
      <c r="V49" s="4"/>
      <c r="W49" s="4"/>
      <c r="X49" s="4"/>
      <c r="Y49" s="4"/>
    </row>
    <row r="50" spans="1:25" ht="110.25" customHeight="1" x14ac:dyDescent="0.25">
      <c r="A50" s="349" t="s">
        <v>5</v>
      </c>
      <c r="B50" s="156" t="s">
        <v>55</v>
      </c>
      <c r="C50" s="161" t="s">
        <v>99</v>
      </c>
      <c r="D50" s="161" t="s">
        <v>29</v>
      </c>
      <c r="E50" s="322" t="s">
        <v>70</v>
      </c>
      <c r="F50" s="322"/>
      <c r="G50" s="322"/>
      <c r="H50" s="322"/>
      <c r="I50" s="322"/>
      <c r="J50" s="322"/>
      <c r="K50" s="322"/>
      <c r="L50" s="322"/>
      <c r="M50" s="322"/>
      <c r="N50" s="322"/>
      <c r="O50" s="326" t="s">
        <v>43</v>
      </c>
      <c r="P50" s="30"/>
      <c r="Q50" s="30"/>
      <c r="R50" s="30"/>
      <c r="S50" s="4"/>
      <c r="T50" s="4"/>
      <c r="U50" s="4"/>
      <c r="V50" s="4"/>
      <c r="W50" s="4"/>
      <c r="X50" s="4"/>
      <c r="Y50" s="4"/>
    </row>
    <row r="51" spans="1:25" ht="24.75" customHeight="1" x14ac:dyDescent="0.25">
      <c r="A51" s="350"/>
      <c r="B51" s="195" t="s">
        <v>126</v>
      </c>
      <c r="C51" s="352"/>
      <c r="D51" s="352"/>
      <c r="E51" s="247" t="s">
        <v>81</v>
      </c>
      <c r="F51" s="249" t="s">
        <v>98</v>
      </c>
      <c r="G51" s="229" t="s">
        <v>82</v>
      </c>
      <c r="H51" s="230"/>
      <c r="I51" s="230"/>
      <c r="J51" s="231"/>
      <c r="K51" s="224" t="s">
        <v>66</v>
      </c>
      <c r="L51" s="224" t="s">
        <v>94</v>
      </c>
      <c r="M51" s="224" t="s">
        <v>95</v>
      </c>
      <c r="N51" s="224" t="s">
        <v>96</v>
      </c>
      <c r="O51" s="317"/>
      <c r="P51" s="30"/>
      <c r="Q51" s="30"/>
      <c r="R51" s="30"/>
      <c r="S51" s="4"/>
      <c r="T51" s="4"/>
      <c r="U51" s="4"/>
      <c r="V51" s="4"/>
      <c r="W51" s="4"/>
      <c r="X51" s="4"/>
      <c r="Y51" s="4"/>
    </row>
    <row r="52" spans="1:25" ht="28.5" customHeight="1" x14ac:dyDescent="0.25">
      <c r="A52" s="350"/>
      <c r="B52" s="196"/>
      <c r="C52" s="353"/>
      <c r="D52" s="353"/>
      <c r="E52" s="253"/>
      <c r="F52" s="249"/>
      <c r="G52" s="128" t="s">
        <v>102</v>
      </c>
      <c r="H52" s="158" t="s">
        <v>103</v>
      </c>
      <c r="I52" s="158" t="s">
        <v>104</v>
      </c>
      <c r="J52" s="158" t="s">
        <v>105</v>
      </c>
      <c r="K52" s="225"/>
      <c r="L52" s="225"/>
      <c r="M52" s="225"/>
      <c r="N52" s="225"/>
      <c r="O52" s="317"/>
      <c r="P52" s="30"/>
      <c r="Q52" s="30"/>
      <c r="R52" s="30"/>
      <c r="S52" s="4"/>
      <c r="T52" s="4"/>
      <c r="U52" s="4"/>
      <c r="V52" s="4"/>
      <c r="W52" s="4"/>
      <c r="X52" s="4"/>
      <c r="Y52" s="4"/>
    </row>
    <row r="53" spans="1:25" ht="35.25" customHeight="1" x14ac:dyDescent="0.25">
      <c r="A53" s="351"/>
      <c r="B53" s="197"/>
      <c r="C53" s="354"/>
      <c r="D53" s="354"/>
      <c r="E53" s="170">
        <f>F53+K53+L53+M53+N53</f>
        <v>151065759</v>
      </c>
      <c r="F53" s="171">
        <v>25789822</v>
      </c>
      <c r="G53" s="171">
        <v>4228999</v>
      </c>
      <c r="H53" s="171">
        <v>10579024</v>
      </c>
      <c r="I53" s="171">
        <v>16949821</v>
      </c>
      <c r="J53" s="171">
        <v>25789822</v>
      </c>
      <c r="K53" s="171">
        <v>28172556</v>
      </c>
      <c r="L53" s="171">
        <v>31337294</v>
      </c>
      <c r="M53" s="171">
        <v>31574170</v>
      </c>
      <c r="N53" s="171">
        <v>34191917</v>
      </c>
      <c r="O53" s="318"/>
      <c r="P53" s="30"/>
      <c r="Q53" s="30"/>
      <c r="R53" s="30"/>
      <c r="S53" s="4"/>
      <c r="T53" s="4"/>
      <c r="U53" s="4"/>
      <c r="V53" s="4"/>
      <c r="W53" s="4"/>
      <c r="X53" s="4"/>
      <c r="Y53" s="4"/>
    </row>
    <row r="54" spans="1:25" ht="156.75" customHeight="1" x14ac:dyDescent="0.25">
      <c r="A54" s="363" t="s">
        <v>7</v>
      </c>
      <c r="B54" s="169" t="s">
        <v>56</v>
      </c>
      <c r="C54" s="162" t="s">
        <v>99</v>
      </c>
      <c r="D54" s="162" t="s">
        <v>29</v>
      </c>
      <c r="E54" s="323" t="s">
        <v>70</v>
      </c>
      <c r="F54" s="323"/>
      <c r="G54" s="323"/>
      <c r="H54" s="323"/>
      <c r="I54" s="323"/>
      <c r="J54" s="323"/>
      <c r="K54" s="323"/>
      <c r="L54" s="323"/>
      <c r="M54" s="323"/>
      <c r="N54" s="323"/>
      <c r="O54" s="316" t="s">
        <v>43</v>
      </c>
      <c r="P54" s="30"/>
      <c r="Q54" s="30"/>
      <c r="R54" s="30"/>
      <c r="S54" s="4"/>
      <c r="T54" s="4"/>
      <c r="U54" s="4"/>
      <c r="V54" s="4"/>
      <c r="W54" s="4"/>
      <c r="X54" s="4"/>
      <c r="Y54" s="4"/>
    </row>
    <row r="55" spans="1:25" ht="23.25" customHeight="1" x14ac:dyDescent="0.25">
      <c r="A55" s="363"/>
      <c r="B55" s="195" t="s">
        <v>126</v>
      </c>
      <c r="C55" s="384"/>
      <c r="D55" s="384"/>
      <c r="E55" s="247" t="s">
        <v>81</v>
      </c>
      <c r="F55" s="249" t="s">
        <v>98</v>
      </c>
      <c r="G55" s="229" t="s">
        <v>82</v>
      </c>
      <c r="H55" s="230"/>
      <c r="I55" s="230"/>
      <c r="J55" s="231"/>
      <c r="K55" s="224" t="s">
        <v>66</v>
      </c>
      <c r="L55" s="224" t="s">
        <v>94</v>
      </c>
      <c r="M55" s="224" t="s">
        <v>95</v>
      </c>
      <c r="N55" s="224" t="s">
        <v>96</v>
      </c>
      <c r="O55" s="317"/>
      <c r="P55" s="30"/>
      <c r="Q55" s="30"/>
      <c r="R55" s="30"/>
      <c r="S55" s="4"/>
      <c r="T55" s="4"/>
      <c r="U55" s="4"/>
      <c r="V55" s="4"/>
      <c r="W55" s="4"/>
      <c r="X55" s="4"/>
      <c r="Y55" s="4"/>
    </row>
    <row r="56" spans="1:25" ht="27.75" customHeight="1" x14ac:dyDescent="0.25">
      <c r="A56" s="363"/>
      <c r="B56" s="196"/>
      <c r="C56" s="384"/>
      <c r="D56" s="384"/>
      <c r="E56" s="253"/>
      <c r="F56" s="249"/>
      <c r="G56" s="128" t="s">
        <v>102</v>
      </c>
      <c r="H56" s="158" t="s">
        <v>103</v>
      </c>
      <c r="I56" s="158" t="s">
        <v>104</v>
      </c>
      <c r="J56" s="158" t="s">
        <v>105</v>
      </c>
      <c r="K56" s="225"/>
      <c r="L56" s="225"/>
      <c r="M56" s="225"/>
      <c r="N56" s="225"/>
      <c r="O56" s="317"/>
      <c r="P56" s="30"/>
      <c r="Q56" s="30"/>
      <c r="R56" s="30"/>
      <c r="S56" s="4"/>
      <c r="T56" s="4"/>
      <c r="U56" s="4"/>
      <c r="V56" s="4"/>
      <c r="W56" s="4"/>
      <c r="X56" s="4"/>
      <c r="Y56" s="4"/>
    </row>
    <row r="57" spans="1:25" ht="35.25" customHeight="1" x14ac:dyDescent="0.25">
      <c r="A57" s="363"/>
      <c r="B57" s="197"/>
      <c r="C57" s="384"/>
      <c r="D57" s="384"/>
      <c r="E57" s="170">
        <f>F57+K57+L57+M57+N57</f>
        <v>151065759</v>
      </c>
      <c r="F57" s="171">
        <v>25789822</v>
      </c>
      <c r="G57" s="171">
        <v>4228999</v>
      </c>
      <c r="H57" s="171">
        <v>10579024</v>
      </c>
      <c r="I57" s="171">
        <v>16949821</v>
      </c>
      <c r="J57" s="171">
        <v>25789822</v>
      </c>
      <c r="K57" s="171">
        <v>28172556</v>
      </c>
      <c r="L57" s="171">
        <v>31337294</v>
      </c>
      <c r="M57" s="171">
        <v>31574170</v>
      </c>
      <c r="N57" s="171">
        <v>34191917</v>
      </c>
      <c r="O57" s="318"/>
      <c r="P57" s="30"/>
      <c r="Q57" s="30"/>
      <c r="R57" s="30"/>
      <c r="S57" s="4"/>
      <c r="T57" s="4"/>
      <c r="U57" s="4"/>
      <c r="V57" s="4"/>
      <c r="W57" s="4"/>
      <c r="X57" s="4"/>
      <c r="Y57" s="4"/>
    </row>
    <row r="58" spans="1:25" ht="66" x14ac:dyDescent="0.25">
      <c r="A58" s="145" t="s">
        <v>17</v>
      </c>
      <c r="B58" s="140" t="s">
        <v>57</v>
      </c>
      <c r="C58" s="162" t="s">
        <v>99</v>
      </c>
      <c r="D58" s="162" t="s">
        <v>29</v>
      </c>
      <c r="E58" s="323" t="s">
        <v>71</v>
      </c>
      <c r="F58" s="323"/>
      <c r="G58" s="323"/>
      <c r="H58" s="323"/>
      <c r="I58" s="323"/>
      <c r="J58" s="323"/>
      <c r="K58" s="323"/>
      <c r="L58" s="323"/>
      <c r="M58" s="323"/>
      <c r="N58" s="323"/>
      <c r="O58" s="106"/>
      <c r="P58" s="30"/>
      <c r="Q58" s="30"/>
      <c r="R58" s="30"/>
      <c r="S58" s="4"/>
      <c r="T58" s="4"/>
      <c r="U58" s="4"/>
      <c r="V58" s="4"/>
      <c r="W58" s="4"/>
      <c r="X58" s="4"/>
      <c r="Y58" s="4"/>
    </row>
    <row r="59" spans="1:25" ht="103.5" customHeight="1" x14ac:dyDescent="0.25">
      <c r="A59" s="363" t="s">
        <v>6</v>
      </c>
      <c r="B59" s="155" t="s">
        <v>58</v>
      </c>
      <c r="C59" s="163" t="s">
        <v>99</v>
      </c>
      <c r="D59" s="163" t="s">
        <v>29</v>
      </c>
      <c r="E59" s="327" t="s">
        <v>71</v>
      </c>
      <c r="F59" s="327"/>
      <c r="G59" s="327"/>
      <c r="H59" s="327"/>
      <c r="I59" s="327"/>
      <c r="J59" s="327"/>
      <c r="K59" s="327"/>
      <c r="L59" s="327"/>
      <c r="M59" s="327"/>
      <c r="N59" s="327"/>
      <c r="O59" s="316" t="s">
        <v>43</v>
      </c>
      <c r="P59" s="30"/>
      <c r="Q59" s="30"/>
      <c r="R59" s="30"/>
      <c r="S59" s="4"/>
      <c r="T59" s="4"/>
      <c r="U59" s="4"/>
      <c r="V59" s="4"/>
      <c r="W59" s="4"/>
      <c r="X59" s="4"/>
      <c r="Y59" s="4"/>
    </row>
    <row r="60" spans="1:25" ht="24" customHeight="1" x14ac:dyDescent="0.25">
      <c r="A60" s="363"/>
      <c r="B60" s="364" t="s">
        <v>127</v>
      </c>
      <c r="C60" s="384"/>
      <c r="D60" s="384"/>
      <c r="E60" s="247" t="s">
        <v>81</v>
      </c>
      <c r="F60" s="249" t="s">
        <v>98</v>
      </c>
      <c r="G60" s="229" t="s">
        <v>82</v>
      </c>
      <c r="H60" s="230"/>
      <c r="I60" s="230"/>
      <c r="J60" s="231"/>
      <c r="K60" s="224" t="s">
        <v>66</v>
      </c>
      <c r="L60" s="224" t="s">
        <v>94</v>
      </c>
      <c r="M60" s="224" t="s">
        <v>95</v>
      </c>
      <c r="N60" s="224" t="s">
        <v>96</v>
      </c>
      <c r="O60" s="317"/>
      <c r="P60" s="30"/>
      <c r="Q60" s="30"/>
      <c r="R60" s="30"/>
      <c r="S60" s="4"/>
      <c r="T60" s="4"/>
      <c r="U60" s="4"/>
      <c r="V60" s="4"/>
      <c r="W60" s="4"/>
      <c r="X60" s="4"/>
      <c r="Y60" s="4"/>
    </row>
    <row r="61" spans="1:25" ht="34.5" customHeight="1" x14ac:dyDescent="0.25">
      <c r="A61" s="363"/>
      <c r="B61" s="364"/>
      <c r="C61" s="384"/>
      <c r="D61" s="384"/>
      <c r="E61" s="253"/>
      <c r="F61" s="249"/>
      <c r="G61" s="128" t="s">
        <v>102</v>
      </c>
      <c r="H61" s="158" t="s">
        <v>103</v>
      </c>
      <c r="I61" s="158" t="s">
        <v>104</v>
      </c>
      <c r="J61" s="158" t="s">
        <v>105</v>
      </c>
      <c r="K61" s="225"/>
      <c r="L61" s="225"/>
      <c r="M61" s="225"/>
      <c r="N61" s="225"/>
      <c r="O61" s="317"/>
      <c r="P61" s="30"/>
      <c r="Q61" s="30"/>
      <c r="R61" s="30"/>
      <c r="S61" s="4"/>
      <c r="T61" s="4"/>
      <c r="U61" s="4"/>
      <c r="V61" s="4"/>
      <c r="W61" s="4"/>
      <c r="X61" s="4"/>
      <c r="Y61" s="4"/>
    </row>
    <row r="62" spans="1:25" ht="58.5" customHeight="1" x14ac:dyDescent="0.25">
      <c r="A62" s="363"/>
      <c r="B62" s="364"/>
      <c r="C62" s="384"/>
      <c r="D62" s="384"/>
      <c r="E62" s="162"/>
      <c r="F62" s="172">
        <v>1</v>
      </c>
      <c r="G62" s="173" t="s">
        <v>109</v>
      </c>
      <c r="H62" s="173" t="s">
        <v>109</v>
      </c>
      <c r="I62" s="173" t="s">
        <v>109</v>
      </c>
      <c r="J62" s="172">
        <v>1</v>
      </c>
      <c r="K62" s="172">
        <v>1</v>
      </c>
      <c r="L62" s="172">
        <v>1</v>
      </c>
      <c r="M62" s="172">
        <v>0.8</v>
      </c>
      <c r="N62" s="172">
        <v>0.8</v>
      </c>
      <c r="O62" s="318"/>
      <c r="P62" s="30"/>
      <c r="Q62" s="30"/>
      <c r="R62" s="30"/>
      <c r="S62" s="4"/>
      <c r="T62" s="4"/>
      <c r="U62" s="4"/>
      <c r="V62" s="4"/>
      <c r="W62" s="4"/>
      <c r="X62" s="4"/>
      <c r="Y62" s="4"/>
    </row>
    <row r="63" spans="1:25" ht="29.25" customHeight="1" x14ac:dyDescent="0.25">
      <c r="A63" s="287" t="s">
        <v>24</v>
      </c>
      <c r="B63" s="359"/>
      <c r="C63" s="359"/>
      <c r="D63" s="359"/>
      <c r="E63" s="271" t="s">
        <v>70</v>
      </c>
      <c r="F63" s="272"/>
      <c r="G63" s="272"/>
      <c r="H63" s="272"/>
      <c r="I63" s="272"/>
      <c r="J63" s="272"/>
      <c r="K63" s="272"/>
      <c r="L63" s="272"/>
      <c r="M63" s="272"/>
      <c r="N63" s="324"/>
      <c r="O63" s="260"/>
      <c r="P63" s="30"/>
      <c r="Q63" s="30"/>
      <c r="R63" s="30"/>
      <c r="S63" s="4"/>
      <c r="T63" s="4"/>
      <c r="U63" s="4"/>
      <c r="V63" s="4"/>
      <c r="W63" s="4"/>
      <c r="X63" s="4"/>
      <c r="Y63" s="4"/>
    </row>
    <row r="64" spans="1:25" ht="32.25" customHeight="1" thickBot="1" x14ac:dyDescent="0.3">
      <c r="A64" s="338" t="s">
        <v>29</v>
      </c>
      <c r="B64" s="339"/>
      <c r="C64" s="339"/>
      <c r="D64" s="339"/>
      <c r="E64" s="262" t="s">
        <v>70</v>
      </c>
      <c r="F64" s="263"/>
      <c r="G64" s="263"/>
      <c r="H64" s="263"/>
      <c r="I64" s="263"/>
      <c r="J64" s="263"/>
      <c r="K64" s="263"/>
      <c r="L64" s="263"/>
      <c r="M64" s="263"/>
      <c r="N64" s="325"/>
      <c r="O64" s="261"/>
      <c r="P64" s="31"/>
      <c r="Q64" s="30"/>
      <c r="R64" s="30"/>
      <c r="S64" s="4"/>
      <c r="T64" s="4">
        <f>L66-1958119368.69</f>
        <v>-1955214369.8951499</v>
      </c>
      <c r="U64" s="4"/>
      <c r="V64" s="4"/>
      <c r="W64" s="4"/>
      <c r="X64" s="4"/>
      <c r="Y64" s="4"/>
    </row>
    <row r="65" spans="1:25" ht="40.5" customHeight="1" thickBot="1" x14ac:dyDescent="0.3">
      <c r="A65" s="289" t="s">
        <v>92</v>
      </c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90"/>
      <c r="P65" s="30"/>
      <c r="Q65" s="30"/>
      <c r="R65" s="30"/>
      <c r="S65" s="4"/>
      <c r="T65" s="4"/>
      <c r="U65" s="4"/>
      <c r="V65" s="4"/>
      <c r="W65" s="4"/>
      <c r="X65" s="4"/>
      <c r="Y65" s="4"/>
    </row>
    <row r="66" spans="1:25" ht="32.25" customHeight="1" thickBot="1" x14ac:dyDescent="0.3">
      <c r="A66" s="207" t="s">
        <v>15</v>
      </c>
      <c r="B66" s="209" t="s">
        <v>39</v>
      </c>
      <c r="C66" s="205" t="s">
        <v>99</v>
      </c>
      <c r="D66" s="52" t="s">
        <v>45</v>
      </c>
      <c r="E66" s="50">
        <f>E67+E68</f>
        <v>15384972.68578</v>
      </c>
      <c r="F66" s="198">
        <f>F67+F68</f>
        <v>3763809.1257199999</v>
      </c>
      <c r="G66" s="199"/>
      <c r="H66" s="199"/>
      <c r="I66" s="199"/>
      <c r="J66" s="200"/>
      <c r="K66" s="50">
        <f>K67+K68</f>
        <v>2906167.1826499999</v>
      </c>
      <c r="L66" s="50">
        <f>L67+L68</f>
        <v>2904998.7948500002</v>
      </c>
      <c r="M66" s="50">
        <f>M67+M68</f>
        <v>2904998.79128</v>
      </c>
      <c r="N66" s="50">
        <f>N67+N68</f>
        <v>2904998.79128</v>
      </c>
      <c r="O66" s="291"/>
      <c r="P66" s="30"/>
      <c r="Q66" s="24"/>
      <c r="R66" s="31"/>
      <c r="T66" s="4"/>
      <c r="U66" s="4"/>
      <c r="V66" s="4"/>
      <c r="W66" s="4"/>
      <c r="X66" s="4"/>
      <c r="Y66" s="4"/>
    </row>
    <row r="67" spans="1:25" ht="32.25" customHeight="1" thickBot="1" x14ac:dyDescent="0.3">
      <c r="A67" s="184"/>
      <c r="B67" s="181"/>
      <c r="C67" s="187"/>
      <c r="D67" s="87" t="s">
        <v>129</v>
      </c>
      <c r="E67" s="96">
        <f>F67+K67+L67+M67+N67</f>
        <v>4666</v>
      </c>
      <c r="F67" s="198">
        <f>F70+F73+F77</f>
        <v>4666</v>
      </c>
      <c r="G67" s="199"/>
      <c r="H67" s="199"/>
      <c r="I67" s="199"/>
      <c r="J67" s="200"/>
      <c r="K67" s="96">
        <f>K73</f>
        <v>0</v>
      </c>
      <c r="L67" s="96">
        <f>L73</f>
        <v>0</v>
      </c>
      <c r="M67" s="96">
        <f>M73</f>
        <v>0</v>
      </c>
      <c r="N67" s="96">
        <f>N73</f>
        <v>0</v>
      </c>
      <c r="O67" s="292"/>
      <c r="P67" s="30"/>
      <c r="Q67" s="24"/>
      <c r="R67" s="31"/>
      <c r="T67" s="4"/>
      <c r="U67" s="4"/>
      <c r="V67" s="4"/>
      <c r="W67" s="4"/>
      <c r="X67" s="4"/>
      <c r="Y67" s="4"/>
    </row>
    <row r="68" spans="1:25" ht="48" customHeight="1" thickBot="1" x14ac:dyDescent="0.3">
      <c r="A68" s="358"/>
      <c r="B68" s="210"/>
      <c r="C68" s="206"/>
      <c r="D68" s="177" t="s">
        <v>29</v>
      </c>
      <c r="E68" s="96">
        <f>F68+K68+L68+M68+N68</f>
        <v>15380306.68578</v>
      </c>
      <c r="F68" s="198">
        <f>F71+F74+F75+F78+F79+F80+F85+F86+F87+F88+F89</f>
        <v>3759143.1257199999</v>
      </c>
      <c r="G68" s="199"/>
      <c r="H68" s="199"/>
      <c r="I68" s="199"/>
      <c r="J68" s="200"/>
      <c r="K68" s="96">
        <f>K69+K74+K75+K76+K79+K80+K85+K86+K87+K88+K89</f>
        <v>2906167.1826499999</v>
      </c>
      <c r="L68" s="96">
        <f>L69+L74+L75+L76+L79+L80+L85+L86+L87+L88+L89</f>
        <v>2904998.7948500002</v>
      </c>
      <c r="M68" s="96">
        <f>M69+M74+M75+M76+M79+M80+M85+M86+M87+M88+M89</f>
        <v>2904998.79128</v>
      </c>
      <c r="N68" s="96">
        <f>N69+N74+N75+N76+N79+N80+N85+N86+N87+N88+N89</f>
        <v>2904998.79128</v>
      </c>
      <c r="O68" s="293"/>
      <c r="P68" s="30"/>
      <c r="Q68" s="24"/>
      <c r="R68" s="31"/>
      <c r="T68" s="4"/>
      <c r="U68" s="4"/>
      <c r="V68" s="4"/>
      <c r="W68" s="4"/>
      <c r="X68" s="4"/>
      <c r="Y68" s="4"/>
    </row>
    <row r="69" spans="1:25" ht="36.75" customHeight="1" x14ac:dyDescent="0.25">
      <c r="A69" s="207" t="s">
        <v>5</v>
      </c>
      <c r="B69" s="174" t="s">
        <v>48</v>
      </c>
      <c r="C69" s="205" t="s">
        <v>100</v>
      </c>
      <c r="D69" s="142" t="s">
        <v>45</v>
      </c>
      <c r="E69" s="18">
        <f>F69+K69+L69+M69+N69</f>
        <v>81416</v>
      </c>
      <c r="F69" s="304">
        <f>F70+F71</f>
        <v>16936</v>
      </c>
      <c r="G69" s="305"/>
      <c r="H69" s="305"/>
      <c r="I69" s="305"/>
      <c r="J69" s="306"/>
      <c r="K69" s="18">
        <f>K70+K71</f>
        <v>16120</v>
      </c>
      <c r="L69" s="18">
        <f>L70+L71</f>
        <v>16120</v>
      </c>
      <c r="M69" s="18">
        <f>M70+M71</f>
        <v>16120</v>
      </c>
      <c r="N69" s="18">
        <f>N70+N71</f>
        <v>16120</v>
      </c>
      <c r="O69" s="208" t="s">
        <v>35</v>
      </c>
      <c r="P69" s="30"/>
      <c r="Q69" s="31"/>
      <c r="R69" s="31"/>
      <c r="S69" s="5"/>
      <c r="T69" s="4">
        <f>SUM(T74:T84)</f>
        <v>393576.04</v>
      </c>
      <c r="U69" s="4"/>
      <c r="V69" s="4"/>
      <c r="W69" s="4"/>
      <c r="X69" s="4"/>
      <c r="Y69" s="4"/>
    </row>
    <row r="70" spans="1:25" ht="34.5" customHeight="1" x14ac:dyDescent="0.25">
      <c r="A70" s="184"/>
      <c r="B70" s="175"/>
      <c r="C70" s="187"/>
      <c r="D70" s="142" t="s">
        <v>129</v>
      </c>
      <c r="E70" s="32">
        <f>F70+K70+L70+M70+N70</f>
        <v>816</v>
      </c>
      <c r="F70" s="189">
        <v>816</v>
      </c>
      <c r="G70" s="190"/>
      <c r="H70" s="190"/>
      <c r="I70" s="190"/>
      <c r="J70" s="191"/>
      <c r="K70" s="32">
        <v>0</v>
      </c>
      <c r="L70" s="32">
        <v>0</v>
      </c>
      <c r="M70" s="32">
        <v>0</v>
      </c>
      <c r="N70" s="32">
        <v>0</v>
      </c>
      <c r="O70" s="196"/>
      <c r="P70" s="30"/>
      <c r="Q70" s="31"/>
      <c r="R70" s="31"/>
      <c r="S70" s="5"/>
      <c r="T70" s="4"/>
      <c r="U70" s="4"/>
      <c r="V70" s="4"/>
      <c r="W70" s="4"/>
      <c r="X70" s="4"/>
      <c r="Y70" s="4"/>
    </row>
    <row r="71" spans="1:25" ht="55.5" customHeight="1" x14ac:dyDescent="0.25">
      <c r="A71" s="185"/>
      <c r="B71" s="176"/>
      <c r="C71" s="188"/>
      <c r="D71" s="86" t="s">
        <v>29</v>
      </c>
      <c r="E71" s="32">
        <f>F71+K71+L71+M71+N71</f>
        <v>80600</v>
      </c>
      <c r="F71" s="192">
        <v>16120</v>
      </c>
      <c r="G71" s="193"/>
      <c r="H71" s="193"/>
      <c r="I71" s="193"/>
      <c r="J71" s="194"/>
      <c r="K71" s="32">
        <v>16120</v>
      </c>
      <c r="L71" s="32">
        <v>16120</v>
      </c>
      <c r="M71" s="32">
        <v>16120</v>
      </c>
      <c r="N71" s="32">
        <v>16120</v>
      </c>
      <c r="O71" s="197"/>
      <c r="P71" s="30"/>
      <c r="Q71" s="31"/>
      <c r="R71" s="31"/>
      <c r="S71" s="5"/>
      <c r="T71" s="4"/>
      <c r="U71" s="4"/>
      <c r="V71" s="4"/>
      <c r="W71" s="4"/>
      <c r="X71" s="4"/>
      <c r="Y71" s="4"/>
    </row>
    <row r="72" spans="1:25" ht="36.75" customHeight="1" x14ac:dyDescent="0.25">
      <c r="A72" s="183" t="s">
        <v>7</v>
      </c>
      <c r="B72" s="180" t="s">
        <v>47</v>
      </c>
      <c r="C72" s="186" t="s">
        <v>100</v>
      </c>
      <c r="D72" s="142" t="s">
        <v>45</v>
      </c>
      <c r="E72" s="32">
        <f>E73+E74</f>
        <v>7604933.5583699998</v>
      </c>
      <c r="F72" s="192">
        <f>F73+F74</f>
        <v>1557913.4447900001</v>
      </c>
      <c r="G72" s="193"/>
      <c r="H72" s="193"/>
      <c r="I72" s="193"/>
      <c r="J72" s="194"/>
      <c r="K72" s="32">
        <f>K73+K74</f>
        <v>1511755.1100099999</v>
      </c>
      <c r="L72" s="32">
        <f>L73+L74</f>
        <v>1511755.0035699999</v>
      </c>
      <c r="M72" s="32">
        <f>M73+M74</f>
        <v>1511755</v>
      </c>
      <c r="N72" s="32">
        <f>N73+N74</f>
        <v>1511755</v>
      </c>
      <c r="O72" s="195" t="s">
        <v>35</v>
      </c>
      <c r="P72" s="30"/>
      <c r="Q72" s="31"/>
      <c r="R72" s="31"/>
      <c r="S72" s="5"/>
      <c r="T72" s="4"/>
      <c r="U72" s="4"/>
      <c r="V72" s="4"/>
      <c r="W72" s="4"/>
      <c r="X72" s="4"/>
      <c r="Y72" s="4"/>
    </row>
    <row r="73" spans="1:25" ht="38.25" customHeight="1" x14ac:dyDescent="0.25">
      <c r="A73" s="184"/>
      <c r="B73" s="181"/>
      <c r="C73" s="187"/>
      <c r="D73" s="142" t="s">
        <v>129</v>
      </c>
      <c r="E73" s="32">
        <f>F73+K73+L73+M73+N73</f>
        <v>3500</v>
      </c>
      <c r="F73" s="189">
        <v>3500</v>
      </c>
      <c r="G73" s="190"/>
      <c r="H73" s="190"/>
      <c r="I73" s="190"/>
      <c r="J73" s="191"/>
      <c r="K73" s="32">
        <v>0</v>
      </c>
      <c r="L73" s="32">
        <v>0</v>
      </c>
      <c r="M73" s="32">
        <v>0</v>
      </c>
      <c r="N73" s="32">
        <v>0</v>
      </c>
      <c r="O73" s="196"/>
      <c r="P73" s="30"/>
      <c r="Q73" s="31"/>
      <c r="R73" s="31"/>
      <c r="S73" s="5"/>
      <c r="T73" s="4"/>
      <c r="U73" s="4"/>
      <c r="V73" s="4"/>
      <c r="W73" s="4"/>
      <c r="X73" s="4"/>
      <c r="Y73" s="4"/>
    </row>
    <row r="74" spans="1:25" ht="42" customHeight="1" thickBot="1" x14ac:dyDescent="0.3">
      <c r="A74" s="185"/>
      <c r="B74" s="182"/>
      <c r="C74" s="188"/>
      <c r="D74" s="86" t="s">
        <v>29</v>
      </c>
      <c r="E74" s="95">
        <f>F74+K74+L74+M74+N74</f>
        <v>7601433.5583699998</v>
      </c>
      <c r="F74" s="257">
        <v>1554413.4447900001</v>
      </c>
      <c r="G74" s="258"/>
      <c r="H74" s="258"/>
      <c r="I74" s="258"/>
      <c r="J74" s="259"/>
      <c r="K74" s="95">
        <v>1511755.1100099999</v>
      </c>
      <c r="L74" s="95">
        <v>1511755.0035699999</v>
      </c>
      <c r="M74" s="95">
        <v>1511755</v>
      </c>
      <c r="N74" s="95">
        <v>1511755</v>
      </c>
      <c r="O74" s="197"/>
      <c r="P74" s="30"/>
      <c r="Q74" s="31"/>
      <c r="R74" s="31"/>
      <c r="S74" s="5"/>
      <c r="T74" s="56">
        <v>41594.697999999997</v>
      </c>
      <c r="U74" s="4"/>
      <c r="V74" s="4"/>
      <c r="W74" s="4"/>
      <c r="X74" s="4"/>
      <c r="Y74" s="4"/>
    </row>
    <row r="75" spans="1:25" ht="67.5" customHeight="1" thickBot="1" x14ac:dyDescent="0.3">
      <c r="A75" s="153" t="s">
        <v>8</v>
      </c>
      <c r="B75" s="166" t="s">
        <v>49</v>
      </c>
      <c r="C75" s="157" t="s">
        <v>100</v>
      </c>
      <c r="D75" s="52" t="s">
        <v>29</v>
      </c>
      <c r="E75" s="50">
        <f>F75+K75+L75+M75+N75</f>
        <v>548886.71271999995</v>
      </c>
      <c r="F75" s="202">
        <v>110442.71272</v>
      </c>
      <c r="G75" s="203"/>
      <c r="H75" s="203"/>
      <c r="I75" s="203"/>
      <c r="J75" s="204"/>
      <c r="K75" s="50">
        <v>109611</v>
      </c>
      <c r="L75" s="50">
        <v>109611</v>
      </c>
      <c r="M75" s="50">
        <v>109611</v>
      </c>
      <c r="N75" s="50">
        <v>109611</v>
      </c>
      <c r="O75" s="156" t="s">
        <v>111</v>
      </c>
      <c r="P75" s="30"/>
      <c r="Q75" s="31"/>
      <c r="R75" s="31"/>
      <c r="S75" s="5"/>
      <c r="T75" s="12">
        <v>123250.73</v>
      </c>
      <c r="U75" s="4"/>
      <c r="V75" s="4"/>
      <c r="W75" s="4"/>
      <c r="X75" s="4"/>
      <c r="Y75" s="4"/>
    </row>
    <row r="76" spans="1:25" ht="54.75" customHeight="1" x14ac:dyDescent="0.25">
      <c r="A76" s="211" t="s">
        <v>9</v>
      </c>
      <c r="B76" s="209" t="s">
        <v>50</v>
      </c>
      <c r="C76" s="212" t="s">
        <v>100</v>
      </c>
      <c r="D76" s="142" t="s">
        <v>45</v>
      </c>
      <c r="E76" s="96">
        <f>SUM(F76:N76)</f>
        <v>529783.95640000002</v>
      </c>
      <c r="F76" s="313">
        <f>F77+F78</f>
        <v>106236.79128</v>
      </c>
      <c r="G76" s="314"/>
      <c r="H76" s="314"/>
      <c r="I76" s="314"/>
      <c r="J76" s="315"/>
      <c r="K76" s="96">
        <f>K77+K78</f>
        <v>105886.79128</v>
      </c>
      <c r="L76" s="96">
        <f>L77+L78</f>
        <v>105886.79128</v>
      </c>
      <c r="M76" s="96">
        <f>M77+M78</f>
        <v>105886.79128</v>
      </c>
      <c r="N76" s="96">
        <f>N77+N78</f>
        <v>105886.79128</v>
      </c>
      <c r="O76" s="219" t="s">
        <v>34</v>
      </c>
      <c r="P76" s="30"/>
      <c r="Q76" s="31"/>
      <c r="R76" s="31"/>
      <c r="S76" s="5"/>
      <c r="T76" s="12">
        <v>44359.31</v>
      </c>
      <c r="U76" s="4"/>
      <c r="V76" s="4"/>
      <c r="W76" s="4"/>
      <c r="X76" s="4"/>
      <c r="Y76" s="4"/>
    </row>
    <row r="77" spans="1:25" ht="54.75" customHeight="1" x14ac:dyDescent="0.25">
      <c r="A77" s="211"/>
      <c r="B77" s="181"/>
      <c r="C77" s="213"/>
      <c r="D77" s="142" t="s">
        <v>129</v>
      </c>
      <c r="E77" s="95">
        <f>F77+K77+L77+M77+N77</f>
        <v>350</v>
      </c>
      <c r="F77" s="215">
        <v>350</v>
      </c>
      <c r="G77" s="215"/>
      <c r="H77" s="215"/>
      <c r="I77" s="215"/>
      <c r="J77" s="215"/>
      <c r="K77" s="95">
        <v>0</v>
      </c>
      <c r="L77" s="95">
        <v>0</v>
      </c>
      <c r="M77" s="95">
        <v>0</v>
      </c>
      <c r="N77" s="95">
        <v>0</v>
      </c>
      <c r="O77" s="220"/>
      <c r="P77" s="30"/>
      <c r="Q77" s="31"/>
      <c r="R77" s="31"/>
      <c r="S77" s="5"/>
      <c r="T77" s="12"/>
      <c r="U77" s="4"/>
      <c r="V77" s="4"/>
      <c r="W77" s="4"/>
      <c r="X77" s="4"/>
      <c r="Y77" s="4"/>
    </row>
    <row r="78" spans="1:25" ht="54.75" customHeight="1" thickBot="1" x14ac:dyDescent="0.3">
      <c r="A78" s="211"/>
      <c r="B78" s="210"/>
      <c r="C78" s="214"/>
      <c r="D78" s="86" t="s">
        <v>29</v>
      </c>
      <c r="E78" s="59">
        <f>F78+K78+L78+M78+N78</f>
        <v>529433.95640000002</v>
      </c>
      <c r="F78" s="216">
        <v>105886.79128</v>
      </c>
      <c r="G78" s="217"/>
      <c r="H78" s="217"/>
      <c r="I78" s="217"/>
      <c r="J78" s="218"/>
      <c r="K78" s="59">
        <v>105886.79128</v>
      </c>
      <c r="L78" s="59">
        <v>105886.79128</v>
      </c>
      <c r="M78" s="59">
        <v>105886.79128</v>
      </c>
      <c r="N78" s="59">
        <v>105886.79128</v>
      </c>
      <c r="O78" s="221"/>
      <c r="P78" s="30"/>
      <c r="Q78" s="31"/>
      <c r="R78" s="31"/>
      <c r="S78" s="5"/>
      <c r="T78" s="12"/>
      <c r="U78" s="4"/>
      <c r="V78" s="4"/>
      <c r="W78" s="4"/>
      <c r="X78" s="4"/>
      <c r="Y78" s="4"/>
    </row>
    <row r="79" spans="1:25" ht="117" customHeight="1" thickBot="1" x14ac:dyDescent="0.3">
      <c r="A79" s="60" t="s">
        <v>10</v>
      </c>
      <c r="B79" s="166" t="s">
        <v>51</v>
      </c>
      <c r="C79" s="157" t="s">
        <v>100</v>
      </c>
      <c r="D79" s="61" t="s">
        <v>29</v>
      </c>
      <c r="E79" s="59">
        <f>SUM(F79:N79)</f>
        <v>2302005</v>
      </c>
      <c r="F79" s="198">
        <v>460401</v>
      </c>
      <c r="G79" s="199"/>
      <c r="H79" s="199"/>
      <c r="I79" s="199"/>
      <c r="J79" s="200"/>
      <c r="K79" s="59">
        <v>460401</v>
      </c>
      <c r="L79" s="59">
        <v>460401</v>
      </c>
      <c r="M79" s="59">
        <v>460401</v>
      </c>
      <c r="N79" s="59">
        <v>460401</v>
      </c>
      <c r="O79" s="131" t="s">
        <v>43</v>
      </c>
      <c r="P79" s="30"/>
      <c r="Q79" s="31"/>
      <c r="R79" s="31"/>
      <c r="S79" s="5"/>
      <c r="T79" s="74">
        <v>36080.699999999997</v>
      </c>
      <c r="U79" s="4"/>
      <c r="V79" s="4"/>
      <c r="W79" s="4"/>
      <c r="X79" s="4"/>
      <c r="Y79" s="4"/>
    </row>
    <row r="80" spans="1:25" ht="119.25" customHeight="1" thickBot="1" x14ac:dyDescent="0.3">
      <c r="A80" s="49" t="s">
        <v>11</v>
      </c>
      <c r="B80" s="62" t="s">
        <v>52</v>
      </c>
      <c r="C80" s="41" t="s">
        <v>100</v>
      </c>
      <c r="D80" s="55" t="s">
        <v>30</v>
      </c>
      <c r="E80" s="50">
        <f>F80+K80+L80+M80+N80</f>
        <v>2375546.45829</v>
      </c>
      <c r="F80" s="202">
        <f>F81+F82+F83+F84</f>
        <v>527618.17693000007</v>
      </c>
      <c r="G80" s="203"/>
      <c r="H80" s="203"/>
      <c r="I80" s="203"/>
      <c r="J80" s="204"/>
      <c r="K80" s="178">
        <f t="shared" ref="K80:M80" si="6">K81+K82+K83+K84</f>
        <v>462858.28136000002</v>
      </c>
      <c r="L80" s="50">
        <f t="shared" si="6"/>
        <v>461690</v>
      </c>
      <c r="M80" s="50">
        <f t="shared" si="6"/>
        <v>461690</v>
      </c>
      <c r="N80" s="50">
        <f>N81+N82+N83+N84</f>
        <v>461690</v>
      </c>
      <c r="O80" s="62"/>
      <c r="P80" s="30"/>
      <c r="Q80" s="31"/>
      <c r="R80" s="31"/>
      <c r="S80" s="5"/>
      <c r="T80" s="12">
        <v>49956.9</v>
      </c>
      <c r="U80" s="4"/>
      <c r="V80" s="4"/>
      <c r="W80" s="4"/>
      <c r="X80" s="4"/>
      <c r="Y80" s="4"/>
    </row>
    <row r="81" spans="1:25" ht="66" x14ac:dyDescent="0.25">
      <c r="A81" s="165" t="s">
        <v>20</v>
      </c>
      <c r="B81" s="156" t="s">
        <v>26</v>
      </c>
      <c r="C81" s="160" t="s">
        <v>100</v>
      </c>
      <c r="D81" s="53" t="s">
        <v>29</v>
      </c>
      <c r="E81" s="32">
        <f>F81+K81+L81+M81+N81</f>
        <v>200750</v>
      </c>
      <c r="F81" s="250">
        <v>40150</v>
      </c>
      <c r="G81" s="251"/>
      <c r="H81" s="251"/>
      <c r="I81" s="251"/>
      <c r="J81" s="252"/>
      <c r="K81" s="45">
        <v>40150</v>
      </c>
      <c r="L81" s="45">
        <v>40150</v>
      </c>
      <c r="M81" s="45">
        <v>40150</v>
      </c>
      <c r="N81" s="45">
        <v>40150</v>
      </c>
      <c r="O81" s="156" t="s">
        <v>74</v>
      </c>
      <c r="P81" s="30"/>
      <c r="Q81" s="31"/>
      <c r="R81" s="31"/>
      <c r="S81" s="5"/>
      <c r="T81" s="12">
        <v>30446.322</v>
      </c>
      <c r="U81" s="4"/>
      <c r="V81" s="4"/>
      <c r="W81" s="4"/>
      <c r="X81" s="4"/>
      <c r="Y81" s="4"/>
    </row>
    <row r="82" spans="1:25" ht="118.5" customHeight="1" x14ac:dyDescent="0.25">
      <c r="A82" s="164" t="s">
        <v>21</v>
      </c>
      <c r="B82" s="169" t="s">
        <v>27</v>
      </c>
      <c r="C82" s="38" t="s">
        <v>100</v>
      </c>
      <c r="D82" s="33" t="s">
        <v>29</v>
      </c>
      <c r="E82" s="95">
        <f>F82+K82+L82+M82+N82</f>
        <v>1278111.45829</v>
      </c>
      <c r="F82" s="319">
        <v>308131.17693000002</v>
      </c>
      <c r="G82" s="320"/>
      <c r="H82" s="320"/>
      <c r="I82" s="320"/>
      <c r="J82" s="321"/>
      <c r="K82" s="179">
        <v>243371.28135999999</v>
      </c>
      <c r="L82" s="12">
        <v>242203</v>
      </c>
      <c r="M82" s="12">
        <v>242203</v>
      </c>
      <c r="N82" s="12">
        <v>242203</v>
      </c>
      <c r="O82" s="169" t="s">
        <v>27</v>
      </c>
      <c r="P82" s="30"/>
      <c r="Q82" s="31"/>
      <c r="R82" s="31"/>
      <c r="S82" s="5"/>
      <c r="T82" s="12">
        <v>20018</v>
      </c>
      <c r="U82" s="4"/>
      <c r="V82" s="4"/>
      <c r="W82" s="4"/>
      <c r="X82" s="4"/>
      <c r="Y82" s="4"/>
    </row>
    <row r="83" spans="1:25" ht="86.25" customHeight="1" x14ac:dyDescent="0.25">
      <c r="A83" s="164" t="s">
        <v>78</v>
      </c>
      <c r="B83" s="169" t="s">
        <v>36</v>
      </c>
      <c r="C83" s="38" t="s">
        <v>100</v>
      </c>
      <c r="D83" s="33" t="s">
        <v>29</v>
      </c>
      <c r="E83" s="95">
        <f>F83+K83+L83+M83+N83</f>
        <v>724800</v>
      </c>
      <c r="F83" s="267">
        <v>144960</v>
      </c>
      <c r="G83" s="268"/>
      <c r="H83" s="268"/>
      <c r="I83" s="268"/>
      <c r="J83" s="269"/>
      <c r="K83" s="12">
        <v>144960</v>
      </c>
      <c r="L83" s="12">
        <v>144960</v>
      </c>
      <c r="M83" s="12">
        <v>144960</v>
      </c>
      <c r="N83" s="12">
        <v>144960</v>
      </c>
      <c r="O83" s="169" t="s">
        <v>75</v>
      </c>
      <c r="P83" s="30"/>
      <c r="Q83" s="31"/>
      <c r="R83" s="31"/>
      <c r="S83" s="5"/>
      <c r="T83" s="12">
        <v>30735</v>
      </c>
      <c r="U83" s="4"/>
      <c r="V83" s="4"/>
      <c r="W83" s="4"/>
      <c r="X83" s="4"/>
      <c r="Y83" s="4"/>
    </row>
    <row r="84" spans="1:25" ht="50.25" thickBot="1" x14ac:dyDescent="0.3">
      <c r="A84" s="167" t="s">
        <v>79</v>
      </c>
      <c r="B84" s="154" t="s">
        <v>44</v>
      </c>
      <c r="C84" s="159" t="s">
        <v>100</v>
      </c>
      <c r="D84" s="34" t="s">
        <v>29</v>
      </c>
      <c r="E84" s="94">
        <f t="shared" ref="E84" si="7">SUM(F84:N84)</f>
        <v>171885</v>
      </c>
      <c r="F84" s="267">
        <v>34377</v>
      </c>
      <c r="G84" s="268"/>
      <c r="H84" s="268"/>
      <c r="I84" s="268"/>
      <c r="J84" s="269"/>
      <c r="K84" s="20">
        <v>34377</v>
      </c>
      <c r="L84" s="20">
        <v>34377</v>
      </c>
      <c r="M84" s="20">
        <v>34377</v>
      </c>
      <c r="N84" s="20">
        <v>34377</v>
      </c>
      <c r="O84" s="154" t="s">
        <v>44</v>
      </c>
      <c r="P84" s="30"/>
      <c r="Q84" s="31"/>
      <c r="R84" s="31"/>
      <c r="S84" s="5"/>
      <c r="T84" s="12">
        <v>17134.38</v>
      </c>
      <c r="U84" s="4"/>
      <c r="V84" s="4"/>
      <c r="W84" s="4"/>
      <c r="X84" s="4"/>
      <c r="Y84" s="4"/>
    </row>
    <row r="85" spans="1:25" ht="118.5" customHeight="1" thickBot="1" x14ac:dyDescent="0.3">
      <c r="A85" s="49" t="s">
        <v>12</v>
      </c>
      <c r="B85" s="62" t="s">
        <v>112</v>
      </c>
      <c r="C85" s="41" t="s">
        <v>100</v>
      </c>
      <c r="D85" s="54" t="s">
        <v>29</v>
      </c>
      <c r="E85" s="50">
        <f>F85+K85+L85+M85+N85</f>
        <v>15570</v>
      </c>
      <c r="F85" s="202">
        <v>3446</v>
      </c>
      <c r="G85" s="203"/>
      <c r="H85" s="203"/>
      <c r="I85" s="203"/>
      <c r="J85" s="204"/>
      <c r="K85" s="50">
        <v>3031</v>
      </c>
      <c r="L85" s="50">
        <v>3031</v>
      </c>
      <c r="M85" s="50">
        <v>3031</v>
      </c>
      <c r="N85" s="50">
        <v>3031</v>
      </c>
      <c r="O85" s="105" t="s">
        <v>25</v>
      </c>
      <c r="P85" s="30"/>
      <c r="Q85" s="31"/>
      <c r="R85" s="31"/>
      <c r="S85" s="5"/>
      <c r="T85" s="4"/>
      <c r="U85" s="4"/>
      <c r="V85" s="4"/>
      <c r="W85" s="4"/>
      <c r="X85" s="4"/>
      <c r="Y85" s="4"/>
    </row>
    <row r="86" spans="1:25" ht="69" customHeight="1" thickBot="1" x14ac:dyDescent="0.3">
      <c r="A86" s="49" t="s">
        <v>40</v>
      </c>
      <c r="B86" s="62" t="s">
        <v>60</v>
      </c>
      <c r="C86" s="41" t="s">
        <v>100</v>
      </c>
      <c r="D86" s="54" t="s">
        <v>29</v>
      </c>
      <c r="E86" s="50">
        <f>F86+K86+L86+M86+N86</f>
        <v>721060</v>
      </c>
      <c r="F86" s="198">
        <v>144212</v>
      </c>
      <c r="G86" s="199"/>
      <c r="H86" s="199"/>
      <c r="I86" s="199"/>
      <c r="J86" s="200"/>
      <c r="K86" s="50">
        <v>144212</v>
      </c>
      <c r="L86" s="50">
        <v>144212</v>
      </c>
      <c r="M86" s="50">
        <v>144212</v>
      </c>
      <c r="N86" s="50">
        <v>144212</v>
      </c>
      <c r="O86" s="104" t="s">
        <v>93</v>
      </c>
      <c r="P86" s="30"/>
      <c r="Q86" s="31"/>
      <c r="R86" s="31"/>
      <c r="S86" s="5"/>
      <c r="T86" s="4"/>
      <c r="U86" s="4"/>
      <c r="V86" s="4"/>
      <c r="W86" s="4"/>
      <c r="X86" s="4"/>
      <c r="Y86" s="4"/>
    </row>
    <row r="87" spans="1:25" ht="87" customHeight="1" thickBot="1" x14ac:dyDescent="0.3">
      <c r="A87" s="49" t="s">
        <v>42</v>
      </c>
      <c r="B87" s="62" t="s">
        <v>61</v>
      </c>
      <c r="C87" s="41" t="s">
        <v>100</v>
      </c>
      <c r="D87" s="54" t="s">
        <v>29</v>
      </c>
      <c r="E87" s="50">
        <f>F87+K87+L87+M87+N87</f>
        <v>271170</v>
      </c>
      <c r="F87" s="198">
        <v>54234</v>
      </c>
      <c r="G87" s="199"/>
      <c r="H87" s="199"/>
      <c r="I87" s="199"/>
      <c r="J87" s="200"/>
      <c r="K87" s="50">
        <v>54234</v>
      </c>
      <c r="L87" s="50">
        <v>54234</v>
      </c>
      <c r="M87" s="50">
        <v>54234</v>
      </c>
      <c r="N87" s="50">
        <v>54234</v>
      </c>
      <c r="O87" s="104" t="s">
        <v>123</v>
      </c>
      <c r="P87" s="30"/>
      <c r="Q87" s="31"/>
      <c r="R87" s="31"/>
      <c r="S87" s="5"/>
      <c r="T87" s="4"/>
      <c r="U87" s="4"/>
      <c r="V87" s="4"/>
      <c r="W87" s="4"/>
      <c r="X87" s="4"/>
      <c r="Y87" s="4"/>
    </row>
    <row r="88" spans="1:25" ht="87" customHeight="1" thickBot="1" x14ac:dyDescent="0.3">
      <c r="A88" s="49" t="s">
        <v>117</v>
      </c>
      <c r="B88" s="62" t="s">
        <v>119</v>
      </c>
      <c r="C88" s="41" t="s">
        <v>100</v>
      </c>
      <c r="D88" s="54" t="s">
        <v>29</v>
      </c>
      <c r="E88" s="50">
        <f>F88+K88+L88+M88+N88</f>
        <v>744311</v>
      </c>
      <c r="F88" s="198">
        <v>744311</v>
      </c>
      <c r="G88" s="199"/>
      <c r="H88" s="199"/>
      <c r="I88" s="199"/>
      <c r="J88" s="200"/>
      <c r="K88" s="50">
        <v>0</v>
      </c>
      <c r="L88" s="50">
        <v>0</v>
      </c>
      <c r="M88" s="50">
        <v>0</v>
      </c>
      <c r="N88" s="50">
        <v>0</v>
      </c>
      <c r="O88" s="104" t="s">
        <v>43</v>
      </c>
      <c r="P88" s="30"/>
      <c r="Q88" s="31"/>
      <c r="R88" s="31"/>
      <c r="S88" s="5"/>
      <c r="T88" s="4"/>
      <c r="U88" s="4"/>
      <c r="V88" s="4"/>
      <c r="W88" s="4"/>
      <c r="X88" s="4"/>
      <c r="Y88" s="4"/>
    </row>
    <row r="89" spans="1:25" ht="87" customHeight="1" thickBot="1" x14ac:dyDescent="0.3">
      <c r="A89" s="49" t="s">
        <v>118</v>
      </c>
      <c r="B89" s="62" t="s">
        <v>120</v>
      </c>
      <c r="C89" s="41" t="s">
        <v>100</v>
      </c>
      <c r="D89" s="54" t="s">
        <v>29</v>
      </c>
      <c r="E89" s="50">
        <f>F89+K89+L89+M89+N89</f>
        <v>190290</v>
      </c>
      <c r="F89" s="198">
        <v>38058</v>
      </c>
      <c r="G89" s="199"/>
      <c r="H89" s="199"/>
      <c r="I89" s="199"/>
      <c r="J89" s="200"/>
      <c r="K89" s="50">
        <v>38058</v>
      </c>
      <c r="L89" s="50">
        <v>38058</v>
      </c>
      <c r="M89" s="50">
        <v>38058</v>
      </c>
      <c r="N89" s="50">
        <v>38058</v>
      </c>
      <c r="O89" s="104" t="s">
        <v>121</v>
      </c>
      <c r="P89" s="30"/>
      <c r="Q89" s="31"/>
      <c r="R89" s="31"/>
      <c r="S89" s="5"/>
      <c r="T89" s="4"/>
      <c r="U89" s="4"/>
      <c r="V89" s="4"/>
      <c r="W89" s="4"/>
      <c r="X89" s="4"/>
      <c r="Y89" s="4"/>
    </row>
    <row r="90" spans="1:25" ht="87" customHeight="1" thickBot="1" x14ac:dyDescent="0.3">
      <c r="A90" s="49" t="s">
        <v>17</v>
      </c>
      <c r="B90" s="62" t="s">
        <v>62</v>
      </c>
      <c r="C90" s="41" t="s">
        <v>100</v>
      </c>
      <c r="D90" s="54" t="s">
        <v>29</v>
      </c>
      <c r="E90" s="50">
        <f t="shared" ref="E90:N90" si="8">E91+E92</f>
        <v>7365</v>
      </c>
      <c r="F90" s="202">
        <f t="shared" si="8"/>
        <v>1949</v>
      </c>
      <c r="G90" s="203"/>
      <c r="H90" s="203"/>
      <c r="I90" s="203"/>
      <c r="J90" s="204"/>
      <c r="K90" s="50">
        <f t="shared" si="8"/>
        <v>1354</v>
      </c>
      <c r="L90" s="50">
        <f t="shared" si="8"/>
        <v>1354</v>
      </c>
      <c r="M90" s="50">
        <f t="shared" si="8"/>
        <v>1354</v>
      </c>
      <c r="N90" s="50">
        <f t="shared" si="8"/>
        <v>1354</v>
      </c>
      <c r="O90" s="104"/>
      <c r="P90" s="30"/>
      <c r="Q90" s="31"/>
      <c r="R90" s="31"/>
      <c r="S90" s="5"/>
      <c r="T90" s="4"/>
      <c r="U90" s="4"/>
      <c r="V90" s="4"/>
      <c r="W90" s="4"/>
      <c r="X90" s="4"/>
      <c r="Y90" s="4"/>
    </row>
    <row r="91" spans="1:25" ht="120" customHeight="1" thickBot="1" x14ac:dyDescent="0.3">
      <c r="A91" s="49" t="s">
        <v>6</v>
      </c>
      <c r="B91" s="62" t="s">
        <v>63</v>
      </c>
      <c r="C91" s="41" t="s">
        <v>100</v>
      </c>
      <c r="D91" s="54" t="s">
        <v>29</v>
      </c>
      <c r="E91" s="50">
        <f>F91+K91+L91+M91+N91</f>
        <v>4610</v>
      </c>
      <c r="F91" s="198">
        <v>922</v>
      </c>
      <c r="G91" s="199"/>
      <c r="H91" s="199"/>
      <c r="I91" s="199"/>
      <c r="J91" s="200"/>
      <c r="K91" s="50">
        <v>922</v>
      </c>
      <c r="L91" s="50">
        <v>922</v>
      </c>
      <c r="M91" s="50">
        <v>922</v>
      </c>
      <c r="N91" s="50">
        <v>922</v>
      </c>
      <c r="O91" s="104" t="s">
        <v>76</v>
      </c>
      <c r="P91" s="30"/>
      <c r="Q91" s="31"/>
      <c r="R91" s="31"/>
      <c r="S91" s="5"/>
      <c r="T91" s="4"/>
      <c r="U91" s="4"/>
      <c r="V91" s="4"/>
      <c r="W91" s="4"/>
      <c r="X91" s="4"/>
      <c r="Y91" s="4"/>
    </row>
    <row r="92" spans="1:25" ht="121.15" customHeight="1" thickBot="1" x14ac:dyDescent="0.3">
      <c r="A92" s="49" t="s">
        <v>59</v>
      </c>
      <c r="B92" s="62" t="s">
        <v>64</v>
      </c>
      <c r="C92" s="41" t="s">
        <v>100</v>
      </c>
      <c r="D92" s="54" t="s">
        <v>29</v>
      </c>
      <c r="E92" s="50">
        <f>F92+K92+L92+M92+N92</f>
        <v>2755</v>
      </c>
      <c r="F92" s="202">
        <v>1027</v>
      </c>
      <c r="G92" s="203"/>
      <c r="H92" s="203"/>
      <c r="I92" s="203"/>
      <c r="J92" s="204"/>
      <c r="K92" s="50">
        <v>432</v>
      </c>
      <c r="L92" s="50">
        <v>432</v>
      </c>
      <c r="M92" s="50">
        <v>432</v>
      </c>
      <c r="N92" s="50">
        <v>432</v>
      </c>
      <c r="O92" s="104" t="s">
        <v>72</v>
      </c>
      <c r="P92" s="30"/>
      <c r="Q92" s="31"/>
      <c r="R92" s="31"/>
      <c r="S92" s="5"/>
      <c r="T92" s="4"/>
      <c r="U92" s="4"/>
      <c r="V92" s="4"/>
      <c r="W92" s="4"/>
      <c r="X92" s="4"/>
      <c r="Y92" s="4"/>
    </row>
    <row r="93" spans="1:25" ht="18" customHeight="1" x14ac:dyDescent="0.25">
      <c r="A93" s="275" t="s">
        <v>24</v>
      </c>
      <c r="B93" s="276"/>
      <c r="C93" s="276"/>
      <c r="D93" s="277"/>
      <c r="E93" s="18">
        <f>E94+E95</f>
        <v>15397003.68578</v>
      </c>
      <c r="F93" s="304">
        <f>F94+F95</f>
        <v>3765758.1257199999</v>
      </c>
      <c r="G93" s="305"/>
      <c r="H93" s="305"/>
      <c r="I93" s="305"/>
      <c r="J93" s="306"/>
      <c r="K93" s="18">
        <f>K94+K95</f>
        <v>2907521.1826499999</v>
      </c>
      <c r="L93" s="18">
        <f>L94+L95</f>
        <v>2906352.7948500002</v>
      </c>
      <c r="M93" s="18">
        <f>M94+M95</f>
        <v>2906352.79128</v>
      </c>
      <c r="N93" s="83">
        <f>N94+N95</f>
        <v>2906352.79128</v>
      </c>
      <c r="O93" s="310"/>
      <c r="P93" s="30"/>
      <c r="T93" s="4"/>
      <c r="U93" s="4"/>
      <c r="V93" s="4"/>
      <c r="W93" s="4"/>
      <c r="X93" s="4"/>
      <c r="Y93" s="4"/>
    </row>
    <row r="94" spans="1:25" ht="18" customHeight="1" x14ac:dyDescent="0.25">
      <c r="A94" s="201" t="s">
        <v>16</v>
      </c>
      <c r="B94" s="201"/>
      <c r="C94" s="201"/>
      <c r="D94" s="201"/>
      <c r="E94" s="95">
        <f>F94+K94+L94+M94+N94</f>
        <v>4666</v>
      </c>
      <c r="F94" s="192">
        <f>F67</f>
        <v>4666</v>
      </c>
      <c r="G94" s="193"/>
      <c r="H94" s="193"/>
      <c r="I94" s="193"/>
      <c r="J94" s="194"/>
      <c r="K94" s="143">
        <f>K67</f>
        <v>0</v>
      </c>
      <c r="L94" s="143">
        <f>L67</f>
        <v>0</v>
      </c>
      <c r="M94" s="143">
        <f>M67</f>
        <v>0</v>
      </c>
      <c r="N94" s="144">
        <f>N67</f>
        <v>0</v>
      </c>
      <c r="O94" s="311"/>
      <c r="P94" s="30"/>
      <c r="T94" s="4"/>
      <c r="U94" s="4"/>
      <c r="V94" s="4"/>
      <c r="W94" s="4"/>
      <c r="X94" s="4"/>
      <c r="Y94" s="4"/>
    </row>
    <row r="95" spans="1:25" ht="30.75" customHeight="1" thickBot="1" x14ac:dyDescent="0.3">
      <c r="A95" s="201" t="s">
        <v>29</v>
      </c>
      <c r="B95" s="201"/>
      <c r="C95" s="201"/>
      <c r="D95" s="201"/>
      <c r="E95" s="97">
        <f>E90+E66</f>
        <v>15392337.68578</v>
      </c>
      <c r="F95" s="216">
        <f>F68+F90</f>
        <v>3761092.1257199999</v>
      </c>
      <c r="G95" s="217"/>
      <c r="H95" s="217"/>
      <c r="I95" s="217"/>
      <c r="J95" s="218"/>
      <c r="K95" s="98">
        <f>K90+K66</f>
        <v>2907521.1826499999</v>
      </c>
      <c r="L95" s="98">
        <f>L90+L66</f>
        <v>2906352.7948500002</v>
      </c>
      <c r="M95" s="98">
        <f>M90+M66</f>
        <v>2906352.79128</v>
      </c>
      <c r="N95" s="99">
        <f>N90+N66</f>
        <v>2906352.79128</v>
      </c>
      <c r="O95" s="312"/>
      <c r="P95" s="31"/>
      <c r="R95" s="5"/>
      <c r="S95" s="5"/>
      <c r="T95" s="4"/>
      <c r="U95" s="4"/>
      <c r="V95" s="4"/>
      <c r="W95" s="4"/>
      <c r="X95" s="4"/>
      <c r="Y95" s="4"/>
    </row>
    <row r="96" spans="1:25" ht="30.75" customHeight="1" thickBot="1" x14ac:dyDescent="0.3">
      <c r="A96" s="360"/>
      <c r="B96" s="361"/>
      <c r="C96" s="361"/>
      <c r="D96" s="362"/>
      <c r="E96" s="132"/>
      <c r="F96" s="307"/>
      <c r="G96" s="308"/>
      <c r="H96" s="308"/>
      <c r="I96" s="308"/>
      <c r="J96" s="309"/>
      <c r="K96" s="132"/>
      <c r="L96" s="132"/>
      <c r="M96" s="132"/>
      <c r="N96" s="132"/>
      <c r="O96" s="57"/>
      <c r="P96" s="30"/>
      <c r="R96" s="6"/>
      <c r="S96" s="6"/>
      <c r="T96" s="4"/>
      <c r="U96" s="4"/>
      <c r="V96" s="4"/>
      <c r="W96" s="4"/>
      <c r="X96" s="4"/>
      <c r="Y96" s="4"/>
    </row>
    <row r="97" spans="1:25" ht="30.75" customHeight="1" x14ac:dyDescent="0.25">
      <c r="A97" s="343" t="s">
        <v>14</v>
      </c>
      <c r="B97" s="344"/>
      <c r="C97" s="344"/>
      <c r="D97" s="345"/>
      <c r="E97" s="100">
        <f>SUM(F97:N97)</f>
        <v>20395059.973059997</v>
      </c>
      <c r="F97" s="300">
        <f>F99+F98</f>
        <v>4942942.4129999997</v>
      </c>
      <c r="G97" s="301"/>
      <c r="H97" s="301"/>
      <c r="I97" s="301"/>
      <c r="J97" s="302"/>
      <c r="K97" s="100">
        <f>K99+K98</f>
        <v>4263951.1826499999</v>
      </c>
      <c r="L97" s="100">
        <f t="shared" ref="L97:M97" si="9">L99+L98</f>
        <v>3729388.7948500002</v>
      </c>
      <c r="M97" s="100">
        <f t="shared" si="9"/>
        <v>3729388.79128</v>
      </c>
      <c r="N97" s="101">
        <f>N99+N98</f>
        <v>3729388.79128</v>
      </c>
      <c r="O97" s="379"/>
      <c r="P97" s="30"/>
      <c r="T97" s="4"/>
      <c r="U97" s="4"/>
      <c r="V97" s="4"/>
      <c r="W97" s="4"/>
      <c r="X97" s="4"/>
      <c r="Y97" s="4"/>
    </row>
    <row r="98" spans="1:25" ht="20.25" customHeight="1" x14ac:dyDescent="0.25">
      <c r="A98" s="294" t="s">
        <v>16</v>
      </c>
      <c r="B98" s="295"/>
      <c r="C98" s="295"/>
      <c r="D98" s="296"/>
      <c r="E98" s="58">
        <f>SUM(F98:N98)</f>
        <v>245081</v>
      </c>
      <c r="F98" s="346">
        <f>F94+F34</f>
        <v>52749</v>
      </c>
      <c r="G98" s="347"/>
      <c r="H98" s="347"/>
      <c r="I98" s="347"/>
      <c r="J98" s="348"/>
      <c r="K98" s="58">
        <f>K34</f>
        <v>48083</v>
      </c>
      <c r="L98" s="58">
        <f>L34</f>
        <v>48083</v>
      </c>
      <c r="M98" s="58">
        <f>M34</f>
        <v>48083</v>
      </c>
      <c r="N98" s="85">
        <f>N34</f>
        <v>48083</v>
      </c>
      <c r="O98" s="380"/>
      <c r="P98" s="4"/>
      <c r="T98" s="4"/>
      <c r="U98" s="4"/>
      <c r="V98" s="4"/>
      <c r="W98" s="4"/>
      <c r="X98" s="4"/>
      <c r="Y98" s="4"/>
    </row>
    <row r="99" spans="1:25" ht="42" customHeight="1" thickBot="1" x14ac:dyDescent="0.3">
      <c r="A99" s="297" t="s">
        <v>31</v>
      </c>
      <c r="B99" s="298"/>
      <c r="C99" s="298"/>
      <c r="D99" s="299"/>
      <c r="E99" s="102">
        <f>SUM(F99:N99)</f>
        <v>20149978.973059997</v>
      </c>
      <c r="F99" s="355">
        <f>F95+F46+F35</f>
        <v>4890193.4129999997</v>
      </c>
      <c r="G99" s="356"/>
      <c r="H99" s="356"/>
      <c r="I99" s="356"/>
      <c r="J99" s="357"/>
      <c r="K99" s="102">
        <f>K95+K64+K47+K35</f>
        <v>4215868.1826499999</v>
      </c>
      <c r="L99" s="102">
        <f>L95+L64+L47+L35</f>
        <v>3681305.7948500002</v>
      </c>
      <c r="M99" s="102">
        <f>M95+M64+M47+M35</f>
        <v>3681305.79128</v>
      </c>
      <c r="N99" s="103">
        <f>N95+N64+N47+N35</f>
        <v>3681305.79128</v>
      </c>
      <c r="O99" s="381"/>
      <c r="P99" s="4"/>
      <c r="T99" s="4"/>
      <c r="U99" s="4"/>
      <c r="V99" s="4"/>
      <c r="W99" s="4"/>
      <c r="X99" s="4"/>
      <c r="Y99" s="4"/>
    </row>
    <row r="100" spans="1:25" ht="24.75" customHeight="1" x14ac:dyDescent="0.25">
      <c r="A100" s="7"/>
      <c r="B100" s="78"/>
      <c r="C100" s="7"/>
      <c r="D100" s="7"/>
      <c r="E100" s="17"/>
      <c r="F100" s="17"/>
      <c r="G100" s="17"/>
      <c r="H100" s="17"/>
      <c r="I100" s="17"/>
      <c r="J100" s="17"/>
      <c r="K100" s="76"/>
      <c r="L100" s="17"/>
      <c r="M100" s="17"/>
      <c r="N100" s="17"/>
      <c r="O100" s="141" t="s">
        <v>124</v>
      </c>
      <c r="P100" s="4"/>
      <c r="T100" s="4"/>
      <c r="U100" s="4"/>
      <c r="V100" s="4"/>
      <c r="W100" s="4"/>
      <c r="X100" s="4"/>
      <c r="Y100" s="4"/>
    </row>
    <row r="101" spans="1:25" ht="23.25" customHeight="1" x14ac:dyDescent="0.25">
      <c r="A101" s="75"/>
      <c r="B101" s="77"/>
      <c r="C101" s="75"/>
      <c r="D101" s="75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5"/>
      <c r="P101" s="4"/>
      <c r="T101" s="4"/>
      <c r="U101" s="4"/>
      <c r="V101" s="4"/>
      <c r="W101" s="4"/>
      <c r="X101" s="4"/>
      <c r="Y101" s="4"/>
    </row>
    <row r="102" spans="1:25" ht="80.25" customHeight="1" x14ac:dyDescent="0.3">
      <c r="A102" s="378" t="s">
        <v>114</v>
      </c>
      <c r="B102" s="378"/>
      <c r="C102" s="378"/>
      <c r="D102" s="378"/>
      <c r="E102" s="134"/>
      <c r="F102" s="135"/>
      <c r="G102" s="135"/>
      <c r="H102" s="136"/>
      <c r="I102" s="137"/>
      <c r="J102" s="138"/>
      <c r="K102" s="139"/>
      <c r="L102" s="335" t="s">
        <v>115</v>
      </c>
      <c r="M102" s="335"/>
      <c r="N102" s="75"/>
      <c r="O102" s="36"/>
      <c r="P102" s="4"/>
      <c r="T102" s="4"/>
      <c r="U102" s="4"/>
      <c r="V102" s="4"/>
      <c r="W102" s="4"/>
      <c r="X102" s="4"/>
      <c r="Y102" s="4"/>
    </row>
    <row r="103" spans="1:25" ht="24.75" customHeight="1" x14ac:dyDescent="0.25">
      <c r="A103" s="75"/>
      <c r="B103" s="77"/>
      <c r="C103" s="75"/>
      <c r="D103" s="75"/>
      <c r="E103" s="75"/>
      <c r="F103" s="75"/>
      <c r="G103" s="75"/>
      <c r="H103" s="75"/>
      <c r="I103" s="75"/>
      <c r="J103" s="75"/>
      <c r="K103" s="77"/>
      <c r="L103" s="75"/>
      <c r="M103" s="75"/>
      <c r="N103" s="75"/>
      <c r="O103" s="75"/>
      <c r="P103" s="4"/>
    </row>
    <row r="104" spans="1:25" ht="30" customHeight="1" x14ac:dyDescent="0.25">
      <c r="A104" s="378" t="s">
        <v>87</v>
      </c>
      <c r="B104" s="378"/>
      <c r="C104" s="378"/>
      <c r="D104" s="378"/>
      <c r="E104" s="9"/>
      <c r="F104" s="333"/>
      <c r="G104" s="333"/>
      <c r="H104" s="333"/>
      <c r="J104" s="125"/>
      <c r="K104" s="125"/>
      <c r="L104" s="334" t="s">
        <v>88</v>
      </c>
      <c r="M104" s="334"/>
      <c r="O104" s="383"/>
    </row>
    <row r="105" spans="1:25" ht="9.75" customHeight="1" x14ac:dyDescent="0.25">
      <c r="A105" s="378"/>
      <c r="B105" s="378"/>
      <c r="C105" s="378"/>
      <c r="D105" s="378"/>
      <c r="E105" s="9"/>
      <c r="F105" s="124"/>
      <c r="G105" s="124"/>
      <c r="H105" s="10"/>
      <c r="I105" s="10"/>
      <c r="J105" s="126"/>
      <c r="K105" s="125"/>
      <c r="L105" s="334"/>
      <c r="M105" s="334"/>
      <c r="O105" s="383"/>
    </row>
    <row r="106" spans="1:25" ht="27" customHeight="1" x14ac:dyDescent="0.25"/>
  </sheetData>
  <mergeCells count="240">
    <mergeCell ref="M51:M52"/>
    <mergeCell ref="N51:N52"/>
    <mergeCell ref="A54:A57"/>
    <mergeCell ref="C55:C57"/>
    <mergeCell ref="D55:D57"/>
    <mergeCell ref="E55:E56"/>
    <mergeCell ref="F55:F56"/>
    <mergeCell ref="G55:J55"/>
    <mergeCell ref="C60:C62"/>
    <mergeCell ref="D60:D62"/>
    <mergeCell ref="E60:E61"/>
    <mergeCell ref="F60:F61"/>
    <mergeCell ref="G60:J60"/>
    <mergeCell ref="K60:K61"/>
    <mergeCell ref="L60:L61"/>
    <mergeCell ref="K51:K52"/>
    <mergeCell ref="L51:L52"/>
    <mergeCell ref="L9:L10"/>
    <mergeCell ref="M9:M10"/>
    <mergeCell ref="K55:K56"/>
    <mergeCell ref="L55:L56"/>
    <mergeCell ref="M55:M56"/>
    <mergeCell ref="N55:N56"/>
    <mergeCell ref="B55:B57"/>
    <mergeCell ref="M1:O1"/>
    <mergeCell ref="A104:D105"/>
    <mergeCell ref="O97:O99"/>
    <mergeCell ref="E49:N49"/>
    <mergeCell ref="E58:N58"/>
    <mergeCell ref="A102:D102"/>
    <mergeCell ref="O30:O32"/>
    <mergeCell ref="G30:J30"/>
    <mergeCell ref="F30:F31"/>
    <mergeCell ref="B30:B32"/>
    <mergeCell ref="C30:C32"/>
    <mergeCell ref="D30:D32"/>
    <mergeCell ref="K30:K31"/>
    <mergeCell ref="L30:L31"/>
    <mergeCell ref="M30:M31"/>
    <mergeCell ref="N30:N31"/>
    <mergeCell ref="O104:O105"/>
    <mergeCell ref="K9:K10"/>
    <mergeCell ref="A29:A32"/>
    <mergeCell ref="A38:A41"/>
    <mergeCell ref="E30:E31"/>
    <mergeCell ref="F37:J37"/>
    <mergeCell ref="F38:J38"/>
    <mergeCell ref="A35:D35"/>
    <mergeCell ref="A34:D34"/>
    <mergeCell ref="F33:J33"/>
    <mergeCell ref="F34:J34"/>
    <mergeCell ref="B39:B41"/>
    <mergeCell ref="C39:C41"/>
    <mergeCell ref="D39:D41"/>
    <mergeCell ref="E39:E40"/>
    <mergeCell ref="A12:A15"/>
    <mergeCell ref="B17:B19"/>
    <mergeCell ref="C17:C19"/>
    <mergeCell ref="D17:D19"/>
    <mergeCell ref="E17:E18"/>
    <mergeCell ref="F17:F18"/>
    <mergeCell ref="K17:K18"/>
    <mergeCell ref="A8:A11"/>
    <mergeCell ref="K13:K14"/>
    <mergeCell ref="B9:B11"/>
    <mergeCell ref="F104:H104"/>
    <mergeCell ref="L104:M105"/>
    <mergeCell ref="L102:M102"/>
    <mergeCell ref="A33:D33"/>
    <mergeCell ref="A64:D64"/>
    <mergeCell ref="A20:A22"/>
    <mergeCell ref="C25:C27"/>
    <mergeCell ref="B20:B22"/>
    <mergeCell ref="A47:D47"/>
    <mergeCell ref="A97:D97"/>
    <mergeCell ref="M60:M61"/>
    <mergeCell ref="F80:J80"/>
    <mergeCell ref="F98:J98"/>
    <mergeCell ref="A50:A53"/>
    <mergeCell ref="B51:B53"/>
    <mergeCell ref="C51:C53"/>
    <mergeCell ref="D51:D53"/>
    <mergeCell ref="E51:E52"/>
    <mergeCell ref="F99:J99"/>
    <mergeCell ref="A66:A68"/>
    <mergeCell ref="A63:D63"/>
    <mergeCell ref="A96:D96"/>
    <mergeCell ref="A59:A62"/>
    <mergeCell ref="B60:B62"/>
    <mergeCell ref="F12:J12"/>
    <mergeCell ref="F68:J68"/>
    <mergeCell ref="E59:N59"/>
    <mergeCell ref="M43:M44"/>
    <mergeCell ref="N43:N44"/>
    <mergeCell ref="F39:F40"/>
    <mergeCell ref="G39:J39"/>
    <mergeCell ref="A36:O36"/>
    <mergeCell ref="K39:K40"/>
    <mergeCell ref="L39:L40"/>
    <mergeCell ref="M39:M40"/>
    <mergeCell ref="N39:N40"/>
    <mergeCell ref="O38:O41"/>
    <mergeCell ref="O42:O45"/>
    <mergeCell ref="A42:A45"/>
    <mergeCell ref="B43:B45"/>
    <mergeCell ref="C43:C45"/>
    <mergeCell ref="A24:A27"/>
    <mergeCell ref="D25:D27"/>
    <mergeCell ref="E25:E26"/>
    <mergeCell ref="B66:B68"/>
    <mergeCell ref="F46:J46"/>
    <mergeCell ref="F47:J47"/>
    <mergeCell ref="A48:O48"/>
    <mergeCell ref="O63:O64"/>
    <mergeCell ref="O46:O47"/>
    <mergeCell ref="F92:J92"/>
    <mergeCell ref="F93:J93"/>
    <mergeCell ref="F95:J95"/>
    <mergeCell ref="F96:J96"/>
    <mergeCell ref="O93:O95"/>
    <mergeCell ref="F76:J76"/>
    <mergeCell ref="F66:J66"/>
    <mergeCell ref="N60:N61"/>
    <mergeCell ref="O59:O62"/>
    <mergeCell ref="F51:F52"/>
    <mergeCell ref="G51:J51"/>
    <mergeCell ref="F82:J82"/>
    <mergeCell ref="E50:N50"/>
    <mergeCell ref="E54:N54"/>
    <mergeCell ref="F81:J81"/>
    <mergeCell ref="F83:J83"/>
    <mergeCell ref="E63:N63"/>
    <mergeCell ref="E64:N64"/>
    <mergeCell ref="F69:J69"/>
    <mergeCell ref="F74:J74"/>
    <mergeCell ref="O50:O53"/>
    <mergeCell ref="O54:O57"/>
    <mergeCell ref="A98:D98"/>
    <mergeCell ref="A99:D99"/>
    <mergeCell ref="F97:J97"/>
    <mergeCell ref="F85:J85"/>
    <mergeCell ref="F86:J86"/>
    <mergeCell ref="F87:J87"/>
    <mergeCell ref="F90:J90"/>
    <mergeCell ref="F91:J91"/>
    <mergeCell ref="F84:J84"/>
    <mergeCell ref="B2:O2"/>
    <mergeCell ref="F20:J20"/>
    <mergeCell ref="O17:O19"/>
    <mergeCell ref="O25:O27"/>
    <mergeCell ref="A93:D93"/>
    <mergeCell ref="A95:D95"/>
    <mergeCell ref="B3:B4"/>
    <mergeCell ref="C3:C4"/>
    <mergeCell ref="D3:D4"/>
    <mergeCell ref="E3:E4"/>
    <mergeCell ref="F3:N3"/>
    <mergeCell ref="B23:B24"/>
    <mergeCell ref="C20:C21"/>
    <mergeCell ref="F16:J16"/>
    <mergeCell ref="A18:A19"/>
    <mergeCell ref="F88:J88"/>
    <mergeCell ref="F89:J89"/>
    <mergeCell ref="A46:D46"/>
    <mergeCell ref="A65:O65"/>
    <mergeCell ref="B25:B27"/>
    <mergeCell ref="F23:J23"/>
    <mergeCell ref="F43:F44"/>
    <mergeCell ref="O66:O68"/>
    <mergeCell ref="F79:J79"/>
    <mergeCell ref="G43:J43"/>
    <mergeCell ref="K43:K44"/>
    <mergeCell ref="D43:D45"/>
    <mergeCell ref="E43:E44"/>
    <mergeCell ref="F42:J42"/>
    <mergeCell ref="L43:L44"/>
    <mergeCell ref="F35:J35"/>
    <mergeCell ref="O33:O35"/>
    <mergeCell ref="N17:N18"/>
    <mergeCell ref="N25:N26"/>
    <mergeCell ref="G25:J25"/>
    <mergeCell ref="F21:J21"/>
    <mergeCell ref="F22:J22"/>
    <mergeCell ref="M25:M26"/>
    <mergeCell ref="O23:O24"/>
    <mergeCell ref="F28:J28"/>
    <mergeCell ref="F29:J29"/>
    <mergeCell ref="F25:F26"/>
    <mergeCell ref="L25:L26"/>
    <mergeCell ref="K25:K26"/>
    <mergeCell ref="F24:J24"/>
    <mergeCell ref="M17:M18"/>
    <mergeCell ref="L17:L18"/>
    <mergeCell ref="G17:J17"/>
    <mergeCell ref="O3:O4"/>
    <mergeCell ref="L13:L14"/>
    <mergeCell ref="M13:M14"/>
    <mergeCell ref="N13:N14"/>
    <mergeCell ref="O13:O15"/>
    <mergeCell ref="G13:J13"/>
    <mergeCell ref="F4:J4"/>
    <mergeCell ref="F5:J5"/>
    <mergeCell ref="A6:O6"/>
    <mergeCell ref="O9:O11"/>
    <mergeCell ref="G9:J9"/>
    <mergeCell ref="N9:N10"/>
    <mergeCell ref="A3:A4"/>
    <mergeCell ref="C9:C11"/>
    <mergeCell ref="D9:D11"/>
    <mergeCell ref="E9:E10"/>
    <mergeCell ref="F9:F10"/>
    <mergeCell ref="F7:J7"/>
    <mergeCell ref="F8:J8"/>
    <mergeCell ref="B13:B15"/>
    <mergeCell ref="C13:C15"/>
    <mergeCell ref="D13:D15"/>
    <mergeCell ref="E13:E14"/>
    <mergeCell ref="F13:F14"/>
    <mergeCell ref="B72:B74"/>
    <mergeCell ref="A72:A74"/>
    <mergeCell ref="C72:C74"/>
    <mergeCell ref="F73:J73"/>
    <mergeCell ref="F72:J72"/>
    <mergeCell ref="O72:O74"/>
    <mergeCell ref="F67:J67"/>
    <mergeCell ref="A94:D94"/>
    <mergeCell ref="F94:J94"/>
    <mergeCell ref="F75:J75"/>
    <mergeCell ref="C66:C68"/>
    <mergeCell ref="A69:A71"/>
    <mergeCell ref="C69:C71"/>
    <mergeCell ref="F70:J70"/>
    <mergeCell ref="F71:J71"/>
    <mergeCell ref="O69:O71"/>
    <mergeCell ref="B76:B78"/>
    <mergeCell ref="A76:A78"/>
    <mergeCell ref="C76:C78"/>
    <mergeCell ref="F77:J77"/>
    <mergeCell ref="F78:J78"/>
    <mergeCell ref="O76:O78"/>
  </mergeCells>
  <printOptions horizontalCentered="1"/>
  <pageMargins left="0.27559055118110237" right="0.23622047244094491" top="0.59055118110236227" bottom="0.35433070866141736" header="3.937007874015748E-2" footer="0.11811023622047245"/>
  <pageSetup paperSize="9" scale="50" fitToHeight="0" orientation="landscape" r:id="rId1"/>
  <headerFooter differentFirst="1">
    <oddHeader>&amp;C&amp;P</oddHeader>
  </headerFooter>
  <rowBreaks count="5" manualBreakCount="5">
    <brk id="16" max="14" man="1"/>
    <brk id="32" max="14" man="1"/>
    <brk id="54" max="14" man="1"/>
    <brk id="79" max="14" man="1"/>
    <brk id="8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МП12 2023-2027</vt:lpstr>
      <vt:lpstr>'МП12 2023-2027'!Заголовки_для_печати</vt:lpstr>
      <vt:lpstr>'МП12 2023-2027'!Область_печати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 Сергей Борисович</dc:creator>
  <cp:lastModifiedBy>Подстяжонок Михаил Игоревич</cp:lastModifiedBy>
  <cp:lastPrinted>2026-03-26T13:04:41Z</cp:lastPrinted>
  <dcterms:created xsi:type="dcterms:W3CDTF">2019-03-25T10:11:16Z</dcterms:created>
  <dcterms:modified xsi:type="dcterms:W3CDTF">2026-05-06T07:08:51Z</dcterms:modified>
</cp:coreProperties>
</file>