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униципальные программы\Программа\2026\Программа 2026\"/>
    </mc:Choice>
  </mc:AlternateContent>
  <xr:revisionPtr revIDLastSave="0" documentId="13_ncr:1_{8A074F2A-0879-4EEA-8EBA-2A0E17EFC6A1}" xr6:coauthVersionLast="47" xr6:coauthVersionMax="47" xr10:uidLastSave="{00000000-0000-0000-0000-000000000000}"/>
  <bookViews>
    <workbookView xWindow="1860" yWindow="1740" windowWidth="10800" windowHeight="14205" xr2:uid="{00000000-000D-0000-FFFF-FFFF00000000}"/>
  </bookViews>
  <sheets>
    <sheet name="Приложение 1" sheetId="20" r:id="rId1"/>
  </sheets>
  <externalReferences>
    <externalReference r:id="rId2"/>
  </externalReferences>
  <definedNames>
    <definedName name="_xlnm.Print_Titles" localSheetId="0">'Приложение 1'!$4:$5</definedName>
    <definedName name="_xlnm.Print_Area" localSheetId="0">'Приложение 1'!$A$1:$O$124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20" l="1"/>
  <c r="F12" i="20"/>
  <c r="F9" i="20" l="1"/>
  <c r="F52" i="20"/>
  <c r="F16" i="20"/>
  <c r="F80" i="20"/>
  <c r="E82" i="20"/>
  <c r="E81" i="20" s="1"/>
  <c r="N81" i="20"/>
  <c r="M81" i="20"/>
  <c r="L81" i="20"/>
  <c r="K81" i="20"/>
  <c r="F81" i="20"/>
  <c r="E61" i="20"/>
  <c r="N60" i="20"/>
  <c r="M60" i="20"/>
  <c r="L60" i="20"/>
  <c r="K60" i="20"/>
  <c r="F60" i="20"/>
  <c r="F29" i="20"/>
  <c r="F13" i="20"/>
  <c r="E60" i="20" l="1"/>
  <c r="E15" i="20"/>
  <c r="L105" i="20"/>
  <c r="L117" i="20" s="1"/>
  <c r="M105" i="20"/>
  <c r="M117" i="20" s="1"/>
  <c r="N105" i="20"/>
  <c r="N117" i="20" s="1"/>
  <c r="K105" i="20"/>
  <c r="K117" i="20" s="1"/>
  <c r="F79" i="20"/>
  <c r="F106" i="20" s="1"/>
  <c r="F78" i="20"/>
  <c r="F105" i="20" s="1"/>
  <c r="F117" i="20" s="1"/>
  <c r="L96" i="20"/>
  <c r="M96" i="20"/>
  <c r="N96" i="20"/>
  <c r="K96" i="20"/>
  <c r="F96" i="20"/>
  <c r="F77" i="20" l="1"/>
  <c r="E117" i="20"/>
  <c r="E78" i="20"/>
  <c r="E105" i="20"/>
  <c r="E97" i="20"/>
  <c r="E98" i="20"/>
  <c r="E99" i="20"/>
  <c r="F71" i="20"/>
  <c r="E29" i="20"/>
  <c r="N28" i="20"/>
  <c r="M28" i="20"/>
  <c r="L28" i="20"/>
  <c r="K28" i="20"/>
  <c r="F28" i="20"/>
  <c r="K12" i="20"/>
  <c r="K9" i="20" s="1"/>
  <c r="E96" i="20" l="1"/>
  <c r="E28" i="20"/>
  <c r="E23" i="20"/>
  <c r="F70" i="20" l="1"/>
  <c r="N12" i="20"/>
  <c r="N9" i="20" s="1"/>
  <c r="M12" i="20"/>
  <c r="M9" i="20" s="1"/>
  <c r="L12" i="20"/>
  <c r="L9" i="20" s="1"/>
  <c r="E55" i="20"/>
  <c r="E54" i="20"/>
  <c r="E9" i="20" l="1"/>
  <c r="L10" i="20" l="1"/>
  <c r="M10" i="20"/>
  <c r="N10" i="20"/>
  <c r="K13" i="20"/>
  <c r="K10" i="20" s="1"/>
  <c r="F10" i="20"/>
  <c r="F8" i="20" s="1"/>
  <c r="F11" i="20" l="1"/>
  <c r="F53" i="20" l="1"/>
  <c r="F83" i="20"/>
  <c r="F22" i="20"/>
  <c r="M52" i="20" l="1"/>
  <c r="K52" i="20"/>
  <c r="L52" i="20"/>
  <c r="N52" i="20"/>
  <c r="F51" i="20"/>
  <c r="N53" i="20"/>
  <c r="M53" i="20"/>
  <c r="L53" i="20"/>
  <c r="K53" i="20"/>
  <c r="N51" i="20"/>
  <c r="M51" i="20"/>
  <c r="L51" i="20"/>
  <c r="K51" i="20"/>
  <c r="E51" i="20" l="1"/>
  <c r="E53" i="20"/>
  <c r="E91" i="20"/>
  <c r="E90" i="20" s="1"/>
  <c r="N90" i="20"/>
  <c r="M90" i="20"/>
  <c r="L90" i="20"/>
  <c r="K90" i="20"/>
  <c r="F90" i="20"/>
  <c r="E85" i="20"/>
  <c r="E84" i="20"/>
  <c r="N83" i="20"/>
  <c r="M83" i="20"/>
  <c r="L83" i="20"/>
  <c r="K83" i="20"/>
  <c r="N80" i="20"/>
  <c r="M80" i="20"/>
  <c r="L80" i="20"/>
  <c r="K80" i="20"/>
  <c r="N79" i="20"/>
  <c r="M79" i="20"/>
  <c r="L79" i="20"/>
  <c r="K79" i="20"/>
  <c r="K77" i="20" l="1"/>
  <c r="M106" i="20"/>
  <c r="M77" i="20"/>
  <c r="N106" i="20"/>
  <c r="N77" i="20"/>
  <c r="L106" i="20"/>
  <c r="L77" i="20"/>
  <c r="K106" i="20"/>
  <c r="E83" i="20"/>
  <c r="E80" i="20"/>
  <c r="E79" i="20"/>
  <c r="E77" i="20" l="1"/>
  <c r="E106" i="20"/>
  <c r="N44" i="20"/>
  <c r="N8" i="20"/>
  <c r="M8" i="20"/>
  <c r="L8" i="20"/>
  <c r="K8" i="20"/>
  <c r="N71" i="20"/>
  <c r="M71" i="20"/>
  <c r="L71" i="20"/>
  <c r="K71" i="20"/>
  <c r="E8" i="20" l="1"/>
  <c r="L70" i="20"/>
  <c r="K70" i="20"/>
  <c r="M44" i="20"/>
  <c r="M37" i="20"/>
  <c r="M36" i="20"/>
  <c r="M35" i="20"/>
  <c r="M63" i="20" s="1"/>
  <c r="M22" i="20"/>
  <c r="L44" i="20"/>
  <c r="L37" i="20"/>
  <c r="L36" i="20"/>
  <c r="L35" i="20"/>
  <c r="L63" i="20" s="1"/>
  <c r="L22" i="20"/>
  <c r="L11" i="20"/>
  <c r="K44" i="20"/>
  <c r="F44" i="20"/>
  <c r="K37" i="20"/>
  <c r="F37" i="20"/>
  <c r="K36" i="20"/>
  <c r="F36" i="20"/>
  <c r="F64" i="20" s="1"/>
  <c r="K35" i="20"/>
  <c r="K63" i="20" s="1"/>
  <c r="F35" i="20"/>
  <c r="F63" i="20" s="1"/>
  <c r="K22" i="20"/>
  <c r="K11" i="20"/>
  <c r="F34" i="20" l="1"/>
  <c r="M64" i="20"/>
  <c r="K64" i="20"/>
  <c r="L64" i="20"/>
  <c r="M34" i="20"/>
  <c r="L34" i="20"/>
  <c r="F65" i="20"/>
  <c r="K34" i="20"/>
  <c r="M65" i="20"/>
  <c r="M11" i="20"/>
  <c r="L65" i="20"/>
  <c r="F118" i="20" l="1"/>
  <c r="L50" i="20"/>
  <c r="L118" i="20"/>
  <c r="M118" i="20"/>
  <c r="M50" i="20"/>
  <c r="K118" i="20"/>
  <c r="K50" i="20"/>
  <c r="F50" i="20"/>
  <c r="F62" i="20"/>
  <c r="M62" i="20"/>
  <c r="K65" i="20"/>
  <c r="K62" i="20" s="1"/>
  <c r="L62" i="20"/>
  <c r="N112" i="20"/>
  <c r="M112" i="20"/>
  <c r="L112" i="20" l="1"/>
  <c r="L69" i="20"/>
  <c r="L108" i="20" s="1"/>
  <c r="L111" i="20" l="1"/>
  <c r="L115" i="20" s="1"/>
  <c r="L120" i="20"/>
  <c r="L68" i="20"/>
  <c r="L107" i="20" l="1"/>
  <c r="L104" i="20" s="1"/>
  <c r="L114" i="20"/>
  <c r="L110" i="20"/>
  <c r="L67" i="20"/>
  <c r="K112" i="20"/>
  <c r="L119" i="20" l="1"/>
  <c r="L116" i="20" s="1"/>
  <c r="N36" i="20"/>
  <c r="N64" i="20" s="1"/>
  <c r="E64" i="20" s="1"/>
  <c r="N35" i="20"/>
  <c r="N63" i="20" s="1"/>
  <c r="E63" i="20" s="1"/>
  <c r="E35" i="20" l="1"/>
  <c r="N34" i="20"/>
  <c r="E12" i="20" l="1"/>
  <c r="P12" i="20" s="1"/>
  <c r="N37" i="20"/>
  <c r="E38" i="20"/>
  <c r="E39" i="20"/>
  <c r="E37" i="20" l="1"/>
  <c r="E45" i="20" l="1"/>
  <c r="E36" i="20"/>
  <c r="E34" i="20" s="1"/>
  <c r="E44" i="20" l="1"/>
  <c r="F112" i="20"/>
  <c r="N118" i="20" l="1"/>
  <c r="N50" i="20" l="1"/>
  <c r="E52" i="20"/>
  <c r="E50" i="20" s="1"/>
  <c r="E10" i="20"/>
  <c r="M111" i="20"/>
  <c r="E72" i="20"/>
  <c r="N70" i="20"/>
  <c r="M70" i="20"/>
  <c r="F68" i="20"/>
  <c r="N69" i="20"/>
  <c r="M69" i="20"/>
  <c r="K69" i="20"/>
  <c r="F69" i="20"/>
  <c r="N22" i="20"/>
  <c r="E22" i="20" s="1"/>
  <c r="E13" i="20"/>
  <c r="P13" i="20" s="1"/>
  <c r="N11" i="20"/>
  <c r="N65" i="20"/>
  <c r="E65" i="20" s="1"/>
  <c r="F107" i="20" l="1"/>
  <c r="F67" i="20"/>
  <c r="M110" i="20"/>
  <c r="M115" i="20"/>
  <c r="M114" i="20" s="1"/>
  <c r="E118" i="20"/>
  <c r="E11" i="20"/>
  <c r="P11" i="20" s="1"/>
  <c r="F108" i="20"/>
  <c r="N108" i="20"/>
  <c r="N120" i="20" s="1"/>
  <c r="M108" i="20"/>
  <c r="M120" i="20" s="1"/>
  <c r="K108" i="20"/>
  <c r="N68" i="20"/>
  <c r="N107" i="20" s="1"/>
  <c r="E69" i="20"/>
  <c r="K68" i="20"/>
  <c r="E71" i="20"/>
  <c r="E70" i="20" s="1"/>
  <c r="F111" i="20"/>
  <c r="N111" i="20"/>
  <c r="K111" i="20"/>
  <c r="K110" i="20" s="1"/>
  <c r="E113" i="20"/>
  <c r="E112" i="20" s="1"/>
  <c r="M68" i="20"/>
  <c r="M107" i="20" s="1"/>
  <c r="M104" i="20" s="1"/>
  <c r="N104" i="20" l="1"/>
  <c r="F104" i="20"/>
  <c r="F110" i="20"/>
  <c r="F115" i="20"/>
  <c r="F119" i="20" s="1"/>
  <c r="M119" i="20"/>
  <c r="M116" i="20" s="1"/>
  <c r="N110" i="20"/>
  <c r="N115" i="20"/>
  <c r="N119" i="20" s="1"/>
  <c r="N116" i="20" s="1"/>
  <c r="K67" i="20"/>
  <c r="K107" i="20"/>
  <c r="K104" i="20" s="1"/>
  <c r="F120" i="20"/>
  <c r="E108" i="20"/>
  <c r="K120" i="20"/>
  <c r="K115" i="20"/>
  <c r="K114" i="20" s="1"/>
  <c r="N67" i="20"/>
  <c r="E68" i="20"/>
  <c r="N62" i="20"/>
  <c r="E62" i="20" s="1"/>
  <c r="E111" i="20"/>
  <c r="E115" i="20" s="1"/>
  <c r="M67" i="20"/>
  <c r="E104" i="20" l="1"/>
  <c r="F116" i="20"/>
  <c r="E110" i="20"/>
  <c r="N114" i="20"/>
  <c r="K119" i="20"/>
  <c r="K116" i="20" s="1"/>
  <c r="F114" i="20"/>
  <c r="E67" i="20"/>
  <c r="E120" i="20"/>
  <c r="E107" i="20"/>
  <c r="E116" i="20" l="1"/>
  <c r="E114" i="20"/>
  <c r="E119" i="20"/>
</calcChain>
</file>

<file path=xl/sharedStrings.xml><?xml version="1.0" encoding="utf-8"?>
<sst xmlns="http://schemas.openxmlformats.org/spreadsheetml/2006/main" count="323" uniqueCount="86">
  <si>
    <t>Источники финансирования</t>
  </si>
  <si>
    <t>ИТОГО:</t>
  </si>
  <si>
    <t>Внебюджетные средства</t>
  </si>
  <si>
    <t>Срок исполнения мероприятий</t>
  </si>
  <si>
    <t xml:space="preserve">Итого:         </t>
  </si>
  <si>
    <t>КФКиС</t>
  </si>
  <si>
    <t>1.1.</t>
  </si>
  <si>
    <t>Мероприятия подпрограммы</t>
  </si>
  <si>
    <t>Итого:</t>
  </si>
  <si>
    <t xml:space="preserve">Средства бюджета Одинцовского городского округа </t>
  </si>
  <si>
    <t>1.1</t>
  </si>
  <si>
    <t>1.2</t>
  </si>
  <si>
    <t>1.3</t>
  </si>
  <si>
    <t>1.</t>
  </si>
  <si>
    <t>№ п/п</t>
  </si>
  <si>
    <t>Всего
(тыс. руб.)</t>
  </si>
  <si>
    <t xml:space="preserve">Итого по программе </t>
  </si>
  <si>
    <t>Мероприятие 01.01
Обеспечение деятельности органов местного самоуправления</t>
  </si>
  <si>
    <t>Подпрограмма
 «Развитие физической культуры и спорта»</t>
  </si>
  <si>
    <t>Подпрограмма 
«Подготовка спортивного резерва»</t>
  </si>
  <si>
    <t>Подпрограмма 
 «Обеспечивающая подпрограмма»</t>
  </si>
  <si>
    <t>2026 год</t>
  </si>
  <si>
    <t>2027 год</t>
  </si>
  <si>
    <t>не забыть про ХЭС</t>
  </si>
  <si>
    <t>Мероприятие 01.04
Организация и проведение  физкультурно-оздоровительных и спортивных мероприятий</t>
  </si>
  <si>
    <t>Объем финансирования по годам  (тыс. руб.)</t>
  </si>
  <si>
    <t>Средства бюджета Московской области</t>
  </si>
  <si>
    <t>2</t>
  </si>
  <si>
    <t>2.1</t>
  </si>
  <si>
    <t>КФКиС, МКУ ХЭС</t>
  </si>
  <si>
    <t>Х</t>
  </si>
  <si>
    <t xml:space="preserve">Всего: </t>
  </si>
  <si>
    <t xml:space="preserve">Ответственный за выполнение мероприятия </t>
  </si>
  <si>
    <t>Основное мероприятие 01
Обеспечение условий для развития на территории городского округа физической культуры, школьного спорта и массового спорта</t>
  </si>
  <si>
    <t>Подпрограмма 1 «Развитие физической культуры и спорта»</t>
  </si>
  <si>
    <t>Подпрограмма 2 «Подготовка спортивного резерва»</t>
  </si>
  <si>
    <t>Подпрограмма 3 «Обеспечивающая подпрограмма»</t>
  </si>
  <si>
    <t>Мероприятие 01.01
Расходы на обеспечение деятельности муниципальных учреждений, реализующих дополнительные образовательные программы спортивной подготовки</t>
  </si>
  <si>
    <t>Мероприятие 01.01
Расходы на обеспечение деятельности муниципальных учреждений в области физической культуры и спорта</t>
  </si>
  <si>
    <t>Основное мероприятие 01 
Создание условий для реализации полномочий органов местного самоуправления</t>
  </si>
  <si>
    <t xml:space="preserve">Основное мероприятие 01  Подготовка спортивных сборных команд
</t>
  </si>
  <si>
    <t>Основное мероприятие 02
Создание условий для занятий физической культурой и спортом</t>
  </si>
  <si>
    <t>2.2</t>
  </si>
  <si>
    <t xml:space="preserve">Мероприятие 02.04
Подготовка основания, приобретение и установка плоскостных спортивных сооружений </t>
  </si>
  <si>
    <t>Мероприятие 02.10
Устройство универсальных спортивных площадок</t>
  </si>
  <si>
    <t>Количество установленных в муниципальных образованиях Московской области универсальных спортивных площадок (ед.)</t>
  </si>
  <si>
    <t xml:space="preserve">Количество установленных плоскостных спортивных сооружений  (ед.)
 </t>
  </si>
  <si>
    <t>Председатель Комитета  физической культуры и спорта                                                                                                     А.Ю. Олянич</t>
  </si>
  <si>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ПЕРЕЧЕНЬ МЕРОПРИЯТИЙ МУНИЦИПАЛЬНОЙ ПРОГРАММЫ 
ОДИНЦОВСКОГО ГОРОДСКОГО ОКРУГА МОСКОВСКОЙ ОБЛАСТИ
«Спорт» на 2026-2030 годы</t>
    </r>
  </si>
  <si>
    <t>2028 год</t>
  </si>
  <si>
    <t>2029 год</t>
  </si>
  <si>
    <t>2030 год</t>
  </si>
  <si>
    <t>2026-2030 гг</t>
  </si>
  <si>
    <t>Мероприятие 02.11.
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</si>
  <si>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Основное мероприятие 02 Подготовка спортивного резерва учреждениями, реализующими дополнительные образовательные программы спортивной подготовки</t>
  </si>
  <si>
    <t>Мероприятие 02.12.
Обеспечение стимулирующих выплат отдельным категориям работников организаций дополнительного образования сферы физической культуры и спорта 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</si>
  <si>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3.1</t>
  </si>
  <si>
    <t>Основное мероприятие 03
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</si>
  <si>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В том числе по кварталам:</t>
  </si>
  <si>
    <t>I</t>
  </si>
  <si>
    <t>II</t>
  </si>
  <si>
    <t>III</t>
  </si>
  <si>
    <t>IV</t>
  </si>
  <si>
    <t>Итого
2026 год</t>
  </si>
  <si>
    <t>КФКиС
(приложение 3 к муниципальной программе)</t>
  </si>
  <si>
    <t>Количество обустроенных объектов спорта на территории Одинцовского городского округа (ед.)</t>
  </si>
  <si>
    <t>Мероприятие 03.06
Обеспечение муниципальных учреждений сферы физической культуры и спорта техникой для обслуживания объектов физической культуры и спорта</t>
  </si>
  <si>
    <t>Фактические  потраченные средства на обеспечение учреждений физической культуры и спорта, тыс.руб</t>
  </si>
  <si>
    <t>Число лиц, прошедших спортивную подготовку на этапах спортивной подготовки (человек)</t>
  </si>
  <si>
    <t>Доля работников организаций дополнительного образования сферы физической культуры и спорта в Московской области, которым произведены стимулирующие выплаты, процент</t>
  </si>
  <si>
    <t>Количество проведенных физкультурно-оздоровительных и спортивных мероприятий (ед.)</t>
  </si>
  <si>
    <t>Количество муниципальных организаций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базы, ед.</t>
  </si>
  <si>
    <t>«Приложение 1 к муниципальной программе</t>
  </si>
  <si>
    <t>».</t>
  </si>
  <si>
    <t xml:space="preserve">Мероприятие 01.09
Проведение текущего ремонта муниципальных учреждений физической культуры и спорта </t>
  </si>
  <si>
    <t>Количество объектов физической культуры и спорта, в которых произведен текущий ремонт (ед.)</t>
  </si>
  <si>
    <t>2.3</t>
  </si>
  <si>
    <t>Количество спортивных школ олимпийского резерва, в которые поставлено новое спортивное оборудование и инвентарь (ед.)</t>
  </si>
  <si>
    <t>Средства федерального бюджета</t>
  </si>
  <si>
    <t>Мероприятие 02.14.
Приобретение спортивного оборудо-вания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"паралим-пийский", "сурдлимпийский" или образованные на их основе слова или словосочетания, в нормативное состояние</t>
  </si>
  <si>
    <t>3.2</t>
  </si>
  <si>
    <t>Мероприятие 03.08
Обеспечение муниципальных учреждений сферы физической культуры и спорта техникой для обслуживания объектов физической культуры и спорта за счет средств местного бюджета</t>
  </si>
  <si>
    <t>2.4</t>
  </si>
  <si>
    <t>Мероприятие 02.01.
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 за счет средств местного бюджета</t>
  </si>
  <si>
    <t>Поставлена техника
для обслуживания объектов физической культуры и спорта, ед</t>
  </si>
  <si>
    <t>Приложение  к Постановлению Администрации
Одинцовского городского округа  
Московской области
от ____________ №_______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</si>
</sst>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#,##0.00000"/>
    <numFmt numFmtId="168" formatCode="#,##0.000"/>
  </numFmts>
  <fonts count="17" x14ac:knownFonts="1">
    <font>
      <sz val="11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2" fillId="0" borderId="0"/>
    <xf numFmtId="0" fontId="1" fillId="0" borderId="0"/>
  </cellStyleXfs>
  <cellXfs count="260">
    <xf numFmtId="0" fontId="0" fillId="0" borderId="0" xfId="0"/>
    <xf numFmtId="0" fontId="4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166" fontId="7" fillId="2" borderId="1" xfId="0" applyNumberFormat="1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 applyProtection="1">
      <alignment horizontal="left" vertical="top" wrapText="1"/>
      <protection locked="0"/>
    </xf>
    <xf numFmtId="166" fontId="7" fillId="2" borderId="1" xfId="1" applyNumberFormat="1" applyFont="1" applyFill="1" applyBorder="1" applyAlignment="1">
      <alignment vertical="top" wrapText="1"/>
    </xf>
    <xf numFmtId="166" fontId="7" fillId="2" borderId="1" xfId="1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Protection="1"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6" fontId="6" fillId="2" borderId="1" xfId="1" applyNumberFormat="1" applyFont="1" applyFill="1" applyBorder="1" applyAlignment="1">
      <alignment vertical="top" wrapText="1"/>
    </xf>
    <xf numFmtId="0" fontId="10" fillId="2" borderId="0" xfId="1" applyFont="1" applyFill="1"/>
    <xf numFmtId="166" fontId="6" fillId="2" borderId="1" xfId="1" applyNumberFormat="1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1" fillId="2" borderId="0" xfId="1" applyFont="1" applyFill="1"/>
    <xf numFmtId="166" fontId="6" fillId="2" borderId="1" xfId="0" applyNumberFormat="1" applyFont="1" applyFill="1" applyBorder="1" applyAlignment="1">
      <alignment horizontal="left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right" vertical="top"/>
      <protection locked="0"/>
    </xf>
    <xf numFmtId="0" fontId="13" fillId="2" borderId="0" xfId="0" applyFont="1" applyFill="1"/>
    <xf numFmtId="0" fontId="7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166" fontId="9" fillId="2" borderId="3" xfId="0" applyNumberFormat="1" applyFont="1" applyFill="1" applyBorder="1" applyAlignment="1">
      <alignment horizontal="center" vertical="top" wrapText="1"/>
    </xf>
    <xf numFmtId="0" fontId="14" fillId="2" borderId="0" xfId="3" applyFont="1" applyFill="1"/>
    <xf numFmtId="0" fontId="4" fillId="2" borderId="0" xfId="3" applyFont="1" applyFill="1"/>
    <xf numFmtId="166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5" fillId="2" borderId="0" xfId="1" applyFont="1" applyFill="1"/>
    <xf numFmtId="167" fontId="4" fillId="2" borderId="0" xfId="0" applyNumberFormat="1" applyFont="1" applyFill="1" applyProtection="1">
      <protection locked="0"/>
    </xf>
    <xf numFmtId="167" fontId="13" fillId="2" borderId="0" xfId="0" applyNumberFormat="1" applyFont="1" applyFill="1"/>
    <xf numFmtId="167" fontId="9" fillId="2" borderId="0" xfId="0" applyNumberFormat="1" applyFont="1" applyFill="1" applyProtection="1">
      <protection locked="0"/>
    </xf>
    <xf numFmtId="167" fontId="8" fillId="2" borderId="0" xfId="0" applyNumberFormat="1" applyFont="1" applyFill="1" applyAlignment="1" applyProtection="1">
      <alignment horizontal="left"/>
      <protection locked="0"/>
    </xf>
    <xf numFmtId="167" fontId="11" fillId="2" borderId="0" xfId="1" applyNumberFormat="1" applyFont="1" applyFill="1"/>
    <xf numFmtId="167" fontId="9" fillId="2" borderId="0" xfId="0" applyNumberFormat="1" applyFont="1" applyFill="1" applyAlignment="1" applyProtection="1">
      <alignment horizontal="left"/>
      <protection locked="0"/>
    </xf>
    <xf numFmtId="167" fontId="10" fillId="2" borderId="0" xfId="1" applyNumberFormat="1" applyFont="1" applyFill="1"/>
    <xf numFmtId="167" fontId="15" fillId="2" borderId="0" xfId="1" applyNumberFormat="1" applyFont="1" applyFill="1"/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49" fontId="9" fillId="2" borderId="2" xfId="0" applyNumberFormat="1" applyFont="1" applyFill="1" applyBorder="1" applyAlignment="1" applyProtection="1">
      <alignment vertical="top"/>
      <protection locked="0"/>
    </xf>
    <xf numFmtId="49" fontId="9" fillId="2" borderId="3" xfId="0" applyNumberFormat="1" applyFont="1" applyFill="1" applyBorder="1" applyAlignment="1" applyProtection="1">
      <alignment vertical="top"/>
      <protection locked="0"/>
    </xf>
    <xf numFmtId="166" fontId="9" fillId="2" borderId="2" xfId="0" applyNumberFormat="1" applyFont="1" applyFill="1" applyBorder="1" applyAlignment="1" applyProtection="1">
      <alignment vertical="center" wrapText="1"/>
      <protection locked="0"/>
    </xf>
    <xf numFmtId="166" fontId="9" fillId="2" borderId="3" xfId="0" applyNumberFormat="1" applyFont="1" applyFill="1" applyBorder="1" applyAlignment="1" applyProtection="1">
      <alignment vertical="center" wrapText="1"/>
      <protection locked="0"/>
    </xf>
    <xf numFmtId="166" fontId="7" fillId="2" borderId="3" xfId="1" applyNumberFormat="1" applyFont="1" applyFill="1" applyBorder="1" applyAlignment="1">
      <alignment vertical="center" wrapText="1"/>
    </xf>
    <xf numFmtId="166" fontId="7" fillId="2" borderId="5" xfId="1" applyNumberFormat="1" applyFont="1" applyFill="1" applyBorder="1" applyAlignment="1">
      <alignment vertical="center" wrapText="1"/>
    </xf>
    <xf numFmtId="49" fontId="9" fillId="2" borderId="5" xfId="0" applyNumberFormat="1" applyFont="1" applyFill="1" applyBorder="1" applyAlignment="1" applyProtection="1">
      <alignment vertical="top"/>
      <protection locked="0"/>
    </xf>
    <xf numFmtId="166" fontId="8" fillId="2" borderId="2" xfId="0" applyNumberFormat="1" applyFont="1" applyFill="1" applyBorder="1" applyAlignment="1" applyProtection="1">
      <alignment vertical="top" wrapText="1"/>
      <protection locked="0"/>
    </xf>
    <xf numFmtId="166" fontId="8" fillId="2" borderId="3" xfId="0" applyNumberFormat="1" applyFont="1" applyFill="1" applyBorder="1" applyAlignment="1" applyProtection="1">
      <alignment vertical="top" wrapText="1"/>
      <protection locked="0"/>
    </xf>
    <xf numFmtId="166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>
      <alignment vertical="top" wrapText="1"/>
    </xf>
    <xf numFmtId="166" fontId="9" fillId="2" borderId="5" xfId="0" applyNumberFormat="1" applyFont="1" applyFill="1" applyBorder="1" applyAlignment="1">
      <alignment vertical="top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5" xfId="1" applyNumberFormat="1" applyFont="1" applyFill="1" applyBorder="1" applyAlignment="1">
      <alignment vertical="center" wrapText="1"/>
    </xf>
    <xf numFmtId="166" fontId="8" fillId="2" borderId="2" xfId="0" applyNumberFormat="1" applyFont="1" applyFill="1" applyBorder="1" applyAlignment="1">
      <alignment vertical="top" wrapText="1"/>
    </xf>
    <xf numFmtId="166" fontId="8" fillId="2" borderId="5" xfId="0" applyNumberFormat="1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vertical="top" wrapText="1"/>
    </xf>
    <xf numFmtId="49" fontId="9" fillId="2" borderId="5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vertical="top" wrapText="1"/>
    </xf>
    <xf numFmtId="49" fontId="8" fillId="2" borderId="5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 applyAlignment="1" applyProtection="1">
      <alignment vertical="top" wrapText="1"/>
      <protection locked="0"/>
    </xf>
    <xf numFmtId="1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1" applyNumberFormat="1" applyFont="1" applyFill="1" applyBorder="1" applyAlignment="1">
      <alignment vertical="center" wrapText="1"/>
    </xf>
    <xf numFmtId="166" fontId="9" fillId="2" borderId="3" xfId="1" applyNumberFormat="1" applyFont="1" applyFill="1" applyBorder="1" applyAlignment="1">
      <alignment vertical="center" wrapText="1"/>
    </xf>
    <xf numFmtId="166" fontId="9" fillId="2" borderId="5" xfId="1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top" wrapText="1"/>
    </xf>
    <xf numFmtId="49" fontId="9" fillId="2" borderId="3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13" fillId="2" borderId="0" xfId="0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>
      <alignment horizontal="center" vertical="top" wrapText="1"/>
    </xf>
    <xf numFmtId="166" fontId="8" fillId="2" borderId="3" xfId="0" applyNumberFormat="1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>
      <alignment horizontal="center" vertical="top" wrapText="1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 applyProtection="1">
      <alignment horizontal="left" vertical="top" wrapText="1"/>
      <protection locked="0"/>
    </xf>
    <xf numFmtId="1" fontId="8" fillId="2" borderId="3" xfId="0" applyNumberFormat="1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>
      <alignment horizontal="center" vertical="top" wrapText="1"/>
    </xf>
    <xf numFmtId="164" fontId="9" fillId="2" borderId="1" xfId="1" applyNumberFormat="1" applyFont="1" applyFill="1" applyBorder="1" applyAlignment="1">
      <alignment vertical="center" wrapText="1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4" fontId="13" fillId="2" borderId="0" xfId="0" applyNumberFormat="1" applyFont="1" applyFill="1"/>
    <xf numFmtId="4" fontId="13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right"/>
    </xf>
    <xf numFmtId="4" fontId="4" fillId="2" borderId="0" xfId="3" applyNumberFormat="1" applyFont="1" applyFill="1"/>
    <xf numFmtId="4" fontId="10" fillId="2" borderId="0" xfId="1" applyNumberFormat="1" applyFont="1" applyFill="1"/>
    <xf numFmtId="168" fontId="13" fillId="2" borderId="0" xfId="0" applyNumberFormat="1" applyFont="1" applyFill="1" applyAlignment="1">
      <alignment horizontal="center"/>
    </xf>
    <xf numFmtId="168" fontId="4" fillId="2" borderId="0" xfId="3" applyNumberFormat="1" applyFont="1" applyFill="1" applyAlignment="1">
      <alignment horizontal="center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13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 applyProtection="1">
      <alignment horizontal="center" vertical="center"/>
      <protection locked="0"/>
    </xf>
    <xf numFmtId="165" fontId="9" fillId="2" borderId="0" xfId="0" applyNumberFormat="1" applyFont="1" applyFill="1" applyAlignment="1" applyProtection="1">
      <alignment horizontal="center" vertical="top"/>
      <protection locked="0"/>
    </xf>
    <xf numFmtId="165" fontId="8" fillId="2" borderId="0" xfId="1" applyNumberFormat="1" applyFont="1" applyFill="1" applyAlignment="1">
      <alignment horizontal="center" vertical="top" wrapText="1"/>
    </xf>
    <xf numFmtId="165" fontId="8" fillId="2" borderId="0" xfId="0" applyNumberFormat="1" applyFont="1" applyFill="1" applyAlignment="1">
      <alignment horizontal="center" vertical="top" wrapText="1"/>
    </xf>
    <xf numFmtId="165" fontId="9" fillId="2" borderId="0" xfId="0" applyNumberFormat="1" applyFont="1" applyFill="1" applyAlignment="1">
      <alignment horizontal="center" vertical="top" wrapText="1"/>
    </xf>
    <xf numFmtId="165" fontId="9" fillId="2" borderId="0" xfId="1" applyNumberFormat="1" applyFont="1" applyFill="1" applyAlignment="1">
      <alignment horizontal="center" vertical="top" wrapText="1"/>
    </xf>
    <xf numFmtId="166" fontId="7" fillId="2" borderId="3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top" wrapText="1"/>
    </xf>
    <xf numFmtId="1" fontId="9" fillId="2" borderId="1" xfId="1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left" vertical="top" wrapText="1"/>
      <protection locked="0"/>
    </xf>
    <xf numFmtId="4" fontId="9" fillId="2" borderId="0" xfId="0" applyNumberFormat="1" applyFont="1" applyFill="1" applyAlignment="1" applyProtection="1">
      <alignment horizontal="center" vertical="top"/>
      <protection locked="0"/>
    </xf>
    <xf numFmtId="167" fontId="9" fillId="2" borderId="0" xfId="0" applyNumberFormat="1" applyFont="1" applyFill="1" applyAlignment="1" applyProtection="1">
      <alignment horizontal="center" vertical="top"/>
      <protection locked="0"/>
    </xf>
    <xf numFmtId="167" fontId="13" fillId="2" borderId="0" xfId="0" applyNumberFormat="1" applyFont="1" applyFill="1" applyAlignment="1">
      <alignment horizontal="center"/>
    </xf>
    <xf numFmtId="167" fontId="4" fillId="2" borderId="0" xfId="0" applyNumberFormat="1" applyFont="1" applyFill="1" applyAlignment="1">
      <alignment horizontal="right" vertical="center" wrapText="1"/>
    </xf>
    <xf numFmtId="166" fontId="8" fillId="2" borderId="2" xfId="0" applyNumberFormat="1" applyFont="1" applyFill="1" applyBorder="1" applyAlignment="1">
      <alignment horizontal="center" vertical="top" wrapText="1"/>
    </xf>
    <xf numFmtId="167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3" xfId="1" applyNumberFormat="1" applyFont="1" applyFill="1" applyBorder="1" applyAlignment="1">
      <alignment horizontal="center" vertical="top" wrapText="1"/>
    </xf>
    <xf numFmtId="167" fontId="8" fillId="2" borderId="1" xfId="1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 applyProtection="1">
      <alignment horizontal="center" vertical="top"/>
      <protection locked="0"/>
    </xf>
    <xf numFmtId="167" fontId="9" fillId="2" borderId="1" xfId="0" applyNumberFormat="1" applyFont="1" applyFill="1" applyBorder="1" applyAlignment="1" applyProtection="1">
      <alignment horizontal="center" vertical="top"/>
      <protection locked="0"/>
    </xf>
    <xf numFmtId="167" fontId="9" fillId="2" borderId="1" xfId="1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6" fontId="6" fillId="2" borderId="1" xfId="1" applyNumberFormat="1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wrapText="1"/>
    </xf>
    <xf numFmtId="167" fontId="8" fillId="2" borderId="13" xfId="0" applyNumberFormat="1" applyFont="1" applyFill="1" applyBorder="1" applyAlignment="1">
      <alignment horizontal="center" vertical="top" wrapText="1"/>
    </xf>
    <xf numFmtId="167" fontId="9" fillId="2" borderId="1" xfId="0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>
      <alignment horizontal="center" vertical="top" wrapText="1"/>
    </xf>
    <xf numFmtId="167" fontId="8" fillId="2" borderId="1" xfId="1" applyNumberFormat="1" applyFont="1" applyFill="1" applyBorder="1" applyAlignment="1">
      <alignment horizontal="center" vertical="center" wrapText="1"/>
    </xf>
    <xf numFmtId="167" fontId="8" fillId="2" borderId="13" xfId="1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166" fontId="9" fillId="2" borderId="5" xfId="0" applyNumberFormat="1" applyFont="1" applyFill="1" applyBorder="1" applyAlignment="1" applyProtection="1">
      <alignment vertical="center" wrapText="1"/>
      <protection locked="0"/>
    </xf>
    <xf numFmtId="166" fontId="9" fillId="2" borderId="2" xfId="0" applyNumberFormat="1" applyFont="1" applyFill="1" applyBorder="1" applyAlignment="1">
      <alignment horizontal="left" vertical="top" wrapText="1"/>
    </xf>
    <xf numFmtId="166" fontId="9" fillId="2" borderId="3" xfId="0" applyNumberFormat="1" applyFont="1" applyFill="1" applyBorder="1" applyAlignment="1">
      <alignment horizontal="left" vertical="top" wrapText="1"/>
    </xf>
    <xf numFmtId="166" fontId="9" fillId="2" borderId="5" xfId="0" applyNumberFormat="1" applyFont="1" applyFill="1" applyBorder="1" applyAlignment="1">
      <alignment horizontal="left" vertical="top" wrapText="1"/>
    </xf>
    <xf numFmtId="166" fontId="9" fillId="2" borderId="2" xfId="0" applyNumberFormat="1" applyFont="1" applyFill="1" applyBorder="1" applyAlignment="1" applyProtection="1">
      <alignment horizontal="left" vertical="top" wrapText="1"/>
      <protection locked="0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/>
    </xf>
    <xf numFmtId="166" fontId="9" fillId="2" borderId="5" xfId="0" applyNumberFormat="1" applyFont="1" applyFill="1" applyBorder="1" applyAlignment="1" applyProtection="1">
      <alignment horizontal="left" vertical="top" wrapText="1"/>
      <protection locked="0"/>
    </xf>
    <xf numFmtId="167" fontId="9" fillId="2" borderId="13" xfId="0" applyNumberFormat="1" applyFont="1" applyFill="1" applyBorder="1" applyAlignment="1" applyProtection="1">
      <alignment horizontal="center" vertical="top"/>
      <protection locked="0"/>
    </xf>
    <xf numFmtId="167" fontId="9" fillId="2" borderId="15" xfId="0" applyNumberFormat="1" applyFont="1" applyFill="1" applyBorder="1" applyAlignment="1" applyProtection="1">
      <alignment horizontal="center" vertical="top"/>
      <protection locked="0"/>
    </xf>
    <xf numFmtId="167" fontId="9" fillId="2" borderId="14" xfId="0" applyNumberFormat="1" applyFont="1" applyFill="1" applyBorder="1" applyAlignment="1" applyProtection="1">
      <alignment horizontal="center" vertical="top"/>
      <protection locked="0"/>
    </xf>
    <xf numFmtId="167" fontId="8" fillId="2" borderId="13" xfId="0" applyNumberFormat="1" applyFont="1" applyFill="1" applyBorder="1" applyAlignment="1">
      <alignment horizontal="center" vertical="top" wrapText="1"/>
    </xf>
    <xf numFmtId="167" fontId="8" fillId="2" borderId="15" xfId="0" applyNumberFormat="1" applyFont="1" applyFill="1" applyBorder="1" applyAlignment="1">
      <alignment horizontal="center" vertical="top" wrapText="1"/>
    </xf>
    <xf numFmtId="167" fontId="8" fillId="2" borderId="14" xfId="0" applyNumberFormat="1" applyFont="1" applyFill="1" applyBorder="1" applyAlignment="1">
      <alignment horizontal="center" vertical="top" wrapText="1"/>
    </xf>
    <xf numFmtId="1" fontId="9" fillId="2" borderId="2" xfId="1" applyNumberFormat="1" applyFont="1" applyFill="1" applyBorder="1" applyAlignment="1">
      <alignment horizontal="center" vertical="center" wrapText="1"/>
    </xf>
    <xf numFmtId="1" fontId="9" fillId="2" borderId="3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67" fontId="8" fillId="2" borderId="13" xfId="1" applyNumberFormat="1" applyFont="1" applyFill="1" applyBorder="1" applyAlignment="1">
      <alignment horizontal="center" vertical="top" wrapText="1"/>
    </xf>
    <xf numFmtId="167" fontId="8" fillId="2" borderId="15" xfId="1" applyNumberFormat="1" applyFont="1" applyFill="1" applyBorder="1" applyAlignment="1">
      <alignment horizontal="center" vertical="top" wrapText="1"/>
    </xf>
    <xf numFmtId="167" fontId="8" fillId="2" borderId="14" xfId="1" applyNumberFormat="1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>
      <alignment horizontal="left" vertical="top" wrapText="1"/>
    </xf>
    <xf numFmtId="166" fontId="8" fillId="2" borderId="3" xfId="0" applyNumberFormat="1" applyFont="1" applyFill="1" applyBorder="1" applyAlignment="1">
      <alignment horizontal="left" vertical="top" wrapText="1"/>
    </xf>
    <xf numFmtId="166" fontId="8" fillId="2" borderId="5" xfId="0" applyNumberFormat="1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3" xfId="1" applyNumberFormat="1" applyFont="1" applyFill="1" applyBorder="1" applyAlignment="1">
      <alignment horizontal="center" vertical="center" wrapText="1"/>
    </xf>
    <xf numFmtId="1" fontId="9" fillId="2" borderId="15" xfId="1" applyNumberFormat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right" wrapText="1"/>
      <protection locked="0"/>
    </xf>
    <xf numFmtId="1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13" xfId="0" applyNumberFormat="1" applyFont="1" applyFill="1" applyBorder="1" applyAlignment="1" applyProtection="1">
      <alignment horizontal="center" vertical="center"/>
      <protection locked="0"/>
    </xf>
    <xf numFmtId="167" fontId="9" fillId="2" borderId="15" xfId="0" applyNumberFormat="1" applyFont="1" applyFill="1" applyBorder="1" applyAlignment="1" applyProtection="1">
      <alignment horizontal="center" vertical="center"/>
      <protection locked="0"/>
    </xf>
    <xf numFmtId="167" fontId="9" fillId="2" borderId="14" xfId="0" applyNumberFormat="1" applyFont="1" applyFill="1" applyBorder="1" applyAlignment="1" applyProtection="1">
      <alignment horizontal="center" vertical="center"/>
      <protection locked="0"/>
    </xf>
    <xf numFmtId="167" fontId="9" fillId="2" borderId="1" xfId="0" applyNumberFormat="1" applyFont="1" applyFill="1" applyBorder="1" applyAlignment="1" applyProtection="1">
      <alignment horizontal="center" vertical="top"/>
      <protection locked="0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0" fontId="9" fillId="2" borderId="1" xfId="0" applyFont="1" applyFill="1" applyBorder="1" applyAlignment="1">
      <alignment horizontal="center" vertical="top" wrapText="1"/>
    </xf>
    <xf numFmtId="1" fontId="9" fillId="2" borderId="1" xfId="1" applyNumberFormat="1" applyFont="1" applyFill="1" applyBorder="1" applyAlignment="1">
      <alignment horizontal="center" vertical="center"/>
    </xf>
    <xf numFmtId="167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5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4" xfId="0" applyNumberFormat="1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right" vertical="center" wrapText="1"/>
    </xf>
    <xf numFmtId="166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3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5" xfId="0" applyNumberFormat="1" applyFont="1" applyFill="1" applyBorder="1" applyAlignment="1" applyProtection="1">
      <alignment horizontal="left" vertical="center" wrapText="1"/>
      <protection locked="0"/>
    </xf>
    <xf numFmtId="1" fontId="9" fillId="2" borderId="2" xfId="0" applyNumberFormat="1" applyFont="1" applyFill="1" applyBorder="1" applyAlignment="1" applyProtection="1">
      <alignment horizontal="center" vertical="center"/>
      <protection locked="0"/>
    </xf>
    <xf numFmtId="1" fontId="9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13" xfId="1" applyNumberFormat="1" applyFont="1" applyFill="1" applyBorder="1" applyAlignment="1">
      <alignment horizontal="center" vertical="top" wrapText="1"/>
    </xf>
    <xf numFmtId="167" fontId="9" fillId="2" borderId="15" xfId="1" applyNumberFormat="1" applyFont="1" applyFill="1" applyBorder="1" applyAlignment="1">
      <alignment horizontal="center" vertical="top" wrapText="1"/>
    </xf>
    <xf numFmtId="167" fontId="9" fillId="2" borderId="14" xfId="1" applyNumberFormat="1" applyFont="1" applyFill="1" applyBorder="1" applyAlignment="1">
      <alignment horizontal="center" vertical="top" wrapText="1"/>
    </xf>
    <xf numFmtId="166" fontId="5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5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4" xfId="0" applyNumberFormat="1" applyFont="1" applyFill="1" applyBorder="1" applyAlignment="1" applyProtection="1">
      <alignment horizontal="center" vertical="top" wrapText="1"/>
      <protection locked="0"/>
    </xf>
    <xf numFmtId="167" fontId="8" fillId="2" borderId="13" xfId="1" applyNumberFormat="1" applyFont="1" applyFill="1" applyBorder="1" applyAlignment="1">
      <alignment horizontal="center" vertical="center" wrapText="1"/>
    </xf>
    <xf numFmtId="167" fontId="8" fillId="2" borderId="15" xfId="1" applyNumberFormat="1" applyFont="1" applyFill="1" applyBorder="1" applyAlignment="1">
      <alignment horizontal="center" vertical="center" wrapText="1"/>
    </xf>
    <xf numFmtId="167" fontId="8" fillId="2" borderId="14" xfId="1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top" wrapText="1"/>
    </xf>
    <xf numFmtId="167" fontId="9" fillId="2" borderId="13" xfId="0" applyNumberFormat="1" applyFont="1" applyFill="1" applyBorder="1" applyAlignment="1">
      <alignment horizontal="center" vertical="top" wrapText="1"/>
    </xf>
    <xf numFmtId="167" fontId="9" fillId="2" borderId="15" xfId="0" applyNumberFormat="1" applyFont="1" applyFill="1" applyBorder="1" applyAlignment="1">
      <alignment horizontal="center" vertical="top" wrapText="1"/>
    </xf>
    <xf numFmtId="167" fontId="9" fillId="2" borderId="14" xfId="0" applyNumberFormat="1" applyFont="1" applyFill="1" applyBorder="1" applyAlignment="1">
      <alignment horizontal="center" vertical="top" wrapText="1"/>
    </xf>
    <xf numFmtId="166" fontId="9" fillId="2" borderId="6" xfId="0" applyNumberFormat="1" applyFont="1" applyFill="1" applyBorder="1" applyAlignment="1" applyProtection="1">
      <alignment horizontal="left" vertical="top" wrapText="1"/>
      <protection locked="0"/>
    </xf>
    <xf numFmtId="166" fontId="9" fillId="2" borderId="11" xfId="0" applyNumberFormat="1" applyFont="1" applyFill="1" applyBorder="1" applyAlignment="1" applyProtection="1">
      <alignment horizontal="left" vertical="top" wrapText="1"/>
      <protection locked="0"/>
    </xf>
    <xf numFmtId="166" fontId="9" fillId="2" borderId="9" xfId="0" applyNumberFormat="1" applyFont="1" applyFill="1" applyBorder="1" applyAlignment="1" applyProtection="1">
      <alignment horizontal="left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3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 applyProtection="1">
      <alignment horizontal="left" vertical="top" wrapText="1"/>
      <protection locked="0"/>
    </xf>
    <xf numFmtId="166" fontId="8" fillId="2" borderId="3" xfId="0" applyNumberFormat="1" applyFont="1" applyFill="1" applyBorder="1" applyAlignment="1" applyProtection="1">
      <alignment horizontal="left" vertical="top" wrapText="1"/>
      <protection locked="0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6" fontId="8" fillId="2" borderId="8" xfId="1" applyNumberFormat="1" applyFont="1" applyFill="1" applyBorder="1" applyAlignment="1">
      <alignment horizontal="center" vertical="center" wrapText="1"/>
    </xf>
    <xf numFmtId="166" fontId="8" fillId="2" borderId="9" xfId="1" applyNumberFormat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horizontal="center" vertical="center" wrapText="1"/>
    </xf>
    <xf numFmtId="166" fontId="8" fillId="2" borderId="10" xfId="1" applyNumberFormat="1" applyFont="1" applyFill="1" applyBorder="1" applyAlignment="1">
      <alignment horizontal="center" vertical="center" wrapText="1"/>
    </xf>
    <xf numFmtId="166" fontId="8" fillId="2" borderId="11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6" fontId="8" fillId="2" borderId="1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4" fontId="9" fillId="2" borderId="13" xfId="1" applyNumberFormat="1" applyFont="1" applyFill="1" applyBorder="1" applyAlignment="1">
      <alignment horizontal="center" vertical="center" wrapText="1"/>
    </xf>
    <xf numFmtId="4" fontId="9" fillId="2" borderId="15" xfId="1" applyNumberFormat="1" applyFont="1" applyFill="1" applyBorder="1" applyAlignment="1">
      <alignment horizontal="center" vertical="center" wrapText="1"/>
    </xf>
    <xf numFmtId="4" fontId="9" fillId="2" borderId="14" xfId="1" applyNumberFormat="1" applyFont="1" applyFill="1" applyBorder="1" applyAlignment="1">
      <alignment horizontal="center" vertical="center" wrapText="1"/>
    </xf>
    <xf numFmtId="167" fontId="16" fillId="2" borderId="2" xfId="1" applyNumberFormat="1" applyFont="1" applyFill="1" applyBorder="1" applyAlignment="1">
      <alignment horizontal="center" vertical="center" wrapText="1"/>
    </xf>
    <xf numFmtId="167" fontId="16" fillId="2" borderId="5" xfId="1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Обычный 5 2" xfId="2" xr:uid="{00000000-0005-0000-0000-000004000000}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2;&#1091;&#1085;&#1080;&#1094;&#1080;&#1087;&#1072;&#1083;&#1100;&#1085;&#1099;&#1077;%20&#1087;&#1088;&#1086;&#1075;&#1088;&#1072;&#1084;&#1084;&#1099;/&#1055;&#1088;&#1086;&#1075;&#1088;&#1072;&#1084;&#1084;&#1072;/2026/&#1055;&#1088;&#1086;&#1075;&#1088;&#1072;&#1084;&#1084;&#1072;%202026-2030/&#1055;&#1088;&#1086;&#1075;&#1088;&#1072;&#1084;&#1084;&#1072;%202026%20&#1085;&#1072;%2001.01.2026%20&#1086;&#1090;%2020.11.2025%207425/&#1055;&#1088;&#1080;&#1083;&#1086;&#1078;&#1077;&#1085;&#1080;&#1077;%201,2,4%20&#1085;&#1072;%2001.01.2026%20&#1086;&#1090;%2020.11.2025%207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</sheetNames>
    <sheetDataSet>
      <sheetData sheetId="0">
        <row r="11">
          <cell r="E11">
            <v>2345548.8186799996</v>
          </cell>
        </row>
        <row r="12">
          <cell r="E12">
            <v>2411327.8433499997</v>
          </cell>
        </row>
        <row r="13">
          <cell r="E13">
            <v>520608.18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4"/>
  <sheetViews>
    <sheetView tabSelected="1" topLeftCell="C106" zoomScale="80" zoomScaleNormal="80" zoomScaleSheetLayoutView="80" workbookViewId="0">
      <selection activeCell="F46" sqref="F46:J46"/>
    </sheetView>
  </sheetViews>
  <sheetFormatPr defaultColWidth="9" defaultRowHeight="14.25" x14ac:dyDescent="0.2"/>
  <cols>
    <col min="1" max="1" width="5.75" style="22" customWidth="1"/>
    <col min="2" max="2" width="31.25" style="22" customWidth="1"/>
    <col min="3" max="3" width="12.25" style="76" customWidth="1"/>
    <col min="4" max="4" width="17.875" style="22" customWidth="1"/>
    <col min="5" max="5" width="14.5" style="76" customWidth="1"/>
    <col min="6" max="6" width="11.125" style="76" customWidth="1"/>
    <col min="7" max="8" width="10.5" style="76" customWidth="1"/>
    <col min="9" max="9" width="10.375" style="76" customWidth="1"/>
    <col min="10" max="10" width="10.625" style="76" customWidth="1"/>
    <col min="11" max="13" width="15.125" style="76" bestFit="1" customWidth="1"/>
    <col min="14" max="14" width="14.875" style="76" customWidth="1"/>
    <col min="15" max="15" width="14.625" style="22" customWidth="1"/>
    <col min="16" max="16" width="15.875" style="36" customWidth="1"/>
    <col min="17" max="17" width="13.25" style="36" customWidth="1"/>
    <col min="18" max="16384" width="9" style="22"/>
  </cols>
  <sheetData>
    <row r="1" spans="1:17" s="1" customFormat="1" ht="67.5" customHeight="1" x14ac:dyDescent="0.25">
      <c r="C1" s="74"/>
      <c r="E1" s="74"/>
      <c r="F1" s="74"/>
      <c r="G1" s="73"/>
      <c r="H1" s="74"/>
      <c r="I1" s="74"/>
      <c r="J1" s="74"/>
      <c r="K1" s="73"/>
      <c r="L1" s="187" t="s">
        <v>85</v>
      </c>
      <c r="M1" s="187"/>
      <c r="N1" s="187"/>
      <c r="O1" s="187"/>
      <c r="P1" s="123"/>
      <c r="Q1" s="35"/>
    </row>
    <row r="2" spans="1:17" s="1" customFormat="1" ht="19.5" customHeight="1" x14ac:dyDescent="0.25">
      <c r="A2" s="21"/>
      <c r="B2" s="21"/>
      <c r="C2" s="75"/>
      <c r="D2" s="21"/>
      <c r="E2" s="75"/>
      <c r="F2" s="75"/>
      <c r="G2" s="75"/>
      <c r="H2" s="75"/>
      <c r="I2" s="75"/>
      <c r="J2" s="75"/>
      <c r="K2" s="78"/>
      <c r="L2" s="78"/>
      <c r="M2" s="173" t="s">
        <v>72</v>
      </c>
      <c r="N2" s="173"/>
      <c r="O2" s="173"/>
      <c r="P2" s="35"/>
      <c r="Q2" s="35"/>
    </row>
    <row r="3" spans="1:17" ht="59.25" customHeight="1" x14ac:dyDescent="0.2">
      <c r="A3" s="193" t="s">
        <v>48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7" s="8" customFormat="1" ht="15" customHeight="1" x14ac:dyDescent="0.25">
      <c r="A4" s="99" t="s">
        <v>14</v>
      </c>
      <c r="B4" s="245" t="s">
        <v>7</v>
      </c>
      <c r="C4" s="80" t="s">
        <v>3</v>
      </c>
      <c r="D4" s="245" t="s">
        <v>0</v>
      </c>
      <c r="E4" s="245" t="s">
        <v>15</v>
      </c>
      <c r="F4" s="255" t="s">
        <v>25</v>
      </c>
      <c r="G4" s="256"/>
      <c r="H4" s="256"/>
      <c r="I4" s="256"/>
      <c r="J4" s="256"/>
      <c r="K4" s="256"/>
      <c r="L4" s="256"/>
      <c r="M4" s="256"/>
      <c r="N4" s="257"/>
      <c r="O4" s="245" t="s">
        <v>32</v>
      </c>
      <c r="P4" s="37"/>
      <c r="Q4" s="37"/>
    </row>
    <row r="5" spans="1:17" s="8" customFormat="1" ht="29.25" customHeight="1" x14ac:dyDescent="0.25">
      <c r="A5" s="79"/>
      <c r="B5" s="246"/>
      <c r="C5" s="81"/>
      <c r="D5" s="246"/>
      <c r="E5" s="246"/>
      <c r="F5" s="259" t="s">
        <v>21</v>
      </c>
      <c r="G5" s="259"/>
      <c r="H5" s="259"/>
      <c r="I5" s="259"/>
      <c r="J5" s="259"/>
      <c r="K5" s="97" t="s">
        <v>22</v>
      </c>
      <c r="L5" s="24" t="s">
        <v>49</v>
      </c>
      <c r="M5" s="24" t="s">
        <v>50</v>
      </c>
      <c r="N5" s="24" t="s">
        <v>51</v>
      </c>
      <c r="O5" s="246"/>
      <c r="P5" s="37"/>
      <c r="Q5" s="37"/>
    </row>
    <row r="6" spans="1:17" s="8" customFormat="1" ht="15" x14ac:dyDescent="0.25">
      <c r="A6" s="9">
        <v>1</v>
      </c>
      <c r="B6" s="10">
        <v>2</v>
      </c>
      <c r="C6" s="10">
        <v>3</v>
      </c>
      <c r="D6" s="10">
        <v>4</v>
      </c>
      <c r="E6" s="44">
        <v>5</v>
      </c>
      <c r="F6" s="247">
        <v>6</v>
      </c>
      <c r="G6" s="248"/>
      <c r="H6" s="248"/>
      <c r="I6" s="248"/>
      <c r="J6" s="249"/>
      <c r="K6" s="44">
        <v>7</v>
      </c>
      <c r="L6" s="10">
        <v>8</v>
      </c>
      <c r="M6" s="10">
        <v>9</v>
      </c>
      <c r="N6" s="10">
        <v>10</v>
      </c>
      <c r="O6" s="7">
        <v>11</v>
      </c>
      <c r="P6" s="37"/>
      <c r="Q6" s="37"/>
    </row>
    <row r="7" spans="1:17" s="1" customFormat="1" ht="19.899999999999999" customHeight="1" x14ac:dyDescent="0.25">
      <c r="A7" s="194" t="s">
        <v>34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6"/>
      <c r="P7" s="35"/>
      <c r="Q7" s="35"/>
    </row>
    <row r="8" spans="1:17" s="15" customFormat="1" ht="16.5" customHeight="1" x14ac:dyDescent="0.2">
      <c r="A8" s="95">
        <v>1</v>
      </c>
      <c r="B8" s="225" t="s">
        <v>33</v>
      </c>
      <c r="C8" s="82" t="s">
        <v>52</v>
      </c>
      <c r="D8" s="14" t="s">
        <v>8</v>
      </c>
      <c r="E8" s="125">
        <f>SUM(F8:N8)</f>
        <v>6474395.7593399994</v>
      </c>
      <c r="F8" s="184">
        <f>F9+F10</f>
        <v>838224.93599000003</v>
      </c>
      <c r="G8" s="185"/>
      <c r="H8" s="185"/>
      <c r="I8" s="185"/>
      <c r="J8" s="186"/>
      <c r="K8" s="126">
        <f>K9+K10</f>
        <v>3708163.9143399997</v>
      </c>
      <c r="L8" s="126">
        <f>L9+L10</f>
        <v>642668.96967000002</v>
      </c>
      <c r="M8" s="126">
        <f>M9+M10</f>
        <v>642668.96967000002</v>
      </c>
      <c r="N8" s="126">
        <f>N9+N10</f>
        <v>642668.96967000002</v>
      </c>
      <c r="O8" s="52"/>
      <c r="P8" s="38"/>
      <c r="Q8" s="38"/>
    </row>
    <row r="9" spans="1:17" s="16" customFormat="1" ht="41.25" customHeight="1" x14ac:dyDescent="0.25">
      <c r="A9" s="66"/>
      <c r="B9" s="226"/>
      <c r="C9" s="83"/>
      <c r="D9" s="11" t="s">
        <v>9</v>
      </c>
      <c r="E9" s="125">
        <f>SUM(F9:N9)</f>
        <v>2913743.3706700001</v>
      </c>
      <c r="F9" s="160">
        <f>F12+F23+F29</f>
        <v>714059.09132000001</v>
      </c>
      <c r="G9" s="161"/>
      <c r="H9" s="161"/>
      <c r="I9" s="161"/>
      <c r="J9" s="162"/>
      <c r="K9" s="128">
        <f>K12+K23+K29</f>
        <v>584042.27833999996</v>
      </c>
      <c r="L9" s="128">
        <f t="shared" ref="L9:N9" si="0">L12+L23+L29</f>
        <v>538547.33366999996</v>
      </c>
      <c r="M9" s="128">
        <f t="shared" si="0"/>
        <v>538547.33366999996</v>
      </c>
      <c r="N9" s="128">
        <f t="shared" si="0"/>
        <v>538547.33366999996</v>
      </c>
      <c r="O9" s="53"/>
      <c r="P9" s="39"/>
      <c r="Q9" s="39"/>
    </row>
    <row r="10" spans="1:17" s="16" customFormat="1" ht="28.5" customHeight="1" x14ac:dyDescent="0.25">
      <c r="A10" s="67"/>
      <c r="B10" s="258"/>
      <c r="C10" s="84"/>
      <c r="D10" s="13" t="s">
        <v>2</v>
      </c>
      <c r="E10" s="125">
        <f t="shared" ref="E10:E13" si="1">SUM(F10:N10)</f>
        <v>3560652.3886699998</v>
      </c>
      <c r="F10" s="160">
        <f>F13</f>
        <v>124165.84467000001</v>
      </c>
      <c r="G10" s="161"/>
      <c r="H10" s="161"/>
      <c r="I10" s="161"/>
      <c r="J10" s="162"/>
      <c r="K10" s="128">
        <f>K13</f>
        <v>3124121.6359999999</v>
      </c>
      <c r="L10" s="128">
        <f t="shared" ref="L10:N10" si="2">L13</f>
        <v>104121.636</v>
      </c>
      <c r="M10" s="128">
        <f t="shared" si="2"/>
        <v>104121.636</v>
      </c>
      <c r="N10" s="128">
        <f t="shared" si="2"/>
        <v>104121.636</v>
      </c>
      <c r="O10" s="54"/>
      <c r="P10" s="39"/>
      <c r="Q10" s="39"/>
    </row>
    <row r="11" spans="1:17" s="2" customFormat="1" ht="15" customHeight="1" x14ac:dyDescent="0.25">
      <c r="A11" s="45" t="s">
        <v>10</v>
      </c>
      <c r="B11" s="148" t="s">
        <v>38</v>
      </c>
      <c r="C11" s="85" t="s">
        <v>52</v>
      </c>
      <c r="D11" s="4" t="s">
        <v>1</v>
      </c>
      <c r="E11" s="129">
        <f t="shared" si="1"/>
        <v>6234402.1351099983</v>
      </c>
      <c r="F11" s="151">
        <f>SUM(F12:J14)</f>
        <v>745363.31176000007</v>
      </c>
      <c r="G11" s="152"/>
      <c r="H11" s="152"/>
      <c r="I11" s="152"/>
      <c r="J11" s="153"/>
      <c r="K11" s="130">
        <f>SUM(K12:K13)</f>
        <v>3671380.9143399997</v>
      </c>
      <c r="L11" s="130">
        <f>SUM(L12:L13)</f>
        <v>605885.96967000002</v>
      </c>
      <c r="M11" s="130">
        <f>SUM(M12:M13)</f>
        <v>605885.96967000002</v>
      </c>
      <c r="N11" s="130">
        <f>SUM(N12:N13)</f>
        <v>605885.96967000002</v>
      </c>
      <c r="O11" s="188" t="s">
        <v>64</v>
      </c>
      <c r="P11" s="40">
        <f>E11-'[1]Приложение 1'!$E$11</f>
        <v>3888853.3164299987</v>
      </c>
      <c r="Q11" s="40"/>
    </row>
    <row r="12" spans="1:17" s="12" customFormat="1" ht="42.75" customHeight="1" x14ac:dyDescent="0.25">
      <c r="A12" s="46"/>
      <c r="B12" s="149"/>
      <c r="C12" s="86"/>
      <c r="D12" s="5" t="s">
        <v>9</v>
      </c>
      <c r="E12" s="129">
        <f t="shared" si="1"/>
        <v>2673749.7464400004</v>
      </c>
      <c r="F12" s="203">
        <f>21074.95767+480689.376+39685.43+83050.69028-3149.64178-153.04508-0.3</f>
        <v>621197.46709000005</v>
      </c>
      <c r="G12" s="204"/>
      <c r="H12" s="204"/>
      <c r="I12" s="204"/>
      <c r="J12" s="205"/>
      <c r="K12" s="131">
        <f>21074.95767+480689.376+45494.94467</f>
        <v>547259.27833999996</v>
      </c>
      <c r="L12" s="131">
        <f>21074.95767+480689.376</f>
        <v>501764.33366999996</v>
      </c>
      <c r="M12" s="131">
        <f>21074.95767+480689.376</f>
        <v>501764.33366999996</v>
      </c>
      <c r="N12" s="131">
        <f>21074.95767+480689.376</f>
        <v>501764.33366999996</v>
      </c>
      <c r="O12" s="189"/>
      <c r="P12" s="40">
        <f>E12-'[1]Приложение 1'!$E$12</f>
        <v>262421.90309000062</v>
      </c>
      <c r="Q12" s="40"/>
    </row>
    <row r="13" spans="1:17" s="12" customFormat="1" ht="23.25" customHeight="1" x14ac:dyDescent="0.25">
      <c r="A13" s="51"/>
      <c r="B13" s="150"/>
      <c r="C13" s="87"/>
      <c r="D13" s="6" t="s">
        <v>2</v>
      </c>
      <c r="E13" s="129">
        <f t="shared" si="1"/>
        <v>3560652.3886699998</v>
      </c>
      <c r="F13" s="151">
        <f>104165.84467+20000</f>
        <v>124165.84467000001</v>
      </c>
      <c r="G13" s="152"/>
      <c r="H13" s="152"/>
      <c r="I13" s="152"/>
      <c r="J13" s="153"/>
      <c r="K13" s="130">
        <f>104121.636+3010000+10000</f>
        <v>3124121.6359999999</v>
      </c>
      <c r="L13" s="130">
        <v>104121.636</v>
      </c>
      <c r="M13" s="130">
        <v>104121.636</v>
      </c>
      <c r="N13" s="130">
        <v>104121.636</v>
      </c>
      <c r="O13" s="190"/>
      <c r="P13" s="40">
        <f>E13-'[1]Приложение 1'!$E$13</f>
        <v>3040044.2086699996</v>
      </c>
      <c r="Q13" s="40"/>
    </row>
    <row r="14" spans="1:17" s="12" customFormat="1" ht="21" customHeight="1" x14ac:dyDescent="0.25">
      <c r="A14" s="45"/>
      <c r="B14" s="148" t="s">
        <v>67</v>
      </c>
      <c r="C14" s="219" t="s">
        <v>30</v>
      </c>
      <c r="D14" s="222" t="s">
        <v>30</v>
      </c>
      <c r="E14" s="43" t="s">
        <v>31</v>
      </c>
      <c r="F14" s="166" t="s">
        <v>21</v>
      </c>
      <c r="G14" s="167"/>
      <c r="H14" s="167"/>
      <c r="I14" s="167"/>
      <c r="J14" s="168"/>
      <c r="K14" s="26" t="s">
        <v>22</v>
      </c>
      <c r="L14" s="26" t="s">
        <v>49</v>
      </c>
      <c r="M14" s="26" t="s">
        <v>50</v>
      </c>
      <c r="N14" s="26" t="s">
        <v>51</v>
      </c>
      <c r="O14" s="25"/>
      <c r="P14" s="41"/>
      <c r="Q14" s="41"/>
    </row>
    <row r="15" spans="1:17" s="12" customFormat="1" ht="30" customHeight="1" x14ac:dyDescent="0.25">
      <c r="A15" s="46"/>
      <c r="B15" s="149"/>
      <c r="C15" s="220"/>
      <c r="D15" s="223"/>
      <c r="E15" s="200">
        <f>F16+K15+L15+M15+N15</f>
        <v>2673903.08757</v>
      </c>
      <c r="F15" s="132" t="s">
        <v>63</v>
      </c>
      <c r="G15" s="250" t="s">
        <v>58</v>
      </c>
      <c r="H15" s="251"/>
      <c r="I15" s="251"/>
      <c r="J15" s="252"/>
      <c r="K15" s="197">
        <v>547259.27833999996</v>
      </c>
      <c r="L15" s="197">
        <v>501764.33366999996</v>
      </c>
      <c r="M15" s="197">
        <v>501764.33366999996</v>
      </c>
      <c r="N15" s="197">
        <v>501764.33366999996</v>
      </c>
      <c r="O15" s="25"/>
      <c r="P15" s="41"/>
      <c r="Q15" s="41"/>
    </row>
    <row r="16" spans="1:17" s="12" customFormat="1" ht="27" customHeight="1" x14ac:dyDescent="0.25">
      <c r="A16" s="46"/>
      <c r="B16" s="149"/>
      <c r="C16" s="220"/>
      <c r="D16" s="223"/>
      <c r="E16" s="201"/>
      <c r="F16" s="253">
        <f>J17</f>
        <v>621350.80822000001</v>
      </c>
      <c r="G16" s="133" t="s">
        <v>59</v>
      </c>
      <c r="H16" s="133" t="s">
        <v>60</v>
      </c>
      <c r="I16" s="133" t="s">
        <v>61</v>
      </c>
      <c r="J16" s="134" t="s">
        <v>62</v>
      </c>
      <c r="K16" s="198"/>
      <c r="L16" s="198"/>
      <c r="M16" s="198"/>
      <c r="N16" s="198"/>
      <c r="O16" s="25"/>
      <c r="P16" s="41"/>
      <c r="Q16" s="41"/>
    </row>
    <row r="17" spans="1:17" s="12" customFormat="1" ht="33" customHeight="1" x14ac:dyDescent="0.25">
      <c r="A17" s="51"/>
      <c r="B17" s="150"/>
      <c r="C17" s="221"/>
      <c r="D17" s="224"/>
      <c r="E17" s="202"/>
      <c r="F17" s="254"/>
      <c r="G17" s="143">
        <v>125589.64665</v>
      </c>
      <c r="H17" s="143">
        <v>278668.32264999999</v>
      </c>
      <c r="I17" s="143">
        <v>485751.07467</v>
      </c>
      <c r="J17" s="143">
        <v>621350.80822000001</v>
      </c>
      <c r="K17" s="199"/>
      <c r="L17" s="199"/>
      <c r="M17" s="199"/>
      <c r="N17" s="199"/>
      <c r="O17" s="25"/>
      <c r="P17" s="41"/>
      <c r="Q17" s="41"/>
    </row>
    <row r="18" spans="1:17" s="12" customFormat="1" ht="21.75" customHeight="1" x14ac:dyDescent="0.25">
      <c r="A18" s="45"/>
      <c r="B18" s="216" t="s">
        <v>65</v>
      </c>
      <c r="C18" s="219" t="s">
        <v>30</v>
      </c>
      <c r="D18" s="222" t="s">
        <v>30</v>
      </c>
      <c r="E18" s="27" t="s">
        <v>31</v>
      </c>
      <c r="F18" s="166" t="s">
        <v>21</v>
      </c>
      <c r="G18" s="167"/>
      <c r="H18" s="167"/>
      <c r="I18" s="167"/>
      <c r="J18" s="168"/>
      <c r="K18" s="26" t="s">
        <v>22</v>
      </c>
      <c r="L18" s="26" t="s">
        <v>49</v>
      </c>
      <c r="M18" s="26" t="s">
        <v>50</v>
      </c>
      <c r="N18" s="26" t="s">
        <v>51</v>
      </c>
      <c r="O18" s="28"/>
      <c r="P18" s="41"/>
      <c r="Q18" s="41"/>
    </row>
    <row r="19" spans="1:17" s="12" customFormat="1" ht="30" customHeight="1" x14ac:dyDescent="0.25">
      <c r="A19" s="46"/>
      <c r="B19" s="217"/>
      <c r="C19" s="220"/>
      <c r="D19" s="223"/>
      <c r="E19" s="174">
        <v>4</v>
      </c>
      <c r="F19" s="26" t="s">
        <v>63</v>
      </c>
      <c r="G19" s="170" t="s">
        <v>58</v>
      </c>
      <c r="H19" s="171"/>
      <c r="I19" s="171"/>
      <c r="J19" s="172"/>
      <c r="K19" s="157">
        <v>3</v>
      </c>
      <c r="L19" s="157">
        <v>0</v>
      </c>
      <c r="M19" s="157">
        <v>0</v>
      </c>
      <c r="N19" s="157">
        <v>0</v>
      </c>
      <c r="O19" s="28"/>
      <c r="P19" s="41"/>
      <c r="Q19" s="41"/>
    </row>
    <row r="20" spans="1:17" s="12" customFormat="1" ht="15" x14ac:dyDescent="0.25">
      <c r="A20" s="46"/>
      <c r="B20" s="217"/>
      <c r="C20" s="220"/>
      <c r="D20" s="223"/>
      <c r="E20" s="175"/>
      <c r="F20" s="191">
        <v>1</v>
      </c>
      <c r="G20" s="107" t="s">
        <v>59</v>
      </c>
      <c r="H20" s="107" t="s">
        <v>60</v>
      </c>
      <c r="I20" s="107" t="s">
        <v>61</v>
      </c>
      <c r="J20" s="108" t="s">
        <v>62</v>
      </c>
      <c r="K20" s="158"/>
      <c r="L20" s="158"/>
      <c r="M20" s="158"/>
      <c r="N20" s="158"/>
      <c r="O20" s="28"/>
      <c r="P20" s="41"/>
      <c r="Q20" s="41"/>
    </row>
    <row r="21" spans="1:17" s="12" customFormat="1" ht="15" x14ac:dyDescent="0.25">
      <c r="A21" s="51"/>
      <c r="B21" s="218"/>
      <c r="C21" s="221"/>
      <c r="D21" s="224"/>
      <c r="E21" s="176"/>
      <c r="F21" s="192"/>
      <c r="G21" s="117">
        <v>0</v>
      </c>
      <c r="H21" s="117">
        <v>0</v>
      </c>
      <c r="I21" s="117">
        <v>0</v>
      </c>
      <c r="J21" s="118">
        <v>1</v>
      </c>
      <c r="K21" s="159"/>
      <c r="L21" s="159"/>
      <c r="M21" s="159"/>
      <c r="N21" s="159"/>
      <c r="O21" s="28"/>
      <c r="P21" s="41"/>
      <c r="Q21" s="41"/>
    </row>
    <row r="22" spans="1:17" s="2" customFormat="1" ht="15" customHeight="1" x14ac:dyDescent="0.25">
      <c r="A22" s="62" t="s">
        <v>11</v>
      </c>
      <c r="B22" s="148" t="s">
        <v>24</v>
      </c>
      <c r="C22" s="86" t="s">
        <v>52</v>
      </c>
      <c r="D22" s="4" t="s">
        <v>4</v>
      </c>
      <c r="E22" s="129">
        <f>F22+K22+L22+M22+N22</f>
        <v>183915</v>
      </c>
      <c r="F22" s="177">
        <f>F23</f>
        <v>36783</v>
      </c>
      <c r="G22" s="178"/>
      <c r="H22" s="178"/>
      <c r="I22" s="178"/>
      <c r="J22" s="179"/>
      <c r="K22" s="130">
        <f>SUM(K23:K23)</f>
        <v>36783</v>
      </c>
      <c r="L22" s="130">
        <f>SUM(L23:L23)</f>
        <v>36783</v>
      </c>
      <c r="M22" s="130">
        <f>SUM(M23:M23)</f>
        <v>36783</v>
      </c>
      <c r="N22" s="130">
        <f>SUM(N23:N23)</f>
        <v>36783</v>
      </c>
      <c r="O22" s="55" t="s">
        <v>5</v>
      </c>
      <c r="P22" s="40"/>
      <c r="Q22" s="40"/>
    </row>
    <row r="23" spans="1:17" s="12" customFormat="1" ht="43.5" customHeight="1" x14ac:dyDescent="0.25">
      <c r="A23" s="63"/>
      <c r="B23" s="150"/>
      <c r="C23" s="90"/>
      <c r="D23" s="5" t="s">
        <v>9</v>
      </c>
      <c r="E23" s="129">
        <f>F23+K23+L23+M23+N23</f>
        <v>183915</v>
      </c>
      <c r="F23" s="180">
        <v>36783</v>
      </c>
      <c r="G23" s="180"/>
      <c r="H23" s="180"/>
      <c r="I23" s="180"/>
      <c r="J23" s="180"/>
      <c r="K23" s="130">
        <v>36783</v>
      </c>
      <c r="L23" s="130">
        <v>36783</v>
      </c>
      <c r="M23" s="130">
        <v>36783</v>
      </c>
      <c r="N23" s="130">
        <v>36783</v>
      </c>
      <c r="O23" s="56"/>
      <c r="P23" s="41"/>
      <c r="Q23" s="41"/>
    </row>
    <row r="24" spans="1:17" s="12" customFormat="1" ht="30" customHeight="1" x14ac:dyDescent="0.25">
      <c r="A24" s="45"/>
      <c r="B24" s="148" t="s">
        <v>70</v>
      </c>
      <c r="C24" s="219" t="s">
        <v>30</v>
      </c>
      <c r="D24" s="222" t="s">
        <v>30</v>
      </c>
      <c r="E24" s="181" t="s">
        <v>31</v>
      </c>
      <c r="F24" s="182" t="s">
        <v>21</v>
      </c>
      <c r="G24" s="182"/>
      <c r="H24" s="182"/>
      <c r="I24" s="182"/>
      <c r="J24" s="182"/>
      <c r="K24" s="26" t="s">
        <v>22</v>
      </c>
      <c r="L24" s="26" t="s">
        <v>49</v>
      </c>
      <c r="M24" s="26" t="s">
        <v>50</v>
      </c>
      <c r="N24" s="26" t="s">
        <v>51</v>
      </c>
      <c r="O24" s="25"/>
      <c r="P24" s="41"/>
      <c r="Q24" s="41"/>
    </row>
    <row r="25" spans="1:17" s="12" customFormat="1" ht="30" customHeight="1" x14ac:dyDescent="0.25">
      <c r="A25" s="46"/>
      <c r="B25" s="149"/>
      <c r="C25" s="220"/>
      <c r="D25" s="223"/>
      <c r="E25" s="181"/>
      <c r="F25" s="26" t="s">
        <v>63</v>
      </c>
      <c r="G25" s="170" t="s">
        <v>58</v>
      </c>
      <c r="H25" s="171"/>
      <c r="I25" s="171"/>
      <c r="J25" s="172"/>
      <c r="K25" s="157">
        <v>123</v>
      </c>
      <c r="L25" s="157">
        <v>124</v>
      </c>
      <c r="M25" s="157">
        <v>125</v>
      </c>
      <c r="N25" s="157">
        <v>126</v>
      </c>
      <c r="O25" s="25"/>
      <c r="P25" s="41"/>
      <c r="Q25" s="41"/>
    </row>
    <row r="26" spans="1:17" s="12" customFormat="1" ht="15" x14ac:dyDescent="0.25">
      <c r="A26" s="46"/>
      <c r="B26" s="149"/>
      <c r="C26" s="220"/>
      <c r="D26" s="223"/>
      <c r="E26" s="183">
        <v>620</v>
      </c>
      <c r="F26" s="157">
        <v>122</v>
      </c>
      <c r="G26" s="107" t="s">
        <v>59</v>
      </c>
      <c r="H26" s="107" t="s">
        <v>60</v>
      </c>
      <c r="I26" s="107" t="s">
        <v>61</v>
      </c>
      <c r="J26" s="108" t="s">
        <v>62</v>
      </c>
      <c r="K26" s="158"/>
      <c r="L26" s="158"/>
      <c r="M26" s="158"/>
      <c r="N26" s="158"/>
      <c r="O26" s="25"/>
      <c r="P26" s="41"/>
      <c r="Q26" s="41"/>
    </row>
    <row r="27" spans="1:17" s="12" customFormat="1" ht="15" x14ac:dyDescent="0.25">
      <c r="A27" s="51"/>
      <c r="B27" s="150"/>
      <c r="C27" s="221"/>
      <c r="D27" s="224"/>
      <c r="E27" s="183"/>
      <c r="F27" s="159"/>
      <c r="G27" s="117">
        <v>30</v>
      </c>
      <c r="H27" s="117">
        <v>60</v>
      </c>
      <c r="I27" s="117">
        <v>90</v>
      </c>
      <c r="J27" s="118">
        <v>122</v>
      </c>
      <c r="K27" s="159"/>
      <c r="L27" s="159"/>
      <c r="M27" s="159"/>
      <c r="N27" s="159"/>
      <c r="O27" s="89"/>
      <c r="P27" s="41"/>
      <c r="Q27" s="41"/>
    </row>
    <row r="28" spans="1:17" s="2" customFormat="1" ht="15" customHeight="1" x14ac:dyDescent="0.25">
      <c r="A28" s="62" t="s">
        <v>12</v>
      </c>
      <c r="B28" s="148" t="s">
        <v>74</v>
      </c>
      <c r="C28" s="86" t="s">
        <v>52</v>
      </c>
      <c r="D28" s="4" t="s">
        <v>4</v>
      </c>
      <c r="E28" s="129">
        <f>F28+K28+L28+M28+N28</f>
        <v>56078.624230000001</v>
      </c>
      <c r="F28" s="177">
        <f>F29</f>
        <v>56078.624230000001</v>
      </c>
      <c r="G28" s="178"/>
      <c r="H28" s="178"/>
      <c r="I28" s="178"/>
      <c r="J28" s="179"/>
      <c r="K28" s="130">
        <f>SUM(K29:K29)</f>
        <v>0</v>
      </c>
      <c r="L28" s="130">
        <f>SUM(L29:L29)</f>
        <v>0</v>
      </c>
      <c r="M28" s="130">
        <f>SUM(M29:M29)</f>
        <v>0</v>
      </c>
      <c r="N28" s="130">
        <f>SUM(N29:N29)</f>
        <v>0</v>
      </c>
      <c r="O28" s="55" t="s">
        <v>5</v>
      </c>
      <c r="P28" s="40"/>
      <c r="Q28" s="40"/>
    </row>
    <row r="29" spans="1:17" s="12" customFormat="1" ht="48.75" customHeight="1" x14ac:dyDescent="0.25">
      <c r="A29" s="63"/>
      <c r="B29" s="150"/>
      <c r="C29" s="90"/>
      <c r="D29" s="5" t="s">
        <v>9</v>
      </c>
      <c r="E29" s="129">
        <f>F29+K29+L29+M29+N29</f>
        <v>56078.624230000001</v>
      </c>
      <c r="F29" s="180">
        <f>52928.98245+3149.64178</f>
        <v>56078.624230000001</v>
      </c>
      <c r="G29" s="180"/>
      <c r="H29" s="180"/>
      <c r="I29" s="180"/>
      <c r="J29" s="180"/>
      <c r="K29" s="130">
        <v>0</v>
      </c>
      <c r="L29" s="130">
        <v>0</v>
      </c>
      <c r="M29" s="130">
        <v>0</v>
      </c>
      <c r="N29" s="130">
        <v>0</v>
      </c>
      <c r="O29" s="56"/>
      <c r="P29" s="41"/>
      <c r="Q29" s="41"/>
    </row>
    <row r="30" spans="1:17" s="12" customFormat="1" ht="30" customHeight="1" x14ac:dyDescent="0.25">
      <c r="A30" s="45"/>
      <c r="B30" s="148" t="s">
        <v>75</v>
      </c>
      <c r="C30" s="219" t="s">
        <v>30</v>
      </c>
      <c r="D30" s="222" t="s">
        <v>30</v>
      </c>
      <c r="E30" s="181" t="s">
        <v>31</v>
      </c>
      <c r="F30" s="182" t="s">
        <v>21</v>
      </c>
      <c r="G30" s="182"/>
      <c r="H30" s="182"/>
      <c r="I30" s="182"/>
      <c r="J30" s="182"/>
      <c r="K30" s="26" t="s">
        <v>22</v>
      </c>
      <c r="L30" s="26" t="s">
        <v>49</v>
      </c>
      <c r="M30" s="26" t="s">
        <v>50</v>
      </c>
      <c r="N30" s="26" t="s">
        <v>51</v>
      </c>
      <c r="O30" s="25"/>
      <c r="P30" s="41"/>
      <c r="Q30" s="41"/>
    </row>
    <row r="31" spans="1:17" s="12" customFormat="1" ht="30" customHeight="1" x14ac:dyDescent="0.25">
      <c r="A31" s="46"/>
      <c r="B31" s="149"/>
      <c r="C31" s="220"/>
      <c r="D31" s="223"/>
      <c r="E31" s="181"/>
      <c r="F31" s="26" t="s">
        <v>63</v>
      </c>
      <c r="G31" s="170" t="s">
        <v>58</v>
      </c>
      <c r="H31" s="171"/>
      <c r="I31" s="171"/>
      <c r="J31" s="172"/>
      <c r="K31" s="157">
        <v>0</v>
      </c>
      <c r="L31" s="157">
        <v>0</v>
      </c>
      <c r="M31" s="157">
        <v>0</v>
      </c>
      <c r="N31" s="157">
        <v>0</v>
      </c>
      <c r="O31" s="25"/>
      <c r="P31" s="41"/>
      <c r="Q31" s="41"/>
    </row>
    <row r="32" spans="1:17" s="12" customFormat="1" ht="15" x14ac:dyDescent="0.25">
      <c r="A32" s="46"/>
      <c r="B32" s="149"/>
      <c r="C32" s="220"/>
      <c r="D32" s="223"/>
      <c r="E32" s="183">
        <v>3</v>
      </c>
      <c r="F32" s="157">
        <v>3</v>
      </c>
      <c r="G32" s="107" t="s">
        <v>59</v>
      </c>
      <c r="H32" s="107" t="s">
        <v>60</v>
      </c>
      <c r="I32" s="107" t="s">
        <v>61</v>
      </c>
      <c r="J32" s="108" t="s">
        <v>62</v>
      </c>
      <c r="K32" s="158"/>
      <c r="L32" s="158"/>
      <c r="M32" s="158"/>
      <c r="N32" s="158"/>
      <c r="O32" s="25"/>
      <c r="P32" s="41"/>
      <c r="Q32" s="41"/>
    </row>
    <row r="33" spans="1:17" s="12" customFormat="1" ht="15" x14ac:dyDescent="0.25">
      <c r="A33" s="51"/>
      <c r="B33" s="150"/>
      <c r="C33" s="221"/>
      <c r="D33" s="224"/>
      <c r="E33" s="183"/>
      <c r="F33" s="159"/>
      <c r="G33" s="117">
        <v>0</v>
      </c>
      <c r="H33" s="117">
        <v>3</v>
      </c>
      <c r="I33" s="117">
        <v>3</v>
      </c>
      <c r="J33" s="118">
        <v>3</v>
      </c>
      <c r="K33" s="159"/>
      <c r="L33" s="159"/>
      <c r="M33" s="159"/>
      <c r="N33" s="159"/>
      <c r="O33" s="89"/>
      <c r="P33" s="41"/>
      <c r="Q33" s="41"/>
    </row>
    <row r="34" spans="1:17" s="15" customFormat="1" ht="16.5" customHeight="1" x14ac:dyDescent="0.2">
      <c r="A34" s="95">
        <v>2</v>
      </c>
      <c r="B34" s="225" t="s">
        <v>41</v>
      </c>
      <c r="C34" s="82" t="s">
        <v>52</v>
      </c>
      <c r="D34" s="14" t="s">
        <v>8</v>
      </c>
      <c r="E34" s="126">
        <f>E36+E35</f>
        <v>167127.83188000001</v>
      </c>
      <c r="F34" s="184">
        <f>F36+F35</f>
        <v>7348.9464399999997</v>
      </c>
      <c r="G34" s="185"/>
      <c r="H34" s="185"/>
      <c r="I34" s="185"/>
      <c r="J34" s="186"/>
      <c r="K34" s="126">
        <f t="shared" ref="K34:N34" si="3">K36+K35</f>
        <v>7195.6013599999997</v>
      </c>
      <c r="L34" s="126">
        <f t="shared" si="3"/>
        <v>138192.08136000001</v>
      </c>
      <c r="M34" s="126">
        <f t="shared" si="3"/>
        <v>7195.6013599999997</v>
      </c>
      <c r="N34" s="126">
        <f t="shared" si="3"/>
        <v>7195.6013599999997</v>
      </c>
      <c r="O34" s="52"/>
      <c r="P34" s="38"/>
      <c r="Q34" s="38"/>
    </row>
    <row r="35" spans="1:17" s="15" customFormat="1" ht="30" customHeight="1" x14ac:dyDescent="0.2">
      <c r="A35" s="96"/>
      <c r="B35" s="226"/>
      <c r="C35" s="83"/>
      <c r="D35" s="14" t="s">
        <v>26</v>
      </c>
      <c r="E35" s="126">
        <f>SUM(F35:N35)</f>
        <v>81479.81</v>
      </c>
      <c r="F35" s="184">
        <f>F38</f>
        <v>0</v>
      </c>
      <c r="G35" s="185"/>
      <c r="H35" s="185"/>
      <c r="I35" s="185"/>
      <c r="J35" s="186"/>
      <c r="K35" s="126">
        <f>K38</f>
        <v>0</v>
      </c>
      <c r="L35" s="126">
        <f>L38</f>
        <v>81479.81</v>
      </c>
      <c r="M35" s="126">
        <f>M38</f>
        <v>0</v>
      </c>
      <c r="N35" s="126">
        <f>N38</f>
        <v>0</v>
      </c>
      <c r="O35" s="53"/>
      <c r="P35" s="38"/>
      <c r="Q35" s="38"/>
    </row>
    <row r="36" spans="1:17" s="16" customFormat="1" ht="41.25" customHeight="1" x14ac:dyDescent="0.25">
      <c r="A36" s="66"/>
      <c r="B36" s="226"/>
      <c r="C36" s="83"/>
      <c r="D36" s="11" t="s">
        <v>9</v>
      </c>
      <c r="E36" s="126">
        <f>SUM(F36:N36)</f>
        <v>85648.02188</v>
      </c>
      <c r="F36" s="160">
        <f>F45+F39</f>
        <v>7348.9464399999997</v>
      </c>
      <c r="G36" s="161"/>
      <c r="H36" s="161"/>
      <c r="I36" s="161"/>
      <c r="J36" s="162"/>
      <c r="K36" s="128">
        <f>K45+K39</f>
        <v>7195.6013599999997</v>
      </c>
      <c r="L36" s="128">
        <f>L45+L39</f>
        <v>56712.271359999999</v>
      </c>
      <c r="M36" s="128">
        <f>M45+M39</f>
        <v>7195.6013599999997</v>
      </c>
      <c r="N36" s="128">
        <f>N45+N39</f>
        <v>7195.6013599999997</v>
      </c>
      <c r="O36" s="53"/>
      <c r="P36" s="39"/>
      <c r="Q36" s="39"/>
    </row>
    <row r="37" spans="1:17" s="2" customFormat="1" ht="15" customHeight="1" x14ac:dyDescent="0.25">
      <c r="A37" s="45" t="s">
        <v>28</v>
      </c>
      <c r="B37" s="148" t="s">
        <v>43</v>
      </c>
      <c r="C37" s="85" t="s">
        <v>52</v>
      </c>
      <c r="D37" s="4" t="s">
        <v>1</v>
      </c>
      <c r="E37" s="130">
        <f>SUM(F37:N37)</f>
        <v>130996.48</v>
      </c>
      <c r="F37" s="151">
        <f>SUM(J38:J39)</f>
        <v>0</v>
      </c>
      <c r="G37" s="152"/>
      <c r="H37" s="152"/>
      <c r="I37" s="152"/>
      <c r="J37" s="153"/>
      <c r="K37" s="130">
        <f t="shared" ref="K37:M37" si="4">SUM(K38:K39)</f>
        <v>0</v>
      </c>
      <c r="L37" s="130">
        <f t="shared" si="4"/>
        <v>130996.48</v>
      </c>
      <c r="M37" s="130">
        <f t="shared" si="4"/>
        <v>0</v>
      </c>
      <c r="N37" s="130">
        <f t="shared" ref="N37" si="5">SUM(N38:N39)</f>
        <v>0</v>
      </c>
      <c r="O37" s="47" t="s">
        <v>5</v>
      </c>
      <c r="P37" s="40"/>
      <c r="Q37" s="40"/>
    </row>
    <row r="38" spans="1:17" s="2" customFormat="1" ht="26.25" customHeight="1" x14ac:dyDescent="0.25">
      <c r="A38" s="46"/>
      <c r="B38" s="149"/>
      <c r="C38" s="86"/>
      <c r="D38" s="4" t="s">
        <v>26</v>
      </c>
      <c r="E38" s="130">
        <f>SUM(F38:N38)</f>
        <v>81479.81</v>
      </c>
      <c r="F38" s="151">
        <v>0</v>
      </c>
      <c r="G38" s="152"/>
      <c r="H38" s="152"/>
      <c r="I38" s="152"/>
      <c r="J38" s="153"/>
      <c r="K38" s="130">
        <v>0</v>
      </c>
      <c r="L38" s="130">
        <v>81479.81</v>
      </c>
      <c r="M38" s="130">
        <v>0</v>
      </c>
      <c r="N38" s="130">
        <v>0</v>
      </c>
      <c r="O38" s="48"/>
      <c r="P38" s="40"/>
      <c r="Q38" s="40"/>
    </row>
    <row r="39" spans="1:17" s="12" customFormat="1" ht="38.25" x14ac:dyDescent="0.25">
      <c r="A39" s="46"/>
      <c r="B39" s="149"/>
      <c r="C39" s="86"/>
      <c r="D39" s="5" t="s">
        <v>9</v>
      </c>
      <c r="E39" s="130">
        <f>SUM(F39:N39)</f>
        <v>49516.67</v>
      </c>
      <c r="F39" s="203">
        <v>0</v>
      </c>
      <c r="G39" s="204"/>
      <c r="H39" s="204"/>
      <c r="I39" s="204"/>
      <c r="J39" s="205"/>
      <c r="K39" s="131">
        <v>0</v>
      </c>
      <c r="L39" s="131">
        <v>49516.67</v>
      </c>
      <c r="M39" s="131">
        <v>0</v>
      </c>
      <c r="N39" s="131">
        <v>0</v>
      </c>
      <c r="O39" s="48"/>
      <c r="P39" s="41"/>
      <c r="Q39" s="40"/>
    </row>
    <row r="40" spans="1:17" s="12" customFormat="1" ht="20.25" customHeight="1" x14ac:dyDescent="0.25">
      <c r="A40" s="45"/>
      <c r="B40" s="148" t="s">
        <v>46</v>
      </c>
      <c r="C40" s="88" t="s">
        <v>30</v>
      </c>
      <c r="D40" s="93" t="s">
        <v>30</v>
      </c>
      <c r="E40" s="27" t="s">
        <v>31</v>
      </c>
      <c r="F40" s="166" t="s">
        <v>21</v>
      </c>
      <c r="G40" s="167"/>
      <c r="H40" s="167"/>
      <c r="I40" s="167"/>
      <c r="J40" s="168"/>
      <c r="K40" s="26" t="s">
        <v>22</v>
      </c>
      <c r="L40" s="26" t="s">
        <v>49</v>
      </c>
      <c r="M40" s="26" t="s">
        <v>50</v>
      </c>
      <c r="N40" s="26" t="s">
        <v>51</v>
      </c>
      <c r="O40" s="25"/>
      <c r="P40" s="41"/>
      <c r="Q40" s="41"/>
    </row>
    <row r="41" spans="1:17" s="12" customFormat="1" ht="31.5" customHeight="1" x14ac:dyDescent="0.25">
      <c r="A41" s="46"/>
      <c r="B41" s="149"/>
      <c r="C41" s="25"/>
      <c r="D41" s="116"/>
      <c r="E41" s="174">
        <v>1</v>
      </c>
      <c r="F41" s="26" t="s">
        <v>63</v>
      </c>
      <c r="G41" s="170" t="s">
        <v>58</v>
      </c>
      <c r="H41" s="171"/>
      <c r="I41" s="171"/>
      <c r="J41" s="172"/>
      <c r="K41" s="157">
        <v>0</v>
      </c>
      <c r="L41" s="157">
        <v>1</v>
      </c>
      <c r="M41" s="157">
        <v>0</v>
      </c>
      <c r="N41" s="157">
        <v>0</v>
      </c>
      <c r="O41" s="25"/>
      <c r="P41" s="41"/>
      <c r="Q41" s="41"/>
    </row>
    <row r="42" spans="1:17" s="12" customFormat="1" ht="15" x14ac:dyDescent="0.25">
      <c r="A42" s="46"/>
      <c r="B42" s="149"/>
      <c r="C42" s="25"/>
      <c r="D42" s="49"/>
      <c r="E42" s="175"/>
      <c r="F42" s="191">
        <v>0</v>
      </c>
      <c r="G42" s="107" t="s">
        <v>59</v>
      </c>
      <c r="H42" s="107" t="s">
        <v>60</v>
      </c>
      <c r="I42" s="107" t="s">
        <v>61</v>
      </c>
      <c r="J42" s="108" t="s">
        <v>62</v>
      </c>
      <c r="K42" s="158"/>
      <c r="L42" s="158"/>
      <c r="M42" s="158"/>
      <c r="N42" s="158"/>
      <c r="O42" s="25"/>
      <c r="P42" s="41"/>
      <c r="Q42" s="41"/>
    </row>
    <row r="43" spans="1:17" s="12" customFormat="1" ht="15" x14ac:dyDescent="0.25">
      <c r="A43" s="51"/>
      <c r="B43" s="150"/>
      <c r="C43" s="89"/>
      <c r="D43" s="94"/>
      <c r="E43" s="176"/>
      <c r="F43" s="192"/>
      <c r="G43" s="117">
        <v>0</v>
      </c>
      <c r="H43" s="117">
        <v>0</v>
      </c>
      <c r="I43" s="117">
        <v>0</v>
      </c>
      <c r="J43" s="118">
        <v>0</v>
      </c>
      <c r="K43" s="159"/>
      <c r="L43" s="159"/>
      <c r="M43" s="159"/>
      <c r="N43" s="159"/>
      <c r="O43" s="25"/>
      <c r="P43" s="41"/>
      <c r="Q43" s="41"/>
    </row>
    <row r="44" spans="1:17" s="2" customFormat="1" ht="15" customHeight="1" x14ac:dyDescent="0.25">
      <c r="A44" s="45" t="s">
        <v>42</v>
      </c>
      <c r="B44" s="148" t="s">
        <v>44</v>
      </c>
      <c r="C44" s="85" t="s">
        <v>52</v>
      </c>
      <c r="D44" s="4" t="s">
        <v>1</v>
      </c>
      <c r="E44" s="130">
        <f>SUM(F44:N44)</f>
        <v>36131.351880000002</v>
      </c>
      <c r="F44" s="151">
        <f>SUM(F45:F45)</f>
        <v>7348.9464399999997</v>
      </c>
      <c r="G44" s="152"/>
      <c r="H44" s="152"/>
      <c r="I44" s="152"/>
      <c r="J44" s="153"/>
      <c r="K44" s="130">
        <f>SUM(K45:K45)</f>
        <v>7195.6013599999997</v>
      </c>
      <c r="L44" s="130">
        <f>SUM(L45:L45)</f>
        <v>7195.6013599999997</v>
      </c>
      <c r="M44" s="130">
        <f>SUM(M45:M45)</f>
        <v>7195.6013599999997</v>
      </c>
      <c r="N44" s="130">
        <f>SUM(N45:N45)</f>
        <v>7195.6013599999997</v>
      </c>
      <c r="O44" s="47" t="s">
        <v>5</v>
      </c>
      <c r="P44" s="40"/>
      <c r="Q44" s="40"/>
    </row>
    <row r="45" spans="1:17" s="12" customFormat="1" ht="38.25" customHeight="1" x14ac:dyDescent="0.25">
      <c r="A45" s="46"/>
      <c r="B45" s="149"/>
      <c r="C45" s="86"/>
      <c r="D45" s="5" t="s">
        <v>9</v>
      </c>
      <c r="E45" s="130">
        <f>SUM(F45:N45)</f>
        <v>36131.351880000002</v>
      </c>
      <c r="F45" s="203">
        <f>7195.60136+153.04508+0.3</f>
        <v>7348.9464399999997</v>
      </c>
      <c r="G45" s="204"/>
      <c r="H45" s="204"/>
      <c r="I45" s="204"/>
      <c r="J45" s="205"/>
      <c r="K45" s="131">
        <v>7195.6013599999997</v>
      </c>
      <c r="L45" s="131">
        <v>7195.6013599999997</v>
      </c>
      <c r="M45" s="131">
        <v>7195.6013599999997</v>
      </c>
      <c r="N45" s="131">
        <v>7195.6013599999997</v>
      </c>
      <c r="O45" s="48"/>
      <c r="P45" s="41"/>
      <c r="Q45" s="40"/>
    </row>
    <row r="46" spans="1:17" s="12" customFormat="1" ht="20.25" customHeight="1" x14ac:dyDescent="0.25">
      <c r="A46" s="45"/>
      <c r="B46" s="148" t="s">
        <v>45</v>
      </c>
      <c r="C46" s="88" t="s">
        <v>30</v>
      </c>
      <c r="D46" s="93" t="s">
        <v>30</v>
      </c>
      <c r="E46" s="27" t="s">
        <v>31</v>
      </c>
      <c r="F46" s="166" t="s">
        <v>21</v>
      </c>
      <c r="G46" s="167"/>
      <c r="H46" s="167"/>
      <c r="I46" s="167"/>
      <c r="J46" s="168"/>
      <c r="K46" s="26" t="s">
        <v>22</v>
      </c>
      <c r="L46" s="26" t="s">
        <v>49</v>
      </c>
      <c r="M46" s="26" t="s">
        <v>50</v>
      </c>
      <c r="N46" s="26" t="s">
        <v>51</v>
      </c>
      <c r="O46" s="25"/>
      <c r="P46" s="41"/>
      <c r="Q46" s="41"/>
    </row>
    <row r="47" spans="1:17" s="12" customFormat="1" ht="28.5" customHeight="1" x14ac:dyDescent="0.25">
      <c r="A47" s="46"/>
      <c r="B47" s="149"/>
      <c r="C47" s="25"/>
      <c r="D47" s="116"/>
      <c r="E47" s="174">
        <v>5</v>
      </c>
      <c r="F47" s="26" t="s">
        <v>63</v>
      </c>
      <c r="G47" s="170" t="s">
        <v>58</v>
      </c>
      <c r="H47" s="171"/>
      <c r="I47" s="171"/>
      <c r="J47" s="172"/>
      <c r="K47" s="157">
        <v>1</v>
      </c>
      <c r="L47" s="157">
        <v>1</v>
      </c>
      <c r="M47" s="157">
        <v>1</v>
      </c>
      <c r="N47" s="157">
        <v>1</v>
      </c>
      <c r="O47" s="25"/>
      <c r="P47" s="41"/>
      <c r="Q47" s="41"/>
    </row>
    <row r="48" spans="1:17" s="12" customFormat="1" ht="11.25" customHeight="1" x14ac:dyDescent="0.25">
      <c r="A48" s="46"/>
      <c r="B48" s="149"/>
      <c r="C48" s="25"/>
      <c r="D48" s="49"/>
      <c r="E48" s="175"/>
      <c r="F48" s="191">
        <v>1</v>
      </c>
      <c r="G48" s="107" t="s">
        <v>59</v>
      </c>
      <c r="H48" s="107" t="s">
        <v>60</v>
      </c>
      <c r="I48" s="107" t="s">
        <v>61</v>
      </c>
      <c r="J48" s="108" t="s">
        <v>62</v>
      </c>
      <c r="K48" s="158"/>
      <c r="L48" s="158"/>
      <c r="M48" s="158"/>
      <c r="N48" s="158"/>
      <c r="O48" s="25"/>
      <c r="P48" s="41"/>
      <c r="Q48" s="41"/>
    </row>
    <row r="49" spans="1:17" s="12" customFormat="1" ht="15" x14ac:dyDescent="0.25">
      <c r="A49" s="51"/>
      <c r="B49" s="150"/>
      <c r="C49" s="89"/>
      <c r="D49" s="94"/>
      <c r="E49" s="176"/>
      <c r="F49" s="192"/>
      <c r="G49" s="117">
        <v>0</v>
      </c>
      <c r="H49" s="117">
        <v>1</v>
      </c>
      <c r="I49" s="117">
        <v>1</v>
      </c>
      <c r="J49" s="118">
        <v>1</v>
      </c>
      <c r="K49" s="159"/>
      <c r="L49" s="159"/>
      <c r="M49" s="159"/>
      <c r="N49" s="159"/>
      <c r="O49" s="89"/>
      <c r="P49" s="41"/>
      <c r="Q49" s="41"/>
    </row>
    <row r="50" spans="1:17" s="15" customFormat="1" ht="16.5" customHeight="1" x14ac:dyDescent="0.2">
      <c r="A50" s="95">
        <v>3</v>
      </c>
      <c r="B50" s="225" t="s">
        <v>57</v>
      </c>
      <c r="C50" s="82" t="s">
        <v>52</v>
      </c>
      <c r="D50" s="14" t="s">
        <v>8</v>
      </c>
      <c r="E50" s="126">
        <f>E52+E51</f>
        <v>47198.899999999994</v>
      </c>
      <c r="F50" s="184">
        <f>F52+F51</f>
        <v>46500</v>
      </c>
      <c r="G50" s="185"/>
      <c r="H50" s="185"/>
      <c r="I50" s="185"/>
      <c r="J50" s="186"/>
      <c r="K50" s="126">
        <f t="shared" ref="K50:N50" si="6">K52+K51</f>
        <v>0</v>
      </c>
      <c r="L50" s="126">
        <f t="shared" si="6"/>
        <v>698.9</v>
      </c>
      <c r="M50" s="126">
        <f t="shared" si="6"/>
        <v>0</v>
      </c>
      <c r="N50" s="126">
        <f t="shared" si="6"/>
        <v>0</v>
      </c>
      <c r="O50" s="52"/>
      <c r="P50" s="38"/>
      <c r="Q50" s="38"/>
    </row>
    <row r="51" spans="1:17" s="15" customFormat="1" ht="30" customHeight="1" x14ac:dyDescent="0.2">
      <c r="A51" s="96"/>
      <c r="B51" s="226"/>
      <c r="C51" s="83"/>
      <c r="D51" s="14" t="s">
        <v>26</v>
      </c>
      <c r="E51" s="126">
        <f>SUM(F51:N51)</f>
        <v>20223.64</v>
      </c>
      <c r="F51" s="184">
        <f>F54</f>
        <v>19788.93</v>
      </c>
      <c r="G51" s="185"/>
      <c r="H51" s="185"/>
      <c r="I51" s="185"/>
      <c r="J51" s="186"/>
      <c r="K51" s="126">
        <f>K54</f>
        <v>0</v>
      </c>
      <c r="L51" s="126">
        <f>L54</f>
        <v>434.71</v>
      </c>
      <c r="M51" s="126">
        <f>M54</f>
        <v>0</v>
      </c>
      <c r="N51" s="126">
        <f>N54</f>
        <v>0</v>
      </c>
      <c r="O51" s="53"/>
      <c r="P51" s="38"/>
      <c r="Q51" s="38"/>
    </row>
    <row r="52" spans="1:17" s="16" customFormat="1" ht="56.25" customHeight="1" x14ac:dyDescent="0.25">
      <c r="A52" s="66"/>
      <c r="B52" s="226"/>
      <c r="C52" s="83"/>
      <c r="D52" s="11" t="s">
        <v>9</v>
      </c>
      <c r="E52" s="126">
        <f>SUM(F52:N52)</f>
        <v>26975.26</v>
      </c>
      <c r="F52" s="160">
        <f>F55+F61</f>
        <v>26711.07</v>
      </c>
      <c r="G52" s="161"/>
      <c r="H52" s="161"/>
      <c r="I52" s="161"/>
      <c r="J52" s="162"/>
      <c r="K52" s="128">
        <f t="shared" ref="K52:N52" si="7">K55</f>
        <v>0</v>
      </c>
      <c r="L52" s="128">
        <f t="shared" si="7"/>
        <v>264.19</v>
      </c>
      <c r="M52" s="128">
        <f>M55</f>
        <v>0</v>
      </c>
      <c r="N52" s="128">
        <f t="shared" si="7"/>
        <v>0</v>
      </c>
      <c r="O52" s="53"/>
      <c r="P52" s="39"/>
      <c r="Q52" s="39"/>
    </row>
    <row r="53" spans="1:17" s="2" customFormat="1" ht="15" customHeight="1" x14ac:dyDescent="0.25">
      <c r="A53" s="45" t="s">
        <v>56</v>
      </c>
      <c r="B53" s="148" t="s">
        <v>66</v>
      </c>
      <c r="C53" s="85" t="s">
        <v>52</v>
      </c>
      <c r="D53" s="4" t="s">
        <v>1</v>
      </c>
      <c r="E53" s="130">
        <f>SUM(F53:N53)</f>
        <v>32513.9</v>
      </c>
      <c r="F53" s="151">
        <f>SUM(F54:J55)</f>
        <v>31815</v>
      </c>
      <c r="G53" s="152"/>
      <c r="H53" s="152"/>
      <c r="I53" s="152"/>
      <c r="J53" s="153"/>
      <c r="K53" s="130">
        <f t="shared" ref="K53:N53" si="8">SUM(K54:K55)</f>
        <v>0</v>
      </c>
      <c r="L53" s="130">
        <f t="shared" si="8"/>
        <v>698.9</v>
      </c>
      <c r="M53" s="130">
        <f t="shared" si="8"/>
        <v>0</v>
      </c>
      <c r="N53" s="130">
        <f t="shared" si="8"/>
        <v>0</v>
      </c>
      <c r="O53" s="47" t="s">
        <v>5</v>
      </c>
      <c r="P53" s="40"/>
      <c r="Q53" s="40"/>
    </row>
    <row r="54" spans="1:17" s="2" customFormat="1" ht="26.25" customHeight="1" x14ac:dyDescent="0.25">
      <c r="A54" s="46"/>
      <c r="B54" s="149"/>
      <c r="C54" s="86"/>
      <c r="D54" s="4" t="s">
        <v>26</v>
      </c>
      <c r="E54" s="130">
        <f>SUM(F54:N54)</f>
        <v>20223.64</v>
      </c>
      <c r="F54" s="151">
        <v>19788.93</v>
      </c>
      <c r="G54" s="152"/>
      <c r="H54" s="152"/>
      <c r="I54" s="152"/>
      <c r="J54" s="153"/>
      <c r="K54" s="130">
        <v>0</v>
      </c>
      <c r="L54" s="130">
        <v>434.71</v>
      </c>
      <c r="M54" s="130">
        <v>0</v>
      </c>
      <c r="N54" s="130">
        <v>0</v>
      </c>
      <c r="O54" s="48"/>
      <c r="P54" s="40"/>
      <c r="Q54" s="40"/>
    </row>
    <row r="55" spans="1:17" s="12" customFormat="1" ht="54" customHeight="1" x14ac:dyDescent="0.25">
      <c r="A55" s="46"/>
      <c r="B55" s="149"/>
      <c r="C55" s="86"/>
      <c r="D55" s="5" t="s">
        <v>9</v>
      </c>
      <c r="E55" s="130">
        <f>SUM(F55:N55)</f>
        <v>12290.26</v>
      </c>
      <c r="F55" s="203">
        <v>12026.07</v>
      </c>
      <c r="G55" s="204"/>
      <c r="H55" s="204"/>
      <c r="I55" s="204"/>
      <c r="J55" s="205"/>
      <c r="K55" s="131">
        <v>0</v>
      </c>
      <c r="L55" s="131">
        <v>264.19</v>
      </c>
      <c r="M55" s="131">
        <v>0</v>
      </c>
      <c r="N55" s="131">
        <v>0</v>
      </c>
      <c r="O55" s="48"/>
      <c r="P55" s="41"/>
      <c r="Q55" s="40"/>
    </row>
    <row r="56" spans="1:17" s="12" customFormat="1" ht="21.75" customHeight="1" x14ac:dyDescent="0.25">
      <c r="A56" s="45"/>
      <c r="B56" s="148" t="s">
        <v>84</v>
      </c>
      <c r="C56" s="88" t="s">
        <v>30</v>
      </c>
      <c r="D56" s="93" t="s">
        <v>30</v>
      </c>
      <c r="E56" s="27" t="s">
        <v>31</v>
      </c>
      <c r="F56" s="166" t="s">
        <v>21</v>
      </c>
      <c r="G56" s="167"/>
      <c r="H56" s="167"/>
      <c r="I56" s="167"/>
      <c r="J56" s="168"/>
      <c r="K56" s="26" t="s">
        <v>22</v>
      </c>
      <c r="L56" s="26" t="s">
        <v>49</v>
      </c>
      <c r="M56" s="26" t="s">
        <v>50</v>
      </c>
      <c r="N56" s="26" t="s">
        <v>51</v>
      </c>
      <c r="O56" s="25"/>
      <c r="P56" s="41"/>
      <c r="Q56" s="41"/>
    </row>
    <row r="57" spans="1:17" s="12" customFormat="1" ht="29.25" customHeight="1" x14ac:dyDescent="0.25">
      <c r="A57" s="46"/>
      <c r="B57" s="149"/>
      <c r="C57" s="25"/>
      <c r="D57" s="116"/>
      <c r="E57" s="174">
        <v>2</v>
      </c>
      <c r="F57" s="26" t="s">
        <v>63</v>
      </c>
      <c r="G57" s="170" t="s">
        <v>58</v>
      </c>
      <c r="H57" s="171"/>
      <c r="I57" s="171"/>
      <c r="J57" s="172"/>
      <c r="K57" s="157">
        <v>0</v>
      </c>
      <c r="L57" s="157">
        <v>1</v>
      </c>
      <c r="M57" s="157">
        <v>0</v>
      </c>
      <c r="N57" s="157">
        <v>0</v>
      </c>
      <c r="O57" s="25"/>
      <c r="P57" s="41"/>
      <c r="Q57" s="41"/>
    </row>
    <row r="58" spans="1:17" s="12" customFormat="1" ht="15" x14ac:dyDescent="0.25">
      <c r="A58" s="46"/>
      <c r="B58" s="149"/>
      <c r="C58" s="25"/>
      <c r="D58" s="49"/>
      <c r="E58" s="175"/>
      <c r="F58" s="191">
        <v>1</v>
      </c>
      <c r="G58" s="107" t="s">
        <v>59</v>
      </c>
      <c r="H58" s="107" t="s">
        <v>60</v>
      </c>
      <c r="I58" s="107" t="s">
        <v>61</v>
      </c>
      <c r="J58" s="108" t="s">
        <v>62</v>
      </c>
      <c r="K58" s="158"/>
      <c r="L58" s="158"/>
      <c r="M58" s="158"/>
      <c r="N58" s="158"/>
      <c r="O58" s="25"/>
      <c r="P58" s="41"/>
      <c r="Q58" s="41"/>
    </row>
    <row r="59" spans="1:17" s="12" customFormat="1" ht="15" x14ac:dyDescent="0.25">
      <c r="A59" s="51"/>
      <c r="B59" s="150"/>
      <c r="C59" s="89"/>
      <c r="D59" s="94"/>
      <c r="E59" s="176"/>
      <c r="F59" s="192"/>
      <c r="G59" s="117">
        <v>0</v>
      </c>
      <c r="H59" s="117">
        <v>1</v>
      </c>
      <c r="I59" s="117">
        <v>1</v>
      </c>
      <c r="J59" s="118">
        <v>1</v>
      </c>
      <c r="K59" s="159"/>
      <c r="L59" s="159"/>
      <c r="M59" s="159"/>
      <c r="N59" s="159"/>
      <c r="O59" s="25"/>
      <c r="P59" s="41"/>
      <c r="Q59" s="41"/>
    </row>
    <row r="60" spans="1:17" s="2" customFormat="1" ht="15" customHeight="1" x14ac:dyDescent="0.25">
      <c r="A60" s="45" t="s">
        <v>80</v>
      </c>
      <c r="B60" s="148" t="s">
        <v>81</v>
      </c>
      <c r="C60" s="85" t="s">
        <v>52</v>
      </c>
      <c r="D60" s="4" t="s">
        <v>1</v>
      </c>
      <c r="E60" s="130">
        <f t="shared" ref="E60:E65" si="9">SUM(F60:N60)</f>
        <v>14685</v>
      </c>
      <c r="F60" s="151">
        <f>SUM(F61:J61)</f>
        <v>14685</v>
      </c>
      <c r="G60" s="152"/>
      <c r="H60" s="152"/>
      <c r="I60" s="152"/>
      <c r="J60" s="153"/>
      <c r="K60" s="130">
        <f>SUM(K61:K61)</f>
        <v>0</v>
      </c>
      <c r="L60" s="130">
        <f>SUM(L61:L61)</f>
        <v>0</v>
      </c>
      <c r="M60" s="130">
        <f>SUM(M61:M61)</f>
        <v>0</v>
      </c>
      <c r="N60" s="130">
        <f>SUM(N61:N61)</f>
        <v>0</v>
      </c>
      <c r="O60" s="47" t="s">
        <v>5</v>
      </c>
      <c r="P60" s="40"/>
      <c r="Q60" s="40"/>
    </row>
    <row r="61" spans="1:17" s="12" customFormat="1" ht="93.75" customHeight="1" x14ac:dyDescent="0.25">
      <c r="A61" s="51"/>
      <c r="B61" s="150"/>
      <c r="C61" s="87"/>
      <c r="D61" s="5" t="s">
        <v>9</v>
      </c>
      <c r="E61" s="130">
        <f t="shared" si="9"/>
        <v>14685</v>
      </c>
      <c r="F61" s="203">
        <v>14685</v>
      </c>
      <c r="G61" s="204"/>
      <c r="H61" s="204"/>
      <c r="I61" s="204"/>
      <c r="J61" s="205"/>
      <c r="K61" s="131">
        <v>0</v>
      </c>
      <c r="L61" s="131">
        <v>0</v>
      </c>
      <c r="M61" s="131">
        <v>0</v>
      </c>
      <c r="N61" s="131">
        <v>0</v>
      </c>
      <c r="O61" s="144"/>
      <c r="P61" s="41"/>
      <c r="Q61" s="40"/>
    </row>
    <row r="62" spans="1:17" s="12" customFormat="1" ht="20.45" customHeight="1" x14ac:dyDescent="0.25">
      <c r="A62" s="236" t="s">
        <v>18</v>
      </c>
      <c r="B62" s="237"/>
      <c r="C62" s="238"/>
      <c r="D62" s="11" t="s">
        <v>4</v>
      </c>
      <c r="E62" s="128">
        <f t="shared" si="9"/>
        <v>6688722.4912200002</v>
      </c>
      <c r="F62" s="160">
        <f>F64+F65+F63</f>
        <v>892073.88243</v>
      </c>
      <c r="G62" s="161"/>
      <c r="H62" s="161"/>
      <c r="I62" s="161"/>
      <c r="J62" s="162"/>
      <c r="K62" s="128">
        <f t="shared" ref="K62:M62" si="10">K64+K65+K63</f>
        <v>3715359.5156999999</v>
      </c>
      <c r="L62" s="128">
        <f t="shared" si="10"/>
        <v>781559.95102999988</v>
      </c>
      <c r="M62" s="128">
        <f t="shared" si="10"/>
        <v>649864.57102999999</v>
      </c>
      <c r="N62" s="128">
        <f t="shared" ref="N62" si="11">N64+N65+N63</f>
        <v>649864.57102999999</v>
      </c>
      <c r="O62" s="68"/>
      <c r="P62" s="41"/>
      <c r="Q62" s="41"/>
    </row>
    <row r="63" spans="1:17" s="12" customFormat="1" ht="25.5" customHeight="1" x14ac:dyDescent="0.25">
      <c r="A63" s="242"/>
      <c r="B63" s="243"/>
      <c r="C63" s="244"/>
      <c r="D63" s="11" t="s">
        <v>26</v>
      </c>
      <c r="E63" s="128">
        <f t="shared" si="9"/>
        <v>101703.45000000001</v>
      </c>
      <c r="F63" s="160">
        <f>F35+F51</f>
        <v>19788.93</v>
      </c>
      <c r="G63" s="161"/>
      <c r="H63" s="161"/>
      <c r="I63" s="161"/>
      <c r="J63" s="162"/>
      <c r="K63" s="128">
        <f>K35+K51</f>
        <v>0</v>
      </c>
      <c r="L63" s="128">
        <f>L35+L51</f>
        <v>81914.52</v>
      </c>
      <c r="M63" s="128">
        <f>M35+M51</f>
        <v>0</v>
      </c>
      <c r="N63" s="128">
        <f>N35+N51</f>
        <v>0</v>
      </c>
      <c r="O63" s="69"/>
      <c r="P63" s="41"/>
      <c r="Q63" s="41"/>
    </row>
    <row r="64" spans="1:17" s="12" customFormat="1" ht="39.75" customHeight="1" x14ac:dyDescent="0.25">
      <c r="A64" s="242"/>
      <c r="B64" s="243"/>
      <c r="C64" s="244"/>
      <c r="D64" s="11" t="s">
        <v>9</v>
      </c>
      <c r="E64" s="128">
        <f t="shared" si="9"/>
        <v>3026366.6525499998</v>
      </c>
      <c r="F64" s="160">
        <f>F9+F36+F52</f>
        <v>748119.10775999993</v>
      </c>
      <c r="G64" s="161"/>
      <c r="H64" s="161"/>
      <c r="I64" s="161"/>
      <c r="J64" s="162"/>
      <c r="K64" s="128">
        <f>K9+K36+K52</f>
        <v>591237.87969999993</v>
      </c>
      <c r="L64" s="128">
        <f>L9+L36+L52</f>
        <v>595523.79502999992</v>
      </c>
      <c r="M64" s="128">
        <f>M9+M36+M52</f>
        <v>545742.93502999994</v>
      </c>
      <c r="N64" s="128">
        <f>N9+N36+N52</f>
        <v>545742.93502999994</v>
      </c>
      <c r="O64" s="69"/>
      <c r="P64" s="41"/>
      <c r="Q64" s="41"/>
    </row>
    <row r="65" spans="1:19" s="12" customFormat="1" ht="25.5" x14ac:dyDescent="0.25">
      <c r="A65" s="239"/>
      <c r="B65" s="240"/>
      <c r="C65" s="241"/>
      <c r="D65" s="13" t="s">
        <v>2</v>
      </c>
      <c r="E65" s="128">
        <f t="shared" si="9"/>
        <v>3560652.3886699998</v>
      </c>
      <c r="F65" s="160">
        <f>F10</f>
        <v>124165.84467000001</v>
      </c>
      <c r="G65" s="161"/>
      <c r="H65" s="161"/>
      <c r="I65" s="161"/>
      <c r="J65" s="162"/>
      <c r="K65" s="128">
        <f>K10</f>
        <v>3124121.6359999999</v>
      </c>
      <c r="L65" s="128">
        <f>L10</f>
        <v>104121.636</v>
      </c>
      <c r="M65" s="128">
        <f>M10</f>
        <v>104121.636</v>
      </c>
      <c r="N65" s="128">
        <f>N10</f>
        <v>104121.636</v>
      </c>
      <c r="O65" s="70"/>
      <c r="P65" s="41"/>
      <c r="Q65" s="41"/>
    </row>
    <row r="66" spans="1:19" s="8" customFormat="1" ht="18.600000000000001" customHeight="1" x14ac:dyDescent="0.25">
      <c r="A66" s="206" t="s">
        <v>35</v>
      </c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8"/>
      <c r="P66" s="37"/>
      <c r="Q66" s="37"/>
    </row>
    <row r="67" spans="1:19" s="2" customFormat="1" ht="22.9" customHeight="1" x14ac:dyDescent="0.25">
      <c r="A67" s="64">
        <v>1</v>
      </c>
      <c r="B67" s="163" t="s">
        <v>40</v>
      </c>
      <c r="C67" s="82" t="s">
        <v>52</v>
      </c>
      <c r="D67" s="135" t="s">
        <v>4</v>
      </c>
      <c r="E67" s="128">
        <f>SUM(F67:N67)</f>
        <v>2779845.5233800001</v>
      </c>
      <c r="F67" s="154">
        <f>F68+F69</f>
        <v>558104.49537999998</v>
      </c>
      <c r="G67" s="155"/>
      <c r="H67" s="155"/>
      <c r="I67" s="155"/>
      <c r="J67" s="156"/>
      <c r="K67" s="137">
        <f>SUM(K68:K69)</f>
        <v>555435.25699999998</v>
      </c>
      <c r="L67" s="138">
        <f>SUM(L68:L69)</f>
        <v>555435.25699999998</v>
      </c>
      <c r="M67" s="137">
        <f>SUM(M68:M69)</f>
        <v>555435.25699999998</v>
      </c>
      <c r="N67" s="137">
        <f>SUM(N68:N69)</f>
        <v>555435.25699999998</v>
      </c>
      <c r="O67" s="18"/>
      <c r="P67" s="40"/>
      <c r="Q67" s="40"/>
    </row>
    <row r="68" spans="1:19" s="12" customFormat="1" ht="38.25" x14ac:dyDescent="0.25">
      <c r="A68" s="71"/>
      <c r="B68" s="164"/>
      <c r="C68" s="91"/>
      <c r="D68" s="136" t="s">
        <v>9</v>
      </c>
      <c r="E68" s="128">
        <f>SUM(F68:N68)</f>
        <v>2638535.3293800005</v>
      </c>
      <c r="F68" s="160">
        <f>F71</f>
        <v>530672.62138000003</v>
      </c>
      <c r="G68" s="161"/>
      <c r="H68" s="161"/>
      <c r="I68" s="161"/>
      <c r="J68" s="162"/>
      <c r="K68" s="128">
        <f>K71</f>
        <v>526965.67700000003</v>
      </c>
      <c r="L68" s="127">
        <f t="shared" ref="L68" si="12">L71</f>
        <v>526965.67700000003</v>
      </c>
      <c r="M68" s="128">
        <f t="shared" ref="M68:N69" si="13">M71</f>
        <v>526965.67700000003</v>
      </c>
      <c r="N68" s="128">
        <f t="shared" si="13"/>
        <v>526965.67700000003</v>
      </c>
      <c r="O68" s="60"/>
      <c r="P68" s="41"/>
      <c r="Q68" s="41"/>
    </row>
    <row r="69" spans="1:19" s="12" customFormat="1" ht="28.5" customHeight="1" x14ac:dyDescent="0.25">
      <c r="A69" s="65"/>
      <c r="B69" s="165"/>
      <c r="C69" s="92"/>
      <c r="D69" s="136" t="s">
        <v>2</v>
      </c>
      <c r="E69" s="128">
        <f>SUM(F69:N69)</f>
        <v>141310.19400000002</v>
      </c>
      <c r="F69" s="160">
        <f>F72</f>
        <v>27431.874</v>
      </c>
      <c r="G69" s="161"/>
      <c r="H69" s="161"/>
      <c r="I69" s="161"/>
      <c r="J69" s="162"/>
      <c r="K69" s="128">
        <f>K72</f>
        <v>28469.58</v>
      </c>
      <c r="L69" s="127">
        <f t="shared" ref="L69" si="14">L72</f>
        <v>28469.58</v>
      </c>
      <c r="M69" s="128">
        <f t="shared" si="13"/>
        <v>28469.58</v>
      </c>
      <c r="N69" s="128">
        <f t="shared" si="13"/>
        <v>28469.58</v>
      </c>
      <c r="O69" s="61"/>
      <c r="P69" s="41"/>
      <c r="Q69" s="41"/>
    </row>
    <row r="70" spans="1:19" s="2" customFormat="1" ht="23.45" customHeight="1" x14ac:dyDescent="0.25">
      <c r="A70" s="62" t="s">
        <v>10</v>
      </c>
      <c r="B70" s="148" t="s">
        <v>37</v>
      </c>
      <c r="C70" s="85" t="s">
        <v>52</v>
      </c>
      <c r="D70" s="4" t="s">
        <v>4</v>
      </c>
      <c r="E70" s="130">
        <f t="shared" ref="E70:N70" si="15">SUM(E71:E72)</f>
        <v>2779845.5233800006</v>
      </c>
      <c r="F70" s="151">
        <f>SUM(F71:J72)</f>
        <v>558104.49537999998</v>
      </c>
      <c r="G70" s="152"/>
      <c r="H70" s="152"/>
      <c r="I70" s="152"/>
      <c r="J70" s="153"/>
      <c r="K70" s="130">
        <f t="shared" ref="K70:L70" si="16">SUM(K71:K72)</f>
        <v>555435.25699999998</v>
      </c>
      <c r="L70" s="130">
        <f t="shared" si="16"/>
        <v>555435.25699999998</v>
      </c>
      <c r="M70" s="130">
        <f t="shared" si="15"/>
        <v>555435.25699999998</v>
      </c>
      <c r="N70" s="130">
        <f t="shared" si="15"/>
        <v>555435.25699999998</v>
      </c>
      <c r="O70" s="145" t="s">
        <v>29</v>
      </c>
      <c r="P70" s="40"/>
      <c r="Q70" s="40"/>
    </row>
    <row r="71" spans="1:19" s="12" customFormat="1" ht="39" customHeight="1" x14ac:dyDescent="0.25">
      <c r="A71" s="72"/>
      <c r="B71" s="149"/>
      <c r="C71" s="28"/>
      <c r="D71" s="5" t="s">
        <v>9</v>
      </c>
      <c r="E71" s="130">
        <f>SUM(F71:N71)</f>
        <v>2638535.3293800005</v>
      </c>
      <c r="F71" s="151">
        <f>525825.677+1140+3706.94438</f>
        <v>530672.62138000003</v>
      </c>
      <c r="G71" s="152"/>
      <c r="H71" s="152"/>
      <c r="I71" s="152"/>
      <c r="J71" s="153"/>
      <c r="K71" s="130">
        <f>525825.677+1140</f>
        <v>526965.67700000003</v>
      </c>
      <c r="L71" s="130">
        <f>525825.677+1140</f>
        <v>526965.67700000003</v>
      </c>
      <c r="M71" s="130">
        <f>525825.677+1140</f>
        <v>526965.67700000003</v>
      </c>
      <c r="N71" s="130">
        <f>525825.677+1140</f>
        <v>526965.67700000003</v>
      </c>
      <c r="O71" s="146"/>
      <c r="P71" s="41"/>
      <c r="Q71" s="42" t="s">
        <v>23</v>
      </c>
      <c r="R71" s="34"/>
      <c r="S71" s="12">
        <v>1140</v>
      </c>
    </row>
    <row r="72" spans="1:19" s="12" customFormat="1" ht="30.75" customHeight="1" x14ac:dyDescent="0.25">
      <c r="A72" s="63"/>
      <c r="B72" s="150"/>
      <c r="C72" s="90"/>
      <c r="D72" s="6" t="s">
        <v>2</v>
      </c>
      <c r="E72" s="130">
        <f>SUM(F72:N72)</f>
        <v>141310.19400000002</v>
      </c>
      <c r="F72" s="151">
        <v>27431.874</v>
      </c>
      <c r="G72" s="152"/>
      <c r="H72" s="152"/>
      <c r="I72" s="152"/>
      <c r="J72" s="153"/>
      <c r="K72" s="130">
        <v>28469.58</v>
      </c>
      <c r="L72" s="130">
        <v>28469.58</v>
      </c>
      <c r="M72" s="130">
        <v>28469.58</v>
      </c>
      <c r="N72" s="130">
        <v>28469.58</v>
      </c>
      <c r="O72" s="147"/>
      <c r="P72" s="41"/>
      <c r="Q72" s="41"/>
    </row>
    <row r="73" spans="1:19" s="12" customFormat="1" ht="30" customHeight="1" x14ac:dyDescent="0.25">
      <c r="A73" s="45"/>
      <c r="B73" s="148" t="s">
        <v>68</v>
      </c>
      <c r="C73" s="88" t="s">
        <v>30</v>
      </c>
      <c r="D73" s="93" t="s">
        <v>30</v>
      </c>
      <c r="E73" s="27" t="s">
        <v>31</v>
      </c>
      <c r="F73" s="166" t="s">
        <v>21</v>
      </c>
      <c r="G73" s="167"/>
      <c r="H73" s="167"/>
      <c r="I73" s="167"/>
      <c r="J73" s="168"/>
      <c r="K73" s="26" t="s">
        <v>22</v>
      </c>
      <c r="L73" s="26" t="s">
        <v>49</v>
      </c>
      <c r="M73" s="26" t="s">
        <v>50</v>
      </c>
      <c r="N73" s="26" t="s">
        <v>51</v>
      </c>
      <c r="O73" s="25"/>
      <c r="P73" s="41"/>
      <c r="Q73" s="41"/>
    </row>
    <row r="74" spans="1:19" s="12" customFormat="1" ht="30" customHeight="1" x14ac:dyDescent="0.25">
      <c r="A74" s="46"/>
      <c r="B74" s="149"/>
      <c r="C74" s="25"/>
      <c r="D74" s="116"/>
      <c r="E74" s="174">
        <v>5314</v>
      </c>
      <c r="F74" s="26" t="s">
        <v>63</v>
      </c>
      <c r="G74" s="170" t="s">
        <v>58</v>
      </c>
      <c r="H74" s="171"/>
      <c r="I74" s="171"/>
      <c r="J74" s="172"/>
      <c r="K74" s="157">
        <v>5314</v>
      </c>
      <c r="L74" s="157">
        <v>5314</v>
      </c>
      <c r="M74" s="157">
        <v>5314</v>
      </c>
      <c r="N74" s="157">
        <v>5314</v>
      </c>
      <c r="O74" s="25"/>
      <c r="P74" s="41"/>
      <c r="Q74" s="41"/>
    </row>
    <row r="75" spans="1:19" s="12" customFormat="1" ht="15" x14ac:dyDescent="0.25">
      <c r="A75" s="46"/>
      <c r="B75" s="149"/>
      <c r="C75" s="25"/>
      <c r="D75" s="116"/>
      <c r="E75" s="175"/>
      <c r="F75" s="157">
        <v>5314</v>
      </c>
      <c r="G75" s="107" t="s">
        <v>59</v>
      </c>
      <c r="H75" s="107" t="s">
        <v>60</v>
      </c>
      <c r="I75" s="107" t="s">
        <v>61</v>
      </c>
      <c r="J75" s="108" t="s">
        <v>62</v>
      </c>
      <c r="K75" s="158"/>
      <c r="L75" s="158"/>
      <c r="M75" s="158"/>
      <c r="N75" s="158"/>
      <c r="O75" s="25"/>
      <c r="P75" s="41"/>
      <c r="Q75" s="41"/>
    </row>
    <row r="76" spans="1:19" s="12" customFormat="1" ht="34.5" customHeight="1" x14ac:dyDescent="0.25">
      <c r="A76" s="51"/>
      <c r="B76" s="150"/>
      <c r="C76" s="89"/>
      <c r="D76" s="94"/>
      <c r="E76" s="176"/>
      <c r="F76" s="159"/>
      <c r="G76" s="108">
        <v>5314</v>
      </c>
      <c r="H76" s="108">
        <v>5314</v>
      </c>
      <c r="I76" s="108">
        <v>5314</v>
      </c>
      <c r="J76" s="108">
        <v>5314</v>
      </c>
      <c r="K76" s="159"/>
      <c r="L76" s="159"/>
      <c r="M76" s="159"/>
      <c r="N76" s="159"/>
      <c r="O76" s="25"/>
      <c r="P76" s="41"/>
      <c r="Q76" s="41"/>
    </row>
    <row r="77" spans="1:19" s="2" customFormat="1" ht="22.9" customHeight="1" x14ac:dyDescent="0.25">
      <c r="A77" s="64" t="s">
        <v>27</v>
      </c>
      <c r="B77" s="163" t="s">
        <v>54</v>
      </c>
      <c r="C77" s="82" t="s">
        <v>52</v>
      </c>
      <c r="D77" s="17" t="s">
        <v>4</v>
      </c>
      <c r="E77" s="128">
        <f>SUM(F77:N77)</f>
        <v>24969.68</v>
      </c>
      <c r="F77" s="154">
        <f>SUM(F78:J80)</f>
        <v>24969.68</v>
      </c>
      <c r="G77" s="155"/>
      <c r="H77" s="155"/>
      <c r="I77" s="155"/>
      <c r="J77" s="156"/>
      <c r="K77" s="137">
        <f>SUM(K78:K80)</f>
        <v>0</v>
      </c>
      <c r="L77" s="137">
        <f t="shared" ref="L77:N77" si="17">SUM(L78:L80)</f>
        <v>0</v>
      </c>
      <c r="M77" s="137">
        <f t="shared" si="17"/>
        <v>0</v>
      </c>
      <c r="N77" s="137">
        <f t="shared" si="17"/>
        <v>0</v>
      </c>
      <c r="O77" s="18"/>
      <c r="P77" s="40"/>
      <c r="Q77" s="40"/>
    </row>
    <row r="78" spans="1:19" s="2" customFormat="1" ht="38.25" customHeight="1" x14ac:dyDescent="0.25">
      <c r="A78" s="71"/>
      <c r="B78" s="164"/>
      <c r="C78" s="83"/>
      <c r="D78" s="17" t="s">
        <v>78</v>
      </c>
      <c r="E78" s="128">
        <f>SUM(F78:N78)</f>
        <v>1305.0787600000001</v>
      </c>
      <c r="F78" s="154">
        <f>F97</f>
        <v>1305.0787600000001</v>
      </c>
      <c r="G78" s="155"/>
      <c r="H78" s="155"/>
      <c r="I78" s="155"/>
      <c r="J78" s="156"/>
      <c r="K78" s="137">
        <v>0</v>
      </c>
      <c r="L78" s="138">
        <v>0</v>
      </c>
      <c r="M78" s="137">
        <v>0</v>
      </c>
      <c r="N78" s="137">
        <v>0</v>
      </c>
      <c r="O78" s="124"/>
      <c r="P78" s="40"/>
      <c r="Q78" s="40"/>
    </row>
    <row r="79" spans="1:19" s="12" customFormat="1" ht="31.5" customHeight="1" x14ac:dyDescent="0.25">
      <c r="A79" s="71"/>
      <c r="B79" s="164"/>
      <c r="C79" s="91"/>
      <c r="D79" s="119" t="s">
        <v>26</v>
      </c>
      <c r="E79" s="128">
        <f>SUM(F79:N79)</f>
        <v>13062.641240000001</v>
      </c>
      <c r="F79" s="160">
        <f>F84+F91+F98</f>
        <v>13062.641240000001</v>
      </c>
      <c r="G79" s="161"/>
      <c r="H79" s="161"/>
      <c r="I79" s="161"/>
      <c r="J79" s="162"/>
      <c r="K79" s="128">
        <f>K84</f>
        <v>0</v>
      </c>
      <c r="L79" s="127">
        <f t="shared" ref="L79:N79" si="18">L84</f>
        <v>0</v>
      </c>
      <c r="M79" s="128">
        <f t="shared" si="18"/>
        <v>0</v>
      </c>
      <c r="N79" s="128">
        <f t="shared" si="18"/>
        <v>0</v>
      </c>
      <c r="O79" s="60"/>
      <c r="P79" s="41"/>
      <c r="Q79" s="41"/>
    </row>
    <row r="80" spans="1:19" s="12" customFormat="1" ht="38.25" x14ac:dyDescent="0.25">
      <c r="A80" s="65"/>
      <c r="B80" s="165"/>
      <c r="C80" s="92"/>
      <c r="D80" s="11" t="s">
        <v>9</v>
      </c>
      <c r="E80" s="128">
        <f>SUM(F80:N80)</f>
        <v>10601.96</v>
      </c>
      <c r="F80" s="160">
        <f>F85+F99+F82</f>
        <v>10601.96</v>
      </c>
      <c r="G80" s="161"/>
      <c r="H80" s="161"/>
      <c r="I80" s="161"/>
      <c r="J80" s="162"/>
      <c r="K80" s="128">
        <f>K85</f>
        <v>0</v>
      </c>
      <c r="L80" s="127">
        <f t="shared" ref="L80:N80" si="19">L85</f>
        <v>0</v>
      </c>
      <c r="M80" s="128">
        <f t="shared" si="19"/>
        <v>0</v>
      </c>
      <c r="N80" s="128">
        <f t="shared" si="19"/>
        <v>0</v>
      </c>
      <c r="O80" s="61"/>
      <c r="P80" s="41"/>
      <c r="Q80" s="41"/>
    </row>
    <row r="81" spans="1:18" s="2" customFormat="1" ht="23.45" customHeight="1" x14ac:dyDescent="0.25">
      <c r="A81" s="62" t="s">
        <v>28</v>
      </c>
      <c r="B81" s="148" t="s">
        <v>83</v>
      </c>
      <c r="C81" s="85" t="s">
        <v>52</v>
      </c>
      <c r="D81" s="4" t="s">
        <v>4</v>
      </c>
      <c r="E81" s="130">
        <f>SUM(E82:E82)</f>
        <v>3000</v>
      </c>
      <c r="F81" s="151">
        <f>SUM(F82:J82)</f>
        <v>3000</v>
      </c>
      <c r="G81" s="152"/>
      <c r="H81" s="152"/>
      <c r="I81" s="152"/>
      <c r="J81" s="153"/>
      <c r="K81" s="130">
        <f>SUM(K82:K82)</f>
        <v>0</v>
      </c>
      <c r="L81" s="130">
        <f>SUM(L82:L82)</f>
        <v>0</v>
      </c>
      <c r="M81" s="130">
        <f>SUM(M82:M82)</f>
        <v>0</v>
      </c>
      <c r="N81" s="130">
        <f>SUM(N82:N82)</f>
        <v>0</v>
      </c>
      <c r="O81" s="145" t="s">
        <v>5</v>
      </c>
      <c r="P81" s="40"/>
      <c r="Q81" s="40"/>
    </row>
    <row r="82" spans="1:18" s="12" customFormat="1" ht="99" customHeight="1" x14ac:dyDescent="0.25">
      <c r="A82" s="63"/>
      <c r="B82" s="150"/>
      <c r="C82" s="90"/>
      <c r="D82" s="5" t="s">
        <v>9</v>
      </c>
      <c r="E82" s="130">
        <f>SUM(F82:N82)</f>
        <v>3000</v>
      </c>
      <c r="F82" s="151">
        <v>3000</v>
      </c>
      <c r="G82" s="152"/>
      <c r="H82" s="152"/>
      <c r="I82" s="152"/>
      <c r="J82" s="153"/>
      <c r="K82" s="130">
        <v>0</v>
      </c>
      <c r="L82" s="130">
        <v>0</v>
      </c>
      <c r="M82" s="130">
        <v>0</v>
      </c>
      <c r="N82" s="130">
        <v>0</v>
      </c>
      <c r="O82" s="147"/>
      <c r="P82" s="41"/>
      <c r="Q82" s="41"/>
    </row>
    <row r="83" spans="1:18" s="2" customFormat="1" ht="23.45" customHeight="1" x14ac:dyDescent="0.25">
      <c r="A83" s="62" t="s">
        <v>42</v>
      </c>
      <c r="B83" s="148" t="s">
        <v>53</v>
      </c>
      <c r="C83" s="85" t="s">
        <v>52</v>
      </c>
      <c r="D83" s="4" t="s">
        <v>4</v>
      </c>
      <c r="E83" s="130">
        <f t="shared" ref="E83:N83" si="20">SUM(E84:E85)</f>
        <v>16076</v>
      </c>
      <c r="F83" s="151">
        <f>SUM(F84:J85)</f>
        <v>16076</v>
      </c>
      <c r="G83" s="152"/>
      <c r="H83" s="152"/>
      <c r="I83" s="152"/>
      <c r="J83" s="153"/>
      <c r="K83" s="130">
        <f t="shared" si="20"/>
        <v>0</v>
      </c>
      <c r="L83" s="130">
        <f t="shared" si="20"/>
        <v>0</v>
      </c>
      <c r="M83" s="130">
        <f t="shared" si="20"/>
        <v>0</v>
      </c>
      <c r="N83" s="130">
        <f t="shared" si="20"/>
        <v>0</v>
      </c>
      <c r="O83" s="145" t="s">
        <v>5</v>
      </c>
      <c r="P83" s="40"/>
      <c r="Q83" s="40"/>
    </row>
    <row r="84" spans="1:18" s="12" customFormat="1" ht="39" customHeight="1" x14ac:dyDescent="0.25">
      <c r="A84" s="72"/>
      <c r="B84" s="149"/>
      <c r="C84" s="28"/>
      <c r="D84" s="4" t="s">
        <v>26</v>
      </c>
      <c r="E84" s="130">
        <f>SUM(F84:N84)</f>
        <v>9999.27</v>
      </c>
      <c r="F84" s="151">
        <v>9999.27</v>
      </c>
      <c r="G84" s="152"/>
      <c r="H84" s="152"/>
      <c r="I84" s="152"/>
      <c r="J84" s="153"/>
      <c r="K84" s="130">
        <v>0</v>
      </c>
      <c r="L84" s="130">
        <v>0</v>
      </c>
      <c r="M84" s="130">
        <v>0</v>
      </c>
      <c r="N84" s="130">
        <v>0</v>
      </c>
      <c r="O84" s="146"/>
      <c r="P84" s="41"/>
      <c r="Q84" s="42"/>
      <c r="R84" s="34"/>
    </row>
    <row r="85" spans="1:18" s="12" customFormat="1" ht="47.25" customHeight="1" x14ac:dyDescent="0.25">
      <c r="A85" s="63"/>
      <c r="B85" s="150"/>
      <c r="C85" s="90"/>
      <c r="D85" s="5" t="s">
        <v>9</v>
      </c>
      <c r="E85" s="130">
        <f>SUM(F85:N85)</f>
        <v>6076.73</v>
      </c>
      <c r="F85" s="151">
        <v>6076.73</v>
      </c>
      <c r="G85" s="152"/>
      <c r="H85" s="152"/>
      <c r="I85" s="152"/>
      <c r="J85" s="153"/>
      <c r="K85" s="130">
        <v>0</v>
      </c>
      <c r="L85" s="130">
        <v>0</v>
      </c>
      <c r="M85" s="130">
        <v>0</v>
      </c>
      <c r="N85" s="130">
        <v>0</v>
      </c>
      <c r="O85" s="147"/>
      <c r="P85" s="41"/>
      <c r="Q85" s="41"/>
    </row>
    <row r="86" spans="1:18" s="12" customFormat="1" ht="30" customHeight="1" x14ac:dyDescent="0.25">
      <c r="A86" s="45"/>
      <c r="B86" s="148" t="s">
        <v>71</v>
      </c>
      <c r="C86" s="88" t="s">
        <v>30</v>
      </c>
      <c r="D86" s="93" t="s">
        <v>30</v>
      </c>
      <c r="E86" s="27" t="s">
        <v>31</v>
      </c>
      <c r="F86" s="166" t="s">
        <v>21</v>
      </c>
      <c r="G86" s="167"/>
      <c r="H86" s="167"/>
      <c r="I86" s="167"/>
      <c r="J86" s="168"/>
      <c r="K86" s="26" t="s">
        <v>22</v>
      </c>
      <c r="L86" s="26" t="s">
        <v>49</v>
      </c>
      <c r="M86" s="26" t="s">
        <v>50</v>
      </c>
      <c r="N86" s="26" t="s">
        <v>51</v>
      </c>
      <c r="O86" s="25"/>
      <c r="P86" s="41"/>
      <c r="Q86" s="41"/>
    </row>
    <row r="87" spans="1:18" s="12" customFormat="1" ht="30" x14ac:dyDescent="0.25">
      <c r="A87" s="46"/>
      <c r="B87" s="149"/>
      <c r="C87" s="25"/>
      <c r="D87" s="49"/>
      <c r="E87" s="169">
        <v>2</v>
      </c>
      <c r="F87" s="26" t="s">
        <v>63</v>
      </c>
      <c r="G87" s="170" t="s">
        <v>58</v>
      </c>
      <c r="H87" s="171"/>
      <c r="I87" s="171"/>
      <c r="J87" s="172"/>
      <c r="K87" s="157">
        <v>0</v>
      </c>
      <c r="L87" s="157">
        <v>0</v>
      </c>
      <c r="M87" s="157">
        <v>0</v>
      </c>
      <c r="N87" s="157">
        <v>0</v>
      </c>
      <c r="O87" s="25"/>
      <c r="P87" s="41"/>
      <c r="Q87" s="41"/>
    </row>
    <row r="88" spans="1:18" s="12" customFormat="1" ht="15" x14ac:dyDescent="0.25">
      <c r="A88" s="46"/>
      <c r="B88" s="149"/>
      <c r="C88" s="25"/>
      <c r="D88" s="49"/>
      <c r="E88" s="169"/>
      <c r="F88" s="157">
        <v>2</v>
      </c>
      <c r="G88" s="107" t="s">
        <v>59</v>
      </c>
      <c r="H88" s="107" t="s">
        <v>60</v>
      </c>
      <c r="I88" s="107" t="s">
        <v>61</v>
      </c>
      <c r="J88" s="108" t="s">
        <v>62</v>
      </c>
      <c r="K88" s="158"/>
      <c r="L88" s="158"/>
      <c r="M88" s="158"/>
      <c r="N88" s="158"/>
      <c r="O88" s="25"/>
      <c r="P88" s="41"/>
      <c r="Q88" s="41"/>
    </row>
    <row r="89" spans="1:18" s="12" customFormat="1" ht="61.5" customHeight="1" x14ac:dyDescent="0.25">
      <c r="A89" s="51"/>
      <c r="B89" s="150"/>
      <c r="C89" s="89"/>
      <c r="D89" s="50"/>
      <c r="E89" s="169"/>
      <c r="F89" s="159"/>
      <c r="G89" s="108">
        <v>0</v>
      </c>
      <c r="H89" s="108">
        <v>2</v>
      </c>
      <c r="I89" s="108">
        <v>2</v>
      </c>
      <c r="J89" s="108">
        <v>2</v>
      </c>
      <c r="K89" s="159"/>
      <c r="L89" s="159"/>
      <c r="M89" s="159"/>
      <c r="N89" s="159"/>
      <c r="O89" s="25"/>
      <c r="P89" s="41"/>
      <c r="Q89" s="41"/>
    </row>
    <row r="90" spans="1:18" s="2" customFormat="1" ht="23.45" customHeight="1" x14ac:dyDescent="0.25">
      <c r="A90" s="62" t="s">
        <v>76</v>
      </c>
      <c r="B90" s="148" t="s">
        <v>55</v>
      </c>
      <c r="C90" s="85" t="s">
        <v>52</v>
      </c>
      <c r="D90" s="4" t="s">
        <v>4</v>
      </c>
      <c r="E90" s="130">
        <f t="shared" ref="E90:N90" si="21">SUM(E91:E91)</f>
        <v>1858.68</v>
      </c>
      <c r="F90" s="151">
        <f>SUM(F91:F91)</f>
        <v>1858.68</v>
      </c>
      <c r="G90" s="152"/>
      <c r="H90" s="152"/>
      <c r="I90" s="152"/>
      <c r="J90" s="153"/>
      <c r="K90" s="130">
        <f t="shared" si="21"/>
        <v>0</v>
      </c>
      <c r="L90" s="130">
        <f t="shared" si="21"/>
        <v>0</v>
      </c>
      <c r="M90" s="130">
        <f t="shared" si="21"/>
        <v>0</v>
      </c>
      <c r="N90" s="130">
        <f t="shared" si="21"/>
        <v>0</v>
      </c>
      <c r="O90" s="145" t="s">
        <v>5</v>
      </c>
      <c r="P90" s="40"/>
      <c r="Q90" s="40"/>
    </row>
    <row r="91" spans="1:18" s="12" customFormat="1" ht="175.5" customHeight="1" x14ac:dyDescent="0.25">
      <c r="A91" s="72"/>
      <c r="B91" s="149"/>
      <c r="C91" s="28"/>
      <c r="D91" s="4" t="s">
        <v>26</v>
      </c>
      <c r="E91" s="130">
        <f>SUM(F91:N91)</f>
        <v>1858.68</v>
      </c>
      <c r="F91" s="151">
        <v>1858.68</v>
      </c>
      <c r="G91" s="152"/>
      <c r="H91" s="152"/>
      <c r="I91" s="152"/>
      <c r="J91" s="153"/>
      <c r="K91" s="130">
        <v>0</v>
      </c>
      <c r="L91" s="130">
        <v>0</v>
      </c>
      <c r="M91" s="130">
        <v>0</v>
      </c>
      <c r="N91" s="130">
        <v>0</v>
      </c>
      <c r="O91" s="146"/>
      <c r="P91" s="41"/>
      <c r="Q91" s="42"/>
      <c r="R91" s="34"/>
    </row>
    <row r="92" spans="1:18" s="12" customFormat="1" ht="30" customHeight="1" x14ac:dyDescent="0.25">
      <c r="A92" s="45"/>
      <c r="B92" s="148" t="s">
        <v>69</v>
      </c>
      <c r="C92" s="88" t="s">
        <v>30</v>
      </c>
      <c r="D92" s="93" t="s">
        <v>30</v>
      </c>
      <c r="E92" s="27" t="s">
        <v>31</v>
      </c>
      <c r="F92" s="166" t="s">
        <v>21</v>
      </c>
      <c r="G92" s="167"/>
      <c r="H92" s="167"/>
      <c r="I92" s="167"/>
      <c r="J92" s="168"/>
      <c r="K92" s="26" t="s">
        <v>22</v>
      </c>
      <c r="L92" s="26" t="s">
        <v>49</v>
      </c>
      <c r="M92" s="26" t="s">
        <v>50</v>
      </c>
      <c r="N92" s="26" t="s">
        <v>51</v>
      </c>
      <c r="O92" s="25"/>
      <c r="P92" s="41"/>
      <c r="Q92" s="41"/>
    </row>
    <row r="93" spans="1:18" s="12" customFormat="1" ht="30" x14ac:dyDescent="0.25">
      <c r="A93" s="46"/>
      <c r="B93" s="149"/>
      <c r="C93" s="25"/>
      <c r="D93" s="116"/>
      <c r="E93" s="169">
        <v>100</v>
      </c>
      <c r="F93" s="26" t="s">
        <v>63</v>
      </c>
      <c r="G93" s="170" t="s">
        <v>58</v>
      </c>
      <c r="H93" s="171"/>
      <c r="I93" s="171"/>
      <c r="J93" s="172"/>
      <c r="K93" s="157">
        <v>0</v>
      </c>
      <c r="L93" s="157">
        <v>0</v>
      </c>
      <c r="M93" s="157">
        <v>0</v>
      </c>
      <c r="N93" s="157">
        <v>0</v>
      </c>
      <c r="O93" s="25"/>
      <c r="P93" s="41"/>
      <c r="Q93" s="41"/>
    </row>
    <row r="94" spans="1:18" s="12" customFormat="1" ht="15" x14ac:dyDescent="0.25">
      <c r="A94" s="46"/>
      <c r="B94" s="149"/>
      <c r="C94" s="25"/>
      <c r="D94" s="49"/>
      <c r="E94" s="169"/>
      <c r="F94" s="157">
        <v>100</v>
      </c>
      <c r="G94" s="107" t="s">
        <v>59</v>
      </c>
      <c r="H94" s="107" t="s">
        <v>60</v>
      </c>
      <c r="I94" s="107" t="s">
        <v>61</v>
      </c>
      <c r="J94" s="108" t="s">
        <v>62</v>
      </c>
      <c r="K94" s="158"/>
      <c r="L94" s="158"/>
      <c r="M94" s="158"/>
      <c r="N94" s="158"/>
      <c r="O94" s="25"/>
      <c r="P94" s="41"/>
      <c r="Q94" s="41"/>
    </row>
    <row r="95" spans="1:18" s="12" customFormat="1" ht="15" x14ac:dyDescent="0.25">
      <c r="A95" s="51"/>
      <c r="B95" s="150"/>
      <c r="C95" s="89"/>
      <c r="D95" s="50"/>
      <c r="E95" s="169"/>
      <c r="F95" s="159"/>
      <c r="G95" s="108">
        <v>100</v>
      </c>
      <c r="H95" s="108">
        <v>100</v>
      </c>
      <c r="I95" s="108">
        <v>100</v>
      </c>
      <c r="J95" s="108">
        <v>100</v>
      </c>
      <c r="K95" s="159"/>
      <c r="L95" s="159"/>
      <c r="M95" s="159"/>
      <c r="N95" s="159"/>
      <c r="O95" s="25"/>
      <c r="P95" s="41"/>
      <c r="Q95" s="41"/>
    </row>
    <row r="96" spans="1:18" s="2" customFormat="1" ht="23.45" customHeight="1" x14ac:dyDescent="0.25">
      <c r="A96" s="62" t="s">
        <v>82</v>
      </c>
      <c r="B96" s="148" t="s">
        <v>79</v>
      </c>
      <c r="C96" s="85" t="s">
        <v>52</v>
      </c>
      <c r="D96" s="4" t="s">
        <v>4</v>
      </c>
      <c r="E96" s="130">
        <f>SUM(E97:E99)</f>
        <v>4035.0000000000005</v>
      </c>
      <c r="F96" s="151">
        <f>SUM(F97:J99)</f>
        <v>4035.0000000000005</v>
      </c>
      <c r="G96" s="152"/>
      <c r="H96" s="152"/>
      <c r="I96" s="152"/>
      <c r="J96" s="153"/>
      <c r="K96" s="130">
        <f>SUM(K97:K99)</f>
        <v>0</v>
      </c>
      <c r="L96" s="130">
        <f t="shared" ref="L96:N96" si="22">SUM(L97:L99)</f>
        <v>0</v>
      </c>
      <c r="M96" s="130">
        <f t="shared" si="22"/>
        <v>0</v>
      </c>
      <c r="N96" s="130">
        <f t="shared" si="22"/>
        <v>0</v>
      </c>
      <c r="O96" s="145" t="s">
        <v>5</v>
      </c>
      <c r="P96" s="40"/>
      <c r="Q96" s="40"/>
    </row>
    <row r="97" spans="1:18" s="2" customFormat="1" ht="30.75" customHeight="1" x14ac:dyDescent="0.25">
      <c r="A97" s="72"/>
      <c r="B97" s="149"/>
      <c r="C97" s="86"/>
      <c r="D97" s="4" t="s">
        <v>78</v>
      </c>
      <c r="E97" s="130">
        <f t="shared" ref="E97:E98" si="23">SUM(F97:N97)</f>
        <v>1305.0787600000001</v>
      </c>
      <c r="F97" s="151">
        <v>1305.0787600000001</v>
      </c>
      <c r="G97" s="152"/>
      <c r="H97" s="152"/>
      <c r="I97" s="152"/>
      <c r="J97" s="153"/>
      <c r="K97" s="130">
        <v>0</v>
      </c>
      <c r="L97" s="130">
        <v>0</v>
      </c>
      <c r="M97" s="130">
        <v>0</v>
      </c>
      <c r="N97" s="130">
        <v>0</v>
      </c>
      <c r="O97" s="146"/>
      <c r="P97" s="40"/>
      <c r="Q97" s="40"/>
    </row>
    <row r="98" spans="1:18" s="2" customFormat="1" ht="30.75" customHeight="1" x14ac:dyDescent="0.25">
      <c r="A98" s="72"/>
      <c r="B98" s="149"/>
      <c r="C98" s="86"/>
      <c r="D98" s="4" t="s">
        <v>26</v>
      </c>
      <c r="E98" s="130">
        <f t="shared" si="23"/>
        <v>1204.6912400000001</v>
      </c>
      <c r="F98" s="151">
        <v>1204.6912400000001</v>
      </c>
      <c r="G98" s="152"/>
      <c r="H98" s="152"/>
      <c r="I98" s="152"/>
      <c r="J98" s="153"/>
      <c r="K98" s="130">
        <v>0</v>
      </c>
      <c r="L98" s="130">
        <v>0</v>
      </c>
      <c r="M98" s="130">
        <v>0</v>
      </c>
      <c r="N98" s="130">
        <v>0</v>
      </c>
      <c r="O98" s="146"/>
      <c r="P98" s="40"/>
      <c r="Q98" s="40"/>
    </row>
    <row r="99" spans="1:18" s="12" customFormat="1" ht="96" customHeight="1" x14ac:dyDescent="0.25">
      <c r="A99" s="72"/>
      <c r="B99" s="149"/>
      <c r="C99" s="28"/>
      <c r="D99" s="4" t="s">
        <v>9</v>
      </c>
      <c r="E99" s="130">
        <f>SUM(F99:N99)</f>
        <v>1525.23</v>
      </c>
      <c r="F99" s="151">
        <v>1525.23</v>
      </c>
      <c r="G99" s="152"/>
      <c r="H99" s="152"/>
      <c r="I99" s="152"/>
      <c r="J99" s="153"/>
      <c r="K99" s="130">
        <v>0</v>
      </c>
      <c r="L99" s="130">
        <v>0</v>
      </c>
      <c r="M99" s="130">
        <v>0</v>
      </c>
      <c r="N99" s="130">
        <v>0</v>
      </c>
      <c r="O99" s="146"/>
      <c r="P99" s="41"/>
      <c r="Q99" s="42"/>
      <c r="R99" s="34"/>
    </row>
    <row r="100" spans="1:18" s="12" customFormat="1" ht="30" customHeight="1" x14ac:dyDescent="0.25">
      <c r="A100" s="45"/>
      <c r="B100" s="148" t="s">
        <v>77</v>
      </c>
      <c r="C100" s="88" t="s">
        <v>30</v>
      </c>
      <c r="D100" s="93" t="s">
        <v>30</v>
      </c>
      <c r="E100" s="27" t="s">
        <v>31</v>
      </c>
      <c r="F100" s="166" t="s">
        <v>21</v>
      </c>
      <c r="G100" s="167"/>
      <c r="H100" s="167"/>
      <c r="I100" s="167"/>
      <c r="J100" s="168"/>
      <c r="K100" s="26" t="s">
        <v>22</v>
      </c>
      <c r="L100" s="26" t="s">
        <v>49</v>
      </c>
      <c r="M100" s="26" t="s">
        <v>50</v>
      </c>
      <c r="N100" s="26" t="s">
        <v>51</v>
      </c>
      <c r="O100" s="25"/>
      <c r="P100" s="41"/>
      <c r="Q100" s="41"/>
    </row>
    <row r="101" spans="1:18" s="12" customFormat="1" ht="30" x14ac:dyDescent="0.25">
      <c r="A101" s="46"/>
      <c r="B101" s="149"/>
      <c r="C101" s="25"/>
      <c r="D101" s="116"/>
      <c r="E101" s="169">
        <v>1</v>
      </c>
      <c r="F101" s="26" t="s">
        <v>63</v>
      </c>
      <c r="G101" s="170" t="s">
        <v>58</v>
      </c>
      <c r="H101" s="171"/>
      <c r="I101" s="171"/>
      <c r="J101" s="172"/>
      <c r="K101" s="157">
        <v>0</v>
      </c>
      <c r="L101" s="157">
        <v>0</v>
      </c>
      <c r="M101" s="157">
        <v>0</v>
      </c>
      <c r="N101" s="157">
        <v>0</v>
      </c>
      <c r="O101" s="25"/>
      <c r="P101" s="41"/>
      <c r="Q101" s="41"/>
    </row>
    <row r="102" spans="1:18" s="12" customFormat="1" ht="15" x14ac:dyDescent="0.25">
      <c r="A102" s="46"/>
      <c r="B102" s="149"/>
      <c r="C102" s="25"/>
      <c r="D102" s="49"/>
      <c r="E102" s="169"/>
      <c r="F102" s="157">
        <v>1</v>
      </c>
      <c r="G102" s="107" t="s">
        <v>59</v>
      </c>
      <c r="H102" s="107" t="s">
        <v>60</v>
      </c>
      <c r="I102" s="107" t="s">
        <v>61</v>
      </c>
      <c r="J102" s="108" t="s">
        <v>62</v>
      </c>
      <c r="K102" s="158"/>
      <c r="L102" s="158"/>
      <c r="M102" s="158"/>
      <c r="N102" s="158"/>
      <c r="O102" s="25"/>
      <c r="P102" s="41"/>
      <c r="Q102" s="41"/>
    </row>
    <row r="103" spans="1:18" s="12" customFormat="1" ht="15" x14ac:dyDescent="0.25">
      <c r="A103" s="51"/>
      <c r="B103" s="150"/>
      <c r="C103" s="89"/>
      <c r="D103" s="50"/>
      <c r="E103" s="169"/>
      <c r="F103" s="159"/>
      <c r="G103" s="108">
        <v>0</v>
      </c>
      <c r="H103" s="108">
        <v>1</v>
      </c>
      <c r="I103" s="108">
        <v>1</v>
      </c>
      <c r="J103" s="108">
        <v>1</v>
      </c>
      <c r="K103" s="159"/>
      <c r="L103" s="159"/>
      <c r="M103" s="159"/>
      <c r="N103" s="159"/>
      <c r="O103" s="25"/>
      <c r="P103" s="41"/>
      <c r="Q103" s="41"/>
    </row>
    <row r="104" spans="1:18" s="12" customFormat="1" ht="15" customHeight="1" x14ac:dyDescent="0.25">
      <c r="A104" s="236" t="s">
        <v>19</v>
      </c>
      <c r="B104" s="237"/>
      <c r="C104" s="238"/>
      <c r="D104" s="11" t="s">
        <v>4</v>
      </c>
      <c r="E104" s="141">
        <f>SUM(F104:N104)</f>
        <v>2804815.2033799998</v>
      </c>
      <c r="F104" s="209">
        <f>SUM(F105:J108)</f>
        <v>583074.17537999991</v>
      </c>
      <c r="G104" s="210"/>
      <c r="H104" s="210"/>
      <c r="I104" s="210"/>
      <c r="J104" s="211"/>
      <c r="K104" s="141">
        <f>SUM(K105:K108)</f>
        <v>555435.25699999998</v>
      </c>
      <c r="L104" s="141">
        <f t="shared" ref="L104:N104" si="24">SUM(L105:L108)</f>
        <v>555435.25699999998</v>
      </c>
      <c r="M104" s="141">
        <f t="shared" si="24"/>
        <v>555435.25699999998</v>
      </c>
      <c r="N104" s="141">
        <f t="shared" si="24"/>
        <v>555435.25699999998</v>
      </c>
      <c r="O104" s="69"/>
      <c r="P104" s="41"/>
      <c r="Q104" s="41"/>
    </row>
    <row r="105" spans="1:18" s="12" customFormat="1" ht="40.5" customHeight="1" x14ac:dyDescent="0.25">
      <c r="A105" s="242"/>
      <c r="B105" s="243"/>
      <c r="C105" s="244"/>
      <c r="D105" s="119" t="s">
        <v>78</v>
      </c>
      <c r="E105" s="141">
        <f>SUM(F105:N105)</f>
        <v>1305.0787600000001</v>
      </c>
      <c r="F105" s="209">
        <f>F78</f>
        <v>1305.0787600000001</v>
      </c>
      <c r="G105" s="210"/>
      <c r="H105" s="210"/>
      <c r="I105" s="210"/>
      <c r="J105" s="211"/>
      <c r="K105" s="141">
        <f t="shared" ref="K105:N106" si="25">K78</f>
        <v>0</v>
      </c>
      <c r="L105" s="141">
        <f t="shared" si="25"/>
        <v>0</v>
      </c>
      <c r="M105" s="141">
        <f t="shared" si="25"/>
        <v>0</v>
      </c>
      <c r="N105" s="141">
        <f t="shared" si="25"/>
        <v>0</v>
      </c>
      <c r="O105" s="69"/>
      <c r="P105" s="41"/>
      <c r="Q105" s="41"/>
    </row>
    <row r="106" spans="1:18" s="12" customFormat="1" ht="39.75" customHeight="1" x14ac:dyDescent="0.25">
      <c r="A106" s="242"/>
      <c r="B106" s="243"/>
      <c r="C106" s="244"/>
      <c r="D106" s="11" t="s">
        <v>26</v>
      </c>
      <c r="E106" s="141">
        <f>SUM(F106:N106)</f>
        <v>13062.641240000001</v>
      </c>
      <c r="F106" s="209">
        <f>F79</f>
        <v>13062.641240000001</v>
      </c>
      <c r="G106" s="210"/>
      <c r="H106" s="210"/>
      <c r="I106" s="210"/>
      <c r="J106" s="211"/>
      <c r="K106" s="141">
        <f t="shared" si="25"/>
        <v>0</v>
      </c>
      <c r="L106" s="141">
        <f t="shared" si="25"/>
        <v>0</v>
      </c>
      <c r="M106" s="141">
        <f t="shared" si="25"/>
        <v>0</v>
      </c>
      <c r="N106" s="141">
        <f t="shared" si="25"/>
        <v>0</v>
      </c>
      <c r="O106" s="69"/>
      <c r="P106" s="41"/>
      <c r="Q106" s="41"/>
    </row>
    <row r="107" spans="1:18" s="8" customFormat="1" ht="41.25" customHeight="1" x14ac:dyDescent="0.25">
      <c r="A107" s="242"/>
      <c r="B107" s="243"/>
      <c r="C107" s="244"/>
      <c r="D107" s="11" t="s">
        <v>9</v>
      </c>
      <c r="E107" s="141">
        <f>SUM(F107:N107)</f>
        <v>2649137.2893800004</v>
      </c>
      <c r="F107" s="209">
        <f>F68+F80</f>
        <v>541274.58137999999</v>
      </c>
      <c r="G107" s="210"/>
      <c r="H107" s="210"/>
      <c r="I107" s="210"/>
      <c r="J107" s="211"/>
      <c r="K107" s="141">
        <f>K68+K80</f>
        <v>526965.67700000003</v>
      </c>
      <c r="L107" s="141">
        <f>L68+L80</f>
        <v>526965.67700000003</v>
      </c>
      <c r="M107" s="141">
        <f>M68+M80</f>
        <v>526965.67700000003</v>
      </c>
      <c r="N107" s="141">
        <f>N68+N80</f>
        <v>526965.67700000003</v>
      </c>
      <c r="O107" s="31"/>
      <c r="P107" s="37"/>
      <c r="Q107" s="37"/>
    </row>
    <row r="108" spans="1:18" s="2" customFormat="1" ht="27.75" customHeight="1" x14ac:dyDescent="0.25">
      <c r="A108" s="239"/>
      <c r="B108" s="240"/>
      <c r="C108" s="241"/>
      <c r="D108" s="13" t="s">
        <v>2</v>
      </c>
      <c r="E108" s="141">
        <f>SUM(F108:N108)</f>
        <v>141310.19400000002</v>
      </c>
      <c r="F108" s="209">
        <f>F69</f>
        <v>27431.874</v>
      </c>
      <c r="G108" s="210"/>
      <c r="H108" s="210"/>
      <c r="I108" s="210"/>
      <c r="J108" s="211"/>
      <c r="K108" s="141">
        <f>K69</f>
        <v>28469.58</v>
      </c>
      <c r="L108" s="142">
        <f>L69</f>
        <v>28469.58</v>
      </c>
      <c r="M108" s="141">
        <f>M69</f>
        <v>28469.58</v>
      </c>
      <c r="N108" s="141">
        <f>N69</f>
        <v>28469.58</v>
      </c>
      <c r="O108" s="18"/>
      <c r="P108" s="40"/>
      <c r="Q108" s="40"/>
    </row>
    <row r="109" spans="1:18" s="12" customFormat="1" ht="21.75" customHeight="1" x14ac:dyDescent="0.25">
      <c r="A109" s="206" t="s">
        <v>36</v>
      </c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8"/>
      <c r="P109" s="41"/>
      <c r="Q109" s="41"/>
    </row>
    <row r="110" spans="1:18" s="2" customFormat="1" ht="15.75" customHeight="1" x14ac:dyDescent="0.25">
      <c r="A110" s="60" t="s">
        <v>13</v>
      </c>
      <c r="B110" s="163" t="s">
        <v>39</v>
      </c>
      <c r="C110" s="82" t="s">
        <v>52</v>
      </c>
      <c r="D110" s="17" t="s">
        <v>4</v>
      </c>
      <c r="E110" s="128">
        <f>SUM(F110:N110)</f>
        <v>208786.36499999999</v>
      </c>
      <c r="F110" s="212">
        <f>SUM(F111:F111)</f>
        <v>41757.273000000001</v>
      </c>
      <c r="G110" s="212"/>
      <c r="H110" s="212"/>
      <c r="I110" s="212"/>
      <c r="J110" s="212"/>
      <c r="K110" s="137">
        <f>SUM(K111:K111)</f>
        <v>41757.273000000001</v>
      </c>
      <c r="L110" s="138">
        <f>SUM(L111:L111)</f>
        <v>41757.273000000001</v>
      </c>
      <c r="M110" s="137">
        <f>SUM(M111:M111)</f>
        <v>41757.273000000001</v>
      </c>
      <c r="N110" s="137">
        <f>SUM(N111:N111)</f>
        <v>41757.273000000001</v>
      </c>
      <c r="O110" s="55" t="s">
        <v>5</v>
      </c>
      <c r="P110" s="40"/>
      <c r="Q110" s="40"/>
    </row>
    <row r="111" spans="1:18" s="12" customFormat="1" ht="44.25" customHeight="1" x14ac:dyDescent="0.25">
      <c r="A111" s="61"/>
      <c r="B111" s="165"/>
      <c r="C111" s="92"/>
      <c r="D111" s="11" t="s">
        <v>9</v>
      </c>
      <c r="E111" s="128">
        <f>E113</f>
        <v>208786.36499999999</v>
      </c>
      <c r="F111" s="160">
        <f>F113</f>
        <v>41757.273000000001</v>
      </c>
      <c r="G111" s="161"/>
      <c r="H111" s="161"/>
      <c r="I111" s="161"/>
      <c r="J111" s="162"/>
      <c r="K111" s="128">
        <f>K113</f>
        <v>41757.273000000001</v>
      </c>
      <c r="L111" s="127">
        <f t="shared" ref="L111" si="26">L113</f>
        <v>41757.273000000001</v>
      </c>
      <c r="M111" s="128">
        <f>M113</f>
        <v>41757.273000000001</v>
      </c>
      <c r="N111" s="128">
        <f>N113</f>
        <v>41757.273000000001</v>
      </c>
      <c r="O111" s="57"/>
      <c r="P111" s="41"/>
      <c r="Q111" s="41"/>
    </row>
    <row r="112" spans="1:18" s="12" customFormat="1" ht="18" customHeight="1" x14ac:dyDescent="0.25">
      <c r="A112" s="55" t="s">
        <v>6</v>
      </c>
      <c r="B112" s="145" t="s">
        <v>17</v>
      </c>
      <c r="C112" s="85" t="s">
        <v>52</v>
      </c>
      <c r="D112" s="3" t="s">
        <v>4</v>
      </c>
      <c r="E112" s="139">
        <f t="shared" ref="E112:N112" si="27">SUM(E113:E113)</f>
        <v>208786.36499999999</v>
      </c>
      <c r="F112" s="213">
        <f>SUM(F113:F113)</f>
        <v>41757.273000000001</v>
      </c>
      <c r="G112" s="214"/>
      <c r="H112" s="214"/>
      <c r="I112" s="214"/>
      <c r="J112" s="215"/>
      <c r="K112" s="139">
        <f t="shared" si="27"/>
        <v>41757.273000000001</v>
      </c>
      <c r="L112" s="140">
        <f t="shared" si="27"/>
        <v>41757.273000000001</v>
      </c>
      <c r="M112" s="139">
        <f t="shared" si="27"/>
        <v>41757.273000000001</v>
      </c>
      <c r="N112" s="139">
        <f t="shared" si="27"/>
        <v>41757.273000000001</v>
      </c>
      <c r="O112" s="88"/>
      <c r="P112" s="41"/>
      <c r="Q112" s="41"/>
    </row>
    <row r="113" spans="1:17" s="12" customFormat="1" ht="39" customHeight="1" x14ac:dyDescent="0.25">
      <c r="A113" s="57"/>
      <c r="B113" s="147"/>
      <c r="C113" s="90"/>
      <c r="D113" s="5" t="s">
        <v>9</v>
      </c>
      <c r="E113" s="131">
        <f>SUM(F113:N113)</f>
        <v>208786.36499999999</v>
      </c>
      <c r="F113" s="203">
        <v>41757.273000000001</v>
      </c>
      <c r="G113" s="204"/>
      <c r="H113" s="204"/>
      <c r="I113" s="204"/>
      <c r="J113" s="205"/>
      <c r="K113" s="131">
        <v>41757.273000000001</v>
      </c>
      <c r="L113" s="131">
        <v>41757.273000000001</v>
      </c>
      <c r="M113" s="131">
        <v>41757.273000000001</v>
      </c>
      <c r="N113" s="131">
        <v>41757.273000000001</v>
      </c>
      <c r="O113" s="25"/>
      <c r="P113" s="41"/>
      <c r="Q113" s="41"/>
    </row>
    <row r="114" spans="1:17" s="12" customFormat="1" ht="16.5" customHeight="1" x14ac:dyDescent="0.25">
      <c r="A114" s="236" t="s">
        <v>20</v>
      </c>
      <c r="B114" s="237"/>
      <c r="C114" s="238"/>
      <c r="D114" s="11" t="s">
        <v>4</v>
      </c>
      <c r="E114" s="128">
        <f>SUM(F114:N114)</f>
        <v>208786.36499999999</v>
      </c>
      <c r="F114" s="160">
        <f>SUM(F115:F115)</f>
        <v>41757.273000000001</v>
      </c>
      <c r="G114" s="161"/>
      <c r="H114" s="161"/>
      <c r="I114" s="161"/>
      <c r="J114" s="162"/>
      <c r="K114" s="128">
        <f>SUM(K115:K115)</f>
        <v>41757.273000000001</v>
      </c>
      <c r="L114" s="127">
        <f>SUM(L115:L115)</f>
        <v>41757.273000000001</v>
      </c>
      <c r="M114" s="128">
        <f>SUM(M115:M115)</f>
        <v>41757.273000000001</v>
      </c>
      <c r="N114" s="128">
        <f>SUM(N115:N115)</f>
        <v>41757.273000000001</v>
      </c>
      <c r="O114" s="58"/>
      <c r="P114" s="41"/>
      <c r="Q114" s="41"/>
    </row>
    <row r="115" spans="1:17" s="12" customFormat="1" ht="42" customHeight="1" x14ac:dyDescent="0.25">
      <c r="A115" s="239"/>
      <c r="B115" s="240"/>
      <c r="C115" s="241"/>
      <c r="D115" s="11" t="s">
        <v>9</v>
      </c>
      <c r="E115" s="128">
        <f>E111</f>
        <v>208786.36499999999</v>
      </c>
      <c r="F115" s="160">
        <f>F111</f>
        <v>41757.273000000001</v>
      </c>
      <c r="G115" s="161"/>
      <c r="H115" s="161"/>
      <c r="I115" s="161"/>
      <c r="J115" s="162"/>
      <c r="K115" s="128">
        <f t="shared" ref="K115:N115" si="28">K111</f>
        <v>41757.273000000001</v>
      </c>
      <c r="L115" s="127">
        <f t="shared" si="28"/>
        <v>41757.273000000001</v>
      </c>
      <c r="M115" s="127">
        <f t="shared" si="28"/>
        <v>41757.273000000001</v>
      </c>
      <c r="N115" s="127">
        <f t="shared" si="28"/>
        <v>41757.273000000001</v>
      </c>
      <c r="O115" s="59"/>
      <c r="P115" s="41"/>
      <c r="Q115" s="41"/>
    </row>
    <row r="116" spans="1:17" s="12" customFormat="1" ht="16.5" customHeight="1" x14ac:dyDescent="0.25">
      <c r="A116" s="227" t="s">
        <v>16</v>
      </c>
      <c r="B116" s="228"/>
      <c r="C116" s="229"/>
      <c r="D116" s="19" t="s">
        <v>4</v>
      </c>
      <c r="E116" s="141">
        <f>SUM(F116:N116)</f>
        <v>9702324.0595999993</v>
      </c>
      <c r="F116" s="209">
        <f>SUM(F117:J120)</f>
        <v>1516905.33081</v>
      </c>
      <c r="G116" s="210"/>
      <c r="H116" s="210"/>
      <c r="I116" s="210"/>
      <c r="J116" s="211"/>
      <c r="K116" s="141">
        <f>SUM(K117:K120)</f>
        <v>4312552.0457000006</v>
      </c>
      <c r="L116" s="141">
        <f t="shared" ref="L116:N116" si="29">SUM(L117:L120)</f>
        <v>1378752.4810299999</v>
      </c>
      <c r="M116" s="141">
        <f t="shared" si="29"/>
        <v>1247057.10103</v>
      </c>
      <c r="N116" s="141">
        <f t="shared" si="29"/>
        <v>1247057.10103</v>
      </c>
      <c r="O116" s="98"/>
      <c r="P116" s="41"/>
      <c r="Q116" s="41"/>
    </row>
    <row r="117" spans="1:17" s="12" customFormat="1" ht="42" customHeight="1" x14ac:dyDescent="0.25">
      <c r="A117" s="230"/>
      <c r="B117" s="231"/>
      <c r="C117" s="232"/>
      <c r="D117" s="119" t="s">
        <v>78</v>
      </c>
      <c r="E117" s="141">
        <f>SUM(F117:N117)</f>
        <v>1305.0787600000001</v>
      </c>
      <c r="F117" s="209">
        <f>F105</f>
        <v>1305.0787600000001</v>
      </c>
      <c r="G117" s="210"/>
      <c r="H117" s="210"/>
      <c r="I117" s="210"/>
      <c r="J117" s="211"/>
      <c r="K117" s="141">
        <f>K105</f>
        <v>0</v>
      </c>
      <c r="L117" s="141">
        <f t="shared" ref="L117:N117" si="30">L105</f>
        <v>0</v>
      </c>
      <c r="M117" s="141">
        <f t="shared" si="30"/>
        <v>0</v>
      </c>
      <c r="N117" s="141">
        <f t="shared" si="30"/>
        <v>0</v>
      </c>
      <c r="O117" s="98"/>
      <c r="P117" s="41"/>
      <c r="Q117" s="41"/>
    </row>
    <row r="118" spans="1:17" ht="27" customHeight="1" x14ac:dyDescent="0.2">
      <c r="A118" s="230"/>
      <c r="B118" s="231"/>
      <c r="C118" s="232"/>
      <c r="D118" s="11" t="s">
        <v>26</v>
      </c>
      <c r="E118" s="141">
        <f>SUM(F118:N118)</f>
        <v>114766.09124000001</v>
      </c>
      <c r="F118" s="209">
        <f>F63+F106</f>
        <v>32851.571240000005</v>
      </c>
      <c r="G118" s="210"/>
      <c r="H118" s="210"/>
      <c r="I118" s="210"/>
      <c r="J118" s="211"/>
      <c r="K118" s="141">
        <f>K63+K106</f>
        <v>0</v>
      </c>
      <c r="L118" s="141">
        <f>L63+L106</f>
        <v>81914.52</v>
      </c>
      <c r="M118" s="141">
        <f>M63+M106</f>
        <v>0</v>
      </c>
      <c r="N118" s="141">
        <f>N63+N106</f>
        <v>0</v>
      </c>
      <c r="O118" s="32"/>
    </row>
    <row r="119" spans="1:17" ht="39.75" customHeight="1" x14ac:dyDescent="0.2">
      <c r="A119" s="230"/>
      <c r="B119" s="231"/>
      <c r="C119" s="232"/>
      <c r="D119" s="19" t="s">
        <v>9</v>
      </c>
      <c r="E119" s="141">
        <f>SUM(F119:N119)</f>
        <v>5884290.30693</v>
      </c>
      <c r="F119" s="209">
        <f>F64+F107+F115</f>
        <v>1331150.96214</v>
      </c>
      <c r="G119" s="210"/>
      <c r="H119" s="210"/>
      <c r="I119" s="210"/>
      <c r="J119" s="211"/>
      <c r="K119" s="141">
        <f>K64+K107+K115</f>
        <v>1159960.8297000001</v>
      </c>
      <c r="L119" s="142">
        <f>L64+L107+L115</f>
        <v>1164246.7450299999</v>
      </c>
      <c r="M119" s="142">
        <f>M64+M107+M115</f>
        <v>1114465.88503</v>
      </c>
      <c r="N119" s="142">
        <f>N64+N107+N115</f>
        <v>1114465.88503</v>
      </c>
      <c r="O119" s="32"/>
    </row>
    <row r="120" spans="1:17" ht="27" customHeight="1" x14ac:dyDescent="0.2">
      <c r="A120" s="233"/>
      <c r="B120" s="234"/>
      <c r="C120" s="235"/>
      <c r="D120" s="20" t="s">
        <v>2</v>
      </c>
      <c r="E120" s="141">
        <f>SUM(F120:N120)</f>
        <v>3701962.5826699999</v>
      </c>
      <c r="F120" s="209">
        <f>F65+F108</f>
        <v>151597.71867</v>
      </c>
      <c r="G120" s="210"/>
      <c r="H120" s="210"/>
      <c r="I120" s="210"/>
      <c r="J120" s="211"/>
      <c r="K120" s="141">
        <f>K65+K108</f>
        <v>3152591.216</v>
      </c>
      <c r="L120" s="142">
        <f>L65+L108</f>
        <v>132591.21600000001</v>
      </c>
      <c r="M120" s="141">
        <f>M65+M108</f>
        <v>132591.21600000001</v>
      </c>
      <c r="N120" s="141">
        <f>N65+N108</f>
        <v>132591.21600000001</v>
      </c>
      <c r="O120" s="33"/>
    </row>
    <row r="121" spans="1:17" s="100" customFormat="1" ht="19.5" customHeight="1" x14ac:dyDescent="0.2">
      <c r="C121" s="101"/>
      <c r="E121" s="101"/>
      <c r="F121" s="110"/>
      <c r="G121" s="110"/>
      <c r="H121" s="110"/>
      <c r="I121" s="110"/>
      <c r="J121" s="105"/>
      <c r="K121" s="105"/>
      <c r="L121" s="105"/>
      <c r="M121" s="105"/>
      <c r="N121" s="105"/>
      <c r="O121" s="102" t="s">
        <v>73</v>
      </c>
      <c r="P121" s="36"/>
    </row>
    <row r="122" spans="1:17" s="104" customFormat="1" ht="13.5" customHeight="1" x14ac:dyDescent="0.25">
      <c r="A122" s="100"/>
      <c r="B122" s="100"/>
      <c r="C122" s="101"/>
      <c r="D122" s="100"/>
      <c r="E122" s="101"/>
      <c r="F122" s="111"/>
      <c r="G122" s="111"/>
      <c r="H122" s="111"/>
      <c r="I122" s="111"/>
      <c r="J122" s="105"/>
      <c r="K122" s="105"/>
      <c r="L122" s="105"/>
      <c r="M122" s="105"/>
      <c r="N122" s="105"/>
      <c r="O122" s="103"/>
      <c r="P122" s="41"/>
    </row>
    <row r="123" spans="1:17" s="100" customFormat="1" ht="15" x14ac:dyDescent="0.2">
      <c r="C123" s="101"/>
      <c r="E123" s="101"/>
      <c r="F123" s="111"/>
      <c r="G123" s="121"/>
      <c r="H123" s="120"/>
      <c r="I123" s="120"/>
      <c r="J123" s="101"/>
      <c r="K123" s="122"/>
      <c r="L123" s="122"/>
      <c r="M123" s="122"/>
      <c r="N123" s="122"/>
      <c r="P123" s="36"/>
    </row>
    <row r="124" spans="1:17" ht="18.75" x14ac:dyDescent="0.3">
      <c r="A124" s="23"/>
      <c r="B124" s="29" t="s">
        <v>47</v>
      </c>
      <c r="C124" s="77"/>
      <c r="D124" s="30"/>
      <c r="E124" s="77"/>
      <c r="F124" s="111"/>
      <c r="G124" s="111"/>
      <c r="H124" s="111"/>
      <c r="I124" s="111"/>
      <c r="J124" s="106"/>
      <c r="K124" s="106"/>
      <c r="L124" s="106"/>
      <c r="M124" s="106"/>
      <c r="N124" s="106"/>
    </row>
    <row r="125" spans="1:17" ht="15" x14ac:dyDescent="0.2">
      <c r="F125" s="110"/>
      <c r="G125" s="110"/>
      <c r="H125" s="110"/>
      <c r="I125" s="110"/>
      <c r="J125" s="105"/>
      <c r="K125" s="105"/>
      <c r="L125" s="105"/>
      <c r="M125" s="105"/>
      <c r="N125" s="105"/>
    </row>
    <row r="126" spans="1:17" ht="15" x14ac:dyDescent="0.2">
      <c r="F126" s="111"/>
      <c r="G126" s="111"/>
      <c r="H126" s="111"/>
      <c r="I126" s="111"/>
    </row>
    <row r="127" spans="1:17" ht="15" x14ac:dyDescent="0.2">
      <c r="F127" s="111"/>
      <c r="G127" s="111"/>
      <c r="H127" s="111"/>
      <c r="I127" s="111"/>
    </row>
    <row r="128" spans="1:17" ht="15" x14ac:dyDescent="0.2">
      <c r="F128" s="110"/>
      <c r="G128" s="110"/>
      <c r="H128" s="110"/>
      <c r="I128" s="110"/>
    </row>
    <row r="129" spans="6:9" ht="15" x14ac:dyDescent="0.2">
      <c r="F129" s="110"/>
      <c r="G129" s="110"/>
      <c r="H129" s="110"/>
      <c r="I129" s="110"/>
    </row>
    <row r="130" spans="6:9" ht="15" x14ac:dyDescent="0.2">
      <c r="F130" s="111"/>
      <c r="G130" s="111"/>
      <c r="H130" s="111"/>
      <c r="I130" s="111"/>
    </row>
    <row r="131" spans="6:9" ht="15" x14ac:dyDescent="0.2">
      <c r="F131" s="111"/>
      <c r="G131" s="111"/>
      <c r="H131" s="111"/>
      <c r="I131" s="111"/>
    </row>
    <row r="132" spans="6:9" ht="15" x14ac:dyDescent="0.2">
      <c r="F132" s="111"/>
      <c r="G132" s="111"/>
      <c r="H132" s="111"/>
      <c r="I132" s="111"/>
    </row>
    <row r="133" spans="6:9" ht="15" x14ac:dyDescent="0.2">
      <c r="F133" s="110"/>
      <c r="G133" s="110"/>
      <c r="H133" s="110"/>
      <c r="I133" s="110"/>
    </row>
    <row r="134" spans="6:9" ht="15" x14ac:dyDescent="0.2">
      <c r="F134" s="110"/>
      <c r="G134" s="110"/>
      <c r="H134" s="110"/>
      <c r="I134" s="110"/>
    </row>
    <row r="135" spans="6:9" ht="15" x14ac:dyDescent="0.2">
      <c r="F135" s="111"/>
      <c r="G135" s="111"/>
      <c r="H135" s="111"/>
      <c r="I135" s="111"/>
    </row>
    <row r="136" spans="6:9" ht="15" x14ac:dyDescent="0.2">
      <c r="F136" s="110"/>
      <c r="G136" s="110"/>
      <c r="H136" s="110"/>
      <c r="I136" s="110"/>
    </row>
    <row r="137" spans="6:9" ht="15" x14ac:dyDescent="0.2">
      <c r="F137" s="110"/>
      <c r="G137" s="110"/>
      <c r="H137" s="110"/>
      <c r="I137" s="110"/>
    </row>
    <row r="138" spans="6:9" x14ac:dyDescent="0.2">
      <c r="F138" s="112"/>
      <c r="G138" s="112"/>
      <c r="H138" s="112"/>
      <c r="I138" s="112"/>
    </row>
    <row r="139" spans="6:9" x14ac:dyDescent="0.2">
      <c r="F139" s="112"/>
      <c r="G139" s="112"/>
      <c r="H139" s="112"/>
      <c r="I139" s="112"/>
    </row>
    <row r="140" spans="6:9" x14ac:dyDescent="0.2">
      <c r="F140" s="112"/>
      <c r="G140" s="112"/>
      <c r="H140" s="112"/>
      <c r="I140" s="112"/>
    </row>
    <row r="141" spans="6:9" x14ac:dyDescent="0.2">
      <c r="F141" s="112"/>
      <c r="G141" s="112"/>
      <c r="H141" s="112"/>
      <c r="I141" s="112"/>
    </row>
    <row r="142" spans="6:9" x14ac:dyDescent="0.2">
      <c r="F142" s="112"/>
      <c r="G142" s="112"/>
      <c r="H142" s="112"/>
      <c r="I142" s="112"/>
    </row>
    <row r="144" spans="6:9" x14ac:dyDescent="0.2">
      <c r="F144" s="113"/>
      <c r="G144" s="113"/>
      <c r="H144" s="113"/>
      <c r="I144" s="113"/>
    </row>
    <row r="145" spans="6:9" x14ac:dyDescent="0.2">
      <c r="F145" s="112"/>
      <c r="G145" s="112"/>
      <c r="H145" s="112"/>
      <c r="I145" s="112"/>
    </row>
    <row r="146" spans="6:9" x14ac:dyDescent="0.2">
      <c r="F146" s="112"/>
      <c r="G146" s="112"/>
      <c r="H146" s="112"/>
      <c r="I146" s="112"/>
    </row>
    <row r="147" spans="6:9" ht="15" x14ac:dyDescent="0.2">
      <c r="F147" s="114"/>
      <c r="G147" s="114"/>
      <c r="H147" s="114"/>
      <c r="I147" s="114"/>
    </row>
    <row r="148" spans="6:9" ht="15" x14ac:dyDescent="0.2">
      <c r="F148" s="115"/>
      <c r="G148" s="115"/>
      <c r="H148" s="115"/>
      <c r="I148" s="115"/>
    </row>
    <row r="149" spans="6:9" ht="15" x14ac:dyDescent="0.2">
      <c r="F149" s="115"/>
      <c r="G149" s="115"/>
      <c r="H149" s="115"/>
      <c r="I149" s="115"/>
    </row>
    <row r="150" spans="6:9" ht="15" x14ac:dyDescent="0.2">
      <c r="F150" s="111"/>
      <c r="G150" s="111"/>
      <c r="H150" s="111"/>
      <c r="I150" s="111"/>
    </row>
    <row r="151" spans="6:9" ht="15" x14ac:dyDescent="0.2">
      <c r="F151" s="110"/>
      <c r="G151" s="110"/>
      <c r="H151" s="110"/>
      <c r="I151" s="110"/>
    </row>
    <row r="152" spans="6:9" ht="15" x14ac:dyDescent="0.2">
      <c r="F152" s="110"/>
      <c r="G152" s="110"/>
      <c r="H152" s="110"/>
      <c r="I152" s="110"/>
    </row>
    <row r="153" spans="6:9" x14ac:dyDescent="0.2">
      <c r="F153" s="112"/>
      <c r="G153" s="112"/>
      <c r="H153" s="112"/>
      <c r="I153" s="112"/>
    </row>
    <row r="154" spans="6:9" x14ac:dyDescent="0.2">
      <c r="F154" s="112"/>
      <c r="G154" s="112"/>
      <c r="H154" s="112"/>
      <c r="I154" s="112"/>
    </row>
    <row r="155" spans="6:9" x14ac:dyDescent="0.2">
      <c r="F155" s="112"/>
      <c r="G155" s="112"/>
      <c r="H155" s="112"/>
      <c r="I155" s="112"/>
    </row>
    <row r="156" spans="6:9" x14ac:dyDescent="0.2">
      <c r="F156" s="112"/>
      <c r="G156" s="112"/>
      <c r="H156" s="112"/>
      <c r="I156" s="112"/>
    </row>
    <row r="157" spans="6:9" x14ac:dyDescent="0.2">
      <c r="F157" s="112"/>
      <c r="G157" s="112"/>
      <c r="H157" s="112"/>
      <c r="I157" s="112"/>
    </row>
    <row r="158" spans="6:9" x14ac:dyDescent="0.2">
      <c r="F158" s="112"/>
      <c r="G158" s="112"/>
      <c r="H158" s="112"/>
      <c r="I158" s="112"/>
    </row>
    <row r="159" spans="6:9" x14ac:dyDescent="0.2">
      <c r="F159" s="112"/>
      <c r="G159" s="112"/>
      <c r="H159" s="112"/>
      <c r="I159" s="112"/>
    </row>
    <row r="160" spans="6:9" x14ac:dyDescent="0.2">
      <c r="F160" s="112"/>
      <c r="G160" s="112"/>
      <c r="H160" s="112"/>
      <c r="I160" s="112"/>
    </row>
    <row r="162" spans="6:9" x14ac:dyDescent="0.2">
      <c r="F162" s="109"/>
      <c r="G162" s="109"/>
      <c r="H162" s="109"/>
      <c r="I162" s="109"/>
    </row>
    <row r="164" spans="6:9" ht="15.75" x14ac:dyDescent="0.25">
      <c r="F164" s="77"/>
      <c r="G164" s="77"/>
      <c r="H164" s="77"/>
      <c r="I164" s="77"/>
    </row>
  </sheetData>
  <mergeCells count="218">
    <mergeCell ref="K25:K27"/>
    <mergeCell ref="L25:L27"/>
    <mergeCell ref="F37:J37"/>
    <mergeCell ref="F40:J40"/>
    <mergeCell ref="C24:C27"/>
    <mergeCell ref="D24:D27"/>
    <mergeCell ref="G25:J25"/>
    <mergeCell ref="F26:F27"/>
    <mergeCell ref="B28:B29"/>
    <mergeCell ref="B30:B33"/>
    <mergeCell ref="C30:C33"/>
    <mergeCell ref="D30:D33"/>
    <mergeCell ref="B11:B13"/>
    <mergeCell ref="B4:B5"/>
    <mergeCell ref="O4:O5"/>
    <mergeCell ref="D4:D5"/>
    <mergeCell ref="N15:N17"/>
    <mergeCell ref="E4:E5"/>
    <mergeCell ref="F6:J6"/>
    <mergeCell ref="G15:J15"/>
    <mergeCell ref="F16:F17"/>
    <mergeCell ref="F4:N4"/>
    <mergeCell ref="B8:B10"/>
    <mergeCell ref="K15:K17"/>
    <mergeCell ref="L15:L17"/>
    <mergeCell ref="F12:J12"/>
    <mergeCell ref="F13:J13"/>
    <mergeCell ref="C14:C17"/>
    <mergeCell ref="F5:J5"/>
    <mergeCell ref="F8:J8"/>
    <mergeCell ref="D14:D17"/>
    <mergeCell ref="M25:M27"/>
    <mergeCell ref="N25:N27"/>
    <mergeCell ref="E26:E27"/>
    <mergeCell ref="B24:B27"/>
    <mergeCell ref="B37:B39"/>
    <mergeCell ref="B40:B43"/>
    <mergeCell ref="A116:C120"/>
    <mergeCell ref="A114:C115"/>
    <mergeCell ref="B67:B69"/>
    <mergeCell ref="A62:C65"/>
    <mergeCell ref="B73:B76"/>
    <mergeCell ref="B46:B49"/>
    <mergeCell ref="A109:O109"/>
    <mergeCell ref="B110:B111"/>
    <mergeCell ref="A104:C108"/>
    <mergeCell ref="B112:B113"/>
    <mergeCell ref="B83:B85"/>
    <mergeCell ref="B90:B91"/>
    <mergeCell ref="B50:B52"/>
    <mergeCell ref="O90:O91"/>
    <mergeCell ref="B92:B95"/>
    <mergeCell ref="E93:E95"/>
    <mergeCell ref="K93:K95"/>
    <mergeCell ref="M93:M95"/>
    <mergeCell ref="B18:B21"/>
    <mergeCell ref="C18:C21"/>
    <mergeCell ref="G47:J47"/>
    <mergeCell ref="F48:F49"/>
    <mergeCell ref="F52:J52"/>
    <mergeCell ref="F53:J53"/>
    <mergeCell ref="B44:B45"/>
    <mergeCell ref="E19:E21"/>
    <mergeCell ref="E57:E59"/>
    <mergeCell ref="B53:B55"/>
    <mergeCell ref="B22:B23"/>
    <mergeCell ref="F44:J44"/>
    <mergeCell ref="F45:J45"/>
    <mergeCell ref="F46:J46"/>
    <mergeCell ref="D18:D21"/>
    <mergeCell ref="B56:B59"/>
    <mergeCell ref="B34:B36"/>
    <mergeCell ref="F34:J34"/>
    <mergeCell ref="F38:J38"/>
    <mergeCell ref="F39:J39"/>
    <mergeCell ref="E24:E25"/>
    <mergeCell ref="F22:J22"/>
    <mergeCell ref="F35:J35"/>
    <mergeCell ref="F36:J36"/>
    <mergeCell ref="F120:J120"/>
    <mergeCell ref="G74:J74"/>
    <mergeCell ref="F75:F76"/>
    <mergeCell ref="E74:E76"/>
    <mergeCell ref="K74:K76"/>
    <mergeCell ref="L74:L76"/>
    <mergeCell ref="M74:M76"/>
    <mergeCell ref="N74:N76"/>
    <mergeCell ref="G87:J87"/>
    <mergeCell ref="F88:F89"/>
    <mergeCell ref="G93:J93"/>
    <mergeCell ref="F94:F95"/>
    <mergeCell ref="L93:L95"/>
    <mergeCell ref="F111:J111"/>
    <mergeCell ref="F112:J112"/>
    <mergeCell ref="F114:J114"/>
    <mergeCell ref="F115:J115"/>
    <mergeCell ref="F116:J116"/>
    <mergeCell ref="F118:J118"/>
    <mergeCell ref="F113:J113"/>
    <mergeCell ref="F91:J91"/>
    <mergeCell ref="N93:N95"/>
    <mergeCell ref="E87:E89"/>
    <mergeCell ref="K87:K89"/>
    <mergeCell ref="F119:J119"/>
    <mergeCell ref="F79:J79"/>
    <mergeCell ref="F80:J80"/>
    <mergeCell ref="F86:J86"/>
    <mergeCell ref="F92:J92"/>
    <mergeCell ref="F104:J104"/>
    <mergeCell ref="F106:J106"/>
    <mergeCell ref="F107:J107"/>
    <mergeCell ref="F110:J110"/>
    <mergeCell ref="F108:J108"/>
    <mergeCell ref="F117:J117"/>
    <mergeCell ref="F105:J105"/>
    <mergeCell ref="K57:K59"/>
    <mergeCell ref="F71:J71"/>
    <mergeCell ref="F72:J72"/>
    <mergeCell ref="A66:O66"/>
    <mergeCell ref="B70:B72"/>
    <mergeCell ref="B60:B61"/>
    <mergeCell ref="F60:J60"/>
    <mergeCell ref="F61:J61"/>
    <mergeCell ref="F68:J68"/>
    <mergeCell ref="F67:J67"/>
    <mergeCell ref="O70:O72"/>
    <mergeCell ref="F62:J62"/>
    <mergeCell ref="F63:J63"/>
    <mergeCell ref="F64:J64"/>
    <mergeCell ref="G41:J41"/>
    <mergeCell ref="F42:F43"/>
    <mergeCell ref="F55:J55"/>
    <mergeCell ref="F56:J56"/>
    <mergeCell ref="F65:J65"/>
    <mergeCell ref="G57:J57"/>
    <mergeCell ref="F58:F59"/>
    <mergeCell ref="L1:O1"/>
    <mergeCell ref="K19:K21"/>
    <mergeCell ref="L19:L21"/>
    <mergeCell ref="M19:M21"/>
    <mergeCell ref="N19:N21"/>
    <mergeCell ref="O11:O13"/>
    <mergeCell ref="F51:J51"/>
    <mergeCell ref="F54:J54"/>
    <mergeCell ref="M47:M49"/>
    <mergeCell ref="N47:N49"/>
    <mergeCell ref="F9:J9"/>
    <mergeCell ref="F10:J10"/>
    <mergeCell ref="F11:J11"/>
    <mergeCell ref="F20:F21"/>
    <mergeCell ref="F23:J23"/>
    <mergeCell ref="F24:J24"/>
    <mergeCell ref="F18:J18"/>
    <mergeCell ref="G19:J19"/>
    <mergeCell ref="F14:J14"/>
    <mergeCell ref="A3:O3"/>
    <mergeCell ref="A7:O7"/>
    <mergeCell ref="M15:M17"/>
    <mergeCell ref="E15:E17"/>
    <mergeCell ref="B14:B17"/>
    <mergeCell ref="M2:O2"/>
    <mergeCell ref="L57:L59"/>
    <mergeCell ref="E41:E43"/>
    <mergeCell ref="K47:K49"/>
    <mergeCell ref="L47:L49"/>
    <mergeCell ref="E47:E49"/>
    <mergeCell ref="M57:M59"/>
    <mergeCell ref="N57:N59"/>
    <mergeCell ref="F28:J28"/>
    <mergeCell ref="F29:J29"/>
    <mergeCell ref="E30:E31"/>
    <mergeCell ref="F30:J30"/>
    <mergeCell ref="G31:J31"/>
    <mergeCell ref="K31:K33"/>
    <mergeCell ref="L31:L33"/>
    <mergeCell ref="M31:M33"/>
    <mergeCell ref="N31:N33"/>
    <mergeCell ref="E32:E33"/>
    <mergeCell ref="F32:F33"/>
    <mergeCell ref="K41:K43"/>
    <mergeCell ref="L41:L43"/>
    <mergeCell ref="M41:M43"/>
    <mergeCell ref="N41:N43"/>
    <mergeCell ref="F50:J50"/>
    <mergeCell ref="B100:B103"/>
    <mergeCell ref="F100:J100"/>
    <mergeCell ref="E101:E103"/>
    <mergeCell ref="G101:J101"/>
    <mergeCell ref="K101:K103"/>
    <mergeCell ref="L101:L103"/>
    <mergeCell ref="M101:M103"/>
    <mergeCell ref="N101:N103"/>
    <mergeCell ref="F102:F103"/>
    <mergeCell ref="B96:B99"/>
    <mergeCell ref="F96:J96"/>
    <mergeCell ref="F69:J69"/>
    <mergeCell ref="F70:J70"/>
    <mergeCell ref="F77:J77"/>
    <mergeCell ref="F90:J90"/>
    <mergeCell ref="B77:B80"/>
    <mergeCell ref="O96:O99"/>
    <mergeCell ref="F99:J99"/>
    <mergeCell ref="F97:J97"/>
    <mergeCell ref="F98:J98"/>
    <mergeCell ref="F73:J73"/>
    <mergeCell ref="O83:O85"/>
    <mergeCell ref="B86:B89"/>
    <mergeCell ref="B81:B82"/>
    <mergeCell ref="F81:J81"/>
    <mergeCell ref="O81:O82"/>
    <mergeCell ref="F82:J82"/>
    <mergeCell ref="F78:J78"/>
    <mergeCell ref="L87:L89"/>
    <mergeCell ref="M87:M89"/>
    <mergeCell ref="N87:N89"/>
    <mergeCell ref="F83:J83"/>
    <mergeCell ref="F84:J84"/>
    <mergeCell ref="F85:J85"/>
  </mergeCells>
  <pageMargins left="0.31496062992125984" right="0.31496062992125984" top="0.55118110236220474" bottom="0.35433070866141736" header="0.31496062992125984" footer="0.31496062992125984"/>
  <pageSetup paperSize="9" scale="62" orientation="landscape" r:id="rId1"/>
  <headerFooter differentFirst="1">
    <oddHeader>&amp;C&amp;P</oddHeader>
  </headerFooter>
  <rowBreaks count="2" manualBreakCount="2">
    <brk id="61" max="14" man="1"/>
    <brk id="8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KDMKS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User</cp:lastModifiedBy>
  <cp:revision>3</cp:revision>
  <cp:lastPrinted>2026-05-13T06:21:11Z</cp:lastPrinted>
  <dcterms:created xsi:type="dcterms:W3CDTF">2015-08-24T11:11:17Z</dcterms:created>
  <dcterms:modified xsi:type="dcterms:W3CDTF">2026-06-02T08:14:12Z</dcterms:modified>
</cp:coreProperties>
</file>